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21" windowWidth="15480" windowHeight="10980" tabRatio="683" firstSheet="1" activeTab="1"/>
  </bookViews>
  <sheets>
    <sheet name="EDUCACION" sheetId="1" r:id="rId1"/>
    <sheet name="SALUD" sheetId="2" r:id="rId2"/>
    <sheet name="AGUA POTRABLE Y SANEAMIENTO BAS" sheetId="3" r:id="rId3"/>
    <sheet name="DEPORTE" sheetId="4" r:id="rId4"/>
    <sheet name="CULTURA" sheetId="5" r:id="rId5"/>
    <sheet name="VIVIENDA" sheetId="6" r:id="rId6"/>
    <sheet name="DESARROLLO AGROPECUARIO" sheetId="7" r:id="rId7"/>
    <sheet name="VIAS Y TRANSPORTE" sheetId="8" r:id="rId8"/>
    <sheet name="MEDIO AMBIENTE" sheetId="9" r:id="rId9"/>
    <sheet name="GESTION DEL RIESGO" sheetId="10" r:id="rId10"/>
    <sheet name="POLITICAS POBLACIONALES" sheetId="11" r:id="rId11"/>
    <sheet name="POBLACION VULNERABLE" sheetId="12" r:id="rId12"/>
    <sheet name="EQUIPAMIENTO" sheetId="13" r:id="rId13"/>
    <sheet name="DESARROLLO COMUNITARIO" sheetId="14" r:id="rId14"/>
    <sheet name="FORTALECIMIENTO INSTITUCIONAL" sheetId="15" r:id="rId15"/>
    <sheet name="JUSTICIA Y DERECHOS HUMANOS" sheetId="16" r:id="rId16"/>
    <sheet name="VICTIMAS DEL CONFLICTO" sheetId="17" r:id="rId17"/>
    <sheet name="PROYECTOS DE IMPACTO" sheetId="18" r:id="rId18"/>
    <sheet name="ORDENAMIENTO TERRITORIAL" sheetId="19" r:id="rId19"/>
    <sheet name="CONTROL INTERNO" sheetId="20" r:id="rId20"/>
    <sheet name="FINANCIERA" sheetId="21" r:id="rId21"/>
    <sheet name="TABLERO DE INDICADORES" sheetId="22" r:id="rId22"/>
    <sheet name="Hoja1" sheetId="23" r:id="rId23"/>
  </sheets>
  <definedNames/>
  <calcPr fullCalcOnLoad="1"/>
</workbook>
</file>

<file path=xl/comments1.xml><?xml version="1.0" encoding="utf-8"?>
<comments xmlns="http://schemas.openxmlformats.org/spreadsheetml/2006/main">
  <authors>
    <author>Admin</author>
  </authors>
  <commentList>
    <comment ref="F12" authorId="0">
      <text>
        <r>
          <rPr>
            <b/>
            <sz val="8"/>
            <rFont val="Tahoma"/>
            <family val="0"/>
          </rPr>
          <t xml:space="preserve">Colonia Y Guillermo
</t>
        </r>
      </text>
    </comment>
  </commentList>
</comments>
</file>

<file path=xl/comments23.xml><?xml version="1.0" encoding="utf-8"?>
<comments xmlns="http://schemas.openxmlformats.org/spreadsheetml/2006/main">
  <authors>
    <author>Admin</author>
  </authors>
  <commentList>
    <comment ref="F11" authorId="0">
      <text>
        <r>
          <rPr>
            <b/>
            <sz val="8"/>
            <rFont val="Tahoma"/>
            <family val="0"/>
          </rPr>
          <t xml:space="preserve">Colonia Y Guillermo
</t>
        </r>
      </text>
    </comment>
  </commentList>
</comments>
</file>

<file path=xl/sharedStrings.xml><?xml version="1.0" encoding="utf-8"?>
<sst xmlns="http://schemas.openxmlformats.org/spreadsheetml/2006/main" count="3000" uniqueCount="1311">
  <si>
    <t>acciones de cobro</t>
  </si>
  <si>
    <t>Cobro del 100% de obligaciones a favor del Municipio.</t>
  </si>
  <si>
    <t>Cobro persuasivo</t>
  </si>
  <si>
    <t>% obligacione cobradas</t>
  </si>
  <si>
    <t>Cobro coactivo</t>
  </si>
  <si>
    <t>recuperacion de cartera</t>
  </si>
  <si>
    <t>Disminucion del 10% de la cartera del Municipio</t>
  </si>
  <si>
    <t>Identificar los deudores morosos</t>
  </si>
  <si>
    <t>% de disminución de la cartera del Municipio</t>
  </si>
  <si>
    <t>Depuracion de la base de datos de los deudores morosos</t>
  </si>
  <si>
    <t>Mandamientos de pago</t>
  </si>
  <si>
    <t>Cobro</t>
  </si>
  <si>
    <t>Acuerdos de pago</t>
  </si>
  <si>
    <t>Fortalecimiento administrativo</t>
  </si>
  <si>
    <t>Tener soporte legal vigente para la gestion financiera</t>
  </si>
  <si>
    <t>100% de documentos actualizados vigentes</t>
  </si>
  <si>
    <t>% de documentos actualizados vigentes</t>
  </si>
  <si>
    <t>Actualizacion del estatuto de rentas</t>
  </si>
  <si>
    <t>Un estatuto de Rentas actualizado</t>
  </si>
  <si>
    <t>Contratacion</t>
  </si>
  <si>
    <t>Estatuto de rentas</t>
  </si>
  <si>
    <t>Actualizacion del Estatuto Organico de Presupuesto</t>
  </si>
  <si>
    <t>Un estatuto orgánico de presupuesto actualizado</t>
  </si>
  <si>
    <t>Estatuto organico de presupuesto</t>
  </si>
  <si>
    <t>Manual de recuperacion de cartera</t>
  </si>
  <si>
    <t>Un manual de recuperacion de cartera actualizado</t>
  </si>
  <si>
    <t>Manual de contrataciion</t>
  </si>
  <si>
    <t>Cierre Fiscal</t>
  </si>
  <si>
    <t>Un cierre fiscal realizado</t>
  </si>
  <si>
    <t>Cierre Contable</t>
  </si>
  <si>
    <t>Un cierre Fiscal</t>
  </si>
  <si>
    <t>Cierre de Presupuesto</t>
  </si>
  <si>
    <t>Cierre de Tesoreria</t>
  </si>
  <si>
    <t>Conciliacion bancaria</t>
  </si>
  <si>
    <t>Identificación y clasificación de Cuentas por Pagar</t>
  </si>
  <si>
    <t>Identificacion y clasificación de Reservas Presupuestales</t>
  </si>
  <si>
    <t>sostenibilidad contable</t>
  </si>
  <si>
    <t>100% de la contable depurada</t>
  </si>
  <si>
    <t>Sostenibilidad contable</t>
  </si>
  <si>
    <t>100% de predios del Municipio identificados</t>
  </si>
  <si>
    <t>Solicitud del certificado de tradición</t>
  </si>
  <si>
    <t>% de predios identificados</t>
  </si>
  <si>
    <t>Verificacion de la propiedad</t>
  </si>
  <si>
    <t>Una base de datos depurada y actualizada</t>
  </si>
  <si>
    <t>Visitas de campo</t>
  </si>
  <si>
    <t>Numero de bases de datos depurada y actualizada.</t>
  </si>
  <si>
    <t>Un Encuentro realizado</t>
  </si>
  <si>
    <t>Numero de Casas de la Culura adecuada</t>
  </si>
  <si>
    <t>Señalizacion de vias urbanas</t>
  </si>
  <si>
    <t>50% de vias urbanas señalizadas</t>
  </si>
  <si>
    <t>Diseño</t>
  </si>
  <si>
    <t>Campañas de promocion y prevencion</t>
  </si>
  <si>
    <t>Dos campañas de promocion y prevencion</t>
  </si>
  <si>
    <t>% de vias urbanas señalizadas</t>
  </si>
  <si>
    <t>Número de campañas realizadas</t>
  </si>
  <si>
    <t>6 alarmas adquiridas</t>
  </si>
  <si>
    <t>Secretaría de planeacion</t>
  </si>
  <si>
    <t>Ayudar a las personas que en su momento se vean afectadas por alguna calamidad derivada de un desastre</t>
  </si>
  <si>
    <t>Organos de socorro</t>
  </si>
  <si>
    <t>100% de poblacion afectada atendida</t>
  </si>
  <si>
    <t>% de poblacion atendida</t>
  </si>
  <si>
    <t>100% de poblacion afectada etendida</t>
  </si>
  <si>
    <t>Dotar de medios de comunicación a los organos de socorro existentes en el municipio</t>
  </si>
  <si>
    <t>Nº de Plantas de tratamiento mejoradas</t>
  </si>
  <si>
    <t>Mejoramiento fisico polideportivo de Santa Leticia</t>
  </si>
  <si>
    <t>convocatoria a traves de las juntas de accion comunal</t>
  </si>
  <si>
    <t>Mejoramiento de Vivienda</t>
  </si>
  <si>
    <t>37 Familias con vivienda adecuada.</t>
  </si>
  <si>
    <t>Seguimiento</t>
  </si>
  <si>
    <t>No. de familias con vivienda adecuada</t>
  </si>
  <si>
    <t>mejoramiento de la vias terciarias del municipio</t>
  </si>
  <si>
    <t>25 kilometros mejorados</t>
  </si>
  <si>
    <t>Gestión ante el PDA para la Construccion plan maestro de alcantarillado de coconuco</t>
  </si>
  <si>
    <t>Seguimiento al proyecto</t>
  </si>
  <si>
    <t>Adecuacion y mejoramiento de estaciones piscicolas</t>
  </si>
  <si>
    <t>Bocatomas</t>
  </si>
  <si>
    <t>Estanques</t>
  </si>
  <si>
    <t>Numero de cercas vivas construidas</t>
  </si>
  <si>
    <t>Cuatro talleres de sensibilizacion</t>
  </si>
  <si>
    <t>Conservación de microcuencas que avastecen el acueducto, protección de fuentes y reforestacion de dichas cuencas.</t>
  </si>
  <si>
    <t>Educación ambiental no formal.</t>
  </si>
  <si>
    <t>Acciones Humanitarias</t>
  </si>
  <si>
    <t>Monitoreo</t>
  </si>
  <si>
    <t>Informes</t>
  </si>
  <si>
    <t>Evaluación</t>
  </si>
  <si>
    <t>Numero de eventos realizados</t>
  </si>
  <si>
    <t>4 grupos poblacionales capacitados en gestion del riesgo</t>
  </si>
  <si>
    <t>Obras necesarias para la adecuacion de las plantas de tratamiento.</t>
  </si>
  <si>
    <t>Formulacion del PGIR</t>
  </si>
  <si>
    <t>Un PGIR formulado</t>
  </si>
  <si>
    <t>Numero de PGIRS formulados</t>
  </si>
  <si>
    <t>% de la in formacion contable depuerada</t>
  </si>
  <si>
    <t>Subsidios</t>
  </si>
  <si>
    <t>Garantizar los subsidios al 100% de la poblacion de  los estratos 1,2 y 3</t>
  </si>
  <si>
    <t>% de la poblacion subsidiada</t>
  </si>
  <si>
    <t>Firma de Convenios</t>
  </si>
  <si>
    <t>Mantenimiento de la infraestructura del palacio municipal</t>
  </si>
  <si>
    <t>Un mantenimiento realizado a la infraestructura del palacio municipal</t>
  </si>
  <si>
    <t>Mejoramiento del piso y el techo de la plaza de mercado de Santa Leticia y Paletará</t>
  </si>
  <si>
    <t>Adecuación y mantenimiento de los cementerios Municipales</t>
  </si>
  <si>
    <t>Dos cementerios adecuados</t>
  </si>
  <si>
    <t>No de cementerios adecuados</t>
  </si>
  <si>
    <t>Ejecución</t>
  </si>
  <si>
    <t>8 Eventos de capacitación</t>
  </si>
  <si>
    <r>
      <t xml:space="preserve">N de </t>
    </r>
    <r>
      <rPr>
        <sz val="10"/>
        <rFont val="Arial"/>
        <family val="0"/>
      </rPr>
      <t>eventos</t>
    </r>
    <r>
      <rPr>
        <sz val="10"/>
        <rFont val="Arial"/>
        <family val="0"/>
      </rPr>
      <t xml:space="preserve"> realizados.</t>
    </r>
  </si>
  <si>
    <t>Entrega de subsidios</t>
  </si>
  <si>
    <t>Adquirir, suministrar y dotar de insumos a programas de atencion a la primera infancia</t>
  </si>
  <si>
    <t>Un programa apoyado</t>
  </si>
  <si>
    <t>Elaboracion delprograma</t>
  </si>
  <si>
    <t>Gestión Social</t>
  </si>
  <si>
    <t>Proteccion integral a los grupos de adolescentes.</t>
  </si>
  <si>
    <t>Un programa de atencion a adolescentes</t>
  </si>
  <si>
    <t>Cuatro proyectos apoyados</t>
  </si>
  <si>
    <t>Estudiios de preinversion para proyectos de electrificacion</t>
  </si>
  <si>
    <t>Un estudio de preinversion elaborado</t>
  </si>
  <si>
    <r>
      <t>Nº de</t>
    </r>
    <r>
      <rPr>
        <sz val="10"/>
        <rFont val="Arial"/>
        <family val="0"/>
      </rPr>
      <t>estudios elaborados</t>
    </r>
  </si>
  <si>
    <t>Mejoramiento de los sistemas de abastecimiento del Municipio</t>
  </si>
  <si>
    <t>Coordinacion con las organizaciones sociales</t>
  </si>
  <si>
    <t>Numero de abastecimientos mejorados</t>
  </si>
  <si>
    <t>Soluciones alternas de alcantarillado</t>
  </si>
  <si>
    <t>Numero de soluciones realizadas</t>
  </si>
  <si>
    <t>Salud familiar y comunitaria</t>
  </si>
  <si>
    <t>No de proyectos aprobados</t>
  </si>
  <si>
    <t>Diseño e implementacion de esquemas organizacionales para la adiministracion y operación de acueductos</t>
  </si>
  <si>
    <t>6 eventos de capacitacion</t>
  </si>
  <si>
    <t>Numero de eventos de capacitacion</t>
  </si>
  <si>
    <t>1 Planta de tratamiento adecuada.</t>
  </si>
  <si>
    <t>Numero de eventos realizadas</t>
  </si>
  <si>
    <t>Acciones de Fortalecimiento para la administracion y operación del manejo de residuos solidos.</t>
  </si>
  <si>
    <t xml:space="preserve">No.  De sedes antendidas en dotación </t>
  </si>
  <si>
    <t>DOTACION DE LOS ESTABLECIMIENTOS EDUCATIVOS</t>
  </si>
  <si>
    <t>Alcaldia, Director de Núcleo, Rectores, directores, Docentes , J.A.C. y J.P.F.</t>
  </si>
  <si>
    <t xml:space="preserve">ADECUACION Y MATENIMIETNO DE LA INFRAESTURUCTURA EDUCATIVA </t>
  </si>
  <si>
    <t>12 sedes para adecuacion y mantenimiento de la infraestrucutura</t>
  </si>
  <si>
    <t>Alcaldia, Planeacion, Rectores, Directors, Direccion de Núcleo</t>
  </si>
  <si>
    <t>TRANSPORTE ESCOLAR</t>
  </si>
  <si>
    <t>Verificar la matricula y constatar el número de estudiantes a beneciar con el transporte escolar en el Corregimiento de Santa Leticia.</t>
  </si>
  <si>
    <t>Alcaldia Municipal, Planeación, Rector I.E. MARGARITA LEGARDA, Consejo Directivo</t>
  </si>
  <si>
    <t xml:space="preserve">PRESTACION DEL SERVICIO DE ALIMANTACION ESCOLAR </t>
  </si>
  <si>
    <t>700 estudiantes a beneficiar con alimentacion escolar  (apoyo nutricional a estudiantes y menaje a los restaurantes de los establecimientos educativos.</t>
  </si>
  <si>
    <t>Nº de estudiantes beneficiados en alimentación escolar y Nº de Establecimientos Educativos dotados con menaje en sus restaurantes escolares</t>
  </si>
  <si>
    <t>Alcaldia Municipal, Planeación, Dirección de Núcleo, ICBF, Rectores, Directores, Docentes y Operadores</t>
  </si>
  <si>
    <t xml:space="preserve">PAGO SERVICIOS PUBLICOS </t>
  </si>
  <si>
    <t>Alcaldia Municipal, Planeación</t>
  </si>
  <si>
    <t>3 plazas para docentes en educacación basica</t>
  </si>
  <si>
    <t>Hacer un estudio detallado de la ampliación de cobertuta, falta de docentes y la población para atender en educación de adultos</t>
  </si>
  <si>
    <t>Nº de plazas docentes conseguidas</t>
  </si>
  <si>
    <t>Alcaldia Municipal, Planeación, Secretaría de Educacion Deptal, MEN, COMPARTEL</t>
  </si>
  <si>
    <t>80 personas atender en programas de educación para adultos</t>
  </si>
  <si>
    <t>Nº de personas atendidas</t>
  </si>
  <si>
    <t>Nº de salas de informatica adecuadas</t>
  </si>
  <si>
    <t>1  sala adecuada</t>
  </si>
  <si>
    <t xml:space="preserve">5 nuevos cupos. </t>
  </si>
  <si>
    <t>Preinversion en proyectos de infraestructura educativa</t>
  </si>
  <si>
    <t>PROYECTO</t>
  </si>
  <si>
    <t>ACTIVIDADES</t>
  </si>
  <si>
    <t>RECURSOS Y FUENTES</t>
  </si>
  <si>
    <t>RP</t>
  </si>
  <si>
    <t>SGP</t>
  </si>
  <si>
    <t>DPTO</t>
  </si>
  <si>
    <t>OTROS</t>
  </si>
  <si>
    <t>RESPONSABLES</t>
  </si>
  <si>
    <t>SUBPROGRAMA</t>
  </si>
  <si>
    <t>TOTAL</t>
  </si>
  <si>
    <t>COMPONENTE:</t>
  </si>
  <si>
    <t>OBJETIVO:</t>
  </si>
  <si>
    <t>PROGRAMA:</t>
  </si>
  <si>
    <t>META DEL SUBPROGRAMA</t>
  </si>
  <si>
    <t>OBJETIVO DEL SUBPROGRAMA</t>
  </si>
  <si>
    <t>META DEL PROYECTO</t>
  </si>
  <si>
    <t>INDICADOR DEL SUBPROGRAMA</t>
  </si>
  <si>
    <t>DEPARTAMENTO DEL CAUCA</t>
  </si>
  <si>
    <t>PLAN DE ACCION 2012</t>
  </si>
  <si>
    <t>PROGRAMACION ANUAL</t>
  </si>
  <si>
    <t>INDICADOR DEL PROYECTO</t>
  </si>
  <si>
    <t>Beneficiar al 800 de la población en situación de discapacidad con actividades físicas y deportivas que fomenten la inclusión de la población.</t>
  </si>
  <si>
    <t>Número de personas de la población con discapacidad con actividad física.</t>
  </si>
  <si>
    <t>Educación</t>
  </si>
  <si>
    <t>Medio Ambiente</t>
  </si>
  <si>
    <t xml:space="preserve">  Proteger la diversidad en flora y fauna en el cuidado de las especies que están en peligro de extinción.
  Evitar la contaminación del medio ambiente y del recurso hídrico.
  Elaborar proyectos que conlleven a la protección y cuidado del medio ambiente, con entidades oficiales y privadas.
  Preservar el Parque Nacional Natural Puracé
</t>
  </si>
  <si>
    <t>Conservación, protección y restauración del medio ambiente.</t>
  </si>
  <si>
    <t>10 hectáreas conservadas y reforestadas</t>
  </si>
  <si>
    <t>Nº de hectáreas conservadas y reforestadas</t>
  </si>
  <si>
    <t>Prevención y atención en desastres</t>
  </si>
  <si>
    <t>Educación.</t>
  </si>
  <si>
    <t xml:space="preserve">Capacitación en prevención y atención de desastres.
</t>
  </si>
  <si>
    <t>Capacitar a grupos poblacionales en prevención y atención de desastres</t>
  </si>
  <si>
    <t>10 grupos poblacionales capacitados en prevención y atención de desastres</t>
  </si>
  <si>
    <t>Nº de grupos poblacionales capacitados en prevención y atención de desastres</t>
  </si>
  <si>
    <t>Atención de desastres.</t>
  </si>
  <si>
    <t>12 radio teléfonos</t>
  </si>
  <si>
    <t>Nº de radioteléfonos adquiridos</t>
  </si>
  <si>
    <t>12 alarmas</t>
  </si>
  <si>
    <t>Nº de alarmas adquiridas</t>
  </si>
  <si>
    <t>AGUA POTABLE Y SANEAMIENTO BASICO</t>
  </si>
  <si>
    <t xml:space="preserve">  Incrementar la cobertura y cualificar la prestación de los servicios públicos como alcantarillado y captación y distribución de agua potable.
  Mejorar la calidad del agua para consumo humano
  Garantizar la continuidad en la prestación de los servicios públicos
  Proteger cuencas abastecedoras
  Fortalecer la gestión ambiental en la prestación de los servicios de agua y saneamiento.
</t>
  </si>
  <si>
    <t xml:space="preserve"> Cobertura de servicios públicos</t>
  </si>
  <si>
    <t>Acueductos</t>
  </si>
  <si>
    <t xml:space="preserve">Tratamiento de aguas residuales </t>
  </si>
  <si>
    <t>MUNICIPIO DE PURACE - COCONUCO</t>
  </si>
  <si>
    <t>DEPORTE Y RECREACION</t>
  </si>
  <si>
    <t xml:space="preserve">Fomentar actividades deportivas competitivas, recreativas y de sano esparcimiento para mejorar las condiciones de vida </t>
  </si>
  <si>
    <t>Promoción del deporte</t>
  </si>
  <si>
    <t>Adecuación escenarios deportivos.</t>
  </si>
  <si>
    <t>Contar con escenario adecuados para la práctica deportiva, la recreación y la utilización adecuada del tiempo libre</t>
  </si>
  <si>
    <t>5 escenarios deportivos adecuados</t>
  </si>
  <si>
    <t>N° de escenarios deportivos adecuados.</t>
  </si>
  <si>
    <t>Apoyo a deportistas y eventos deportivos.</t>
  </si>
  <si>
    <t>Promover la práctica deportiva, la participación en eventos y la integración comunitaria</t>
  </si>
  <si>
    <t>12 Eventos deportivos realizados</t>
  </si>
  <si>
    <t>No de eventos deportivos realizados</t>
  </si>
  <si>
    <t xml:space="preserve">Cultura y expresiones artísticas </t>
  </si>
  <si>
    <t>Apoyar las diferentes manifestaciones culturales, tradiciones y costumbres y las expresiones artísticas a nivel municipal</t>
  </si>
  <si>
    <t>Formación, promoción, capacitación, e investigación artística y cultural.</t>
  </si>
  <si>
    <t>Eventos.</t>
  </si>
  <si>
    <t xml:space="preserve">Promoción y realización de eventos culturales </t>
  </si>
  <si>
    <t>Realización de cuatro (4) eventos culturales</t>
  </si>
  <si>
    <t xml:space="preserve">Número de eventos culturales realizados </t>
  </si>
  <si>
    <t>SECTOR</t>
  </si>
  <si>
    <t>X</t>
  </si>
  <si>
    <t>x</t>
  </si>
  <si>
    <t>siembra</t>
  </si>
  <si>
    <t>aislamiento</t>
  </si>
  <si>
    <t>plateado y ahoyado</t>
  </si>
  <si>
    <t>encalamiento</t>
  </si>
  <si>
    <t>abonar</t>
  </si>
  <si>
    <t>coordinador sector agropecuario</t>
  </si>
  <si>
    <t xml:space="preserve"> - Brindar una educación de calidad a los niños, jóvenes y adolescentes del  municipio de Puracé
 - Mejorar y adecuar la infraestructura de las escuelas y colegios del municipio.
 - Dotar del material bibliográfico, de cómputo, y elementos necesarios para el normal desarrollo del proceso educativo.
 - Atender el pago de los servicios públicos de todas las sedes de los establecimientos educativos.
 - Garantizar la alimentación escolar a los estudiantes se educación básica secundaria y media (grado sexto al grado once) de los cinco colegios existentes en el municipio.
</t>
  </si>
  <si>
    <t>Calidad educativa</t>
  </si>
  <si>
    <t>Dotación a establecimientos educativos</t>
  </si>
  <si>
    <t>Mejorar las condiciones de aprendizaje de los estudiantes del municipio usando las herramientas necesarias</t>
  </si>
  <si>
    <t>Infraestructura educativa</t>
  </si>
  <si>
    <t>Contar con ambientes y dotaciones adecuadas para garantizar la calidad educativa</t>
  </si>
  <si>
    <t>42 sedes con proyectos de adecuación, mantenimiento y remodelación por deterioro</t>
  </si>
  <si>
    <t>N° obras ejecutadas en las sedes de los establecimientos educativos</t>
  </si>
  <si>
    <t>Canasta educativa</t>
  </si>
  <si>
    <t>Garantizar la alimentación, transporte y demás servicios escolares en procura de una educación de calidad.</t>
  </si>
  <si>
    <t>Continuar  financiando el  trasporte  para 600 estudiantes.</t>
  </si>
  <si>
    <t>Nº de estudiantes beneficiados</t>
  </si>
  <si>
    <t>1.200 estudiantes beneficiados con alimentación escolar en 4 años</t>
  </si>
  <si>
    <t>Pago oportuno de  servicios públicos de las sedes educativas</t>
  </si>
  <si>
    <t>Nº de sedes beneficiadas con el pago de servicios públicos</t>
  </si>
  <si>
    <t>Fomento educativo</t>
  </si>
  <si>
    <t>Concientizar y promocionar el  sistema educativo del municipio para que se incorporen  todos los niños y niñas en edad escolar</t>
  </si>
  <si>
    <t>Cobertura total</t>
  </si>
  <si>
    <t>Nº de población en edad escolar en el sistema</t>
  </si>
  <si>
    <t>POLITICAS POBLACIONALES</t>
  </si>
  <si>
    <t>Atender integralmente niños, niñas, adolescentes y jóvenes en conflicto con la ley, víctimas de delitos o pertenecientes  sectores o   grupos vulnerables.</t>
  </si>
  <si>
    <t>Atención integral a la primera infancia</t>
  </si>
  <si>
    <t>Fortalecimiento del Consejo Municipal de Juventud.</t>
  </si>
  <si>
    <t>Capacitación</t>
  </si>
  <si>
    <t>Vincular a los jóvenes  en las decisiones y construcción de sus proyectos de vida.</t>
  </si>
  <si>
    <t>100 jóvenes capacitados</t>
  </si>
  <si>
    <t>Nº de jóvenes capacitados</t>
  </si>
  <si>
    <t>Política pública</t>
  </si>
  <si>
    <t>Juventud</t>
  </si>
  <si>
    <t>Formular, socializar y aprobar la política pública de juventud</t>
  </si>
  <si>
    <t>Un documento de la política pública de juventud formulado</t>
  </si>
  <si>
    <t>Nº de documento de la política pública de juventud formulado</t>
  </si>
  <si>
    <t>ATENCION POBLACION VULNERALBE</t>
  </si>
  <si>
    <t xml:space="preserve">• Adelantar acciones de sensibilización con las instituciones para la oferta de oportunidades de empleo y educación.
• Acceder a los programas especiales para la atención a las Personas en situación de discapacidad o con capacidades diferentes.
</t>
  </si>
  <si>
    <t>Plan de capacitación productiva y laboral</t>
  </si>
  <si>
    <t>Emprendimiento, líneas productivas, cultura organizacional</t>
  </si>
  <si>
    <t>Violencia intrafamiliar</t>
  </si>
  <si>
    <t>Nº de programas proyectados</t>
  </si>
  <si>
    <t>Atención y apoyo a madres y padres cabeza de familia.</t>
  </si>
  <si>
    <t>VICTIMAS DEL CONFLICTO ARMADO</t>
  </si>
  <si>
    <t>Mitigar las afectaciones a la población víctima del conflicto armado</t>
  </si>
  <si>
    <t>Restablecimiento</t>
  </si>
  <si>
    <t>4 talleres de formación en atención a desplazados</t>
  </si>
  <si>
    <t>Nº de talleres de formación en atención a desplazados</t>
  </si>
  <si>
    <t>Emergencia</t>
  </si>
  <si>
    <t>100% de desplazados reciben mercados</t>
  </si>
  <si>
    <t>Nº de desplazados con mercados recibidos</t>
  </si>
  <si>
    <t xml:space="preserve"> kits de cocina, aseo y colchonetas entregados a todos los desplazados</t>
  </si>
  <si>
    <t>Nº de kits de cocina, aseo y colchonetas entregados a todos los desplazados</t>
  </si>
  <si>
    <t>100% de prestación de servicios de salud subsidiada a la población desplazada</t>
  </si>
  <si>
    <t>% de prestación de servicios de salud subsidiada a la población desplazada</t>
  </si>
  <si>
    <t>100% de niños y niñas de la población desplazada con cupos escolares</t>
  </si>
  <si>
    <t>% de niños y niñas de la población desplazada con cupos escolares</t>
  </si>
  <si>
    <t>JUSTICIA Y DERECHOS HUMANOS</t>
  </si>
  <si>
    <t>Garantizar a la comunidad la justicia, la seguridad y la convivencia ciudadana, con el fin de minimizar la violencia social y familiar.</t>
  </si>
  <si>
    <t>convivencia ciudadana</t>
  </si>
  <si>
    <t>VIAS Y TRANSPORTE</t>
  </si>
  <si>
    <t>EQUIPAMIENTO MUNICIPAL</t>
  </si>
  <si>
    <t>Mejorar, mantener y conservar el equipamiento municipal como bienes públicos, para un adecuado funcionamiento y atención de los usuarios y comunidad en general.</t>
  </si>
  <si>
    <t>Gestión infraestructura de equipamiento municipal</t>
  </si>
  <si>
    <t>DESARROLLO COMUNITARIO</t>
  </si>
  <si>
    <t>Generar condiciones y mecanismos que permitan la construcción democrática y participativa del desarrollo social integral, para el ejercicio de la ciudadanía, las libertades públicas y comunitarias, dentro de un contexto de pluralidad, equidad y tranquilidad colectiva.</t>
  </si>
  <si>
    <t>Fortalecimiento a las juntas de acción comunal, cabildos y otras formas organizativas.</t>
  </si>
  <si>
    <t>16 Talleres de capacitación a las asociaciones.</t>
  </si>
  <si>
    <t>Nº de Talleres de capacitación a las asociaciones.</t>
  </si>
  <si>
    <t>Cualificar el accionar del aparato publico municipal, su capacidad administrativa  para ofrecer a la comunidad un óptimo servicio con funcionarios capaces, eficientes y comprometidos, una sede de gobierno administrativa, física y tecnológicamente adecuada.</t>
  </si>
  <si>
    <t>FORTALECIMIENTO INSTITUCIONAL</t>
  </si>
  <si>
    <t>Fortalecimiento de la gestión pública</t>
  </si>
  <si>
    <t>16 talleres de fortalecimiento de la gestión.</t>
  </si>
  <si>
    <t>Nº de talleres de fortalecimiento de la gestión</t>
  </si>
  <si>
    <t>PROYECTOS DE IMPACTO</t>
  </si>
  <si>
    <t>Construcción, adecuación y mantenimiento de infraestructura de servicios públicos de energía, acueducto y alcantarillado</t>
  </si>
  <si>
    <t>Redes Eléctricas</t>
  </si>
  <si>
    <t>Lograr la electrificación del municipio de Puracé– Coconuco</t>
  </si>
  <si>
    <t>Acueducto</t>
  </si>
  <si>
    <t>Acueducto de Santa Leticia</t>
  </si>
  <si>
    <t>Gestionar los recursos para la construcción del acueducto de Santa Leticia</t>
  </si>
  <si>
    <t>Acueducto de Paletará</t>
  </si>
  <si>
    <t>Plan Maestro de Alcantarillado de Coconuco</t>
  </si>
  <si>
    <t>gestionar los recursos para la construcción del Plan Maestro de alcantarillado de Coconuco</t>
  </si>
  <si>
    <t>ORDENAMIENTO TERRITORIAL</t>
  </si>
  <si>
    <t>Lograr la planificación del territorio mediante  el ordenamiento ambiental, urbanístico y rural con productividad, equidad y sostenibilidad</t>
  </si>
  <si>
    <t>Plan de Ordenamiento territorial</t>
  </si>
  <si>
    <t>Mejoramiento  de la calidad de vida de sus habitantes</t>
  </si>
  <si>
    <t>Un plan de ordenamiento territorial formulado</t>
  </si>
  <si>
    <t>N°  de planes de ordenamiento territorial formulado</t>
  </si>
  <si>
    <t>SECTOR:</t>
  </si>
  <si>
    <t>SALUD</t>
  </si>
  <si>
    <t>SGSBC</t>
  </si>
  <si>
    <t>evaluacion</t>
  </si>
  <si>
    <t>capacitacion para la gestion del riesgo</t>
  </si>
  <si>
    <t>convocatoria</t>
  </si>
  <si>
    <t>capacitacion</t>
  </si>
  <si>
    <t xml:space="preserve">formalizacion de los grupos </t>
  </si>
  <si>
    <t>Nº de grupos poblacionales capacitados</t>
  </si>
  <si>
    <t>secretaria de planeacion</t>
  </si>
  <si>
    <t>medios de comunicación para la gestion del riesgo</t>
  </si>
  <si>
    <t>compra de radios</t>
  </si>
  <si>
    <t>instalacion de radios</t>
  </si>
  <si>
    <t>Nº de radios adquiridos</t>
  </si>
  <si>
    <t>compra de alarmas</t>
  </si>
  <si>
    <t>instalacion de alarmas</t>
  </si>
  <si>
    <t>Nº de alarmas adquiridos</t>
  </si>
  <si>
    <t>atencion a la poblacion afectada por desastres</t>
  </si>
  <si>
    <t>inspeccion</t>
  </si>
  <si>
    <t>censo</t>
  </si>
  <si>
    <t>planeacion de asistencia</t>
  </si>
  <si>
    <t>ejecucion</t>
  </si>
  <si>
    <t>% de eventos atendidos</t>
  </si>
  <si>
    <t>100% de pisos y techo de la plaza de mercados mejorados</t>
  </si>
  <si>
    <t>% de pisos y techos mejorados</t>
  </si>
  <si>
    <t>Nº de eventos deportivos</t>
  </si>
  <si>
    <t xml:space="preserve">Adecuar el sistema vial existente que  permita la competitividad y generación de desarrollo productivo de la región, mejorando así las condiciones de vida de la población </t>
  </si>
  <si>
    <t>roseria</t>
  </si>
  <si>
    <t>Nº de kilometros mejorados</t>
  </si>
  <si>
    <t>mantenimiento de cunetas</t>
  </si>
  <si>
    <t>limpieza de derrumbos</t>
  </si>
  <si>
    <t>Contar con un municipio ordenado territorialmente</t>
  </si>
  <si>
    <t>Nº de documento de plan de desarrollo actualizado</t>
  </si>
  <si>
    <t>VIVIENDA</t>
  </si>
  <si>
    <t xml:space="preserve">Contribuir al mejoramiento, reparación y ampliación de vivienda un municipio de propietarios y de viviendas dignas. </t>
  </si>
  <si>
    <t>Vivienda digna</t>
  </si>
  <si>
    <t>Mejoramiento de las viviendas.</t>
  </si>
  <si>
    <t>Mejorar los pisos y techos de las viviendas que se hallan en malas condiciones en el Municipio de Puracé</t>
  </si>
  <si>
    <t>40 viviendas mejoradas con pisos y techos.</t>
  </si>
  <si>
    <t>Nº de viviendas mejoradas con pisos y techos.</t>
  </si>
  <si>
    <t>Selección de beneficiarios</t>
  </si>
  <si>
    <t>N de viviendas mejoradas</t>
  </si>
  <si>
    <t>Contratación</t>
  </si>
  <si>
    <t>Planeacion</t>
  </si>
  <si>
    <t>Convocatoria</t>
  </si>
  <si>
    <t>Ejecucion</t>
  </si>
  <si>
    <t>Construir 20 km de redes electricas</t>
  </si>
  <si>
    <t>Mas familias beneficiadas con el proyecto</t>
  </si>
  <si>
    <t>Sec planeacion</t>
  </si>
  <si>
    <t>Brindar agua de buena calidad para el consumo humano</t>
  </si>
  <si>
    <t>Un acueducto para el corregimiento de santa leticia.</t>
  </si>
  <si>
    <t>S Planeacion</t>
  </si>
  <si>
    <t>Gestionar los recursos para la construcción del acueducto de Paletara</t>
  </si>
  <si>
    <t>Un acueducto para el corregimiento de Paletara.</t>
  </si>
  <si>
    <r>
      <t>s</t>
    </r>
    <r>
      <rPr>
        <sz val="10"/>
        <rFont val="Arial"/>
        <family val="0"/>
      </rPr>
      <t xml:space="preserve"> Planeacion</t>
    </r>
  </si>
  <si>
    <t xml:space="preserve">bajar el grado de contaminación del rio San Andrés a través de un buen manejo de aguas servidas. </t>
  </si>
  <si>
    <t xml:space="preserve">Disminuir la contaminacion de las fuentes de agua </t>
  </si>
  <si>
    <t>atencion al adulto mayor</t>
  </si>
  <si>
    <t>encuentro</t>
  </si>
  <si>
    <t>capacitacion en familia</t>
  </si>
  <si>
    <t>promover la asociatividad productiva</t>
  </si>
  <si>
    <t>formulacion de la politica publica de juventud</t>
  </si>
  <si>
    <t>una politica publica de juventud formulada</t>
  </si>
  <si>
    <t>talleres sobre politicas publicas de juventud</t>
  </si>
  <si>
    <t>formulacion de la politica publica</t>
  </si>
  <si>
    <t>elaboracion de documento</t>
  </si>
  <si>
    <t>taller</t>
  </si>
  <si>
    <t xml:space="preserve">DESARROLLO Y PRODUCCION </t>
  </si>
  <si>
    <t>Mejorar la producción agrícola, minera, la oferta turística bajo los principios de participación, organización productiva, sostenibilidad y competitividad.</t>
  </si>
  <si>
    <t>COORDINACION SECTOR AGROPECUARIO</t>
  </si>
  <si>
    <t>ASISTENCIA TECNICA RURAL</t>
  </si>
  <si>
    <t>4 CORREGIMIENTOS CON ASISTENCIA TECNICA Y RURAL</t>
  </si>
  <si>
    <t>Nº DE CORREGIMIENTOS CON ASISTENCIA TECNICA</t>
  </si>
  <si>
    <t>Facilitar a los productores agrícolas de la región mejores condiciones técnicas de producción</t>
  </si>
  <si>
    <t>Nª de motoazadas adquiridas</t>
  </si>
  <si>
    <t>Nº motoazadas adquiridas</t>
  </si>
  <si>
    <t>Seguridad alimentaria</t>
  </si>
  <si>
    <t>Buenas Prácticas Ganaderas-BPG</t>
  </si>
  <si>
    <t>Mejorar la productividad ganadera con prácticas innovadoras y competitivas</t>
  </si>
  <si>
    <t>Nª de fincas con buenas prácticas ganaderas</t>
  </si>
  <si>
    <t>2 estaciones pisicolas repobladas</t>
  </si>
  <si>
    <t>Especies menores</t>
  </si>
  <si>
    <t>No. De talleres</t>
  </si>
  <si>
    <t>Obras de adecuación.</t>
  </si>
  <si>
    <t>No. De plantas adecuadas.</t>
  </si>
  <si>
    <t>Levantamiento topográfico</t>
  </si>
  <si>
    <t>Diseños</t>
  </si>
  <si>
    <t>Estudio de suelos</t>
  </si>
  <si>
    <t>Formulación.</t>
  </si>
  <si>
    <t>Analisis de la calidad del agua</t>
  </si>
  <si>
    <t>Actividades recreativas de salom</t>
  </si>
  <si>
    <t>Campeonatos de futbol</t>
  </si>
  <si>
    <t>Campeonatos de baloncesto</t>
  </si>
  <si>
    <t>4 eventos desarrollados</t>
  </si>
  <si>
    <t>Capacitación para la Organización del archivo municipal.</t>
  </si>
  <si>
    <t>nª de politicas publicas formuladas</t>
  </si>
  <si>
    <t>apoyo a la poblacion en discapacidad.</t>
  </si>
  <si>
    <t>adquisicion de cercas electricas</t>
  </si>
  <si>
    <t>taller de sensibilizacion ambiental</t>
  </si>
  <si>
    <t>un polideportivo mejorado</t>
  </si>
  <si>
    <t>N° de polideportivos mejorados</t>
  </si>
  <si>
    <t>Nº de jovenes capacitados</t>
  </si>
  <si>
    <t>% de familias beneficiadas</t>
  </si>
  <si>
    <t>Nº de talleres realizados</t>
  </si>
  <si>
    <t>No. De talleres realizados</t>
  </si>
  <si>
    <t>Firma de Convenio para la ejecucion de la obra</t>
  </si>
  <si>
    <t xml:space="preserve">formulacion del proyecto acueducto veredal de santa leticia </t>
  </si>
  <si>
    <t>un proyecto acueducto formulado</t>
  </si>
  <si>
    <t>Nª de proyectos formulados</t>
  </si>
  <si>
    <t xml:space="preserve">formulacion del proyecto acueducto  de Paletara </t>
  </si>
  <si>
    <t>un proyecto de acueducto formulado</t>
  </si>
  <si>
    <t>Nº de proyectos formulados</t>
  </si>
  <si>
    <t>un plan maestro del alcantarillado de coconuco construido</t>
  </si>
  <si>
    <t>Nº de planes maestros construidos</t>
  </si>
  <si>
    <t>Nº de metros mejorados</t>
  </si>
  <si>
    <t>un programa de atencion al adulto mayor</t>
  </si>
  <si>
    <t>Nº deprogramas realizados</t>
  </si>
  <si>
    <t>un programa de atencion al nucleo familiar</t>
  </si>
  <si>
    <t>Nº de programas realizados</t>
  </si>
  <si>
    <t>CRONOGRAMA</t>
  </si>
  <si>
    <t>RESPONSABLE</t>
  </si>
  <si>
    <t>N°de  obras de mantenimiento realizada</t>
  </si>
  <si>
    <t>COMPONENTE</t>
  </si>
  <si>
    <r>
      <t>M</t>
    </r>
    <r>
      <rPr>
        <sz val="10"/>
        <rFont val="Arial"/>
        <family val="0"/>
      </rPr>
      <t>aquinaria Agrícola</t>
    </r>
  </si>
  <si>
    <r>
      <t>P</t>
    </r>
    <r>
      <rPr>
        <sz val="10"/>
        <rFont val="Arial"/>
        <family val="0"/>
      </rPr>
      <t>iscicultura</t>
    </r>
  </si>
  <si>
    <t xml:space="preserve"> </t>
  </si>
  <si>
    <t>Contar con un cuerpo de bomberos en el Municipio.</t>
  </si>
  <si>
    <t>Un cuerpo de bomberos creado.</t>
  </si>
  <si>
    <t>LOGRO</t>
  </si>
  <si>
    <t>Vida Saludable</t>
  </si>
  <si>
    <t>MUNICIPIO PURACE COCONUCO</t>
  </si>
  <si>
    <t>OBSERVACION</t>
  </si>
  <si>
    <t>MEDIO AMBIENTE</t>
  </si>
  <si>
    <t>CULTURA</t>
  </si>
  <si>
    <t>EDUCACION</t>
  </si>
  <si>
    <t>PROYECTOS DE IMPACTO REGIONAL</t>
  </si>
  <si>
    <t>PROMEDIO MUNICIPAL</t>
  </si>
  <si>
    <t>METAS ALCANZADAS</t>
  </si>
  <si>
    <t>FINANCIERA</t>
  </si>
  <si>
    <t>CONTROL INTERNO</t>
  </si>
  <si>
    <t>ADMINISTRATIVO</t>
  </si>
  <si>
    <t>EVALUAR Y ASESORAR DE MANERA OPORTUNA E INDEPENDIENTE EL DESARROLLO DEL SISTEMA DE CONTROL INTERNO , VERIFICANDO EL CUMPLIMIENTO DE LOS PROCESOS Y CONTROLES ESTABLECIDOS ACORDES CON LA NORMATIVIDAD VIGENTE</t>
  </si>
  <si>
    <t>AUTOCONTROL</t>
  </si>
  <si>
    <t>MINIMIZAR LOS RIESGOS EN EL CUMPLIMIENTO DE LAS FUNCIONES DE LOS SERVIDORES PUBLICOS DE LA ALCALDIA MUNICIPAL DE PURACE</t>
  </si>
  <si>
    <t>1 JORNADA DE CAPACITACION</t>
  </si>
  <si>
    <t>SERVIDORES PUBLICOS DEL MUNICPIO DE PURACE CAPACITADOS EN CULTURA PARA EL AUTOCONTROL</t>
  </si>
  <si>
    <t>FORMACION PARA EL AUTOCONTROL</t>
  </si>
  <si>
    <t>6 JORNADAS DE CAPACITACION EN CULTURA PARA EL AUTOCONTROL DIRIGIDA A SERVIDORES PUBLICOS DE LA ALCALDIA MUNICIPAL DE PURACE</t>
  </si>
  <si>
    <t>Socializacion del proyecto a los servidores publicos de la alcaldia municipal de purace</t>
  </si>
  <si>
    <t>N° DE SERVIDORES PUBLICOS CAPACITADOS EN CULTURA DEL AUTOCONTROL</t>
  </si>
  <si>
    <t>establecer fechas de capacitacion</t>
  </si>
  <si>
    <t>organizar la logistica para el desarrollo de la jornada</t>
  </si>
  <si>
    <t>realizar evaluacion de la jornada de capacitacion</t>
  </si>
  <si>
    <t>realizar seguimiento a la implememntacion de la cultura del autocontrol</t>
  </si>
  <si>
    <t>EVALUAR EL  PORCENTAJE DE CUMPLIMIENTO Y AVANCE DE LAS METAS DE CADA DEPENDENCIA</t>
  </si>
  <si>
    <t xml:space="preserve"> VELAR POR EL CUMPLIMIENTO DEL 100% DE PLANES DE ACCION</t>
  </si>
  <si>
    <t>% DE CUMPLIMIENTO DE LOS PLANES DE ACCION</t>
  </si>
  <si>
    <t>SEGUIMIENTO A LOS INFORMES DE GESTION</t>
  </si>
  <si>
    <t>100% DE CUMPLIMIENTO DE LOS PLANES DE ACCION</t>
  </si>
  <si>
    <t>Recepcionar los planes de accion de las dependencias</t>
  </si>
  <si>
    <t>% DE CUMPLIMIENTOPLANES DE ACCION</t>
  </si>
  <si>
    <t>Revisar y proponer ajustes de acuerdo con el plan de desarrollo</t>
  </si>
  <si>
    <t>solicitar informes de ejecucion</t>
  </si>
  <si>
    <t>evaluar el porcentaje de avance en el cumplimiento del plan de accion</t>
  </si>
  <si>
    <t>proponer  acciones de mejoramiento</t>
  </si>
  <si>
    <t xml:space="preserve"> ACOMPAÑAMIENTO Y SEGUIMIENTO AL MODELO ESTANDAR DE CONTROL INTERNO Y SISTEMA DE GESTION DE LA CALIDAD</t>
  </si>
  <si>
    <t>PROPENDER POR  QUE LOS SERVIDORES PUBLICOS DE LA ADMINISTRACION MUNICIPAL DE PURACE IMPLEMENTEN  EL MECI-SGC</t>
  </si>
  <si>
    <t>IMPLEMENTAR EN UN 100% EL MECI-SGC</t>
  </si>
  <si>
    <t>MECI-SGC IMPLEMENTADO</t>
  </si>
  <si>
    <t>IMPLEMENTACION DEL MECI-SGC EN LA ADMINISTRACION MUNICIPAL DE PURACE</t>
  </si>
  <si>
    <t>40% DE LOS PROCESOS Y PROCEDIMIENTOS FORMULADOS EN EJECUCION</t>
  </si>
  <si>
    <t>Acompañamiento en la formulacion del MECI-SGS</t>
  </si>
  <si>
    <t>% DE PROCESOS Y PROCEDIMIENTOS INPLEMEMENTADOS</t>
  </si>
  <si>
    <t>Realizar seguimiento en la implemementacion del modelo</t>
  </si>
  <si>
    <t>Realizar auditorias internas a procesos</t>
  </si>
  <si>
    <t>elaborar planes de mejoramiento</t>
  </si>
  <si>
    <t>seguimiento a planes de mejoramiento</t>
  </si>
  <si>
    <t>evaluacion  de cumplimiento</t>
  </si>
  <si>
    <t>SEGUIMIENTO AL CRONOGRMA DE INFORMES A ENTES DE CONTROL,INSTITUCIONALES Y GUBERNAMENTALES</t>
  </si>
  <si>
    <t>VERIFICAR  QUE LOS INFORMES A LOS ENTES DE CONTROL,INSTITUCIONALES Y GUBERNAMENTALES SE REALICEN DE MANERA OPORTUNA</t>
  </si>
  <si>
    <t xml:space="preserve"> EL 100% DE LOS INFORMES A LOS ENTES DE CONTROL,INSTITUCIONALES Y GUBERNAMENTALES  SE PRESENTEN OPORTUNAMENTE</t>
  </si>
  <si>
    <t>% DE CUMPLIMIENTO DE INFORMES  PRESENTADOS /INFORMES PROGRAMADOS</t>
  </si>
  <si>
    <t>INFORMES A ENTES DE CONTROL,INSTITUCIONALES Y GUBERNAMENTALES</t>
  </si>
  <si>
    <t>100% DE CUMPLIMIENTO EN PRESENTACION DE INFORMES A ENTES DE CONTROL OPORTUNAMENTE</t>
  </si>
  <si>
    <t>Realizar un cronogrma de entrega de informes</t>
  </si>
  <si>
    <t>100% DE CUMPLIMIENTO EN LA PRESENTACION DE INFORMES</t>
  </si>
  <si>
    <t>Definir responsables de la entrega de informes</t>
  </si>
  <si>
    <t>socializar el cronograma de entrega de informes</t>
  </si>
  <si>
    <t>evaluacion y  verificacion del cumplimiento del cronograma de informes</t>
  </si>
  <si>
    <t>REPORTE DE INFORMACION</t>
  </si>
  <si>
    <t>VERIFICAR QUE LA CONTRATACION REALIZADA POR EL MUNICIPIO DE PURACE  SEA REPORTADA DE ACUERDO CON LA NORMATIVIDAD VIGENTE</t>
  </si>
  <si>
    <t>100% DE LA CONTRATACION REALIZADA VERIFICADA</t>
  </si>
  <si>
    <t>N° CONTRATOS REALIZADOS/ N° CONTRATOS REPORTADOS</t>
  </si>
  <si>
    <t xml:space="preserve">SEGUIMIENTO A LA INFORMACION REPORTADA  EN EL PORTAL DE </t>
  </si>
  <si>
    <t>100% DE LA CONTRATACION REALIZADA Y PUBLICADA EN EL PORTAL</t>
  </si>
  <si>
    <t>Solicitud de relacion de contratos realizados</t>
  </si>
  <si>
    <t>100% DE LA CONTRATCION REALIZADA,VERIFICADA Y PUBLICADA EN EL PORTAL</t>
  </si>
  <si>
    <t>verificacion del cumplimiento de requisitos</t>
  </si>
  <si>
    <t>verificacion de la informacion reportada</t>
  </si>
  <si>
    <t xml:space="preserve"> elaboracion de unplan de mejoramiento</t>
  </si>
  <si>
    <t>seguimiento a plan de mejoramiento si existe</t>
  </si>
  <si>
    <t>INFORMES DE CONTROL INTERNO</t>
  </si>
  <si>
    <t>DAR A CONOCER EL FUNCIONAMIENTO DE L SISTEMA DE CONTROL INTERNO AL INTERIOR DE LA ADMINISTRACION MUNICIPAL EN PRO DEL MEJORAMIENTO EN LA GESTION ADMINISTRATIVA</t>
  </si>
  <si>
    <t>100% DE LOS INFORMES CUATRIMESTRALES REALIZADOS</t>
  </si>
  <si>
    <t>NUMERO DE INFORMES REALIZADOS</t>
  </si>
  <si>
    <t>TRES INFORMES DE CONTROL INTERNO PRESENTADOS EN EL AÑO</t>
  </si>
  <si>
    <t xml:space="preserve"> Realizar acompañamiento para el establecimiento Y  documentación del MECI-SGC de la alcaldia municipal de purace</t>
  </si>
  <si>
    <t>100% DE LOS INFORMES DE CONTROL INTERNO PORMENORIZADO(CUATRIMENSTRAL) REALIZADOS Y PUBLICADOS</t>
  </si>
  <si>
    <t xml:space="preserve">Realizar seguimiento a la implementacion del  MECI-SGC </t>
  </si>
  <si>
    <t>Realizar seguimiento al mantenimiento del sistema MECI-SGC</t>
  </si>
  <si>
    <t>PLAN ANUAL DE AUDITORIAS</t>
  </si>
  <si>
    <t>VERIFICAR QUE LOS PROCESOS ADMINISTRATIVOS SE CUMPLAN DE ACUERDO A LA NORMATIVIDAD VIGENTE</t>
  </si>
  <si>
    <t>DOS AUDITORIAS</t>
  </si>
  <si>
    <t>N° DE PROCESOS EXISTENTES/N° DE PROCESOS AUDITADOS</t>
  </si>
  <si>
    <t>20% DE PROCESOS Y PROCEDIMIENTOS AUDITADOS</t>
  </si>
  <si>
    <t>Conformar el equipo auditor</t>
  </si>
  <si>
    <t>100% DE PROCESOS Y PROCEDIMIENTOS AUDITADOS</t>
  </si>
  <si>
    <t>capacitar al equipo auditor</t>
  </si>
  <si>
    <t>comunicar al responsable del proceso la auditoria arealizar</t>
  </si>
  <si>
    <t>programar la fecha de la auditoria</t>
  </si>
  <si>
    <t>levantar un acta de la auditoria</t>
  </si>
  <si>
    <t xml:space="preserve">realizar plan de mejoramiento </t>
  </si>
  <si>
    <t>hacer seguimiento al plan de mejoramiento</t>
  </si>
  <si>
    <t>Fortalecimiento fiscal y financiero</t>
  </si>
  <si>
    <t>Brindar soporte fiscal y economico al plan de desarrollo</t>
  </si>
  <si>
    <t>fortalecimiento fiscal</t>
  </si>
  <si>
    <t>Establecer un nivel de cumplimiento de los contribuyentes</t>
  </si>
  <si>
    <t>100% de la base de datos de los contribuyente del municipio depurada</t>
  </si>
  <si>
    <t>% de la base de datos depurada</t>
  </si>
  <si>
    <t>fiscalización</t>
  </si>
  <si>
    <t>revision de la base actual</t>
  </si>
  <si>
    <t>area financiera</t>
  </si>
  <si>
    <t>verificacion de la autenticidad de la base</t>
  </si>
  <si>
    <t>confrontar cumplimiento de obligaciones</t>
  </si>
  <si>
    <t>definir monto de obligaciones</t>
  </si>
  <si>
    <t>traslado a tesoreria</t>
  </si>
  <si>
    <t>fortalecimiento economico</t>
  </si>
  <si>
    <t>Incrementar el recaudo</t>
  </si>
  <si>
    <t>10% de incremento del recaudo</t>
  </si>
  <si>
    <t>% de incremeto</t>
  </si>
  <si>
    <t>Asistencia Técnica  Rural</t>
  </si>
  <si>
    <t>SECTOR VII</t>
  </si>
  <si>
    <t>Fortalecimiento Agricola y Ganadero</t>
  </si>
  <si>
    <t>Imejorar la  productividad de los productores agrícolas y ganaderos.</t>
  </si>
  <si>
    <t xml:space="preserve">Capacitación en establecimiento y manejo de praderas </t>
  </si>
  <si>
    <t>Instalación y manejo de cercas eléctricas</t>
  </si>
  <si>
    <t>Buenas prácticas ganaderas</t>
  </si>
  <si>
    <t>Sanidad animal</t>
  </si>
  <si>
    <t>Capacitación en cultivos propios de la región</t>
  </si>
  <si>
    <t>4 Corregimientos con asistencia tecnica</t>
  </si>
  <si>
    <t>N° de Corregimientos con asistencia tecnica</t>
  </si>
  <si>
    <t>4 Motoazadas adquiridas</t>
  </si>
  <si>
    <t>50 Kits de Cercas electricas adquiridas</t>
  </si>
  <si>
    <r>
      <rPr>
        <sz val="10"/>
        <rFont val="Arial"/>
        <family val="0"/>
      </rPr>
      <t>25</t>
    </r>
    <r>
      <rPr>
        <sz val="10"/>
        <rFont val="Arial"/>
        <family val="0"/>
      </rPr>
      <t xml:space="preserve"> Kits de ordeño adquiridos</t>
    </r>
  </si>
  <si>
    <t>Nº de Kits adquiridos</t>
  </si>
  <si>
    <t>Adquisicion de Kits de ordeño</t>
  </si>
  <si>
    <t>Huertas caseras</t>
  </si>
  <si>
    <t>Cotizaciones con especificaciones</t>
  </si>
  <si>
    <t>Subir contrato a pagina web</t>
  </si>
  <si>
    <t>Compra</t>
  </si>
  <si>
    <t>Preparacion del terreno</t>
  </si>
  <si>
    <t>Contribuir al mejoramiento de la calidad de vida de la población</t>
  </si>
  <si>
    <t>100 Familias beneficiadas</t>
  </si>
  <si>
    <t>Nº de familias beneficiadas</t>
  </si>
  <si>
    <t xml:space="preserve">Nª De familias beneficiadas con insumos para la producción agropecuarios </t>
  </si>
  <si>
    <t xml:space="preserve">200 Familias beneficiadas con insumos para la producción agropecuarios </t>
  </si>
  <si>
    <t>Adquisición de insumos</t>
  </si>
  <si>
    <t>Fortalecimiento al sector agropecuario</t>
  </si>
  <si>
    <t>Apoyo en asistencia tecnica a dos microempresas del muncipio.</t>
  </si>
  <si>
    <t>Nª de de apoyo y asistencia tecnica a micro empresas del muncipio</t>
  </si>
  <si>
    <t>4 Proyectos piscicolas apoyados</t>
  </si>
  <si>
    <t>Nª de proyectos  piscícolas apoyados</t>
  </si>
  <si>
    <r>
      <t>F</t>
    </r>
    <r>
      <rPr>
        <sz val="10"/>
        <rFont val="Arial"/>
        <family val="0"/>
      </rPr>
      <t xml:space="preserve">omentar la piscicultura como alternativa de desarrollo </t>
    </r>
  </si>
  <si>
    <t>Nº de estaciones piscicolas adecuadas o mejoradas</t>
  </si>
  <si>
    <t>5 familias beneficiadas con repoblamiento de especies menores</t>
  </si>
  <si>
    <t>Brindar estimulos a los pequeños productores que generesn empleo en el muncipio.</t>
  </si>
  <si>
    <t>Adquisiciòn de maquinaria agricola</t>
  </si>
  <si>
    <t>2 Motoazadas adquiridas</t>
  </si>
  <si>
    <t>Mejoramiento genetico</t>
  </si>
  <si>
    <t>Compra de pajillas</t>
  </si>
  <si>
    <t>Compra de nitrogeno</t>
  </si>
  <si>
    <t>Inseminaciòn</t>
  </si>
  <si>
    <t>Encaminar el medio ambiente para la producciòn del oxigeno.</t>
  </si>
  <si>
    <t xml:space="preserve">Entrega de pie de cria. </t>
  </si>
  <si>
    <t>Fortalecimiento de micro empresas que generen empleo en el muncipio</t>
  </si>
  <si>
    <t>2 micro empresas fortalecidas</t>
  </si>
  <si>
    <t>Nº de empresas fortalecidas</t>
  </si>
  <si>
    <t>INDUSTRIAS CULTURALES</t>
  </si>
  <si>
    <t>Ecoturismo</t>
  </si>
  <si>
    <t>Promocionar los sitios turisticos del Municipio de Purace</t>
  </si>
  <si>
    <t>Promocion de 4 sitios de desarrollo turistico</t>
  </si>
  <si>
    <t xml:space="preserve">Nº de sitios de desarrollo turistico promocionados </t>
  </si>
  <si>
    <t xml:space="preserve"> Documentales para la promociòn de sitios turisticos</t>
  </si>
  <si>
    <t>1 Documental producido y editado</t>
  </si>
  <si>
    <t>Contratar la filmaciòn y ediciòn del documental</t>
  </si>
  <si>
    <t>Nº Documental producido y editado</t>
  </si>
  <si>
    <t>Coofinanciaciòn de proyectos de mejoramiento y socio empresarial de pequeños productores.</t>
  </si>
  <si>
    <t>4 fincas con buenas prácticas ganaderas en ejecución</t>
  </si>
  <si>
    <t>Fincas con mejoramiento genetico</t>
  </si>
  <si>
    <t>Nº Fincas con mejoramiento genetico</t>
  </si>
  <si>
    <t>2 estaciones mejoradas y adecuadas</t>
  </si>
  <si>
    <t>Conducción</t>
  </si>
  <si>
    <t>Compra semilla</t>
  </si>
  <si>
    <t>Distribucion de alevinos</t>
  </si>
  <si>
    <t>SECTOR I</t>
  </si>
  <si>
    <t>Disminuir la Población sin servicio de acueduto urbano y rural</t>
  </si>
  <si>
    <t>Mejoramiento de las plantas de tratamiento de acueducto de Puracé y Coconuco.</t>
  </si>
  <si>
    <t>2 Plantas de tratamiento de acueducto mejorada.</t>
  </si>
  <si>
    <t>Aseo</t>
  </si>
  <si>
    <t>Reducir la poblaciòn sin servicio de aseo urbano y rural</t>
  </si>
  <si>
    <t>1 convenio o contrato para el depósito de los R.S.</t>
  </si>
  <si>
    <t>Convenio o contrato para el deposito final de residuos solidos</t>
  </si>
  <si>
    <t>Un convenio o contrato formalizado</t>
  </si>
  <si>
    <t>Acto administrativos de acuerdo a la ley</t>
  </si>
  <si>
    <t>Nº de convenios o contratos formalizados</t>
  </si>
  <si>
    <t>Disminuir la Población sin servicio de alcantarillado urbano y rural</t>
  </si>
  <si>
    <t>4 sistemas de abastecimiento mejorados</t>
  </si>
  <si>
    <t>Formulaciòn de proyectos de acueducto.</t>
  </si>
  <si>
    <t>1 Proyecto formulado</t>
  </si>
  <si>
    <t>Numero de proyectos formulados</t>
  </si>
  <si>
    <t xml:space="preserve">Estudios, diseños y formulaciòn </t>
  </si>
  <si>
    <t>PROGRAMA CALIDAD DE AGUA</t>
  </si>
  <si>
    <t>% de indice de riesgo de la calidad de agua para el consumo humano (IRCA)</t>
  </si>
  <si>
    <t>Clalidad del agua para el consumo humano</t>
  </si>
  <si>
    <t>Disminuir los indices de enfermades por el no tratamiento del agua para el consumo humano</t>
  </si>
  <si>
    <t>Dismunir el un 5% el riesgo de la calidad d era agua para el consumo humano</t>
  </si>
  <si>
    <t>Incrementar en un 20% el tratamiento de aguas residuales</t>
  </si>
  <si>
    <t>% de agua residuales tratadas</t>
  </si>
  <si>
    <t>Aumentar la cantidad d eaguas residuales tratadas</t>
  </si>
  <si>
    <t>ASEGURAMIENTO DE LOS SERVICIOS PUBLICOS</t>
  </si>
  <si>
    <t>Administraciòn y operación de los servicios publicos</t>
  </si>
  <si>
    <t>aumentar la poblacion atendida con un prestador ser servicios de acueducto, alcantarillado y aseo resgistrado ante es RUPS</t>
  </si>
  <si>
    <t>Una empresa creada</t>
  </si>
  <si>
    <t>No. Empresas creadas</t>
  </si>
  <si>
    <t>Una asociaciòn creada</t>
  </si>
  <si>
    <t>No. der asociaciones creadas</t>
  </si>
  <si>
    <t>Tres asociaciones fortalecidad</t>
  </si>
  <si>
    <t>No. de asociaciones fortalecidas</t>
  </si>
  <si>
    <t>Un PGIRS actualizado</t>
  </si>
  <si>
    <t>No. de PGIRS actualizado</t>
  </si>
  <si>
    <t>Un PSMV actualizado</t>
  </si>
  <si>
    <t>No. PSMV Actualizado</t>
  </si>
  <si>
    <t>Una agenda ambiental actualizada.</t>
  </si>
  <si>
    <t>No. de agendas ambientales actualizadas</t>
  </si>
  <si>
    <t>Numero de Transfereancias</t>
  </si>
  <si>
    <t xml:space="preserve">4 Transferencia al PDA </t>
  </si>
  <si>
    <t>Subsidios del FSRI a los srvicios de acuedaucto alcantarillado y aseo</t>
  </si>
  <si>
    <t>No. de ssuscriptores atendidos por un prestador de serviccios publicos.</t>
  </si>
  <si>
    <t>Fomewnto educativo</t>
  </si>
  <si>
    <t>No. de poblacion en edad escolar en el sistema</t>
  </si>
  <si>
    <t>4 representaciones apoyadas</t>
  </si>
  <si>
    <t xml:space="preserve">Escuelas de formacion deportivas </t>
  </si>
  <si>
    <t>Cualificar la practica deportiva de la comunidad</t>
  </si>
  <si>
    <t>1 Escuela de formacion deportiva implementada y en funcionamiento.</t>
  </si>
  <si>
    <t>Escuela de formación artistica</t>
  </si>
  <si>
    <t>Crear en la niñez y juventus amor por las expresiones artisticas propias.</t>
  </si>
  <si>
    <t>Una escuela de formación artistica en funcionamiento</t>
  </si>
  <si>
    <t>No. de escuelas de formación artistica en funcionamiento</t>
  </si>
  <si>
    <t>Adecuación casas de la cultura</t>
  </si>
  <si>
    <t>Contar con uns espacio adecuado para la capacitación preparación y desarrollo cultural</t>
  </si>
  <si>
    <t>4 Casa de la Cultura adecuadas</t>
  </si>
  <si>
    <t>Contar con espacio adecuado para la lectura y el erriquecimiento cultural.</t>
  </si>
  <si>
    <t>Adecuaciòn y dotación de la biblioteca Munciaipal</t>
  </si>
  <si>
    <t>No de bibliotecas Munciaipales Adecuada y dotada</t>
  </si>
  <si>
    <r>
      <t>M</t>
    </r>
    <r>
      <rPr>
        <sz val="12"/>
        <color indexed="8"/>
        <rFont val="Arial"/>
        <family val="2"/>
      </rPr>
      <t>ejoramiento Red Vial Terciaria, Puentes y Caminos Veredales</t>
    </r>
  </si>
  <si>
    <t>Realizar periodico y adecuación</t>
  </si>
  <si>
    <t>Mejoramiento y mantenimiento vías Centros Poblados</t>
  </si>
  <si>
    <t>1 Km. de vías mejoradas y mantenidas en los Centros Poblados</t>
  </si>
  <si>
    <t>N° de Km. de vías mejoradas y mantenidas de los centros poblados</t>
  </si>
  <si>
    <t>Mantenimiento red vial terciaria, (vías y caminos) municipales.</t>
  </si>
  <si>
    <t>60 Km. de vías mejorados y mantenidos en el Municipio de Puracé</t>
  </si>
  <si>
    <t>N° de Km. de vías mejorados y mantenidos en el Municipio de Puracé</t>
  </si>
  <si>
    <t xml:space="preserve">Construcción y mejoramiento de Puentes </t>
  </si>
  <si>
    <t>6 mejorados</t>
  </si>
  <si>
    <t>NO. De puentes mejorados</t>
  </si>
  <si>
    <t>Construir y mejorar puentes</t>
  </si>
  <si>
    <t>Mejoramiento del medio ambiente</t>
  </si>
  <si>
    <t>4 planes de Capacitación productiva de la población discapacitada y vulnerable.</t>
  </si>
  <si>
    <t>% de planes de Capacitación productiva de la población discapacitada y vulnerable</t>
  </si>
  <si>
    <t>Cobertura del SISBEM, acceso a la educación y actividades artísticas</t>
  </si>
  <si>
    <t>100% de Vinculación universal de la población vulnerable y discapacitada al régimen subsidiado de salud</t>
  </si>
  <si>
    <t>% de la población vulnerable y discapacitada vinculada al régimen subsidiado de salud</t>
  </si>
  <si>
    <t>Brindar a la poblaciòn que se encuentra en esta situción una oportunidad para que se sientan utiles a la sociedad</t>
  </si>
  <si>
    <t>Vincular a la población discacitada y vulnerable en los programas de integración social de la adminsyraciòn municipal</t>
  </si>
  <si>
    <t>Evitar la violencia intrafamiliar</t>
  </si>
  <si>
    <t xml:space="preserve">4 programas dirigidos a los ciudadanos </t>
  </si>
  <si>
    <t xml:space="preserve">Nº de programas dirigidos a los ciudadanos </t>
  </si>
  <si>
    <t>Vincular a la sociedad como parte integral de la restituciòn de los derechos de las personas involucradas en la violencia</t>
  </si>
  <si>
    <t>Adulto Mayor</t>
  </si>
  <si>
    <t>Programas para atender al adulto mayor</t>
  </si>
  <si>
    <t xml:space="preserve">Garantizar la oportuna atencón y acciones tendientes a mejorar las condiciones de vida del adulto mayor mediante la realizaciònb de actividades que los involucren en la vida social del muncipio. </t>
  </si>
  <si>
    <t>Madres y Padres Cabeza de Familia</t>
  </si>
  <si>
    <t>Programas para atender a las madres y padres cabeza de familia</t>
  </si>
  <si>
    <t>Involucrar a la actividad economica del muncipio a las madrds y padres cabeza de familia.</t>
  </si>
  <si>
    <t>Familias en Acción</t>
  </si>
  <si>
    <t>Ampliación de Cobertura</t>
  </si>
  <si>
    <t>600 nuevas familias incluidas</t>
  </si>
  <si>
    <t>No. De Familias Incluidas.</t>
  </si>
  <si>
    <t>No. De eventos realizados</t>
  </si>
  <si>
    <t>Buscara que mucho mças familiaas sean beneficiarias del programa familias en acción</t>
  </si>
  <si>
    <t>Buscar que las familias beneficiarias del programa Familias en acción tomen un nuevo rumbo y aprovechen al maximo los recuros entregados por el programa.</t>
  </si>
  <si>
    <t>Pobreza Extrema</t>
  </si>
  <si>
    <t>Programa RED UNIDOS</t>
  </si>
  <si>
    <t>Ayudar a travez del programa a salir adelante a las personas que se encuentran en esta situación</t>
  </si>
  <si>
    <t>Reducir en un 30% las familias que se encuentran en esta situación</t>
  </si>
  <si>
    <t>No. de familias menos en la situcaión de pobreza extrema.</t>
  </si>
  <si>
    <t>Primera Infancia</t>
  </si>
  <si>
    <t>100% de los niños y niñas en edad de primera infancia vinculados al sistema educativo</t>
  </si>
  <si>
    <t>% de niños y niñas en edad de primera infancia vinculados al sistema educativo</t>
  </si>
  <si>
    <t>100% de infantes y adolescentes en situación de vulnerabilidad atendidos</t>
  </si>
  <si>
    <t>% de infantes y adolescentes en situación de vulnerabilidad atendidos</t>
  </si>
  <si>
    <t>100% de Población beneficiada por la implementación de  la política pública.</t>
  </si>
  <si>
    <t>% Población beneficiada por la implementación de  la política pública.</t>
  </si>
  <si>
    <t xml:space="preserve">INFRAESTRUCTURA PARA ATENCIÓN INTEGRAL DE PRIMERA INFANCIA Y ADOLESCENCIA. </t>
  </si>
  <si>
    <t>Construcción y dotación integral de un hogar para atención del niño</t>
  </si>
  <si>
    <t>FORTALECIMIENTO DE LOS CENTROS  DE DESARROLLO INFANTIL (Jardines sociales y hogares infantiles).</t>
  </si>
  <si>
    <t>4 hogares fortalecidos</t>
  </si>
  <si>
    <t xml:space="preserve">capacitación Juventud </t>
  </si>
  <si>
    <t xml:space="preserve">Política  de Juventud </t>
  </si>
  <si>
    <t>Un documento de la política publica de juventud formulado</t>
  </si>
  <si>
    <t>Nº de documento de la política publica de juventud formulado</t>
  </si>
  <si>
    <t>Brindar la ateancaión necesaria a los niños y niñas para garantizar su desarrollo,</t>
  </si>
  <si>
    <t>Brindar a esta población la ayuda necesaria</t>
  </si>
  <si>
    <t>Brindar a los infantes y adolecentes del muncipio de puracè coconuco la posibilidad de una vida mejor</t>
  </si>
  <si>
    <t>Brindar la capacitación alos jovenes para que sepan en que utilizar ek tiempo libre.</t>
  </si>
  <si>
    <t>Contar con un enfoque de la población juvenil del muncipio de Puracé.</t>
  </si>
  <si>
    <t>Programas para atender a los discapacitados</t>
  </si>
  <si>
    <t>2 programas para atender a los discapacitados</t>
  </si>
  <si>
    <t xml:space="preserve">Atención a infantes y adolescentes en situación de vulnerabilidad. </t>
  </si>
  <si>
    <t>Implementación política pública de infancia y adolescencia del municipio de Puracé-Coconuco</t>
  </si>
  <si>
    <t>TOTALES</t>
  </si>
  <si>
    <t>Acueducto rurales construidos o mejorados</t>
  </si>
  <si>
    <t>Nº de  acueducto rural construidos o mejorados</t>
  </si>
  <si>
    <t xml:space="preserve">Acueductos Urbanos mejorados </t>
  </si>
  <si>
    <t xml:space="preserve">Nº de acueductos Urbanos mejorados </t>
  </si>
  <si>
    <t xml:space="preserve">Alcantarillado  </t>
  </si>
  <si>
    <t>300 metros lineales de alcantarillado construidos zona urbana</t>
  </si>
  <si>
    <t>Nº de  metros lineales de alcantarillado construidos zona urbana</t>
  </si>
  <si>
    <t>500 metros lineales de alcantarillado construidos zona rural</t>
  </si>
  <si>
    <t>Nº de  metros lineales de alcantarillado construidos zona rural</t>
  </si>
  <si>
    <t xml:space="preserve"> convenios suscritos con otros municipios</t>
  </si>
  <si>
    <t>8 Talleres para sensibilización de manejo de residuos sólidos</t>
  </si>
  <si>
    <t>Nº Numero de Talleres realizados</t>
  </si>
  <si>
    <t>Incrementar en 8% la Disposiciòn de los residuos solidos generados.</t>
  </si>
  <si>
    <t>% Incrementado de la Disposiciòn de los residuos solidos generados.</t>
  </si>
  <si>
    <t>Sensibilización de manejo de residuos sólidos</t>
  </si>
  <si>
    <t>Capacitacion a la comunidad en el manejo de los residuos solidos</t>
  </si>
  <si>
    <t>Formulacion del PSMV</t>
  </si>
  <si>
    <t>Un PSMV formulado</t>
  </si>
  <si>
    <t>Numero de PSMV formulados</t>
  </si>
  <si>
    <t>12 eventos de capacitacion.</t>
  </si>
  <si>
    <t>Adecuacion plantas de tratamiento de aguas residuales</t>
  </si>
  <si>
    <t>19 soluciones realizadas</t>
  </si>
  <si>
    <t>Campeonatos de Micro Futbol</t>
  </si>
  <si>
    <t>No  de resentaciones deportivas apoyadas</t>
  </si>
  <si>
    <t>Adecuacion de escenarios deportivos</t>
  </si>
  <si>
    <t xml:space="preserve">Adecuacion de 2 escenarios deportivos </t>
  </si>
  <si>
    <t>No. Escenarios deportivos adecuados</t>
  </si>
  <si>
    <t>Entrega de elementos para la adecuacion de los escenarios deportivos,</t>
  </si>
  <si>
    <t>No. Casas de la Cultura adecuadas</t>
  </si>
  <si>
    <t>Adecuación Casa de la Cultura Coconuco</t>
  </si>
  <si>
    <t xml:space="preserve">Adecuación de la Biblioteca Municipal </t>
  </si>
  <si>
    <t>No. de bibliotecas adecuadas</t>
  </si>
  <si>
    <t>Fomento de la lectura y uso de la biblioteca</t>
  </si>
  <si>
    <t>Bilioteca Municipal</t>
  </si>
  <si>
    <t>1 Eventos de Fomento de la lectura y uso de la biblioteca</t>
  </si>
  <si>
    <t>No. de eventos realizados</t>
  </si>
  <si>
    <t>No de Grupos Dotados</t>
  </si>
  <si>
    <t>Compra de instrumentos musicales y entrega</t>
  </si>
  <si>
    <t>No. de encuentros realizados</t>
  </si>
  <si>
    <t>Eventos tradicionales y culturales del municipio</t>
  </si>
  <si>
    <t>Contrao o convenio de obras.</t>
  </si>
  <si>
    <t xml:space="preserve">Minimizar el impacto sobre la población, infraestructura y bienes por amenaza de desastres naturales y no naturales. </t>
  </si>
  <si>
    <t>Secretaria de Planeaciòn</t>
  </si>
  <si>
    <t>No.  De Proyectos realizados</t>
  </si>
  <si>
    <t>No de eventos realizados</t>
  </si>
  <si>
    <t>No de inventarios realizados</t>
  </si>
  <si>
    <t>Restablecimiento en Reubicación.</t>
  </si>
  <si>
    <t>100% de población desplazada atendidos en albergues temporales con servicios públicos</t>
  </si>
  <si>
    <t>% de población desplazada atendidos en albergues temporales con servicios públicos</t>
  </si>
  <si>
    <t>Capacitar al comité municipal de atenciòn de la poblacón desplazada para la reubicacón a desplazados</t>
  </si>
  <si>
    <t>Capacitacion al comité municipal de atenciòn de la poblacón desplazada</t>
  </si>
  <si>
    <t>Dos talleres de capacitación al comité</t>
  </si>
  <si>
    <t>Realizar dos tallesres de capacitación sobre ley de victimas.</t>
  </si>
  <si>
    <t>No. de Talleres realizados.</t>
  </si>
  <si>
    <t>Motigar los efectos sociales, economicos y psocologicos de quienes sufren el desplazamiento</t>
  </si>
  <si>
    <t>Compra y entrega de Kits de ayudas humanitarias</t>
  </si>
  <si>
    <t>3 programas para atender a los adultos mayores</t>
  </si>
  <si>
    <t>3 programas para atender a madres y padres cabeza de familia</t>
  </si>
  <si>
    <t xml:space="preserve">99 jóvenes capacitados </t>
  </si>
  <si>
    <t>Un evento de arención realizado.</t>
  </si>
  <si>
    <t>convocatoria y ejecución de actividades de atenciòn al discapacitado</t>
  </si>
  <si>
    <t>Nº de Eventos realizados</t>
  </si>
  <si>
    <t>7 eventos de capacitación</t>
  </si>
  <si>
    <t>Fortalecimiento institucional</t>
  </si>
  <si>
    <t>6 Visitas en los cuatro corregimientos a las huertas implementadas por las 60 madres lideres y sus grupos</t>
  </si>
  <si>
    <t>3 Encuentros</t>
  </si>
  <si>
    <t>2 Asambleas</t>
  </si>
  <si>
    <t>6 Pagos</t>
  </si>
  <si>
    <t>Asistir a las familias necesitadas con el subsidio monetario conforme con las caracteristicas de mas familias en acción del DPS.</t>
  </si>
  <si>
    <t>Promover la siembra de productos necesarios para el hogar</t>
  </si>
  <si>
    <t>Construir lasos de cooperación, trabajo asociativo, intercambio de experiencias.</t>
  </si>
  <si>
    <t>Informar sobre los lineamientos del programa y demas requisitos</t>
  </si>
  <si>
    <t>Verificación bimestral de requisitos de los beneficiarios</t>
  </si>
  <si>
    <t>Reporte de novedades</t>
  </si>
  <si>
    <t>Recepción de quejas y reclamos</t>
  </si>
  <si>
    <t>pago de subsidios</t>
  </si>
  <si>
    <t>No. de Huertas implementadas</t>
  </si>
  <si>
    <t>No. de asambleas realizadas</t>
  </si>
  <si>
    <t>Total de verificaciones realizadas</t>
  </si>
  <si>
    <t>No de reportes realizados</t>
  </si>
  <si>
    <t>No. de Tramites efectuados</t>
  </si>
  <si>
    <t>No. de pagos realizados</t>
  </si>
  <si>
    <t>Capacitación en derechos humanos y convivencia ciudadana</t>
  </si>
  <si>
    <t>16 Talleres de derechos humanos y convivencia ciudadana.</t>
  </si>
  <si>
    <t>Nº de  Talleres dictados de derechos humanos y convivencia ciudadana</t>
  </si>
  <si>
    <t>Pago inspectores</t>
  </si>
  <si>
    <t>Contar con una población capaz de convivir armonicamente en su entorno social.</t>
  </si>
  <si>
    <t>Coadyudar con la vivencia armonica en el municipio</t>
  </si>
  <si>
    <t>Acondicionamiento de la infraestructura del Municipio</t>
  </si>
  <si>
    <t>5 inmuebles adecuados y dotados.</t>
  </si>
  <si>
    <t>N° de inmuebles adecuados y dotados.</t>
  </si>
  <si>
    <t>Capacitación, asesoría y asistencia</t>
  </si>
  <si>
    <t>Capacitación a funcionarios</t>
  </si>
  <si>
    <t>Adecuación tecnológica.</t>
  </si>
  <si>
    <t>12 secciones dotadas adecuadamente.</t>
  </si>
  <si>
    <t>Nº de secciones dotadas adecuadamente</t>
  </si>
  <si>
    <t>Contar con funcionarios capaces para desempeñar y mejorar de manera continua  las funciones que le son asignadas.</t>
  </si>
  <si>
    <t>Asistencia tecnica orientado al desarrollo eficiente de las competencias de ley.</t>
  </si>
  <si>
    <t>Secretaria de Planeación</t>
  </si>
  <si>
    <t>Proyectos de ampliación de redes eléctricas en alta, media y baja tensión con sistemas de distribución</t>
  </si>
  <si>
    <t>20 Kilómetros de nuevas  redes eléctricas</t>
  </si>
  <si>
    <t>Nº de kilómetros de nuevas redes eléctricas</t>
  </si>
  <si>
    <t>Acueducto de Paletara</t>
  </si>
  <si>
    <t>Redes Electricas</t>
  </si>
  <si>
    <t>Garantizar una adecuada prestación de servivio de energia electrica a la población</t>
  </si>
  <si>
    <t>Proyecto de Interconexión Electrica Crucero Purace - Santa Leticia</t>
  </si>
  <si>
    <t>42 sedes para ser atendidas en dotación</t>
  </si>
  <si>
    <t>Realizar un censo para tener conocimiento de las condiciones en que se encuentra la infraestructura y cuales merecen mayor atención.</t>
  </si>
  <si>
    <t>Priorizar las necesidades en material didático y equipos de computo, pupitres, escritorios , mesas.</t>
  </si>
  <si>
    <t>2 proyectos elaborados</t>
  </si>
  <si>
    <t>Numero de proyectos elaborados</t>
  </si>
  <si>
    <t>Financiacion a 120 estudiantes para brindarles el transporte escolar</t>
  </si>
  <si>
    <t xml:space="preserve">compra y suminsitro de combustible </t>
  </si>
  <si>
    <t>Identificación de la necesidad</t>
  </si>
  <si>
    <t>Apoyo a 140 Estudiantes en transporte escolar.</t>
  </si>
  <si>
    <t>Hacer un cruce de datos con el ICBF, para  constatar que estudiantes se encuentra sin atención de apoyo nutricional.</t>
  </si>
  <si>
    <t>42 sedes educativas para el pago de los servicios públicos</t>
  </si>
  <si>
    <t>Revisar y adelantar un censo para establecer que las sedes educativas se les debe atender con el pago de los servicios públicos</t>
  </si>
  <si>
    <t>Lograr una comunidad más sana con cultura del Autocuidado y autodeterminación con el ejercicio permanente de sus derechos y deberes en salud para la adopción de hábitos, comportamientos y actitudes más saludables.</t>
  </si>
  <si>
    <t>Contribuir al mejoramiento del estado de salud de los habitantes del municipio de Puracé, teniendo en cuenta las prioridades, objetivos, metas, estrategias y políticas nacionales, en coherencia con los objetivos del milenio y propender por evitar la progresión y los desenlaces adversos de la enfermedad, enfrentar los retos del envejecimiento poblacional, la transición demográfica y disminuir las inequidades en salud de la población.</t>
  </si>
  <si>
    <t>% de ejecución del PTS</t>
  </si>
  <si>
    <t>SALUD FAMILIAR Y COMUNITARIA</t>
  </si>
  <si>
    <t>Ejecutar el Plan Territorial de Salud 2013</t>
  </si>
  <si>
    <r>
      <t>40 V</t>
    </r>
    <r>
      <rPr>
        <sz val="10"/>
        <rFont val="Arial"/>
        <family val="0"/>
      </rPr>
      <t>iviendas mejoradas.</t>
    </r>
  </si>
  <si>
    <t>20 Subsidios otorgados</t>
  </si>
  <si>
    <t>Compra de materiales de construcción</t>
  </si>
  <si>
    <t>Obra física</t>
  </si>
  <si>
    <t>Dotación  de vivienda adecuada a familias afectadas por fenomenos naturales.</t>
  </si>
  <si>
    <t>Subsidios para programas de vivienda de interés social</t>
  </si>
  <si>
    <t>Subsidios para reubicación de viviendas asentadas en zonas de alto riesgo.</t>
  </si>
  <si>
    <t>Pre inversión  proyecto de vivienda de interés social.</t>
  </si>
  <si>
    <t>Un estudio de pre inversión realizado.</t>
  </si>
  <si>
    <t>Numero de proyectos de pre inversión realizados</t>
  </si>
  <si>
    <t>secretaria de planeación</t>
  </si>
  <si>
    <t>5 Subsidios otorgados</t>
  </si>
  <si>
    <t>Obras de mantenimiento</t>
  </si>
  <si>
    <t>Realizar adecuación periodicamente</t>
  </si>
  <si>
    <t>40 Metros mejorados</t>
  </si>
  <si>
    <t xml:space="preserve">Mejoramiento de puentes </t>
  </si>
  <si>
    <t>Un puente mejorado</t>
  </si>
  <si>
    <t>No. de puentes mejorados</t>
  </si>
  <si>
    <r>
      <rPr>
        <sz val="10"/>
        <rFont val="Arial"/>
        <family val="0"/>
      </rPr>
      <t>1 D</t>
    </r>
    <r>
      <rPr>
        <sz val="10"/>
        <rFont val="Arial"/>
        <family val="0"/>
      </rPr>
      <t xml:space="preserve">ocumento del </t>
    </r>
    <r>
      <rPr>
        <sz val="10"/>
        <rFont val="Arial"/>
        <family val="0"/>
      </rPr>
      <t>esquema</t>
    </r>
    <r>
      <rPr>
        <sz val="10"/>
        <rFont val="Arial"/>
        <family val="0"/>
      </rPr>
      <t xml:space="preserve"> de ordenamiento territorial actualizado</t>
    </r>
  </si>
  <si>
    <t>Trabajo de campo</t>
  </si>
  <si>
    <r>
      <t xml:space="preserve">Actualización del </t>
    </r>
    <r>
      <rPr>
        <sz val="10"/>
        <rFont val="Arial"/>
        <family val="0"/>
      </rPr>
      <t>esquema</t>
    </r>
    <r>
      <rPr>
        <sz val="10"/>
        <rFont val="Arial"/>
        <family val="0"/>
      </rPr>
      <t xml:space="preserve"> de ordenamiento territorial</t>
    </r>
  </si>
  <si>
    <t>Revisión de la información</t>
  </si>
  <si>
    <t>Sistematización de la información</t>
  </si>
  <si>
    <t>Elaboración del documento escrito</t>
  </si>
  <si>
    <t>Proyecto de ampliaciòn de redes electricas en veredas del municipio</t>
  </si>
  <si>
    <t>Fortaalecimiento de los mecanismos de participación ciudadana.</t>
  </si>
  <si>
    <t>Adecuaciòn parques de los centros poblados</t>
  </si>
  <si>
    <t>Mejorar la comodidad y el servicio a los ciudadanos del municipio con inmuebles adecuados y dotados.</t>
  </si>
  <si>
    <t>Dos parques adecuados</t>
  </si>
  <si>
    <t>No. de parques adecuados</t>
  </si>
  <si>
    <t>Beneficiar al 100% de las familias identificadas</t>
  </si>
  <si>
    <t>5 Eventos tradicionales y culturales del municipio</t>
  </si>
  <si>
    <t>No Escuela de formacion deportiva implementada y en funcionamiento</t>
  </si>
  <si>
    <t>Promover la practica deportiva</t>
  </si>
  <si>
    <t xml:space="preserve">Apoyo a 25 equipos </t>
  </si>
  <si>
    <t>No de equipos apoyados</t>
  </si>
  <si>
    <t>Futbol</t>
  </si>
  <si>
    <t>Baloncesto</t>
  </si>
  <si>
    <t>Micro Futbol</t>
  </si>
  <si>
    <t>Apoyo a la formación deportiva</t>
  </si>
  <si>
    <t>1 Instructor contratado</t>
  </si>
  <si>
    <t>No. de Intructores contratados</t>
  </si>
  <si>
    <t>Capacitación en la formación deportiva</t>
  </si>
  <si>
    <t>Plan maestro de alcantarillado de Coconuco y acueducto de Santa Leticia</t>
  </si>
  <si>
    <t>2 proyecto aprobado por el ministerio del medio ambiente.</t>
  </si>
  <si>
    <t>6 radios telefonos adquiridos</t>
  </si>
  <si>
    <t>Adquisición de equipos para control de insendios</t>
  </si>
  <si>
    <t>10 Equipos adquiridos</t>
  </si>
  <si>
    <t>Nº de cequipos adquiridos</t>
  </si>
  <si>
    <t xml:space="preserve">Compra </t>
  </si>
  <si>
    <t>5 Hectareas reforestadas</t>
  </si>
  <si>
    <t>2 Kilometros de aislamiento</t>
  </si>
  <si>
    <t>2 Kilometros en cerca viva</t>
  </si>
  <si>
    <t>Nº de hectareas Reforestadas</t>
  </si>
  <si>
    <t>Aislamiento de  reserva natural</t>
  </si>
  <si>
    <t>No. de Kilomestros en cerca viva</t>
  </si>
  <si>
    <t>No. de Kilomestros de              aislamiento</t>
  </si>
  <si>
    <t>5 sedes para dotar de material  actualizado y elementos , para computo , y textos necesarios en el proceso  Enseñanza aprendizaje</t>
  </si>
  <si>
    <t xml:space="preserve">No.  De sedes atendidas en dotación </t>
  </si>
  <si>
    <t>Priorizar las necesidades en material didáctico y equipos de computo, pupitres, escritorios , mesas.</t>
  </si>
  <si>
    <t>Alcaldía, Director de Núcleo, Rectores, directores, Docentes , J.A.C. y J.P.F.</t>
  </si>
  <si>
    <t xml:space="preserve">Adquirir 411 Tabletas Electrónicas para 2 instituciones educativas </t>
  </si>
  <si>
    <t>Formulación del proyecto y presentación ante Computadores para Educar</t>
  </si>
  <si>
    <t>No. De Tabletas Electrónicas adquiridas</t>
  </si>
  <si>
    <t>12 sedes para adecuación y mantenimiento de la infraestructura</t>
  </si>
  <si>
    <t>Alcaldía, Planeación, Rectores, Director, Dirección de Núcleo</t>
  </si>
  <si>
    <t>Pre inversión en proyectos de infraestructura educativa</t>
  </si>
  <si>
    <t>Financiación a 120 estudiantes para brindarles el transporte escolar</t>
  </si>
  <si>
    <t>Verificar la matricula y constatar el número de estudiantes a beneficiar con el transporte escolar en el Corregimiento de Santa Leticia.</t>
  </si>
  <si>
    <t>Alcaldía Municipal, Planeación, Rector I.E. MARGARITA LEGARDA, Consejo Directivo</t>
  </si>
  <si>
    <t xml:space="preserve">compra y suministro de combustible </t>
  </si>
  <si>
    <t>700 estudiantes a beneficiar con alimentación escolar  (apoyo nutricional a estudiantes y menaje a los restaurantes de los establecimientos educativos.</t>
  </si>
  <si>
    <t>Alcaldía Municipal, Planeación, Dirección de Núcleo, ICBF, Rectores, Directores, Docentes y Operadores</t>
  </si>
  <si>
    <t>Alcaldía Municipal, Planeación</t>
  </si>
  <si>
    <t>No. de población en edad escolar en el sistema</t>
  </si>
  <si>
    <t>3 plazas para docentes en educación básica</t>
  </si>
  <si>
    <t>Hacer un estudio detallado de la ampliación de cobertura, falta de docentes y la población para atender en educación de adultos</t>
  </si>
  <si>
    <t>Alcaldía Municipal, Planeación, Secretaría de Educación Deptal, MEN, COMPARTEL</t>
  </si>
  <si>
    <t>Nº de salas de informática adecuadas</t>
  </si>
  <si>
    <t>Proyectos integrales de ciencia, tecnologia e innovación</t>
  </si>
  <si>
    <t>100 jovenes capacitados y certificados en las TIC</t>
  </si>
  <si>
    <t>desrrollo de talleres</t>
  </si>
  <si>
    <t>40 Viviendas mejoradas.</t>
  </si>
  <si>
    <t>Maquinaria Agrícola</t>
  </si>
  <si>
    <t>25 Kits de ordeño adquiridos</t>
  </si>
  <si>
    <r>
      <t>P</t>
    </r>
    <r>
      <rPr>
        <sz val="10"/>
        <rFont val="Arial"/>
        <family val="0"/>
      </rPr>
      <t>iscicultura</t>
    </r>
  </si>
  <si>
    <r>
      <t>F</t>
    </r>
    <r>
      <rPr>
        <sz val="10"/>
        <rFont val="Arial"/>
        <family val="0"/>
      </rPr>
      <t xml:space="preserve">omentar la piscicultura como alternativa de desarrollo </t>
    </r>
  </si>
  <si>
    <t>DESARROLLO AGROPECUARIO</t>
  </si>
  <si>
    <t>N de eventos realizados.</t>
  </si>
  <si>
    <t>Actualización del esquema de ordenamiento territorial</t>
  </si>
  <si>
    <t>1 Documento del esquema de ordenamiento territorial actualizado</t>
  </si>
  <si>
    <t>Tener una informacion contable veraz y oportuna</t>
  </si>
  <si>
    <t>Disminuir la Población sin servicio de acueducto urbano y rural</t>
  </si>
  <si>
    <t>Coordinación con las organizaciones sociales</t>
  </si>
  <si>
    <t>Formulación de proyectos de acueducto.</t>
  </si>
  <si>
    <t xml:space="preserve">Estudios, diseños y formulación </t>
  </si>
  <si>
    <t>Formulación de proyectos de alcantarillado.</t>
  </si>
  <si>
    <t>Reducir la población sin servicio de aseo urbano y rural</t>
  </si>
  <si>
    <t>Convenio o contrato para el deposito final de residuos sólidos</t>
  </si>
  <si>
    <t>Capacitación a la comunidad en el manejo de los residuos sólidos</t>
  </si>
  <si>
    <t>Incrementar en 8% la Disposición de los residuos sólidos generados.</t>
  </si>
  <si>
    <t>% Incrementado de la Disposición de los residuos sólidos generados.</t>
  </si>
  <si>
    <t>Acciones de Fortalecimiento para la administración y operación del manejo de residuos sólidos.</t>
  </si>
  <si>
    <t>12 eventos de capacitación.</t>
  </si>
  <si>
    <t>Calidad del agua para el consumo humano</t>
  </si>
  <si>
    <t>Disminuir los índices de enfermadas por el no tratamiento del agua para el consumo humano</t>
  </si>
  <si>
    <t>Disminuir el un 5% el riesgo de la calidad d era agua para el consumo humano</t>
  </si>
  <si>
    <t>% de índice de riesgo de la calidad de agua para el consumo humano (IRCA)</t>
  </si>
  <si>
    <t>Obras necesarias para la adecuación de las plantas de tratamiento.</t>
  </si>
  <si>
    <t>Aumentar la cantidad d aguas residuales tratadas</t>
  </si>
  <si>
    <t>Adecuación plantas de tratamiento de aguas residuales</t>
  </si>
  <si>
    <t>Administración y operación de los servicios públicos</t>
  </si>
  <si>
    <t>aumentar la población atendida con un prestador ser servicios de acueducto, alcantarillado y aseo registrado ante es RUPS</t>
  </si>
  <si>
    <t>Una asociación creada</t>
  </si>
  <si>
    <t>Diseño e implementación de esquemas organizacionales para la administración y operación de acueductos</t>
  </si>
  <si>
    <t>6 eventos de capacitación</t>
  </si>
  <si>
    <t>Numero de eventos de capacitación</t>
  </si>
  <si>
    <t>Tres asociaciones fortalecida</t>
  </si>
  <si>
    <t>Formulación del PGIR</t>
  </si>
  <si>
    <t>Formulación del PSMV</t>
  </si>
  <si>
    <t>Numero de Transferencias</t>
  </si>
  <si>
    <t>Gestión ante el PDA</t>
  </si>
  <si>
    <t>Subsidios del FSRI a los servicios de acueducto alcantarillado y aseo</t>
  </si>
  <si>
    <t>No. de suscriptores atendidos por un prestador de servicios públicos.</t>
  </si>
  <si>
    <t>Garantizar los subsidios al 100% de la población de  los estratos 1,2 y 3</t>
  </si>
  <si>
    <t>% de la población subsidiada</t>
  </si>
  <si>
    <t>Mejoramiento físico polideportivo de Santa Leticia</t>
  </si>
  <si>
    <t>Adecuación de escenarios deportivos</t>
  </si>
  <si>
    <t xml:space="preserve">Adecuación de 2 escenarios deportivos </t>
  </si>
  <si>
    <t>Entrega de elementos para la adecuación de los escenarios deportivos,</t>
  </si>
  <si>
    <t>Recreación y deporte del municipio de Puracé-Coconuco año 2013.</t>
  </si>
  <si>
    <t>Actividades recreativas de salón</t>
  </si>
  <si>
    <t>No  de representaciones deportivas apoyadas</t>
  </si>
  <si>
    <t xml:space="preserve">Escuelas de formación deportivas </t>
  </si>
  <si>
    <t>1 Escuela de formación deportiva implementada y en funcionamiento.</t>
  </si>
  <si>
    <t>No Escuela de formación deportiva implementada y en funcionamiento</t>
  </si>
  <si>
    <t>No. de Instructores contratados</t>
  </si>
  <si>
    <t>Escuela de formación artística</t>
  </si>
  <si>
    <t>Crear en la niñez y juventud amor por las expresiones artísticas propias.</t>
  </si>
  <si>
    <t>Una escuela de formación artística en funcionamiento</t>
  </si>
  <si>
    <t>No. de escuelas de formación artística en funcionamiento</t>
  </si>
  <si>
    <t>4 eventos de capacitación</t>
  </si>
  <si>
    <t>Contar con un espacio adecuado para la capacitación preparación y desarrollo cultural</t>
  </si>
  <si>
    <t>Adecuación de la casa de la cultura de Coconuco</t>
  </si>
  <si>
    <t>Contra o convenio de obras.</t>
  </si>
  <si>
    <t>Numero de Casas de la Cultura adecuada</t>
  </si>
  <si>
    <t>Dotación de instrumentos musicales</t>
  </si>
  <si>
    <t>Dotar a los grupos musicales del municipio</t>
  </si>
  <si>
    <t>Biblioteca Municipal</t>
  </si>
  <si>
    <t>Contar con espacio adecuado para la lectura y el enriquecimiento cultural.</t>
  </si>
  <si>
    <t>Adecuación y dotación de la biblioteca Municipal</t>
  </si>
  <si>
    <t>No de bibliotecas Municipales Adecuada y dotada</t>
  </si>
  <si>
    <t>Una Biblioteca adecuada en el Municipio</t>
  </si>
  <si>
    <t>Adecuación del local y puesta en marcha</t>
  </si>
  <si>
    <t>Olimpiadas del saber, promoción al dibujo y pintura</t>
  </si>
  <si>
    <t>Segundo encuentro municipal de música inédita.</t>
  </si>
  <si>
    <t>Planeación</t>
  </si>
  <si>
    <t>Encuentro municipal de danzas y música tradicional</t>
  </si>
  <si>
    <t>Investigación del Patrimonio Cultural y Artística</t>
  </si>
  <si>
    <t>Contribuir al fortalecimiento, consolidación y difusión del patrimonio cultural y artístico</t>
  </si>
  <si>
    <t>Realizar 2 proyectos de rescate de patrimonio cultural y artístico</t>
  </si>
  <si>
    <t>Ruta de la chirimía Caucana</t>
  </si>
  <si>
    <t>Realización de un  evento de la ruta de la chirimía caucana</t>
  </si>
  <si>
    <t>Investigación documental, revisión bibliográfica sonora y visual, investigación de campo.</t>
  </si>
  <si>
    <t>Inventario y registro del patrimonio cultural material ni inmaterial del municipio.</t>
  </si>
  <si>
    <t>Realización de un inventario del patrimonio cultural material e inmaterial del municipio</t>
  </si>
  <si>
    <t>Elaboración de listas preliminares, definición de bienes a inventariar, investigación documental y levantamiento arquitectónico de los inmuebles y clasificación tipológica.</t>
  </si>
  <si>
    <t>Dotación  de vivienda adecuada a familias afectadas por fenómenos naturales.</t>
  </si>
  <si>
    <t>Fortalecimiento Agrícola y Ganadero</t>
  </si>
  <si>
    <t>Mejorar la  productividad de los productores agrícolas y ganaderos.</t>
  </si>
  <si>
    <t>4 Corregimientos con asistencia técnica</t>
  </si>
  <si>
    <t>N° de Corregimientos con asistencia técnica</t>
  </si>
  <si>
    <t>Adquisición de maquinaria agrícola</t>
  </si>
  <si>
    <t>adquisición de cercas eléctricas</t>
  </si>
  <si>
    <t>50 Kits de Cercas eléctricas adquiridas</t>
  </si>
  <si>
    <t>Adquisición de Kits de ordeño</t>
  </si>
  <si>
    <t>Preparación del terreno</t>
  </si>
  <si>
    <t xml:space="preserve">Entrega de pie de cría. </t>
  </si>
  <si>
    <t>Brindar estímulos a los pequeños productores que generen empleo en el municipio.</t>
  </si>
  <si>
    <t>Apoyo en asistencia técnica a dos microempresas del municipio.</t>
  </si>
  <si>
    <t>Nª de  apoyo y asistencia técnica a micro empresas del municipio</t>
  </si>
  <si>
    <t>Fortalecimiento de micro empresas que generen empleo en el municipio</t>
  </si>
  <si>
    <t>Cofinanciación de proyectos de mejoramiento y socio empresarial de pequeños productores.</t>
  </si>
  <si>
    <t>Mejoramiento genético</t>
  </si>
  <si>
    <t>Fincas con mejoramiento genético</t>
  </si>
  <si>
    <t>Nº Fincas con mejoramiento genético</t>
  </si>
  <si>
    <t>Compra de nitrógeno</t>
  </si>
  <si>
    <t>Inseminación</t>
  </si>
  <si>
    <t>4 Proyectos piscícolas apoyados</t>
  </si>
  <si>
    <t>Adecuación y mejoramiento de estaciones piscícolas</t>
  </si>
  <si>
    <t>Nº de estaciones piscícolas adecuadas o mejoradas</t>
  </si>
  <si>
    <t>2 estaciones piscícolas repobladas</t>
  </si>
  <si>
    <t>Distribución de alevinos</t>
  </si>
  <si>
    <t>Promocionar los sitios turísticos del Municipio de Puracé</t>
  </si>
  <si>
    <t>Promoción de 4 sitios de desarrollo turístico</t>
  </si>
  <si>
    <t xml:space="preserve">Nº de sitios de desarrollo turístico promocionados </t>
  </si>
  <si>
    <t xml:space="preserve"> Documentales para la promoción de sitios turísticos</t>
  </si>
  <si>
    <t>Contratar la filmación y edición del documental</t>
  </si>
  <si>
    <t>Realizar adecuación periódicamente</t>
  </si>
  <si>
    <t>Adecuación calle del hospital Puracé</t>
  </si>
  <si>
    <t>Señalización de vías urbanas</t>
  </si>
  <si>
    <t>50% de vías urbanas señalizadas</t>
  </si>
  <si>
    <t>% de vías urbanas señalizadas</t>
  </si>
  <si>
    <t>Campañas de promoción y prevención</t>
  </si>
  <si>
    <t>Dos campañas de promoción y prevención</t>
  </si>
  <si>
    <t>Realizar periódico y adecuación</t>
  </si>
  <si>
    <t>mejoramiento de la vías terciarias del municipio</t>
  </si>
  <si>
    <t>25 kilómetros mejorados</t>
  </si>
  <si>
    <t>rocería</t>
  </si>
  <si>
    <t>Nº de kilómetros mejorados</t>
  </si>
  <si>
    <t>Encaminar el medio ambiente para la producción del oxigeno.</t>
  </si>
  <si>
    <t>Cuatro talleres de sensibilización</t>
  </si>
  <si>
    <t>taller de sensibilización ambiental</t>
  </si>
  <si>
    <t>evaluación</t>
  </si>
  <si>
    <t>Conservación de micro cuencas que abastecen el acueducto, protección de fuentes y reforestación de dichas cuencas.</t>
  </si>
  <si>
    <t>5 Hectáreas reforestadas</t>
  </si>
  <si>
    <t>Nº de hectáreas Reforestadas</t>
  </si>
  <si>
    <t>No. de Kilómetros de              aislamiento</t>
  </si>
  <si>
    <t>No. de Kilómetros en cerca viva</t>
  </si>
  <si>
    <t>Recuperación y fortalecimiento de los procesos de conservación de los sitios de importancia comunitaria en las veredas del resguardo indígena de Puracé.</t>
  </si>
  <si>
    <t>75,48 Hectáreas cofinanciadas</t>
  </si>
  <si>
    <t>Numero de Hectáreas cofinanciadas</t>
  </si>
  <si>
    <t>43,74 kilómetros de aislamiento</t>
  </si>
  <si>
    <t>Numero de kilometro aislados</t>
  </si>
  <si>
    <t>800 metros de cerca</t>
  </si>
  <si>
    <t>capacitación para la gestión del riesgo</t>
  </si>
  <si>
    <t>4 grupos poblacionales capacitados en gestión del riesgo</t>
  </si>
  <si>
    <t>Secretaría de planeación</t>
  </si>
  <si>
    <t>capacitación</t>
  </si>
  <si>
    <t xml:space="preserve">formalización de los grupos </t>
  </si>
  <si>
    <t>100% de población afectada atendida</t>
  </si>
  <si>
    <t>% de población atendida</t>
  </si>
  <si>
    <t>atención a la población afectada por desastres</t>
  </si>
  <si>
    <t>inspección</t>
  </si>
  <si>
    <t>planeación de asistencia</t>
  </si>
  <si>
    <t>ejecución</t>
  </si>
  <si>
    <t>Dotar de medios de comunicación a los órganos de socorro existentes en el municipio</t>
  </si>
  <si>
    <t>medios de comunicación para la gestión del riesgo</t>
  </si>
  <si>
    <t>6 radios teléfonos adquiridos</t>
  </si>
  <si>
    <t>instalación de radios</t>
  </si>
  <si>
    <t>instalación de alarmas</t>
  </si>
  <si>
    <t>Adquisición de equipos para control de incendios</t>
  </si>
  <si>
    <t>Nº de equipos adquiridos</t>
  </si>
  <si>
    <t>Proyectos integrales de ciencia, tecnología e innovación</t>
  </si>
  <si>
    <t>100 jóvenes capacitados y certificados en las TIC</t>
  </si>
  <si>
    <t>desarrollo de talleres</t>
  </si>
  <si>
    <t>formulación de la política publica de juventud</t>
  </si>
  <si>
    <t>una política publica de juventud formulada</t>
  </si>
  <si>
    <t>convocatoria a través de las juntas de acción comunal</t>
  </si>
  <si>
    <t>ni de políticas publicas formuladas</t>
  </si>
  <si>
    <t>talleres sobre políticas publicas de juventud</t>
  </si>
  <si>
    <t>formulación de la política publica</t>
  </si>
  <si>
    <t>elaboración de documento</t>
  </si>
  <si>
    <t>Brindar a la población que se encuentra en esta situación una oportunidad para que se sientan útiles a la sociedad</t>
  </si>
  <si>
    <t>Vincular a la población discapacitada y vulnerable en los programas de integración social de la administración municipal</t>
  </si>
  <si>
    <t>Vincular a la sociedad como parte integral de la restitución de los derechos de las personas involucradas en la violencia</t>
  </si>
  <si>
    <t xml:space="preserve">Garantizar la oportuna atención y acciones tendientes a mejorar las condiciones de vida del adulto mayor mediante la realización de actividades que los involucren en la vida social del municipio. </t>
  </si>
  <si>
    <t>atención al adulto mayor</t>
  </si>
  <si>
    <t>un programa de atención al adulto mayor</t>
  </si>
  <si>
    <t>Involucrar a la actividad económica del municipio a las madres y padres cabeza de familia.</t>
  </si>
  <si>
    <t>un programa de atención al núcleo familiar</t>
  </si>
  <si>
    <t>capacitación en familia</t>
  </si>
  <si>
    <t>promover la asociativa productiva</t>
  </si>
  <si>
    <t>Buscara que mucho más familias sean beneficiarias del programa familias en acción</t>
  </si>
  <si>
    <t>Buscar que las familias beneficiarias del programa Familias en acción tomen un nuevo rumbo y aprovechen al máximo los recursos entregados por el programa.</t>
  </si>
  <si>
    <t>Informar sobre los lineamientos del programa y demás requisitos</t>
  </si>
  <si>
    <t>Asistir a las familias necesitadas con el subsidio monetario conforme con las características de mas familias en acción del DPS.</t>
  </si>
  <si>
    <t>Ayudar a través del programa a salir adelante a las personas que se encuentran en esta situación</t>
  </si>
  <si>
    <t>No. de familias menos en la situación de pobreza extrema.</t>
  </si>
  <si>
    <t>Brindar la atención necesaria a los niños y niñas para garantizar su desarrollo,</t>
  </si>
  <si>
    <t>Adquirir, suministrar y dotar de insumos a programas de atención a la primera infancia</t>
  </si>
  <si>
    <t>Elaboración del programa</t>
  </si>
  <si>
    <t>Brindar a los infantes y adolecentes del municipio de Puracé Coconuco la posibilidad de una vida mejor</t>
  </si>
  <si>
    <t>Brindar la capacitación a los jóvenes para que sepan en que utilizar el tiempo libre.</t>
  </si>
  <si>
    <t>Protección integral a los grupos de adolescentes.</t>
  </si>
  <si>
    <t>Un programa de atención a adolescentes</t>
  </si>
  <si>
    <t>Contar con un enfoque de la población juvenil del municipio de Puracé.</t>
  </si>
  <si>
    <t>apoyo a la población en discapacidad.</t>
  </si>
  <si>
    <t>Un evento de atención realizado.</t>
  </si>
  <si>
    <t>convocatoria y ejecución de actividades de atención al discapacitado</t>
  </si>
  <si>
    <t>Atención y apoyo a los grupos indígenas</t>
  </si>
  <si>
    <t>Identificación de proyectos para apoyar</t>
  </si>
  <si>
    <t>No. de proyectos aprobados</t>
  </si>
  <si>
    <t>N° de  obras de mantenimiento realizada</t>
  </si>
  <si>
    <t>Adecuación parques de los centros poblados</t>
  </si>
  <si>
    <t>Fortalecimiento de los mecanismos de participación ciudadana.</t>
  </si>
  <si>
    <t>un taller de capacitación en archivo realizado</t>
  </si>
  <si>
    <t>Capacitación Organización del almacén.</t>
  </si>
  <si>
    <t>un taller de capacitación en manejo de almacén realizado</t>
  </si>
  <si>
    <t>Asistencia técnica orientado al desarrollo eficiente de las competencias de ley.</t>
  </si>
  <si>
    <t>Capacitar al comité municipal de atención de la población desplazada para la reubicación a desplazados</t>
  </si>
  <si>
    <t>Capacitación al comité municipal de atención de la población desplazada</t>
  </si>
  <si>
    <t>Realizar dos talleres de capacitación sobre ley de victimas.</t>
  </si>
  <si>
    <t>Caracterización de la población víctima del conflicto.</t>
  </si>
  <si>
    <t>Mitigar los efectos sociales, económicos y psicológicos de quienes sufren el desplazamiento</t>
  </si>
  <si>
    <t>Garantizar una adecuada prestación de servicio de energía eléctrica a la población</t>
  </si>
  <si>
    <t>Proyecto de Interconexión Eléctrica Crucero Puracé - Santa Leticia</t>
  </si>
  <si>
    <t>Proyecto de ampliación de redes eléctricas en veredas del municipio</t>
  </si>
  <si>
    <t>Brindar soporte fiscal y económico al plan de desarrollo</t>
  </si>
  <si>
    <t>revisión de la base actual</t>
  </si>
  <si>
    <t>área financiera</t>
  </si>
  <si>
    <t>verificación de la autenticidad de la base</t>
  </si>
  <si>
    <t>traslado a tesorería</t>
  </si>
  <si>
    <t>fortalecimiento económico</t>
  </si>
  <si>
    <t>% de incremento</t>
  </si>
  <si>
    <t>% obligaciones cobradas</t>
  </si>
  <si>
    <t>recuperación de cartera</t>
  </si>
  <si>
    <t>Disminución del 10% de la cartera del Municipio</t>
  </si>
  <si>
    <t>Depuración de la base de datos de los deudores morosos</t>
  </si>
  <si>
    <t>Tener soporte legal vigente para la gestión financiera</t>
  </si>
  <si>
    <t>Actualización del estatuto de rentas</t>
  </si>
  <si>
    <t>Actualización del Estatuto Orgánico de Presupuesto</t>
  </si>
  <si>
    <t>Estatuto orgánico de presupuesto</t>
  </si>
  <si>
    <t>Manual de recuperación de cartera</t>
  </si>
  <si>
    <t>Un manual de recuperación de cartera actualizado</t>
  </si>
  <si>
    <t>Manual de contratación</t>
  </si>
  <si>
    <t>Cierre de Tesorería</t>
  </si>
  <si>
    <t>Conciliación bancaria</t>
  </si>
  <si>
    <t>Identificación y clasificación de Reservas Presupuestales</t>
  </si>
  <si>
    <t>Tener una información contable veraz y oportuna</t>
  </si>
  <si>
    <t>% de la in formación contable depurada</t>
  </si>
  <si>
    <t>Verificación de la propiedad</t>
  </si>
  <si>
    <t>Órganos de socorro</t>
  </si>
  <si>
    <t>Aislamiento de sitios de importancia ambiental y comunitaria</t>
  </si>
  <si>
    <t>4 Kilómetros de aislamiento</t>
  </si>
  <si>
    <t>1.7 Kilómetros en cerca viva</t>
  </si>
  <si>
    <t>Establecimiento de cercas vivas de sitios de importancia ambiental y comunitaria</t>
  </si>
  <si>
    <t>Gestión</t>
  </si>
  <si>
    <t>Alcanzar la sostenibilidad del Sistema de Control Interno, en  la ALCALDIA MUNICIPAL DE PURACE,  contribuyendo al fortalecimiento de los principios de  autocontrol, autorregulación y autogestión.
autorregulación y autogestión,</t>
  </si>
  <si>
    <t>AUTOEVALUACION</t>
  </si>
  <si>
    <t xml:space="preserve">Medir la 
efectividad de los controles en los procesos y los resultados de la gestión , verificando el cumplimiento de las metas y los resultados, para
tomar las medidas correctivas que sean necesarias para el cumplimiento de los objetivos 
previstos por la Alcaldía. </t>
  </si>
  <si>
    <t>100%  de  cumplimiento de los controles establecidos</t>
  </si>
  <si>
    <t>% de cumplimiento de los controles establecidos</t>
  </si>
  <si>
    <t>AUTOEVALUACION DEL CONTROL</t>
  </si>
  <si>
    <t>2 AUTOEVALUACIONES DEL CONTROL</t>
  </si>
  <si>
    <t>Evaluar dos veces al año la ejecución de los controles establecidos</t>
  </si>
  <si>
    <t>No. De autoevaluaciones del control realizadas</t>
  </si>
  <si>
    <t>Tabular, consolidar y analizar los resultados de la autoevaluación</t>
  </si>
  <si>
    <t>Entregar el informe de resultados de la autoevaluación al Señor alcalde y al Equipo MECI</t>
  </si>
  <si>
    <t>Adoptar las acciones correspondientes para asegurar el funcionamiento del MECI</t>
  </si>
  <si>
    <t>60%  de implementación del MECI</t>
  </si>
  <si>
    <t>% de implementación  del MECI</t>
  </si>
  <si>
    <t>AUTOEVALUACION DE LA GESTION</t>
  </si>
  <si>
    <t>2 AUTOEVALUACIONES DE LA IMPLEMENTACIÓN DEL MECI</t>
  </si>
  <si>
    <t>No. De autoevaluaciones de la gestión realizadas</t>
  </si>
  <si>
    <t>EVALUACION INDEPENDIENTE</t>
  </si>
  <si>
    <t xml:space="preserve">Verificar la existencia, nivel de desarrollo y el grado de efectividad del Control Interno para proponer acciones que contribuyan al mejoramiento continuo de la adminsitración  municipal de Puracé. </t>
  </si>
  <si>
    <t>100% de desarrollo del Control Interno</t>
  </si>
  <si>
    <t>% de desarrollo del Control interno</t>
  </si>
  <si>
    <t>EVALUACION DEL SISTEMA DE CONTROL INTERNO</t>
  </si>
  <si>
    <t>100% DE LAS DEPENDENCIAS EVALUADAS</t>
  </si>
  <si>
    <t xml:space="preserve">Establecer el cronograma de evaluaciones independientes </t>
  </si>
  <si>
    <t>% DE DEPENDENCIAS EVALUADAS</t>
  </si>
  <si>
    <t>Realizar evaluación independiente a cada dependencia</t>
  </si>
  <si>
    <t>Socializar los resultados de la evaluación independiente</t>
  </si>
  <si>
    <t>Concertar planes de mejoramiento por dependencia.</t>
  </si>
  <si>
    <t>AUDITORIA INTERNA</t>
  </si>
  <si>
    <t>100% DE CUMPLIMIENTO DEL PLAN DE AUDITORIA INTERNA</t>
  </si>
  <si>
    <t>% DE CUMPLIMIENTO DEL PLAN DE AUDITORIA INTERNA</t>
  </si>
  <si>
    <t>Realizar jornada de capacitación al equipo auditor</t>
  </si>
  <si>
    <t>Formular el plan de auditoria interna</t>
  </si>
  <si>
    <t>Establecer el cronograma de auditorias internas</t>
  </si>
  <si>
    <t>Ejecutar 2 auditorias internas a cada proceso</t>
  </si>
  <si>
    <t>Elaborar informe de hallazgos de auditoria interna</t>
  </si>
  <si>
    <t>Concertar planes de mejoramiento por proceso</t>
  </si>
  <si>
    <t>MEJORAMIENTO CONTINUO</t>
  </si>
  <si>
    <t>Verificar el nivel de cumplimiento de los planes de mejoramiento concertados, a fin garantizar  un mejor nivel de desempeño institucional</t>
  </si>
  <si>
    <t>100% de cumplimiento de los planes de mejoramiento</t>
  </si>
  <si>
    <t>% de cumplimiento de los planes de mejoramiento</t>
  </si>
  <si>
    <t>PLANES DE MEJORAMIENTO INSTITUCIONAL</t>
  </si>
  <si>
    <t>100% de cumplimiento de los planes de mejoramiento institucional</t>
  </si>
  <si>
    <t>Recepcionar informe de hallazgos de los entes de control</t>
  </si>
  <si>
    <t>% de cumplimiento de los planes de mejoramiento institucional</t>
  </si>
  <si>
    <t>Establecer acciones de mejora para subsanar los hallazgos</t>
  </si>
  <si>
    <t>Elaborar planes de mejoramiento  institucional</t>
  </si>
  <si>
    <t>Remitir plan de mejoramiento institucional a los entes de control</t>
  </si>
  <si>
    <t>Socializar a los servidores publicos los planes de mejoramiento institucional</t>
  </si>
  <si>
    <t>Verificar el cumplimiento de los planes de mejoramiento institucional</t>
  </si>
  <si>
    <t>PLANES DE MEJORAMIENTO FUNCIONAL</t>
  </si>
  <si>
    <t>100% de cumplimiento de los planes de mejoramiento por dependencia</t>
  </si>
  <si>
    <t xml:space="preserve">Establecer acciones de mejora para subsanar los hallazgos de la evaluación independiente </t>
  </si>
  <si>
    <t>% de cumplimiento de los planes de mejoramiento por dependencia</t>
  </si>
  <si>
    <t>Elaborar planes de mejoramiento  por dependencia</t>
  </si>
  <si>
    <t>Verificar el cumplimiento de los planes de mejoramiento por dependencia</t>
  </si>
  <si>
    <t>PLANES DE MEJORAMIENTO INDIVIDUAL</t>
  </si>
  <si>
    <t>100% de cumplimiento de los planes de mejoramiento individual</t>
  </si>
  <si>
    <t>Revisar los resultados de la evaluación de desempeño</t>
  </si>
  <si>
    <t xml:space="preserve">% de cumplimiento de los planes de mejoramiento individual </t>
  </si>
  <si>
    <t>Realizar la concertación de objetivos con cada uno de los servidores publicos del municipio de Puracé</t>
  </si>
  <si>
    <t>Concertar el plan de mejoramiento individual</t>
  </si>
  <si>
    <t>Verificar el cumplimiento del plan de mejoramiento individual</t>
  </si>
  <si>
    <t xml:space="preserve">  Incrementar la cobertura y cualificar la prestación de los servicios públicos como alcantarillado y captación y distribución de agua potable.
  Mejorar la calidad del agua para consumo humano
  Garantizar la continuidad en la prestación de los servicios públicos
  Proteger cuencas abastecedoras
  Fortalecer la gestión ambiental en la prestación de los servicios de agua y saneamiento.</t>
  </si>
  <si>
    <t>GESTION DEL RIESGO</t>
  </si>
  <si>
    <t>POBLACION VULNERABLE</t>
  </si>
  <si>
    <t>Adquisición de predio</t>
  </si>
  <si>
    <t>Adquiri predios de reserva hidrica y natural</t>
  </si>
  <si>
    <t>No de predios adquiridos</t>
  </si>
  <si>
    <t>Mejoramiento del piso y el techo de la plaza de mercado</t>
  </si>
  <si>
    <t>Procesos de eleccion de ciudadnos alos espacion de participacion ciudadana</t>
  </si>
  <si>
    <t>PLAN DE DESARROLLO 2012 - 2015</t>
  </si>
  <si>
    <t>"POR LA UNIDAD EN LA DIFERENCIA TRABAJEMOS JUNTOS POR EL MUNICIPIO QUE QUEREMOS"</t>
  </si>
  <si>
    <t>Financiación Programas de vivienda rural</t>
  </si>
  <si>
    <t>40 Familias benefiaicdas con el programas</t>
  </si>
  <si>
    <t>Presentación del proyecto y aporte del la cofinanciación.</t>
  </si>
  <si>
    <t>Creacion de la escuela de formación artistica del municipio</t>
  </si>
  <si>
    <t>Convocatoria a la comunidad para iniciar el proceso de creación de la escuela</t>
  </si>
  <si>
    <t>No de Escuela creada y en funcionamiento</t>
  </si>
  <si>
    <t>1 Escueal de formación artictica creada mediante Acuerdo y en funcionamiento</t>
  </si>
  <si>
    <t>Encuentro municipal de danzas y musica inedita</t>
  </si>
  <si>
    <t xml:space="preserve">Fortalecimiento de la Biblioteca Municipal </t>
  </si>
  <si>
    <t>Una Biblioteca fortalecida en el Municipio</t>
  </si>
  <si>
    <t>Gestinar recursos para la Biblioteca, mediante la modificacion del acuerdo de Estampillas Pro Cultura</t>
  </si>
  <si>
    <t>No. de bibliotecas fortalecidas</t>
  </si>
  <si>
    <t>Fortaalecimiento de los Grupos Musicales del Muncipio y la Banda Muncipal</t>
  </si>
  <si>
    <t xml:space="preserve">Capacitar a los grupos Musicales del </t>
  </si>
  <si>
    <t>Establecer Talleres de formación en Musica para los grupos Musicales del Muncipio y la Banda Municipal</t>
  </si>
  <si>
    <t>No de Grupos Capacitados</t>
  </si>
  <si>
    <t>2 talleres de formación en atención a desplazados</t>
  </si>
  <si>
    <t>Aprobación del Plan de Acción del Comité de Justica  Transicional Municipal</t>
  </si>
  <si>
    <t>Un Plan de acción del Comité Territorial</t>
  </si>
  <si>
    <t>Reunion de comote para la formulación del Plan de acción del Comité Territorial</t>
  </si>
  <si>
    <t>No de Planes de acción  Aprobados</t>
  </si>
  <si>
    <t>No. de Proyectos Aprobadaos</t>
  </si>
  <si>
    <t>LA VIGENCIA 2012 TUVO DIFICULTADES PARA LA EJECUCION DEL PRESUPUESTO POR CUANTO EL PLAN DE DESARROLLO TAN SOLO SE APROBO EN EL MES DE JULIO DE COFORMIDAD CON LOS PLAZOS ESTABLECIDOS POR EL GOBIERNO NACIONAL Y LA POSTERIOR CONSTRUCCION DE LOS PLANES DE ACCION NO PERMITIO CONTAR CON EL TIEMPO NECESARIOS PARA ADELANTAR LOS PROCESOS.</t>
  </si>
  <si>
    <t xml:space="preserve">Adecuacion de la casas de la cultura </t>
  </si>
  <si>
    <t>Adecuacion calles Urbanas</t>
  </si>
  <si>
    <t>Atender en un 100% los casos de violencia familiar.</t>
  </si>
  <si>
    <t>%. de Casos atendidos por el comisario</t>
  </si>
  <si>
    <t>5 Intituciones para dotar de material  actualizaddo y elementos , para computom , y textos necesarios en el proceso  Enseñanza aparendizaje</t>
  </si>
  <si>
    <t xml:space="preserve">No.  De Intituciones antendidas en dotación </t>
  </si>
  <si>
    <t>Recreacion y deporte del municipio de Purace-Coconuco año 2012.</t>
  </si>
  <si>
    <t>Eventos</t>
  </si>
  <si>
    <t>Realización de cuatro (4) eventos culturales.</t>
  </si>
  <si>
    <t>4 Eventos tradicionales y culturales del municipio</t>
  </si>
  <si>
    <t>Capacitación para la Formulaciòn  de Indicadores</t>
  </si>
  <si>
    <t>Capacitación para manejo de la MGA</t>
  </si>
  <si>
    <t>un taller de capacitacion en formulaciòn de indicadores</t>
  </si>
  <si>
    <t>un taller de capacitacion en manejo de la MGA</t>
  </si>
  <si>
    <t>Formación en convivencia ciudadana</t>
  </si>
  <si>
    <t xml:space="preserve">4 Dependencias dotadas de los requerimientos mínimos para desarrollar sus actividades.   </t>
  </si>
  <si>
    <t>Nº de Dependencias dotadas de los requerimientos mínimos para desarrollar sus actividades</t>
  </si>
  <si>
    <t>Atencion a problemas intrafamiliares</t>
  </si>
  <si>
    <t>Consolidado Cumplimiento Palames de Acción</t>
  </si>
  <si>
    <t>METAS PLAN DE ACCION (PROCESO)</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</si>
</sst>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Sí&quot;;&quot;Sí&quot;;&quot;No&quot;"/>
    <numFmt numFmtId="201" formatCode="&quot;Verdadero&quot;;&quot;Verdadero&quot;;&quot;Falso&quot;"/>
    <numFmt numFmtId="202" formatCode="&quot;Activado&quot;;&quot;Activado&quot;;&quot;Desactivado&quot;"/>
    <numFmt numFmtId="203" formatCode="0.0"/>
    <numFmt numFmtId="204" formatCode="[$€-2]\ #,##0.00_);[Red]\([$€-2]\ #,##0.00\)"/>
    <numFmt numFmtId="205" formatCode="_(&quot;$&quot;* #,##0.0_);_(&quot;$&quot;* \(#,##0.0\);_(&quot;$&quot;* &quot;-&quot;??_);_(@_)"/>
    <numFmt numFmtId="206" formatCode="_(&quot;$&quot;* #,##0_);_(&quot;$&quot;* \(#,##0\);_(&quot;$&quot;* &quot;-&quot;??_);_(@_)"/>
    <numFmt numFmtId="207" formatCode="_-[$$-240A]\ * #,##0.00_ ;_-[$$-240A]\ * \-#,##0.00\ ;_-[$$-240A]\ * &quot;-&quot;??_ ;_-@_ "/>
    <numFmt numFmtId="208" formatCode="_-[$$-240A]\ * #,##0.0_ ;_-[$$-240A]\ * \-#,##0.0\ ;_-[$$-240A]\ * &quot;-&quot;??_ ;_-@_ "/>
    <numFmt numFmtId="209" formatCode="_-[$$-240A]\ * #,##0_ ;_-[$$-240A]\ * \-#,##0\ ;_-[$$-240A]\ * &quot;-&quot;??_ ;_-@_ "/>
    <numFmt numFmtId="210" formatCode="_-* #,##0\ _€_-;\-* #,##0\ _€_-;_-* &quot;-&quot;??\ _€_-;_-@_-"/>
    <numFmt numFmtId="211" formatCode="_-* #,##0.0\ _€_-;\-* #,##0.0\ _€_-;_-* &quot;-&quot;??\ _€_-;_-@_-"/>
    <numFmt numFmtId="212" formatCode="&quot;$&quot;\ #,##0.00"/>
    <numFmt numFmtId="213" formatCode="_(* #,##0.0_);_(* \(#,##0.0\);_(* &quot;-&quot;?_);_(@_)"/>
    <numFmt numFmtId="214" formatCode="0.0%"/>
    <numFmt numFmtId="215" formatCode="0.000000000"/>
    <numFmt numFmtId="216" formatCode="0.0000000000"/>
    <numFmt numFmtId="217" formatCode="0.00000000"/>
    <numFmt numFmtId="218" formatCode="0.0000000"/>
    <numFmt numFmtId="219" formatCode="0.000000"/>
    <numFmt numFmtId="220" formatCode="0.00000"/>
    <numFmt numFmtId="221" formatCode="0.0000"/>
    <numFmt numFmtId="222" formatCode="0.000"/>
    <numFmt numFmtId="223" formatCode="0.000%"/>
  </numFmts>
  <fonts count="64">
    <font>
      <sz val="10"/>
      <name val="Arial"/>
      <family val="0"/>
    </font>
    <font>
      <u val="single"/>
      <sz val="10"/>
      <color indexed="12"/>
      <name val="Arial"/>
      <family val="2"/>
    </font>
    <font>
      <b/>
      <sz val="14"/>
      <name val="Arial"/>
      <family val="2"/>
    </font>
    <font>
      <sz val="14"/>
      <name val="Arial"/>
      <family val="2"/>
    </font>
    <font>
      <b/>
      <sz val="12"/>
      <name val="Arial"/>
      <family val="0"/>
    </font>
    <font>
      <sz val="12"/>
      <name val="Arial"/>
      <family val="0"/>
    </font>
    <font>
      <sz val="11"/>
      <name val="Arial"/>
      <family val="2"/>
    </font>
    <font>
      <b/>
      <sz val="11"/>
      <name val="Arial"/>
      <family val="2"/>
    </font>
    <font>
      <sz val="8"/>
      <name val="Arial"/>
      <family val="2"/>
    </font>
    <font>
      <b/>
      <sz val="10"/>
      <name val="Arial"/>
      <family val="2"/>
    </font>
    <font>
      <sz val="9"/>
      <name val="Arial"/>
      <family val="2"/>
    </font>
    <font>
      <sz val="12"/>
      <color indexed="8"/>
      <name val="Arial"/>
      <family val="2"/>
    </font>
    <font>
      <b/>
      <sz val="9"/>
      <name val="Arial"/>
      <family val="2"/>
    </font>
    <font>
      <sz val="8"/>
      <color indexed="19"/>
      <name val="Arial"/>
      <family val="2"/>
    </font>
    <font>
      <sz val="10"/>
      <color indexed="19"/>
      <name val="Arial"/>
      <family val="2"/>
    </font>
    <font>
      <sz val="10"/>
      <color indexed="8"/>
      <name val="Arial"/>
      <family val="2"/>
    </font>
    <font>
      <b/>
      <sz val="8"/>
      <name val="Tahoma"/>
      <family val="0"/>
    </font>
    <font>
      <sz val="8"/>
      <color indexed="8"/>
      <name val="Arial"/>
      <family val="2"/>
    </font>
    <font>
      <sz val="9"/>
      <color indexed="8"/>
      <name val="Arial"/>
      <family val="2"/>
    </font>
    <font>
      <b/>
      <sz val="20"/>
      <name val="Arial"/>
      <family val="2"/>
    </font>
    <font>
      <sz val="20"/>
      <name val="Arial"/>
      <family val="2"/>
    </font>
    <font>
      <sz val="18"/>
      <name val="Arial"/>
      <family val="2"/>
    </font>
    <font>
      <b/>
      <sz val="18"/>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u val="single"/>
      <sz val="10"/>
      <color indexed="36"/>
      <name val="Arial"/>
      <family val="0"/>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4"/>
      <color indexed="10"/>
      <name val="Arial"/>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1"/>
      <name val="Arial"/>
      <family val="0"/>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sz val="10"/>
      <color theme="1"/>
      <name val="Arial"/>
      <family val="2"/>
    </font>
    <font>
      <sz val="14"/>
      <color rgb="FFFF0000"/>
      <name val="Arial"/>
      <family val="2"/>
    </font>
    <font>
      <sz val="9"/>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style="thin"/>
      <top style="thin"/>
      <bottom>
        <color indexed="63"/>
      </bottom>
    </border>
    <border>
      <left style="medium"/>
      <right style="medium"/>
      <top style="medium"/>
      <bottom>
        <color indexed="63"/>
      </bottom>
    </border>
    <border>
      <left style="thin"/>
      <right style="thin"/>
      <top style="thin"/>
      <bottom style="mediu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medium"/>
      <right style="medium"/>
      <top style="medium"/>
      <bottom style="medium"/>
    </border>
    <border>
      <left style="thin"/>
      <right>
        <color indexed="63"/>
      </right>
      <top style="thin"/>
      <bottom>
        <color indexed="63"/>
      </bottom>
    </border>
    <border>
      <left style="thin"/>
      <right>
        <color indexed="63"/>
      </right>
      <top style="thin"/>
      <bottom style="medium"/>
    </border>
    <border>
      <left style="thin"/>
      <right style="medium"/>
      <top style="thin"/>
      <bottom style="thin"/>
    </border>
    <border>
      <left style="double"/>
      <right style="double"/>
      <top style="double"/>
      <bottom style="double"/>
    </border>
    <border>
      <left>
        <color indexed="63"/>
      </left>
      <right style="thin"/>
      <top>
        <color indexed="63"/>
      </top>
      <bottom style="thin"/>
    </border>
    <border>
      <left>
        <color indexed="63"/>
      </left>
      <right style="double"/>
      <top>
        <color indexed="63"/>
      </top>
      <bottom>
        <color indexed="63"/>
      </bottom>
    </border>
    <border>
      <left style="double"/>
      <right style="thin"/>
      <top>
        <color indexed="63"/>
      </top>
      <bottom>
        <color indexed="63"/>
      </bottom>
    </border>
    <border>
      <left style="double"/>
      <right style="thin"/>
      <top style="thin"/>
      <bottom style="thin"/>
    </border>
    <border>
      <left style="double"/>
      <right style="thin"/>
      <top style="thin"/>
      <bottom>
        <color indexed="63"/>
      </bottom>
    </border>
    <border>
      <left style="medium"/>
      <right style="double"/>
      <top>
        <color indexed="63"/>
      </top>
      <bottom style="medium"/>
    </border>
    <border>
      <left style="medium"/>
      <right style="double"/>
      <top style="medium"/>
      <bottom style="medium"/>
    </border>
    <border>
      <left style="thin"/>
      <right style="double"/>
      <top>
        <color indexed="63"/>
      </top>
      <bottom style="thin"/>
    </border>
    <border>
      <left style="thin"/>
      <right style="double"/>
      <top style="thin"/>
      <bottom style="thin"/>
    </border>
    <border>
      <left style="thin"/>
      <right style="double"/>
      <top style="thin"/>
      <bottom>
        <color indexed="63"/>
      </bottom>
    </border>
    <border>
      <left style="double"/>
      <right style="double"/>
      <top style="double"/>
      <bottom>
        <color indexed="63"/>
      </bottom>
    </border>
    <border>
      <left style="double"/>
      <right style="thin"/>
      <top>
        <color indexed="63"/>
      </top>
      <bottom style="thin"/>
    </border>
    <border>
      <left style="double"/>
      <right>
        <color indexed="63"/>
      </right>
      <top>
        <color indexed="63"/>
      </top>
      <bottom style="double"/>
    </border>
    <border>
      <left style="thin"/>
      <right>
        <color indexed="63"/>
      </right>
      <top style="medium"/>
      <bottom style="thin"/>
    </border>
    <border>
      <left style="thin"/>
      <right>
        <color indexed="63"/>
      </right>
      <top style="medium"/>
      <bottom style="medium"/>
    </border>
    <border>
      <left style="double"/>
      <right style="double"/>
      <top>
        <color indexed="63"/>
      </top>
      <bottom style="double"/>
    </border>
    <border>
      <left style="thin"/>
      <right style="thin"/>
      <top style="double"/>
      <bottom>
        <color indexed="63"/>
      </bottom>
    </border>
    <border>
      <left style="thin"/>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medium"/>
      <right>
        <color indexed="63"/>
      </right>
      <top>
        <color indexed="63"/>
      </top>
      <bottom>
        <color indexed="63"/>
      </bottom>
    </border>
    <border>
      <left style="thin"/>
      <right style="thin"/>
      <top>
        <color indexed="63"/>
      </top>
      <bottom style="medium"/>
    </border>
    <border>
      <left style="double"/>
      <right style="thin"/>
      <top style="thin"/>
      <bottom style="medium"/>
    </border>
    <border>
      <left style="thin"/>
      <right style="thin"/>
      <top style="medium"/>
      <bottom>
        <color indexed="63"/>
      </bottom>
    </border>
    <border>
      <left style="thin"/>
      <right style="double"/>
      <top>
        <color indexed="63"/>
      </top>
      <bottom>
        <color indexed="63"/>
      </bottom>
    </border>
    <border>
      <left style="thin"/>
      <right style="double"/>
      <top>
        <color indexed="63"/>
      </top>
      <bottom style="double"/>
    </border>
    <border>
      <left style="double"/>
      <right>
        <color indexed="63"/>
      </right>
      <top style="double"/>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medium"/>
      <right style="double"/>
      <top style="medium"/>
      <bottom>
        <color indexed="63"/>
      </bottom>
    </border>
    <border>
      <left style="medium"/>
      <right style="double"/>
      <top>
        <color indexed="63"/>
      </top>
      <bottom>
        <color indexed="63"/>
      </bottom>
    </border>
    <border>
      <left style="double"/>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42" fillId="0" borderId="0">
      <alignment/>
      <protection/>
    </xf>
    <xf numFmtId="0" fontId="15"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132">
    <xf numFmtId="0" fontId="0" fillId="0" borderId="0" xfId="0" applyAlignment="1">
      <alignment/>
    </xf>
    <xf numFmtId="0" fontId="3" fillId="0" borderId="0" xfId="0" applyFont="1" applyAlignment="1">
      <alignment/>
    </xf>
    <xf numFmtId="0" fontId="3" fillId="0" borderId="0" xfId="0" applyFont="1" applyBorder="1" applyAlignment="1">
      <alignment/>
    </xf>
    <xf numFmtId="0" fontId="5" fillId="0" borderId="10" xfId="0" applyFont="1" applyBorder="1" applyAlignment="1">
      <alignment horizontal="left" vertical="center" wrapText="1"/>
    </xf>
    <xf numFmtId="1" fontId="5" fillId="0" borderId="11" xfId="0" applyNumberFormat="1" applyFont="1" applyFill="1" applyBorder="1" applyAlignment="1">
      <alignment horizontal="right" vertical="center" wrapText="1"/>
    </xf>
    <xf numFmtId="0" fontId="0" fillId="0" borderId="0" xfId="0" applyFont="1" applyAlignment="1">
      <alignment horizontal="center"/>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3"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12" xfId="0" applyFont="1" applyBorder="1" applyAlignment="1">
      <alignment vertical="center" wrapText="1"/>
    </xf>
    <xf numFmtId="43" fontId="14" fillId="33" borderId="12" xfId="49" applyNumberFormat="1" applyFont="1" applyFill="1" applyBorder="1" applyAlignment="1">
      <alignment vertical="center" wrapText="1"/>
    </xf>
    <xf numFmtId="0" fontId="8" fillId="0" borderId="12" xfId="0" applyFont="1" applyBorder="1" applyAlignment="1">
      <alignment horizontal="center" vertical="center" wrapText="1"/>
    </xf>
    <xf numFmtId="0" fontId="3" fillId="0" borderId="10" xfId="0" applyFont="1" applyBorder="1" applyAlignment="1">
      <alignment/>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4" fillId="0" borderId="10" xfId="0" applyFont="1" applyBorder="1" applyAlignment="1">
      <alignment vertical="center"/>
    </xf>
    <xf numFmtId="0" fontId="4" fillId="0" borderId="0" xfId="0" applyFont="1" applyAlignment="1">
      <alignment horizontal="justify"/>
    </xf>
    <xf numFmtId="0" fontId="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9" fillId="0" borderId="11" xfId="0" applyFont="1" applyBorder="1" applyAlignment="1">
      <alignment horizontal="center" vertical="center"/>
    </xf>
    <xf numFmtId="0" fontId="1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43" fontId="0" fillId="33" borderId="10" xfId="49" applyNumberFormat="1" applyFont="1" applyFill="1" applyBorder="1" applyAlignment="1">
      <alignment horizontal="center" vertical="center" wrapText="1"/>
    </xf>
    <xf numFmtId="43" fontId="0" fillId="33" borderId="10" xfId="49" applyNumberFormat="1" applyFont="1" applyFill="1" applyBorder="1" applyAlignment="1">
      <alignment horizontal="center" vertical="center" wrapText="1"/>
    </xf>
    <xf numFmtId="43" fontId="0" fillId="33" borderId="13" xfId="49"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wrapText="1"/>
    </xf>
    <xf numFmtId="0" fontId="9" fillId="0" borderId="10" xfId="0" applyFont="1" applyBorder="1" applyAlignment="1">
      <alignment horizontal="center" vertical="center"/>
    </xf>
    <xf numFmtId="0" fontId="0" fillId="0" borderId="10" xfId="0" applyFont="1" applyBorder="1" applyAlignment="1">
      <alignment/>
    </xf>
    <xf numFmtId="0" fontId="9" fillId="0" borderId="10" xfId="0" applyFont="1" applyBorder="1" applyAlignment="1">
      <alignment/>
    </xf>
    <xf numFmtId="0" fontId="0" fillId="0" borderId="10" xfId="0" applyFont="1" applyBorder="1" applyAlignment="1">
      <alignment horizontal="center" vertical="center"/>
    </xf>
    <xf numFmtId="0" fontId="4" fillId="0" borderId="10" xfId="0" applyFont="1" applyBorder="1" applyAlignment="1">
      <alignment/>
    </xf>
    <xf numFmtId="0" fontId="4" fillId="0" borderId="10" xfId="0" applyFont="1" applyBorder="1" applyAlignment="1">
      <alignment vertical="top" wrapText="1"/>
    </xf>
    <xf numFmtId="0" fontId="9" fillId="0" borderId="10" xfId="0" applyFont="1" applyBorder="1" applyAlignment="1">
      <alignment vertical="top" wrapText="1"/>
    </xf>
    <xf numFmtId="0" fontId="9" fillId="0" borderId="14" xfId="0" applyFont="1" applyBorder="1" applyAlignment="1">
      <alignment horizontal="center" vertical="center"/>
    </xf>
    <xf numFmtId="0" fontId="0" fillId="0" borderId="10" xfId="0" applyFont="1" applyFill="1" applyBorder="1" applyAlignment="1">
      <alignment horizontal="left"/>
    </xf>
    <xf numFmtId="0" fontId="4" fillId="0" borderId="10" xfId="0" applyFont="1" applyFill="1" applyBorder="1" applyAlignment="1">
      <alignment/>
    </xf>
    <xf numFmtId="0" fontId="4" fillId="0" borderId="10" xfId="0" applyFont="1" applyFill="1" applyBorder="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9"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0" xfId="0" applyFont="1" applyBorder="1" applyAlignment="1">
      <alignment/>
    </xf>
    <xf numFmtId="0" fontId="6" fillId="0" borderId="0" xfId="0" applyFont="1" applyAlignment="1">
      <alignment/>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0" fillId="0" borderId="14" xfId="0" applyFont="1" applyFill="1" applyBorder="1" applyAlignment="1">
      <alignment horizontal="left"/>
    </xf>
    <xf numFmtId="0" fontId="6" fillId="0" borderId="10" xfId="0" applyFont="1" applyBorder="1" applyAlignment="1">
      <alignment/>
    </xf>
    <xf numFmtId="0" fontId="6" fillId="0" borderId="13" xfId="0" applyFont="1" applyBorder="1" applyAlignment="1">
      <alignment horizontal="center" vertical="center" wrapText="1"/>
    </xf>
    <xf numFmtId="43" fontId="6" fillId="33" borderId="15" xfId="49" applyNumberFormat="1" applyFont="1" applyFill="1" applyBorder="1" applyAlignment="1">
      <alignment vertical="center" wrapText="1"/>
    </xf>
    <xf numFmtId="43" fontId="6" fillId="33" borderId="12" xfId="49" applyNumberFormat="1" applyFont="1" applyFill="1" applyBorder="1" applyAlignment="1">
      <alignment vertical="center" wrapText="1"/>
    </xf>
    <xf numFmtId="43" fontId="6" fillId="33" borderId="11" xfId="49" applyNumberFormat="1" applyFont="1" applyFill="1" applyBorder="1" applyAlignment="1">
      <alignment vertical="center" wrapText="1"/>
    </xf>
    <xf numFmtId="0" fontId="6" fillId="0" borderId="13" xfId="0" applyFont="1" applyBorder="1" applyAlignment="1">
      <alignment horizontal="left" vertical="center" wrapText="1"/>
    </xf>
    <xf numFmtId="0" fontId="6" fillId="0" borderId="13" xfId="0" applyFont="1" applyBorder="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3" fontId="0" fillId="0" borderId="10"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3" fillId="0" borderId="0" xfId="0" applyNumberFormat="1" applyFont="1" applyAlignment="1">
      <alignment/>
    </xf>
    <xf numFmtId="0" fontId="9"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4" xfId="0" applyFont="1" applyBorder="1" applyAlignment="1">
      <alignment/>
    </xf>
    <xf numFmtId="0" fontId="0" fillId="0" borderId="14" xfId="0" applyFont="1" applyBorder="1" applyAlignment="1">
      <alignment horizontal="center" vertical="center"/>
    </xf>
    <xf numFmtId="0" fontId="5" fillId="0" borderId="0" xfId="0" applyFont="1" applyBorder="1" applyAlignment="1">
      <alignment/>
    </xf>
    <xf numFmtId="0" fontId="5" fillId="0" borderId="0" xfId="0" applyFont="1" applyAlignment="1">
      <alignment/>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9" fontId="3" fillId="0" borderId="0" xfId="0" applyNumberFormat="1" applyFont="1" applyAlignment="1">
      <alignment/>
    </xf>
    <xf numFmtId="3" fontId="6" fillId="0" borderId="0" xfId="0" applyNumberFormat="1" applyFont="1" applyAlignment="1">
      <alignment/>
    </xf>
    <xf numFmtId="9" fontId="3" fillId="0" borderId="0" xfId="0" applyNumberFormat="1" applyFont="1" applyAlignment="1">
      <alignment horizontal="righ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0" fillId="0" borderId="11" xfId="0" applyFont="1" applyBorder="1" applyAlignment="1">
      <alignment horizontal="center" vertical="center" wrapText="1"/>
    </xf>
    <xf numFmtId="0" fontId="9" fillId="0" borderId="10" xfId="0" applyFont="1" applyBorder="1" applyAlignment="1">
      <alignment/>
    </xf>
    <xf numFmtId="0" fontId="8" fillId="0" borderId="12" xfId="0" applyFont="1" applyFill="1" applyBorder="1" applyAlignment="1">
      <alignment horizontal="center" vertical="center" wrapText="1"/>
    </xf>
    <xf numFmtId="0" fontId="0" fillId="0" borderId="0" xfId="0" applyBorder="1" applyAlignment="1">
      <alignment/>
    </xf>
    <xf numFmtId="0" fontId="8"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9" fillId="0" borderId="20" xfId="0" applyFont="1" applyFill="1" applyBorder="1" applyAlignment="1">
      <alignment/>
    </xf>
    <xf numFmtId="0" fontId="9" fillId="0" borderId="20" xfId="0" applyFont="1" applyFill="1" applyBorder="1" applyAlignment="1">
      <alignment vertical="top" wrapText="1"/>
    </xf>
    <xf numFmtId="0" fontId="9" fillId="0" borderId="21" xfId="0" applyFont="1" applyFill="1" applyBorder="1" applyAlignment="1">
      <alignment/>
    </xf>
    <xf numFmtId="0" fontId="0" fillId="0" borderId="22" xfId="0" applyFont="1" applyFill="1" applyBorder="1" applyAlignment="1">
      <alignment horizontal="center" vertical="center"/>
    </xf>
    <xf numFmtId="0" fontId="9" fillId="0" borderId="22" xfId="0" applyFont="1" applyFill="1" applyBorder="1" applyAlignment="1">
      <alignment horizontal="center" vertical="center"/>
    </xf>
    <xf numFmtId="3" fontId="4" fillId="0" borderId="23"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4" fillId="0" borderId="24" xfId="0" applyNumberFormat="1" applyFont="1" applyBorder="1" applyAlignment="1">
      <alignment horizontal="center" vertical="center"/>
    </xf>
    <xf numFmtId="0" fontId="0" fillId="0" borderId="10" xfId="0" applyFont="1" applyBorder="1" applyAlignment="1">
      <alignment vertical="center" wrapText="1"/>
    </xf>
    <xf numFmtId="0" fontId="5" fillId="0" borderId="0" xfId="0" applyFont="1" applyBorder="1" applyAlignment="1">
      <alignment vertical="center" wrapText="1"/>
    </xf>
    <xf numFmtId="43" fontId="0" fillId="0" borderId="11" xfId="49" applyNumberFormat="1" applyFont="1" applyFill="1" applyBorder="1" applyAlignment="1">
      <alignment horizontal="center" vertical="center" wrapText="1"/>
    </xf>
    <xf numFmtId="0" fontId="4" fillId="0" borderId="0" xfId="0" applyFont="1" applyBorder="1" applyAlignment="1">
      <alignment horizontal="center" vertical="center"/>
    </xf>
    <xf numFmtId="0" fontId="0" fillId="0" borderId="25" xfId="0" applyFont="1" applyBorder="1" applyAlignment="1">
      <alignment horizontal="center" vertical="center" wrapText="1"/>
    </xf>
    <xf numFmtId="0" fontId="10" fillId="0" borderId="25" xfId="0" applyFont="1" applyBorder="1" applyAlignment="1">
      <alignment vertical="center" wrapText="1"/>
    </xf>
    <xf numFmtId="0" fontId="5" fillId="0" borderId="25" xfId="0" applyFont="1" applyBorder="1" applyAlignment="1">
      <alignment horizontal="left" vertical="center" wrapText="1"/>
    </xf>
    <xf numFmtId="0" fontId="0" fillId="0" borderId="11" xfId="0" applyFont="1" applyBorder="1" applyAlignment="1">
      <alignment horizontal="center" vertical="center"/>
    </xf>
    <xf numFmtId="3" fontId="4" fillId="0" borderId="14" xfId="0" applyNumberFormat="1" applyFont="1" applyBorder="1" applyAlignment="1">
      <alignment horizontal="center" vertical="center"/>
    </xf>
    <xf numFmtId="3" fontId="4" fillId="0" borderId="13" xfId="0" applyNumberFormat="1" applyFont="1" applyBorder="1" applyAlignment="1">
      <alignment horizontal="center" vertical="center"/>
    </xf>
    <xf numFmtId="0" fontId="0" fillId="0" borderId="26" xfId="0" applyFont="1" applyFill="1" applyBorder="1" applyAlignment="1">
      <alignment horizontal="center" vertical="center" wrapText="1"/>
    </xf>
    <xf numFmtId="43" fontId="0" fillId="0" borderId="27" xfId="49" applyNumberFormat="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3" fontId="0" fillId="0" borderId="27"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28" xfId="0" applyNumberFormat="1" applyFont="1" applyBorder="1" applyAlignment="1">
      <alignment horizontal="center" vertical="center"/>
    </xf>
    <xf numFmtId="0" fontId="3" fillId="0" borderId="0" xfId="0" applyFont="1" applyBorder="1" applyAlignment="1">
      <alignment horizontal="right"/>
    </xf>
    <xf numFmtId="0" fontId="0" fillId="0" borderId="22" xfId="0" applyFont="1" applyFill="1" applyBorder="1" applyAlignment="1">
      <alignment horizontal="center" vertical="center" wrapText="1"/>
    </xf>
    <xf numFmtId="0" fontId="0" fillId="0" borderId="25" xfId="0" applyFont="1" applyFill="1" applyBorder="1" applyAlignment="1">
      <alignment horizontal="left"/>
    </xf>
    <xf numFmtId="0" fontId="6"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justify" vertical="justify"/>
    </xf>
    <xf numFmtId="0" fontId="0" fillId="0" borderId="25" xfId="0" applyFont="1" applyFill="1" applyBorder="1" applyAlignment="1">
      <alignment horizontal="center" vertical="center" wrapText="1"/>
    </xf>
    <xf numFmtId="210" fontId="11" fillId="0" borderId="30" xfId="49" applyNumberFormat="1" applyFont="1" applyFill="1" applyBorder="1" applyAlignment="1">
      <alignment horizontal="center" vertical="center"/>
    </xf>
    <xf numFmtId="0" fontId="11" fillId="0" borderId="30" xfId="0" applyFont="1" applyFill="1" applyBorder="1" applyAlignment="1">
      <alignment vertical="center" wrapText="1"/>
    </xf>
    <xf numFmtId="0" fontId="11" fillId="0" borderId="31" xfId="0" applyFont="1" applyFill="1" applyBorder="1" applyAlignment="1">
      <alignment vertical="center" wrapText="1"/>
    </xf>
    <xf numFmtId="0" fontId="0" fillId="33" borderId="11"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33" borderId="10" xfId="0" applyFont="1" applyFill="1" applyBorder="1" applyAlignment="1">
      <alignment horizontal="left" vertical="center" wrapText="1"/>
    </xf>
    <xf numFmtId="0" fontId="0" fillId="0" borderId="10" xfId="0" applyFont="1" applyBorder="1" applyAlignment="1">
      <alignment horizontal="center" vertical="top" wrapText="1"/>
    </xf>
    <xf numFmtId="0" fontId="0" fillId="0" borderId="10" xfId="0" applyFont="1" applyBorder="1" applyAlignment="1">
      <alignment vertical="center"/>
    </xf>
    <xf numFmtId="0" fontId="0" fillId="33" borderId="15" xfId="15" applyFont="1" applyFill="1" applyBorder="1" applyAlignment="1">
      <alignment wrapText="1"/>
    </xf>
    <xf numFmtId="0" fontId="0" fillId="33" borderId="15" xfId="15" applyFont="1" applyFill="1" applyBorder="1" applyAlignment="1">
      <alignment horizontal="center" vertical="center" wrapText="1"/>
    </xf>
    <xf numFmtId="43" fontId="0" fillId="33" borderId="27" xfId="49" applyNumberFormat="1" applyFont="1" applyFill="1" applyBorder="1" applyAlignment="1">
      <alignment horizontal="center" vertical="center" wrapText="1"/>
    </xf>
    <xf numFmtId="0" fontId="0" fillId="33" borderId="23" xfId="15"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15" applyFont="1" applyFill="1" applyBorder="1" applyAlignment="1">
      <alignment vertical="center" wrapText="1"/>
    </xf>
    <xf numFmtId="0" fontId="0" fillId="33" borderId="12" xfId="15" applyFont="1" applyFill="1" applyBorder="1" applyAlignment="1">
      <alignment horizontal="center" vertical="center" wrapText="1"/>
    </xf>
    <xf numFmtId="0" fontId="0" fillId="0" borderId="14" xfId="0" applyFont="1" applyBorder="1" applyAlignment="1">
      <alignment horizontal="center" vertical="center" wrapText="1"/>
    </xf>
    <xf numFmtId="0" fontId="0" fillId="33" borderId="32" xfId="15" applyFont="1" applyFill="1" applyBorder="1" applyAlignment="1">
      <alignment horizontal="center" vertical="center" wrapText="1"/>
    </xf>
    <xf numFmtId="0" fontId="0" fillId="33" borderId="10" xfId="0" applyFont="1" applyFill="1" applyBorder="1" applyAlignment="1">
      <alignment vertical="center"/>
    </xf>
    <xf numFmtId="0" fontId="0" fillId="33" borderId="12" xfId="15" applyFont="1" applyFill="1" applyBorder="1" applyAlignment="1">
      <alignment/>
    </xf>
    <xf numFmtId="0" fontId="0" fillId="33" borderId="32" xfId="15" applyFont="1" applyFill="1" applyBorder="1" applyAlignment="1">
      <alignment/>
    </xf>
    <xf numFmtId="43" fontId="0" fillId="33" borderId="10" xfId="49"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9" fillId="0" borderId="10" xfId="0" applyFont="1" applyFill="1" applyBorder="1" applyAlignment="1">
      <alignment vertical="center"/>
    </xf>
    <xf numFmtId="0" fontId="0" fillId="0" borderId="10" xfId="0" applyNumberFormat="1" applyFont="1" applyFill="1" applyBorder="1" applyAlignment="1">
      <alignment horizontal="left" vertical="center"/>
    </xf>
    <xf numFmtId="0" fontId="3" fillId="0" borderId="0" xfId="0" applyFont="1" applyAlignment="1">
      <alignment vertical="center"/>
    </xf>
    <xf numFmtId="0" fontId="9" fillId="0" borderId="10" xfId="0" applyFont="1" applyFill="1" applyBorder="1" applyAlignment="1">
      <alignment vertical="center" wrapText="1"/>
    </xf>
    <xf numFmtId="0" fontId="0" fillId="0" borderId="10" xfId="0" applyNumberFormat="1" applyFont="1" applyFill="1" applyBorder="1" applyAlignment="1">
      <alignment vertical="center" wrapText="1"/>
    </xf>
    <xf numFmtId="171" fontId="0" fillId="0" borderId="10" xfId="49" applyFont="1" applyBorder="1" applyAlignment="1">
      <alignment horizontal="center" vertical="center"/>
    </xf>
    <xf numFmtId="171" fontId="0" fillId="0" borderId="10" xfId="49" applyFont="1" applyBorder="1" applyAlignment="1">
      <alignment/>
    </xf>
    <xf numFmtId="171" fontId="0" fillId="0" borderId="10" xfId="49" applyFont="1" applyFill="1" applyBorder="1" applyAlignment="1">
      <alignment horizontal="left"/>
    </xf>
    <xf numFmtId="171" fontId="9" fillId="0" borderId="10" xfId="49"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top" wrapText="1"/>
    </xf>
    <xf numFmtId="0" fontId="0" fillId="0" borderId="10" xfId="0" applyFont="1" applyBorder="1" applyAlignment="1">
      <alignment vertical="center" wrapText="1"/>
    </xf>
    <xf numFmtId="0" fontId="0" fillId="0" borderId="15" xfId="0" applyFont="1" applyFill="1" applyBorder="1" applyAlignment="1">
      <alignment horizontal="left"/>
    </xf>
    <xf numFmtId="0" fontId="9" fillId="0" borderId="15" xfId="0" applyFont="1" applyFill="1" applyBorder="1" applyAlignment="1">
      <alignment/>
    </xf>
    <xf numFmtId="0" fontId="9" fillId="34" borderId="33" xfId="0" applyFont="1" applyFill="1" applyBorder="1" applyAlignment="1">
      <alignment horizontal="center" vertical="center"/>
    </xf>
    <xf numFmtId="0" fontId="6"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vertical="center" wrapText="1"/>
    </xf>
    <xf numFmtId="171" fontId="6" fillId="0" borderId="10" xfId="49" applyFont="1" applyBorder="1" applyAlignment="1">
      <alignment horizontal="center" vertical="center" wrapText="1"/>
    </xf>
    <xf numFmtId="0" fontId="9" fillId="0" borderId="0" xfId="0" applyFont="1" applyBorder="1" applyAlignment="1">
      <alignment horizontal="center" vertical="center" wrapText="1"/>
    </xf>
    <xf numFmtId="0" fontId="0" fillId="33" borderId="11" xfId="0" applyFill="1" applyBorder="1" applyAlignment="1">
      <alignment horizontal="center" vertical="center" wrapText="1"/>
    </xf>
    <xf numFmtId="0" fontId="0" fillId="33" borderId="12" xfId="15" applyFont="1" applyFill="1" applyBorder="1" applyAlignment="1">
      <alignment horizontal="center" vertical="center" wrapText="1"/>
    </xf>
    <xf numFmtId="0" fontId="0" fillId="0" borderId="0" xfId="0" applyFill="1" applyAlignment="1">
      <alignment/>
    </xf>
    <xf numFmtId="0" fontId="0" fillId="0" borderId="0" xfId="0" applyFont="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xf>
    <xf numFmtId="171" fontId="0" fillId="0" borderId="11" xfId="49" applyFont="1" applyBorder="1" applyAlignment="1">
      <alignment horizontal="center" vertical="center" wrapText="1"/>
    </xf>
    <xf numFmtId="171" fontId="0" fillId="0" borderId="11" xfId="49" applyFont="1" applyFill="1" applyBorder="1" applyAlignment="1">
      <alignment horizontal="center" vertical="center" wrapText="1"/>
    </xf>
    <xf numFmtId="171" fontId="0" fillId="0" borderId="10" xfId="49" applyFont="1" applyBorder="1" applyAlignment="1">
      <alignment horizontal="center" vertical="center" wrapText="1"/>
    </xf>
    <xf numFmtId="171" fontId="0" fillId="0" borderId="10" xfId="49" applyFont="1" applyFill="1" applyBorder="1" applyAlignment="1">
      <alignment horizontal="center" vertical="center" wrapText="1"/>
    </xf>
    <xf numFmtId="171" fontId="0" fillId="0" borderId="10" xfId="49" applyFont="1" applyBorder="1" applyAlignment="1">
      <alignment horizontal="left" vertical="center" wrapText="1"/>
    </xf>
    <xf numFmtId="171" fontId="0" fillId="0" borderId="10" xfId="49" applyFont="1" applyFill="1" applyBorder="1" applyAlignment="1">
      <alignment horizontal="left" vertical="center" wrapText="1"/>
    </xf>
    <xf numFmtId="171" fontId="0" fillId="0" borderId="10" xfId="49" applyFont="1" applyBorder="1" applyAlignment="1">
      <alignment vertical="center"/>
    </xf>
    <xf numFmtId="171" fontId="0" fillId="0" borderId="10" xfId="49" applyFont="1" applyFill="1" applyBorder="1" applyAlignment="1">
      <alignment horizontal="center" vertical="center"/>
    </xf>
    <xf numFmtId="171" fontId="0" fillId="33" borderId="10" xfId="49" applyFont="1" applyFill="1" applyBorder="1" applyAlignment="1">
      <alignment horizontal="center" vertical="center" wrapText="1"/>
    </xf>
    <xf numFmtId="171" fontId="0" fillId="33" borderId="10" xfId="49" applyFont="1" applyFill="1" applyBorder="1" applyAlignment="1">
      <alignment/>
    </xf>
    <xf numFmtId="0" fontId="0" fillId="0" borderId="34" xfId="0" applyFont="1" applyBorder="1" applyAlignment="1">
      <alignment horizontal="center" vertical="center" wrapText="1"/>
    </xf>
    <xf numFmtId="43" fontId="0" fillId="33" borderId="29" xfId="49" applyNumberFormat="1" applyFont="1" applyFill="1" applyBorder="1" applyAlignment="1">
      <alignment horizontal="center" vertical="center" wrapText="1"/>
    </xf>
    <xf numFmtId="171" fontId="0" fillId="33" borderId="15" xfId="49" applyFont="1" applyFill="1" applyBorder="1" applyAlignment="1">
      <alignment/>
    </xf>
    <xf numFmtId="0" fontId="0" fillId="33"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vertical="center"/>
    </xf>
    <xf numFmtId="0" fontId="0" fillId="0" borderId="34" xfId="0" applyFont="1" applyFill="1" applyBorder="1" applyAlignment="1">
      <alignment horizontal="center" vertical="center" wrapText="1"/>
    </xf>
    <xf numFmtId="171" fontId="0" fillId="35" borderId="11" xfId="49" applyFont="1" applyFill="1" applyBorder="1" applyAlignment="1">
      <alignment horizontal="center" vertical="center" wrapText="1"/>
    </xf>
    <xf numFmtId="171" fontId="0" fillId="35" borderId="11" xfId="49" applyFont="1" applyFill="1" applyBorder="1" applyAlignment="1">
      <alignment horizontal="right" vertical="center" wrapText="1"/>
    </xf>
    <xf numFmtId="171" fontId="0" fillId="35" borderId="10" xfId="49" applyFont="1" applyFill="1" applyBorder="1" applyAlignment="1">
      <alignment horizontal="center" vertical="center" wrapText="1"/>
    </xf>
    <xf numFmtId="171" fontId="0" fillId="35" borderId="10" xfId="49" applyFont="1" applyFill="1" applyBorder="1" applyAlignment="1">
      <alignment/>
    </xf>
    <xf numFmtId="171" fontId="0" fillId="35" borderId="15" xfId="49" applyFont="1" applyFill="1" applyBorder="1" applyAlignment="1">
      <alignment/>
    </xf>
    <xf numFmtId="0" fontId="6" fillId="36" borderId="10" xfId="0" applyFont="1" applyFill="1" applyBorder="1" applyAlignment="1">
      <alignment horizontal="center" vertical="center" wrapText="1"/>
    </xf>
    <xf numFmtId="0" fontId="6" fillId="36" borderId="11" xfId="0" applyFont="1" applyFill="1" applyBorder="1" applyAlignment="1">
      <alignment horizontal="center" vertical="center" wrapText="1"/>
    </xf>
    <xf numFmtId="171" fontId="6" fillId="0" borderId="10" xfId="49" applyFont="1" applyFill="1" applyBorder="1" applyAlignment="1">
      <alignment horizontal="center" vertical="center" wrapText="1"/>
    </xf>
    <xf numFmtId="171" fontId="6" fillId="0" borderId="10" xfId="49" applyFont="1" applyBorder="1" applyAlignment="1">
      <alignment horizontal="center"/>
    </xf>
    <xf numFmtId="171" fontId="6" fillId="35" borderId="10" xfId="49" applyFont="1" applyFill="1" applyBorder="1" applyAlignment="1">
      <alignment horizontal="center" vertical="center" wrapText="1"/>
    </xf>
    <xf numFmtId="0" fontId="0" fillId="0" borderId="0" xfId="0" applyFill="1" applyBorder="1" applyAlignment="1">
      <alignment/>
    </xf>
    <xf numFmtId="0" fontId="6" fillId="0" borderId="0" xfId="0" applyFont="1" applyBorder="1" applyAlignment="1">
      <alignment horizontal="center" vertical="center"/>
    </xf>
    <xf numFmtId="0" fontId="7" fillId="0" borderId="14" xfId="0" applyFont="1" applyBorder="1" applyAlignment="1">
      <alignment horizontal="center" vertical="center"/>
    </xf>
    <xf numFmtId="171" fontId="0" fillId="0" borderId="10" xfId="49" applyFont="1" applyBorder="1" applyAlignment="1">
      <alignment horizontal="center" vertical="center"/>
    </xf>
    <xf numFmtId="171" fontId="0" fillId="0" borderId="10" xfId="49" applyFont="1" applyBorder="1" applyAlignment="1">
      <alignment vertical="center" wrapText="1"/>
    </xf>
    <xf numFmtId="0" fontId="4" fillId="0" borderId="14" xfId="0" applyFont="1" applyBorder="1" applyAlignment="1">
      <alignment horizontal="center" vertical="center"/>
    </xf>
    <xf numFmtId="0" fontId="0" fillId="0" borderId="35" xfId="0" applyFont="1" applyBorder="1" applyAlignment="1">
      <alignment horizontal="center" vertical="center" wrapText="1"/>
    </xf>
    <xf numFmtId="171" fontId="0" fillId="35" borderId="10" xfId="49" applyFont="1" applyFill="1" applyBorder="1" applyAlignment="1">
      <alignment horizontal="center" vertical="center"/>
    </xf>
    <xf numFmtId="171" fontId="6" fillId="0" borderId="11" xfId="49" applyFont="1" applyBorder="1" applyAlignment="1">
      <alignment horizontal="center" vertical="center" wrapText="1"/>
    </xf>
    <xf numFmtId="0" fontId="0" fillId="0" borderId="36" xfId="0" applyFont="1" applyBorder="1" applyAlignment="1">
      <alignment horizontal="center" vertical="center"/>
    </xf>
    <xf numFmtId="0" fontId="0" fillId="0" borderId="36" xfId="0" applyFont="1" applyBorder="1" applyAlignment="1">
      <alignment horizontal="center" vertical="center" wrapText="1"/>
    </xf>
    <xf numFmtId="0" fontId="0" fillId="0" borderId="0" xfId="0" applyFont="1" applyAlignment="1">
      <alignment horizontal="center"/>
    </xf>
    <xf numFmtId="171" fontId="0" fillId="0" borderId="13" xfId="49"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36" xfId="0" applyFont="1" applyBorder="1" applyAlignment="1">
      <alignment horizontal="left" vertical="center" wrapText="1"/>
    </xf>
    <xf numFmtId="0" fontId="0" fillId="0" borderId="10" xfId="0" applyFont="1" applyBorder="1" applyAlignment="1">
      <alignment/>
    </xf>
    <xf numFmtId="171" fontId="0" fillId="0" borderId="10" xfId="49" applyFont="1" applyBorder="1" applyAlignment="1">
      <alignment/>
    </xf>
    <xf numFmtId="171" fontId="0" fillId="35" borderId="10" xfId="49" applyFont="1" applyFill="1" applyBorder="1" applyAlignment="1">
      <alignment horizontal="right" vertical="center" wrapText="1"/>
    </xf>
    <xf numFmtId="0" fontId="6" fillId="0" borderId="0" xfId="0" applyFont="1" applyBorder="1" applyAlignment="1">
      <alignment horizontal="center"/>
    </xf>
    <xf numFmtId="0" fontId="5" fillId="0" borderId="0" xfId="0" applyFont="1" applyBorder="1" applyAlignment="1">
      <alignment/>
    </xf>
    <xf numFmtId="171" fontId="0" fillId="0" borderId="11" xfId="49" applyFont="1" applyBorder="1" applyAlignment="1">
      <alignment horizontal="center" vertical="center"/>
    </xf>
    <xf numFmtId="171" fontId="0" fillId="35" borderId="11" xfId="49"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7" fillId="34" borderId="37" xfId="0" applyFont="1" applyFill="1" applyBorder="1" applyAlignment="1">
      <alignment horizontal="center" vertical="center"/>
    </xf>
    <xf numFmtId="171" fontId="6" fillId="34" borderId="37" xfId="49" applyFont="1" applyFill="1" applyBorder="1" applyAlignment="1">
      <alignment/>
    </xf>
    <xf numFmtId="43" fontId="0" fillId="33" borderId="38" xfId="49" applyNumberFormat="1" applyFont="1" applyFill="1" applyBorder="1" applyAlignment="1">
      <alignment horizontal="center" vertical="center" wrapText="1"/>
    </xf>
    <xf numFmtId="0" fontId="6" fillId="0" borderId="39" xfId="0" applyFont="1" applyBorder="1" applyAlignment="1">
      <alignment/>
    </xf>
    <xf numFmtId="43" fontId="0" fillId="33" borderId="40" xfId="49" applyNumberFormat="1" applyFont="1" applyFill="1" applyBorder="1" applyAlignment="1">
      <alignment horizontal="center" vertical="center" wrapText="1"/>
    </xf>
    <xf numFmtId="43" fontId="0" fillId="33" borderId="41" xfId="49" applyNumberFormat="1" applyFont="1" applyFill="1" applyBorder="1" applyAlignment="1">
      <alignment horizontal="center" vertical="center" wrapText="1"/>
    </xf>
    <xf numFmtId="0" fontId="0" fillId="33" borderId="42" xfId="15" applyNumberFormat="1" applyFont="1" applyFill="1" applyBorder="1" applyAlignment="1">
      <alignment horizontal="center" vertical="center" wrapText="1"/>
    </xf>
    <xf numFmtId="43" fontId="0" fillId="33" borderId="40" xfId="15" applyNumberFormat="1" applyFont="1" applyFill="1" applyBorder="1" applyAlignment="1">
      <alignment horizontal="center" vertical="center" wrapText="1"/>
    </xf>
    <xf numFmtId="0" fontId="0" fillId="33" borderId="40" xfId="15" applyFont="1" applyFill="1" applyBorder="1" applyAlignment="1">
      <alignment/>
    </xf>
    <xf numFmtId="0" fontId="4" fillId="0" borderId="41" xfId="0" applyFont="1" applyBorder="1" applyAlignment="1">
      <alignment vertical="center"/>
    </xf>
    <xf numFmtId="0" fontId="4" fillId="0" borderId="41" xfId="0" applyFont="1" applyBorder="1" applyAlignment="1">
      <alignment vertical="center" wrapText="1"/>
    </xf>
    <xf numFmtId="0" fontId="4" fillId="0" borderId="42" xfId="0" applyFont="1" applyBorder="1" applyAlignment="1">
      <alignment vertical="center"/>
    </xf>
    <xf numFmtId="0" fontId="0" fillId="37" borderId="43" xfId="0" applyFont="1" applyFill="1" applyBorder="1" applyAlignment="1">
      <alignment/>
    </xf>
    <xf numFmtId="0" fontId="0" fillId="37" borderId="44" xfId="0" applyFont="1" applyFill="1" applyBorder="1" applyAlignment="1">
      <alignment/>
    </xf>
    <xf numFmtId="0" fontId="0" fillId="37" borderId="44" xfId="0" applyFont="1" applyFill="1" applyBorder="1" applyAlignment="1">
      <alignment horizontal="center"/>
    </xf>
    <xf numFmtId="171" fontId="6" fillId="0" borderId="11" xfId="49" applyFont="1" applyFill="1" applyBorder="1" applyAlignment="1">
      <alignment horizontal="center" vertical="center" wrapText="1"/>
    </xf>
    <xf numFmtId="171" fontId="6" fillId="35" borderId="11" xfId="49"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23" xfId="0" applyFont="1" applyBorder="1" applyAlignment="1">
      <alignment/>
    </xf>
    <xf numFmtId="0" fontId="6" fillId="0" borderId="15" xfId="0" applyFont="1" applyBorder="1" applyAlignment="1">
      <alignment/>
    </xf>
    <xf numFmtId="0" fontId="6" fillId="37" borderId="45" xfId="0" applyFont="1" applyFill="1" applyBorder="1" applyAlignment="1">
      <alignment horizontal="center"/>
    </xf>
    <xf numFmtId="0" fontId="6" fillId="37" borderId="46" xfId="0" applyFont="1" applyFill="1" applyBorder="1" applyAlignment="1">
      <alignment horizontal="center"/>
    </xf>
    <xf numFmtId="0" fontId="6" fillId="37" borderId="46" xfId="0" applyFont="1" applyFill="1" applyBorder="1" applyAlignment="1">
      <alignment/>
    </xf>
    <xf numFmtId="0" fontId="6" fillId="37" borderId="47" xfId="0" applyFont="1" applyFill="1" applyBorder="1" applyAlignment="1">
      <alignment/>
    </xf>
    <xf numFmtId="0" fontId="5" fillId="0" borderId="0" xfId="0" applyFont="1" applyBorder="1" applyAlignment="1">
      <alignment vertical="center"/>
    </xf>
    <xf numFmtId="0" fontId="7" fillId="0" borderId="26" xfId="0" applyFont="1" applyBorder="1" applyAlignment="1">
      <alignment horizontal="center" vertical="center"/>
    </xf>
    <xf numFmtId="0" fontId="6" fillId="37" borderId="45" xfId="0" applyFont="1" applyFill="1" applyBorder="1" applyAlignment="1">
      <alignment horizontal="center" vertical="center"/>
    </xf>
    <xf numFmtId="0" fontId="6" fillId="37" borderId="46" xfId="0" applyFont="1" applyFill="1" applyBorder="1" applyAlignment="1">
      <alignment horizontal="center" vertical="center"/>
    </xf>
    <xf numFmtId="0" fontId="0" fillId="0" borderId="11" xfId="0" applyFont="1" applyBorder="1" applyAlignment="1">
      <alignment horizontal="center" vertical="center" wrapText="1"/>
    </xf>
    <xf numFmtId="171" fontId="9" fillId="0" borderId="11" xfId="49" applyFont="1" applyBorder="1" applyAlignment="1">
      <alignment horizontal="center" vertical="center"/>
    </xf>
    <xf numFmtId="0" fontId="4" fillId="0" borderId="26" xfId="0" applyFont="1" applyBorder="1" applyAlignment="1">
      <alignment horizontal="center" vertical="center"/>
    </xf>
    <xf numFmtId="171" fontId="0" fillId="34" borderId="37" xfId="49" applyFont="1" applyFill="1" applyBorder="1" applyAlignment="1">
      <alignment/>
    </xf>
    <xf numFmtId="0" fontId="3" fillId="0" borderId="39" xfId="0" applyFont="1" applyBorder="1" applyAlignment="1">
      <alignment/>
    </xf>
    <xf numFmtId="9" fontId="3" fillId="37" borderId="46" xfId="0" applyNumberFormat="1" applyFont="1" applyFill="1" applyBorder="1" applyAlignment="1">
      <alignment/>
    </xf>
    <xf numFmtId="0" fontId="3" fillId="37" borderId="46" xfId="0" applyFont="1" applyFill="1" applyBorder="1" applyAlignment="1">
      <alignment/>
    </xf>
    <xf numFmtId="0" fontId="0" fillId="0" borderId="0" xfId="0" applyFont="1" applyBorder="1" applyAlignment="1">
      <alignment/>
    </xf>
    <xf numFmtId="0" fontId="7" fillId="34" borderId="37" xfId="0" applyFont="1" applyFill="1" applyBorder="1" applyAlignment="1">
      <alignment horizontal="center" vertical="center"/>
    </xf>
    <xf numFmtId="0" fontId="0" fillId="0" borderId="10" xfId="0" applyFont="1" applyBorder="1" applyAlignment="1">
      <alignment horizontal="center" vertical="justify"/>
    </xf>
    <xf numFmtId="0" fontId="0"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5" xfId="0" applyFont="1" applyFill="1" applyBorder="1" applyAlignment="1">
      <alignment horizontal="lef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9" fillId="34" borderId="33" xfId="0" applyFont="1" applyFill="1" applyBorder="1" applyAlignment="1">
      <alignment horizontal="center" vertical="center"/>
    </xf>
    <xf numFmtId="9" fontId="0" fillId="0" borderId="10" xfId="0" applyNumberFormat="1" applyFont="1" applyBorder="1" applyAlignment="1">
      <alignment horizontal="center" vertical="center" wrapText="1"/>
    </xf>
    <xf numFmtId="43" fontId="0" fillId="33" borderId="10" xfId="49" applyNumberFormat="1" applyFont="1" applyFill="1" applyBorder="1" applyAlignment="1">
      <alignment horizontal="center" vertical="center" wrapText="1"/>
    </xf>
    <xf numFmtId="0" fontId="0" fillId="0" borderId="11" xfId="0" applyFont="1" applyBorder="1" applyAlignment="1">
      <alignment vertical="center" wrapText="1"/>
    </xf>
    <xf numFmtId="0" fontId="9" fillId="0" borderId="10" xfId="0" applyFont="1" applyBorder="1" applyAlignment="1">
      <alignment vertical="center"/>
    </xf>
    <xf numFmtId="0" fontId="3" fillId="0" borderId="0" xfId="0" applyFont="1" applyBorder="1" applyAlignment="1">
      <alignment vertical="center"/>
    </xf>
    <xf numFmtId="0" fontId="9" fillId="0" borderId="10" xfId="0" applyFont="1" applyBorder="1" applyAlignment="1">
      <alignment vertical="center" wrapText="1"/>
    </xf>
    <xf numFmtId="0" fontId="3" fillId="0" borderId="0" xfId="0" applyFont="1" applyAlignment="1">
      <alignment horizontal="left" vertical="center"/>
    </xf>
    <xf numFmtId="0" fontId="9" fillId="0" borderId="10" xfId="0" applyFont="1" applyBorder="1" applyAlignment="1">
      <alignment horizontal="left"/>
    </xf>
    <xf numFmtId="0" fontId="0" fillId="0" borderId="15" xfId="0" applyFont="1" applyFill="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wrapText="1"/>
    </xf>
    <xf numFmtId="0" fontId="7" fillId="34" borderId="48" xfId="0" applyFont="1" applyFill="1" applyBorder="1" applyAlignment="1">
      <alignment horizontal="center" vertical="center"/>
    </xf>
    <xf numFmtId="0" fontId="9" fillId="0" borderId="41" xfId="0" applyFont="1" applyBorder="1" applyAlignment="1">
      <alignment horizontal="lef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xf>
    <xf numFmtId="0" fontId="9" fillId="0" borderId="41" xfId="0" applyFont="1" applyBorder="1" applyAlignment="1">
      <alignment/>
    </xf>
    <xf numFmtId="0" fontId="0" fillId="0" borderId="49" xfId="0" applyFont="1" applyBorder="1" applyAlignment="1">
      <alignment horizontal="center" vertical="center" wrapText="1"/>
    </xf>
    <xf numFmtId="0" fontId="0" fillId="0" borderId="41" xfId="0" applyFont="1" applyBorder="1" applyAlignment="1">
      <alignment horizontal="center" vertical="center" wrapText="1"/>
    </xf>
    <xf numFmtId="43" fontId="0" fillId="33" borderId="41" xfId="0" applyNumberFormat="1" applyFont="1" applyFill="1" applyBorder="1" applyAlignment="1">
      <alignment horizontal="center" vertical="center" wrapText="1"/>
    </xf>
    <xf numFmtId="43" fontId="0" fillId="33" borderId="10"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justify" vertical="center"/>
    </xf>
    <xf numFmtId="0" fontId="0" fillId="0" borderId="10" xfId="0" applyFont="1" applyFill="1" applyBorder="1" applyAlignment="1">
      <alignment horizontal="justify" vertical="center" wrapText="1"/>
    </xf>
    <xf numFmtId="43" fontId="8" fillId="33" borderId="10" xfId="49" applyNumberFormat="1" applyFont="1" applyFill="1" applyBorder="1" applyAlignment="1">
      <alignment horizontal="center" vertical="center" wrapText="1"/>
    </xf>
    <xf numFmtId="0" fontId="6" fillId="34" borderId="50" xfId="0" applyFont="1" applyFill="1" applyBorder="1" applyAlignment="1">
      <alignment/>
    </xf>
    <xf numFmtId="0" fontId="0" fillId="0" borderId="25" xfId="0" applyFont="1" applyBorder="1" applyAlignment="1">
      <alignment horizontal="center"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vertical="center"/>
    </xf>
    <xf numFmtId="171" fontId="0" fillId="0" borderId="10" xfId="49"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vertical="center" wrapText="1"/>
    </xf>
    <xf numFmtId="3" fontId="0" fillId="0" borderId="10" xfId="0" applyNumberFormat="1" applyFont="1" applyBorder="1" applyAlignment="1">
      <alignment/>
    </xf>
    <xf numFmtId="3" fontId="0" fillId="0" borderId="10" xfId="0" applyNumberFormat="1" applyFont="1" applyBorder="1" applyAlignment="1">
      <alignment vertical="center"/>
    </xf>
    <xf numFmtId="0" fontId="4" fillId="0" borderId="14" xfId="0" applyFont="1" applyBorder="1" applyAlignment="1">
      <alignment vertical="center"/>
    </xf>
    <xf numFmtId="0" fontId="7" fillId="34" borderId="10" xfId="0" applyFont="1" applyFill="1" applyBorder="1" applyAlignment="1">
      <alignment horizontal="center" vertical="center"/>
    </xf>
    <xf numFmtId="0" fontId="4" fillId="0" borderId="11" xfId="0" applyFont="1" applyFill="1" applyBorder="1" applyAlignment="1">
      <alignment/>
    </xf>
    <xf numFmtId="171" fontId="0" fillId="0" borderId="10" xfId="49" applyFont="1" applyBorder="1" applyAlignment="1">
      <alignment horizontal="right" vertical="center"/>
    </xf>
    <xf numFmtId="0" fontId="0" fillId="33" borderId="10" xfId="0" applyFont="1" applyFill="1" applyBorder="1" applyAlignment="1">
      <alignment horizontal="center" wrapText="1"/>
    </xf>
    <xf numFmtId="3" fontId="15" fillId="33" borderId="10" xfId="55" applyNumberFormat="1" applyFont="1" applyFill="1" applyBorder="1" applyAlignment="1">
      <alignment horizontal="center" vertical="center" wrapText="1"/>
      <protection/>
    </xf>
    <xf numFmtId="171" fontId="0" fillId="33" borderId="10" xfId="49" applyFont="1" applyFill="1" applyBorder="1" applyAlignment="1">
      <alignment horizontal="left"/>
    </xf>
    <xf numFmtId="0" fontId="0" fillId="34" borderId="50" xfId="0" applyFont="1" applyFill="1" applyBorder="1" applyAlignment="1">
      <alignment/>
    </xf>
    <xf numFmtId="0" fontId="9" fillId="0" borderId="51" xfId="0" applyFont="1" applyFill="1" applyBorder="1" applyAlignment="1">
      <alignment horizontal="center" vertical="center"/>
    </xf>
    <xf numFmtId="171" fontId="0" fillId="0" borderId="10" xfId="49" applyFont="1" applyFill="1" applyBorder="1" applyAlignment="1">
      <alignment horizontal="center" vertical="center"/>
    </xf>
    <xf numFmtId="171" fontId="0" fillId="0" borderId="10" xfId="49" applyFont="1" applyFill="1" applyBorder="1" applyAlignment="1">
      <alignment horizontal="left" vertical="center"/>
    </xf>
    <xf numFmtId="171" fontId="0" fillId="0" borderId="10" xfId="49" applyFont="1" applyFill="1" applyBorder="1" applyAlignment="1">
      <alignment horizontal="right" vertical="center"/>
    </xf>
    <xf numFmtId="171" fontId="0" fillId="0" borderId="25" xfId="49" applyFont="1" applyFill="1" applyBorder="1" applyAlignment="1">
      <alignment horizontal="left" vertical="center"/>
    </xf>
    <xf numFmtId="171" fontId="0" fillId="0" borderId="25" xfId="49" applyFont="1" applyFill="1" applyBorder="1" applyAlignment="1">
      <alignment horizontal="right" vertical="center"/>
    </xf>
    <xf numFmtId="171" fontId="0" fillId="34" borderId="37" xfId="49" applyFont="1" applyFill="1" applyBorder="1" applyAlignment="1">
      <alignment vertical="center"/>
    </xf>
    <xf numFmtId="0" fontId="11" fillId="0" borderId="30" xfId="0" applyFont="1" applyFill="1" applyBorder="1" applyAlignment="1">
      <alignment horizontal="center" vertical="center" wrapText="1"/>
    </xf>
    <xf numFmtId="0" fontId="11" fillId="0" borderId="30" xfId="0" applyFont="1" applyFill="1" applyBorder="1" applyAlignment="1">
      <alignment vertical="center" wrapText="1"/>
    </xf>
    <xf numFmtId="0" fontId="11" fillId="0" borderId="52" xfId="0" applyFont="1" applyFill="1" applyBorder="1" applyAlignment="1">
      <alignment vertical="center" wrapText="1"/>
    </xf>
    <xf numFmtId="0" fontId="11" fillId="0" borderId="30" xfId="0" applyFont="1" applyFill="1" applyBorder="1" applyAlignment="1">
      <alignment horizontal="justify" vertical="center" wrapText="1"/>
    </xf>
    <xf numFmtId="3" fontId="4" fillId="0" borderId="0" xfId="0" applyNumberFormat="1" applyFont="1" applyBorder="1" applyAlignment="1">
      <alignment horizontal="center" vertical="center"/>
    </xf>
    <xf numFmtId="43" fontId="8" fillId="0" borderId="10" xfId="49" applyNumberFormat="1" applyFont="1" applyFill="1" applyBorder="1" applyAlignment="1">
      <alignment horizontal="center" vertical="center" wrapText="1"/>
    </xf>
    <xf numFmtId="0" fontId="7" fillId="34" borderId="15" xfId="0" applyFont="1" applyFill="1" applyBorder="1" applyAlignment="1">
      <alignment horizontal="center" vertical="center"/>
    </xf>
    <xf numFmtId="0" fontId="0" fillId="0" borderId="11" xfId="0" applyBorder="1" applyAlignment="1">
      <alignment horizontal="center" vertical="center" wrapText="1"/>
    </xf>
    <xf numFmtId="171" fontId="0" fillId="33" borderId="10" xfId="49" applyFont="1" applyFill="1" applyBorder="1" applyAlignment="1">
      <alignment horizontal="center" vertical="center"/>
    </xf>
    <xf numFmtId="171" fontId="6" fillId="0" borderId="10" xfId="49" applyFont="1" applyBorder="1" applyAlignment="1">
      <alignment horizontal="center" vertical="center"/>
    </xf>
    <xf numFmtId="43" fontId="0" fillId="0" borderId="10" xfId="49" applyNumberFormat="1" applyFont="1" applyFill="1" applyBorder="1" applyAlignment="1">
      <alignment horizontal="center" vertical="center" wrapText="1"/>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171" fontId="0" fillId="0" borderId="25" xfId="49" applyFont="1" applyBorder="1" applyAlignment="1">
      <alignment horizontal="center" vertical="center"/>
    </xf>
    <xf numFmtId="0" fontId="0" fillId="0" borderId="35" xfId="0" applyFont="1" applyBorder="1" applyAlignment="1">
      <alignment horizontal="center" vertical="center"/>
    </xf>
    <xf numFmtId="171" fontId="0" fillId="34" borderId="53" xfId="49" applyFont="1" applyFill="1" applyBorder="1" applyAlignment="1">
      <alignment/>
    </xf>
    <xf numFmtId="171" fontId="6" fillId="0" borderId="11" xfId="49" applyFont="1" applyBorder="1" applyAlignment="1">
      <alignment horizontal="center" vertical="center"/>
    </xf>
    <xf numFmtId="171" fontId="6" fillId="35" borderId="11" xfId="49" applyFont="1" applyFill="1" applyBorder="1" applyAlignment="1">
      <alignment horizontal="center" vertical="center"/>
    </xf>
    <xf numFmtId="171" fontId="6" fillId="35" borderId="10" xfId="49" applyFont="1" applyFill="1" applyBorder="1" applyAlignment="1">
      <alignment horizontal="center" vertical="center"/>
    </xf>
    <xf numFmtId="171" fontId="6" fillId="0" borderId="10" xfId="49" applyFont="1" applyFill="1" applyBorder="1" applyAlignment="1">
      <alignment vertical="center" wrapText="1"/>
    </xf>
    <xf numFmtId="171" fontId="6" fillId="0" borderId="15" xfId="49" applyFont="1" applyFill="1" applyBorder="1" applyAlignment="1">
      <alignment vertical="center" wrapText="1"/>
    </xf>
    <xf numFmtId="171" fontId="6" fillId="35" borderId="15" xfId="49" applyFont="1" applyFill="1" applyBorder="1" applyAlignment="1">
      <alignment horizontal="center" vertical="center"/>
    </xf>
    <xf numFmtId="0" fontId="7" fillId="34" borderId="37" xfId="0" applyFont="1" applyFill="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center" vertical="center"/>
    </xf>
    <xf numFmtId="0" fontId="0" fillId="36" borderId="10" xfId="0" applyFont="1" applyFill="1" applyBorder="1" applyAlignment="1">
      <alignment horizontal="center" vertical="center" wrapText="1"/>
    </xf>
    <xf numFmtId="43" fontId="0" fillId="33" borderId="10" xfId="49" applyNumberFormat="1" applyFont="1" applyFill="1" applyBorder="1" applyAlignment="1">
      <alignment vertical="center" wrapText="1"/>
    </xf>
    <xf numFmtId="0" fontId="0" fillId="0" borderId="10" xfId="0" applyFont="1" applyBorder="1" applyAlignment="1">
      <alignment horizont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xf>
    <xf numFmtId="0" fontId="0" fillId="0" borderId="10" xfId="0" applyFont="1" applyFill="1" applyBorder="1" applyAlignment="1">
      <alignment horizontal="justify" vertical="justify"/>
    </xf>
    <xf numFmtId="0" fontId="0" fillId="0" borderId="10" xfId="0" applyFont="1" applyFill="1" applyBorder="1" applyAlignment="1">
      <alignment horizontal="left" vertical="center" wrapText="1"/>
    </xf>
    <xf numFmtId="0" fontId="0" fillId="0" borderId="10" xfId="0" applyFont="1" applyFill="1" applyBorder="1" applyAlignment="1">
      <alignment/>
    </xf>
    <xf numFmtId="0" fontId="0" fillId="0" borderId="0" xfId="0" applyFont="1" applyBorder="1" applyAlignment="1">
      <alignment horizontal="center"/>
    </xf>
    <xf numFmtId="1" fontId="0" fillId="0" borderId="11" xfId="0" applyNumberFormat="1" applyFont="1" applyFill="1" applyBorder="1" applyAlignment="1">
      <alignment horizontal="center" vertical="center" wrapText="1"/>
    </xf>
    <xf numFmtId="0" fontId="0" fillId="0" borderId="10" xfId="0" applyFont="1" applyBorder="1" applyAlignment="1">
      <alignment horizontal="justify" vertical="justify"/>
    </xf>
    <xf numFmtId="0" fontId="0" fillId="0" borderId="26" xfId="0" applyFont="1" applyBorder="1" applyAlignment="1">
      <alignment horizontal="center" vertical="center" wrapText="1"/>
    </xf>
    <xf numFmtId="0" fontId="0" fillId="0" borderId="26" xfId="0" applyFont="1" applyBorder="1" applyAlignment="1">
      <alignment horizontal="left" vertical="center" wrapText="1"/>
    </xf>
    <xf numFmtId="0" fontId="17"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9" fontId="17" fillId="0" borderId="10" xfId="0" applyNumberFormat="1" applyFont="1" applyBorder="1" applyAlignment="1">
      <alignment horizontal="left" vertical="justify" wrapText="1"/>
    </xf>
    <xf numFmtId="0" fontId="17" fillId="0" borderId="10" xfId="0" applyFont="1" applyBorder="1" applyAlignment="1">
      <alignment horizontal="left" wrapText="1"/>
    </xf>
    <xf numFmtId="0" fontId="17" fillId="0" borderId="10" xfId="0" applyFont="1" applyBorder="1" applyAlignment="1">
      <alignment horizontal="center" wrapText="1"/>
    </xf>
    <xf numFmtId="0" fontId="17" fillId="0" borderId="10" xfId="0" applyFont="1" applyBorder="1" applyAlignment="1">
      <alignment horizontal="left"/>
    </xf>
    <xf numFmtId="0" fontId="8" fillId="0" borderId="0" xfId="0" applyFont="1" applyBorder="1" applyAlignment="1">
      <alignment/>
    </xf>
    <xf numFmtId="0" fontId="6" fillId="34" borderId="10" xfId="0" applyFont="1" applyFill="1" applyBorder="1" applyAlignment="1">
      <alignment/>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9" fillId="0" borderId="15" xfId="0" applyFont="1" applyFill="1" applyBorder="1" applyAlignment="1">
      <alignment vertical="center"/>
    </xf>
    <xf numFmtId="0" fontId="17" fillId="0" borderId="11" xfId="0" applyFont="1" applyBorder="1" applyAlignment="1">
      <alignment horizontal="left" vertical="top" wrapText="1"/>
    </xf>
    <xf numFmtId="0" fontId="0" fillId="37" borderId="10" xfId="0" applyFont="1" applyFill="1" applyBorder="1" applyAlignment="1">
      <alignment/>
    </xf>
    <xf numFmtId="0" fontId="0" fillId="37" borderId="10" xfId="0" applyFont="1" applyFill="1" applyBorder="1" applyAlignment="1">
      <alignment horizontal="center" vertical="center"/>
    </xf>
    <xf numFmtId="9" fontId="0" fillId="37" borderId="10" xfId="0" applyNumberFormat="1" applyFont="1" applyFill="1" applyBorder="1" applyAlignment="1">
      <alignment horizontal="center" vertical="center"/>
    </xf>
    <xf numFmtId="0" fontId="0" fillId="34" borderId="10" xfId="0" applyFont="1" applyFill="1" applyBorder="1" applyAlignment="1">
      <alignment/>
    </xf>
    <xf numFmtId="0" fontId="0" fillId="0" borderId="0" xfId="0" applyFont="1" applyBorder="1" applyAlignment="1">
      <alignment horizontal="center"/>
    </xf>
    <xf numFmtId="0" fontId="3" fillId="0" borderId="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0" fillId="33" borderId="10" xfId="0" applyFill="1" applyBorder="1" applyAlignment="1">
      <alignment horizontal="center" vertical="center" wrapText="1"/>
    </xf>
    <xf numFmtId="0" fontId="6" fillId="37" borderId="10" xfId="0" applyFont="1" applyFill="1" applyBorder="1" applyAlignment="1">
      <alignment horizontal="center"/>
    </xf>
    <xf numFmtId="0" fontId="6" fillId="37" borderId="10" xfId="0" applyFont="1" applyFill="1" applyBorder="1" applyAlignment="1">
      <alignment/>
    </xf>
    <xf numFmtId="0" fontId="6" fillId="37" borderId="10" xfId="0" applyFont="1" applyFill="1" applyBorder="1" applyAlignment="1">
      <alignment vertical="center"/>
    </xf>
    <xf numFmtId="0" fontId="0" fillId="33" borderId="10" xfId="15" applyNumberFormat="1" applyFont="1" applyFill="1" applyBorder="1" applyAlignment="1">
      <alignment horizontal="center" vertical="center" wrapText="1"/>
    </xf>
    <xf numFmtId="0" fontId="0" fillId="33" borderId="10" xfId="15" applyFont="1" applyFill="1" applyBorder="1" applyAlignment="1">
      <alignment wrapText="1"/>
    </xf>
    <xf numFmtId="0" fontId="0" fillId="33" borderId="10" xfId="15" applyFont="1" applyFill="1" applyBorder="1" applyAlignment="1">
      <alignment horizontal="center" vertical="center" wrapText="1"/>
    </xf>
    <xf numFmtId="43" fontId="0" fillId="33" borderId="10" xfId="15" applyNumberFormat="1" applyFont="1" applyFill="1" applyBorder="1" applyAlignment="1">
      <alignment horizontal="center" vertical="center" wrapText="1"/>
    </xf>
    <xf numFmtId="0" fontId="0" fillId="33" borderId="10" xfId="15" applyFont="1" applyFill="1" applyBorder="1" applyAlignment="1">
      <alignment vertical="center" wrapText="1"/>
    </xf>
    <xf numFmtId="0" fontId="0" fillId="33" borderId="10" xfId="15" applyFont="1" applyFill="1" applyBorder="1" applyAlignment="1">
      <alignment horizontal="center" vertical="center" wrapText="1"/>
    </xf>
    <xf numFmtId="0" fontId="0" fillId="33" borderId="10" xfId="15" applyFont="1" applyFill="1" applyBorder="1" applyAlignment="1">
      <alignment/>
    </xf>
    <xf numFmtId="0" fontId="15"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5" fillId="0" borderId="10" xfId="0" applyFont="1" applyFill="1" applyBorder="1" applyAlignment="1">
      <alignment vertical="center" wrapText="1"/>
    </xf>
    <xf numFmtId="9" fontId="3" fillId="37" borderId="10" xfId="0" applyNumberFormat="1" applyFont="1" applyFill="1" applyBorder="1" applyAlignment="1">
      <alignment/>
    </xf>
    <xf numFmtId="0" fontId="0" fillId="37" borderId="10" xfId="0" applyFont="1" applyFill="1" applyBorder="1" applyAlignment="1">
      <alignment horizontal="center"/>
    </xf>
    <xf numFmtId="0" fontId="3" fillId="37" borderId="10" xfId="0" applyFont="1" applyFill="1" applyBorder="1" applyAlignment="1">
      <alignment/>
    </xf>
    <xf numFmtId="171" fontId="0" fillId="34" borderId="10" xfId="49" applyFont="1" applyFill="1" applyBorder="1" applyAlignment="1">
      <alignment/>
    </xf>
    <xf numFmtId="0" fontId="9" fillId="0" borderId="10" xfId="0" applyFont="1" applyFill="1" applyBorder="1" applyAlignment="1">
      <alignment vertical="top" wrapText="1"/>
    </xf>
    <xf numFmtId="0" fontId="0" fillId="37" borderId="10" xfId="0" applyFont="1" applyFill="1" applyBorder="1" applyAlignment="1">
      <alignment horizontal="center"/>
    </xf>
    <xf numFmtId="0" fontId="0" fillId="0" borderId="10" xfId="0" applyFont="1" applyFill="1" applyBorder="1" applyAlignment="1">
      <alignment horizontal="justify" vertical="center"/>
    </xf>
    <xf numFmtId="0" fontId="0" fillId="0" borderId="10" xfId="0" applyFont="1" applyFill="1" applyBorder="1" applyAlignment="1">
      <alignment vertical="center" wrapText="1"/>
    </xf>
    <xf numFmtId="0" fontId="60" fillId="0" borderId="10" xfId="54" applyFont="1" applyBorder="1" applyAlignment="1">
      <alignment horizontal="center" vertical="center" wrapText="1"/>
      <protection/>
    </xf>
    <xf numFmtId="0" fontId="60" fillId="0" borderId="10" xfId="54" applyFont="1" applyBorder="1" applyAlignment="1">
      <alignment horizontal="center" vertical="center"/>
      <protection/>
    </xf>
    <xf numFmtId="171" fontId="0" fillId="35" borderId="11" xfId="49" applyFont="1" applyFill="1" applyBorder="1" applyAlignment="1">
      <alignment horizontal="center" vertical="center"/>
    </xf>
    <xf numFmtId="0" fontId="12" fillId="34" borderId="10" xfId="0" applyFont="1" applyFill="1" applyBorder="1" applyAlignment="1">
      <alignment horizontal="center" vertical="center"/>
    </xf>
    <xf numFmtId="171" fontId="10" fillId="0" borderId="10" xfId="49" applyFont="1" applyBorder="1" applyAlignment="1">
      <alignment horizontal="center" vertical="center" wrapText="1"/>
    </xf>
    <xf numFmtId="171" fontId="10" fillId="0" borderId="10" xfId="49" applyFont="1" applyFill="1" applyBorder="1" applyAlignment="1">
      <alignment horizontal="center" vertical="center" wrapText="1"/>
    </xf>
    <xf numFmtId="171" fontId="10" fillId="35" borderId="10" xfId="49" applyFont="1" applyFill="1" applyBorder="1" applyAlignment="1">
      <alignment horizontal="center" vertical="center" wrapText="1"/>
    </xf>
    <xf numFmtId="171" fontId="10" fillId="0" borderId="10" xfId="49" applyFont="1" applyBorder="1" applyAlignment="1">
      <alignment horizontal="left" vertical="center" wrapText="1"/>
    </xf>
    <xf numFmtId="171" fontId="10" fillId="0" borderId="10" xfId="49" applyFont="1" applyFill="1" applyBorder="1" applyAlignment="1">
      <alignment horizontal="left" vertical="center" wrapText="1"/>
    </xf>
    <xf numFmtId="171" fontId="10" fillId="35" borderId="10" xfId="49" applyFont="1" applyFill="1" applyBorder="1" applyAlignment="1">
      <alignment horizontal="right" vertical="center" wrapText="1"/>
    </xf>
    <xf numFmtId="171" fontId="10" fillId="0" borderId="10" xfId="49" applyFont="1" applyBorder="1" applyAlignment="1">
      <alignment vertical="center"/>
    </xf>
    <xf numFmtId="171" fontId="10" fillId="0" borderId="10" xfId="49" applyFont="1" applyFill="1" applyBorder="1" applyAlignment="1">
      <alignment horizontal="center" vertical="center"/>
    </xf>
    <xf numFmtId="171" fontId="10" fillId="33" borderId="10" xfId="49" applyFont="1" applyFill="1" applyBorder="1" applyAlignment="1">
      <alignment horizontal="center" vertical="center" wrapText="1"/>
    </xf>
    <xf numFmtId="171" fontId="10" fillId="33" borderId="10" xfId="49" applyFont="1" applyFill="1" applyBorder="1" applyAlignment="1">
      <alignment/>
    </xf>
    <xf numFmtId="171" fontId="10" fillId="35" borderId="10" xfId="49" applyFont="1" applyFill="1" applyBorder="1" applyAlignment="1">
      <alignment/>
    </xf>
    <xf numFmtId="171" fontId="10" fillId="34" borderId="10" xfId="49" applyFont="1" applyFill="1" applyBorder="1" applyAlignment="1">
      <alignment/>
    </xf>
    <xf numFmtId="0" fontId="10" fillId="0" borderId="0" xfId="0" applyFont="1" applyAlignment="1">
      <alignment/>
    </xf>
    <xf numFmtId="3" fontId="10" fillId="0" borderId="0" xfId="0" applyNumberFormat="1" applyFont="1" applyAlignment="1">
      <alignment/>
    </xf>
    <xf numFmtId="210" fontId="18" fillId="0" borderId="10" xfId="49" applyNumberFormat="1" applyFont="1" applyFill="1" applyBorder="1" applyAlignment="1">
      <alignment horizontal="center" vertical="center"/>
    </xf>
    <xf numFmtId="210" fontId="18" fillId="35" borderId="10" xfId="49" applyNumberFormat="1" applyFont="1" applyFill="1" applyBorder="1" applyAlignment="1">
      <alignment horizontal="center" vertical="center"/>
    </xf>
    <xf numFmtId="171" fontId="10" fillId="34" borderId="10" xfId="49" applyFont="1" applyFill="1" applyBorder="1" applyAlignment="1">
      <alignment vertical="center"/>
    </xf>
    <xf numFmtId="171" fontId="10" fillId="0" borderId="10" xfId="49" applyFont="1" applyBorder="1" applyAlignment="1">
      <alignment horizontal="center" vertical="center"/>
    </xf>
    <xf numFmtId="171" fontId="10" fillId="35" borderId="10" xfId="49" applyFont="1" applyFill="1" applyBorder="1" applyAlignment="1">
      <alignment horizontal="center" vertical="center"/>
    </xf>
    <xf numFmtId="171" fontId="10" fillId="0" borderId="10" xfId="49" applyFont="1" applyBorder="1" applyAlignment="1">
      <alignment vertical="center" wrapText="1"/>
    </xf>
    <xf numFmtId="171" fontId="10" fillId="0" borderId="10" xfId="49" applyFont="1" applyFill="1" applyBorder="1" applyAlignment="1">
      <alignment vertical="center" wrapText="1"/>
    </xf>
    <xf numFmtId="171" fontId="10" fillId="0" borderId="10" xfId="49" applyFont="1" applyBorder="1" applyAlignment="1">
      <alignment/>
    </xf>
    <xf numFmtId="171" fontId="12" fillId="0" borderId="10" xfId="49" applyFont="1" applyBorder="1" applyAlignment="1">
      <alignment horizontal="center" vertical="center"/>
    </xf>
    <xf numFmtId="171" fontId="10" fillId="35" borderId="10" xfId="0" applyNumberFormat="1" applyFont="1" applyFill="1" applyBorder="1" applyAlignment="1">
      <alignment horizontal="center" vertical="center" wrapText="1"/>
    </xf>
    <xf numFmtId="171" fontId="10" fillId="0" borderId="10" xfId="0" applyNumberFormat="1" applyFont="1" applyBorder="1" applyAlignment="1">
      <alignment horizontal="center" vertical="center" wrapText="1"/>
    </xf>
    <xf numFmtId="171" fontId="10" fillId="0" borderId="10" xfId="49" applyFont="1" applyFill="1" applyBorder="1" applyAlignment="1">
      <alignment horizontal="left" vertical="center"/>
    </xf>
    <xf numFmtId="171" fontId="10" fillId="0" borderId="10" xfId="49" applyFont="1" applyFill="1" applyBorder="1" applyAlignment="1">
      <alignment horizontal="right" vertical="center"/>
    </xf>
    <xf numFmtId="171" fontId="10" fillId="34" borderId="53" xfId="49" applyFont="1" applyFill="1" applyBorder="1" applyAlignment="1">
      <alignment vertical="center"/>
    </xf>
    <xf numFmtId="171" fontId="10" fillId="0" borderId="10" xfId="49" applyFont="1" applyFill="1" applyBorder="1" applyAlignment="1">
      <alignment horizontal="left"/>
    </xf>
    <xf numFmtId="171" fontId="10" fillId="0" borderId="10" xfId="49" applyFont="1" applyBorder="1" applyAlignment="1">
      <alignment horizontal="right" vertical="center"/>
    </xf>
    <xf numFmtId="171" fontId="10" fillId="0" borderId="10" xfId="49" applyFont="1" applyBorder="1" applyAlignment="1">
      <alignment horizontal="center"/>
    </xf>
    <xf numFmtId="171" fontId="10" fillId="33" borderId="10" xfId="49" applyFont="1" applyFill="1" applyBorder="1" applyAlignment="1">
      <alignment horizontal="left"/>
    </xf>
    <xf numFmtId="171" fontId="10" fillId="33" borderId="10" xfId="49" applyFont="1" applyFill="1" applyBorder="1" applyAlignment="1">
      <alignment horizontal="center" vertical="center"/>
    </xf>
    <xf numFmtId="0" fontId="10" fillId="35" borderId="10" xfId="0" applyFont="1" applyFill="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xf>
    <xf numFmtId="171" fontId="12" fillId="35" borderId="10" xfId="49" applyFont="1" applyFill="1" applyBorder="1" applyAlignment="1">
      <alignment horizontal="center" vertical="center"/>
    </xf>
    <xf numFmtId="3" fontId="10" fillId="0" borderId="10" xfId="0" applyNumberFormat="1" applyFont="1" applyBorder="1" applyAlignment="1">
      <alignment/>
    </xf>
    <xf numFmtId="3" fontId="10" fillId="0" borderId="10" xfId="0" applyNumberFormat="1" applyFont="1" applyBorder="1" applyAlignment="1">
      <alignment vertical="center"/>
    </xf>
    <xf numFmtId="171" fontId="10" fillId="35" borderId="10" xfId="49" applyFont="1" applyFill="1" applyBorder="1" applyAlignment="1">
      <alignment vertical="center"/>
    </xf>
    <xf numFmtId="3" fontId="10" fillId="35" borderId="10" xfId="0" applyNumberFormat="1" applyFont="1" applyFill="1" applyBorder="1" applyAlignment="1">
      <alignment/>
    </xf>
    <xf numFmtId="0" fontId="12" fillId="35" borderId="10" xfId="0" applyFont="1" applyFill="1" applyBorder="1" applyAlignment="1">
      <alignment horizontal="center" vertical="center"/>
    </xf>
    <xf numFmtId="3" fontId="12" fillId="0" borderId="10" xfId="0" applyNumberFormat="1" applyFont="1" applyBorder="1" applyAlignment="1">
      <alignment horizontal="center" vertical="center"/>
    </xf>
    <xf numFmtId="3" fontId="12" fillId="35"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1" fontId="10" fillId="35"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0" fillId="0" borderId="54" xfId="0" applyFont="1" applyBorder="1" applyAlignment="1">
      <alignment horizontal="center" vertical="center" wrapText="1"/>
    </xf>
    <xf numFmtId="9" fontId="6" fillId="37" borderId="43" xfId="57" applyFont="1" applyFill="1" applyBorder="1" applyAlignment="1">
      <alignment horizontal="center" vertical="center"/>
    </xf>
    <xf numFmtId="9" fontId="6" fillId="34" borderId="37" xfId="0" applyNumberFormat="1" applyFont="1" applyFill="1" applyBorder="1" applyAlignment="1">
      <alignment/>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71" fontId="6" fillId="0" borderId="10" xfId="49"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vertical="center" wrapText="1"/>
    </xf>
    <xf numFmtId="43" fontId="6" fillId="0" borderId="10" xfId="49" applyNumberFormat="1" applyFont="1" applyFill="1" applyBorder="1" applyAlignment="1">
      <alignment vertical="center" wrapText="1"/>
    </xf>
    <xf numFmtId="0" fontId="6" fillId="0" borderId="0" xfId="0" applyFont="1" applyFill="1" applyBorder="1" applyAlignment="1">
      <alignment/>
    </xf>
    <xf numFmtId="0" fontId="6" fillId="0" borderId="41" xfId="0" applyFont="1" applyFill="1" applyBorder="1" applyAlignment="1">
      <alignment vertical="center" wrapText="1"/>
    </xf>
    <xf numFmtId="0" fontId="6" fillId="0" borderId="10" xfId="0" applyFont="1" applyFill="1" applyBorder="1" applyAlignment="1">
      <alignment horizontal="center" wrapText="1"/>
    </xf>
    <xf numFmtId="0" fontId="6" fillId="0" borderId="10" xfId="0" applyFont="1" applyFill="1" applyBorder="1" applyAlignment="1">
      <alignment/>
    </xf>
    <xf numFmtId="171" fontId="6" fillId="0" borderId="10" xfId="49" applyFont="1" applyFill="1" applyBorder="1" applyAlignment="1">
      <alignment/>
    </xf>
    <xf numFmtId="0" fontId="6" fillId="0" borderId="10" xfId="0" applyFont="1" applyFill="1" applyBorder="1" applyAlignment="1">
      <alignment horizontal="left" vertical="center" wrapText="1"/>
    </xf>
    <xf numFmtId="0" fontId="6" fillId="0" borderId="42" xfId="0" applyFont="1" applyFill="1" applyBorder="1" applyAlignment="1">
      <alignment vertical="center" wrapTex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171" fontId="6" fillId="0" borderId="15" xfId="49" applyFont="1" applyFill="1" applyBorder="1" applyAlignment="1">
      <alignment horizontal="center" vertical="center" wrapText="1"/>
    </xf>
    <xf numFmtId="171" fontId="6" fillId="0" borderId="15" xfId="49" applyFont="1" applyFill="1" applyBorder="1" applyAlignment="1">
      <alignment horizontal="center" vertical="center"/>
    </xf>
    <xf numFmtId="0" fontId="7" fillId="0" borderId="15" xfId="0" applyFont="1" applyFill="1" applyBorder="1" applyAlignment="1">
      <alignment horizontal="center" vertical="center"/>
    </xf>
    <xf numFmtId="0" fontId="7" fillId="0" borderId="34" xfId="0" applyFont="1" applyFill="1" applyBorder="1" applyAlignment="1">
      <alignment horizontal="center" vertical="center"/>
    </xf>
    <xf numFmtId="9" fontId="6" fillId="37" borderId="45" xfId="0" applyNumberFormat="1" applyFont="1" applyFill="1" applyBorder="1" applyAlignment="1">
      <alignment horizontal="center" vertical="center"/>
    </xf>
    <xf numFmtId="10" fontId="6" fillId="34" borderId="37" xfId="0" applyNumberFormat="1" applyFont="1" applyFill="1" applyBorder="1" applyAlignment="1">
      <alignment/>
    </xf>
    <xf numFmtId="0" fontId="0" fillId="37" borderId="10" xfId="0" applyFill="1" applyBorder="1" applyAlignment="1">
      <alignment/>
    </xf>
    <xf numFmtId="171" fontId="0" fillId="35" borderId="10" xfId="49" applyFont="1" applyFill="1" applyBorder="1" applyAlignment="1">
      <alignment horizontal="center" vertical="center"/>
    </xf>
    <xf numFmtId="9" fontId="0" fillId="34" borderId="37" xfId="57" applyFont="1" applyFill="1" applyBorder="1" applyAlignment="1">
      <alignment vertical="center"/>
    </xf>
    <xf numFmtId="171" fontId="0" fillId="35" borderId="11" xfId="49" applyFont="1" applyFill="1" applyBorder="1" applyAlignment="1">
      <alignment horizontal="right" vertical="center" wrapText="1"/>
    </xf>
    <xf numFmtId="0" fontId="3" fillId="37" borderId="12" xfId="0" applyFont="1" applyFill="1" applyBorder="1" applyAlignment="1">
      <alignment horizontal="center"/>
    </xf>
    <xf numFmtId="10" fontId="0" fillId="34" borderId="50" xfId="0" applyNumberFormat="1" applyFont="1" applyFill="1" applyBorder="1" applyAlignment="1">
      <alignment/>
    </xf>
    <xf numFmtId="9" fontId="0" fillId="0" borderId="10" xfId="0" applyNumberFormat="1" applyFont="1" applyBorder="1" applyAlignment="1">
      <alignment/>
    </xf>
    <xf numFmtId="9" fontId="0" fillId="37" borderId="10" xfId="0" applyNumberFormat="1" applyFont="1" applyFill="1" applyBorder="1" applyAlignment="1">
      <alignment/>
    </xf>
    <xf numFmtId="9" fontId="0" fillId="34" borderId="50" xfId="0" applyNumberFormat="1" applyFont="1" applyFill="1" applyBorder="1" applyAlignment="1">
      <alignment/>
    </xf>
    <xf numFmtId="9" fontId="6" fillId="34" borderId="53" xfId="0" applyNumberFormat="1" applyFont="1" applyFill="1" applyBorder="1" applyAlignment="1">
      <alignment/>
    </xf>
    <xf numFmtId="0" fontId="0" fillId="35" borderId="11" xfId="0" applyFont="1" applyFill="1" applyBorder="1" applyAlignment="1">
      <alignment horizontal="center" vertical="center"/>
    </xf>
    <xf numFmtId="0" fontId="0" fillId="37" borderId="45" xfId="0" applyFont="1" applyFill="1" applyBorder="1" applyAlignment="1">
      <alignment/>
    </xf>
    <xf numFmtId="0" fontId="0" fillId="37" borderId="46" xfId="0" applyFont="1" applyFill="1" applyBorder="1" applyAlignment="1">
      <alignment/>
    </xf>
    <xf numFmtId="171" fontId="0" fillId="35" borderId="25" xfId="49" applyFont="1" applyFill="1" applyBorder="1" applyAlignment="1">
      <alignment horizontal="center" vertical="center"/>
    </xf>
    <xf numFmtId="9" fontId="6" fillId="34" borderId="50" xfId="0" applyNumberFormat="1" applyFont="1" applyFill="1" applyBorder="1" applyAlignment="1">
      <alignment/>
    </xf>
    <xf numFmtId="171" fontId="9" fillId="35" borderId="10" xfId="49" applyFont="1" applyFill="1" applyBorder="1" applyAlignment="1">
      <alignment horizontal="center" vertical="center"/>
    </xf>
    <xf numFmtId="171" fontId="0" fillId="35" borderId="10" xfId="49" applyFont="1" applyFill="1" applyBorder="1" applyAlignment="1">
      <alignment vertical="center"/>
    </xf>
    <xf numFmtId="0" fontId="9" fillId="35" borderId="10" xfId="0" applyFont="1" applyFill="1" applyBorder="1" applyAlignment="1">
      <alignment horizontal="center" vertical="center"/>
    </xf>
    <xf numFmtId="171" fontId="0" fillId="35" borderId="10" xfId="49" applyFont="1" applyFill="1" applyBorder="1" applyAlignment="1">
      <alignment horizontal="center" vertical="center"/>
    </xf>
    <xf numFmtId="3" fontId="0" fillId="35" borderId="10" xfId="0" applyNumberFormat="1" applyFont="1" applyFill="1" applyBorder="1" applyAlignment="1">
      <alignment horizontal="center" vertical="center"/>
    </xf>
    <xf numFmtId="10" fontId="6" fillId="34" borderId="37" xfId="57" applyNumberFormat="1" applyFont="1" applyFill="1" applyBorder="1" applyAlignment="1">
      <alignment/>
    </xf>
    <xf numFmtId="9" fontId="6" fillId="34" borderId="10" xfId="0" applyNumberFormat="1" applyFont="1" applyFill="1" applyBorder="1" applyAlignment="1">
      <alignment/>
    </xf>
    <xf numFmtId="9" fontId="0" fillId="34" borderId="37" xfId="49" applyNumberFormat="1" applyFont="1" applyFill="1" applyBorder="1" applyAlignment="1">
      <alignment/>
    </xf>
    <xf numFmtId="0" fontId="5" fillId="0" borderId="10" xfId="0" applyFont="1" applyBorder="1" applyAlignment="1">
      <alignment/>
    </xf>
    <xf numFmtId="0" fontId="5" fillId="0" borderId="10" xfId="0" applyFont="1" applyBorder="1" applyAlignment="1">
      <alignment horizontal="right"/>
    </xf>
    <xf numFmtId="10" fontId="0" fillId="34" borderId="50" xfId="57" applyNumberFormat="1" applyFont="1" applyFill="1" applyBorder="1" applyAlignment="1">
      <alignment/>
    </xf>
    <xf numFmtId="2" fontId="5" fillId="0" borderId="10" xfId="0" applyNumberFormat="1" applyFont="1" applyBorder="1" applyAlignment="1">
      <alignment horizontal="center" vertical="center"/>
    </xf>
    <xf numFmtId="171" fontId="0" fillId="0" borderId="10" xfId="49" applyFont="1" applyBorder="1" applyAlignment="1">
      <alignment horizontal="left" vertical="center"/>
    </xf>
    <xf numFmtId="0" fontId="8" fillId="0" borderId="55" xfId="0" applyFont="1" applyFill="1" applyBorder="1" applyAlignment="1">
      <alignment vertical="center" wrapText="1"/>
    </xf>
    <xf numFmtId="0" fontId="0" fillId="0" borderId="55" xfId="0" applyFont="1" applyBorder="1" applyAlignment="1">
      <alignment vertical="center" wrapText="1"/>
    </xf>
    <xf numFmtId="0" fontId="20" fillId="0" borderId="0" xfId="0" applyFont="1" applyAlignment="1">
      <alignment/>
    </xf>
    <xf numFmtId="0" fontId="5" fillId="0" borderId="10" xfId="0" applyFont="1" applyBorder="1" applyAlignment="1">
      <alignment/>
    </xf>
    <xf numFmtId="171" fontId="0" fillId="35" borderId="11" xfId="0" applyNumberFormat="1" applyFont="1" applyFill="1" applyBorder="1" applyAlignment="1">
      <alignment horizontal="center" vertical="center"/>
    </xf>
    <xf numFmtId="10" fontId="5" fillId="37" borderId="10" xfId="0" applyNumberFormat="1" applyFont="1" applyFill="1" applyBorder="1" applyAlignment="1">
      <alignment horizontal="center" vertical="center"/>
    </xf>
    <xf numFmtId="171" fontId="0" fillId="0" borderId="10" xfId="49" applyFont="1" applyBorder="1" applyAlignment="1">
      <alignment horizontal="center" vertical="center" wrapText="1"/>
    </xf>
    <xf numFmtId="171" fontId="0" fillId="35" borderId="10" xfId="49" applyFont="1" applyFill="1" applyBorder="1" applyAlignment="1">
      <alignment horizontal="center" vertical="center"/>
    </xf>
    <xf numFmtId="0" fontId="0" fillId="0" borderId="15" xfId="0" applyFont="1" applyFill="1" applyBorder="1" applyAlignment="1">
      <alignment horizontal="center" vertical="center" wrapText="1"/>
    </xf>
    <xf numFmtId="0" fontId="7" fillId="34" borderId="48" xfId="0" applyFont="1" applyFill="1" applyBorder="1" applyAlignment="1">
      <alignment horizontal="center" vertical="center"/>
    </xf>
    <xf numFmtId="9" fontId="0" fillId="37" borderId="10" xfId="0" applyNumberFormat="1" applyFont="1" applyFill="1" applyBorder="1" applyAlignment="1">
      <alignment horizontal="center"/>
    </xf>
    <xf numFmtId="9" fontId="0" fillId="37" borderId="10" xfId="0" applyNumberFormat="1" applyFill="1" applyBorder="1" applyAlignment="1">
      <alignment/>
    </xf>
    <xf numFmtId="0" fontId="21" fillId="0" borderId="0" xfId="0" applyFont="1" applyAlignment="1">
      <alignment/>
    </xf>
    <xf numFmtId="43" fontId="0" fillId="33" borderId="38" xfId="49"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0" fillId="0" borderId="10" xfId="0" applyFont="1" applyBorder="1" applyAlignment="1">
      <alignment horizontal="center" vertical="center" wrapText="1"/>
    </xf>
    <xf numFmtId="10" fontId="6" fillId="34" borderId="53" xfId="0" applyNumberFormat="1" applyFont="1" applyFill="1" applyBorder="1" applyAlignment="1">
      <alignment/>
    </xf>
    <xf numFmtId="171" fontId="0" fillId="0" borderId="10" xfId="0" applyNumberFormat="1" applyFont="1" applyBorder="1" applyAlignment="1">
      <alignment horizontal="center" vertical="center" wrapText="1"/>
    </xf>
    <xf numFmtId="171" fontId="9" fillId="0" borderId="10" xfId="49" applyFont="1" applyBorder="1" applyAlignment="1">
      <alignment horizontal="center" vertical="center"/>
    </xf>
    <xf numFmtId="43" fontId="0" fillId="33" borderId="10" xfId="49" applyNumberFormat="1" applyFont="1" applyFill="1" applyBorder="1" applyAlignment="1">
      <alignment horizontal="center" vertical="center" wrapText="1"/>
    </xf>
    <xf numFmtId="9" fontId="6" fillId="37" borderId="45" xfId="0" applyNumberFormat="1" applyFont="1" applyFill="1" applyBorder="1" applyAlignment="1">
      <alignment/>
    </xf>
    <xf numFmtId="9" fontId="6" fillId="37" borderId="46" xfId="0" applyNumberFormat="1" applyFont="1" applyFill="1" applyBorder="1" applyAlignment="1">
      <alignment horizontal="center" vertical="center"/>
    </xf>
    <xf numFmtId="9" fontId="6" fillId="37" borderId="10" xfId="0" applyNumberFormat="1" applyFont="1" applyFill="1" applyBorder="1" applyAlignment="1">
      <alignment/>
    </xf>
    <xf numFmtId="9" fontId="6" fillId="37" borderId="10" xfId="0" applyNumberFormat="1" applyFont="1" applyFill="1" applyBorder="1" applyAlignment="1">
      <alignment horizontal="center" vertical="center"/>
    </xf>
    <xf numFmtId="0" fontId="0" fillId="0" borderId="10" xfId="0" applyFont="1" applyBorder="1" applyAlignment="1">
      <alignment vertical="center" wrapText="1"/>
    </xf>
    <xf numFmtId="9" fontId="0" fillId="37" borderId="46" xfId="0" applyNumberFormat="1" applyFont="1" applyFill="1" applyBorder="1" applyAlignment="1">
      <alignment/>
    </xf>
    <xf numFmtId="1" fontId="0" fillId="35" borderId="11" xfId="0" applyNumberFormat="1" applyFont="1" applyFill="1" applyBorder="1" applyAlignment="1">
      <alignment horizontal="center" vertical="center" wrapText="1"/>
    </xf>
    <xf numFmtId="1" fontId="0" fillId="35" borderId="11" xfId="0" applyNumberFormat="1" applyFont="1" applyFill="1" applyBorder="1" applyAlignment="1">
      <alignment horizontal="right" vertical="center" wrapText="1"/>
    </xf>
    <xf numFmtId="10" fontId="5" fillId="38" borderId="10" xfId="0" applyNumberFormat="1" applyFont="1" applyFill="1" applyBorder="1" applyAlignment="1">
      <alignment horizontal="center" vertical="center"/>
    </xf>
    <xf numFmtId="10" fontId="5" fillId="38" borderId="10" xfId="0"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43" fontId="0" fillId="0" borderId="10" xfId="49" applyNumberFormat="1" applyFont="1" applyFill="1" applyBorder="1" applyAlignment="1">
      <alignment horizontal="center" vertical="center" wrapText="1"/>
    </xf>
    <xf numFmtId="9" fontId="0" fillId="37" borderId="10" xfId="0" applyNumberFormat="1" applyFont="1" applyFill="1" applyBorder="1" applyAlignment="1">
      <alignment horizontal="center" vertical="center"/>
    </xf>
    <xf numFmtId="0" fontId="6" fillId="34" borderId="37" xfId="0" applyFont="1" applyFill="1" applyBorder="1" applyAlignment="1">
      <alignment horizontal="center"/>
    </xf>
    <xf numFmtId="0" fontId="4" fillId="0" borderId="15" xfId="0" applyFont="1" applyBorder="1" applyAlignment="1">
      <alignment horizontal="left" vertical="center"/>
    </xf>
    <xf numFmtId="0" fontId="4" fillId="0" borderId="47" xfId="0" applyFont="1" applyBorder="1" applyAlignment="1">
      <alignment horizontal="left" vertical="center"/>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46" xfId="0" applyNumberFormat="1" applyFont="1" applyBorder="1" applyAlignment="1">
      <alignment horizontal="left" vertical="center" wrapText="1"/>
    </xf>
    <xf numFmtId="0" fontId="7" fillId="34" borderId="37" xfId="0" applyFont="1" applyFill="1" applyBorder="1" applyAlignment="1">
      <alignment horizontal="center" vertical="center" wrapText="1"/>
    </xf>
    <xf numFmtId="0" fontId="7" fillId="34" borderId="37" xfId="0" applyFont="1" applyFill="1" applyBorder="1" applyAlignment="1">
      <alignment horizontal="center" vertic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43" fontId="0" fillId="33" borderId="41" xfId="49"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7" fillId="34" borderId="37" xfId="0" applyFont="1" applyFill="1" applyBorder="1" applyAlignment="1">
      <alignment horizontal="center"/>
    </xf>
    <xf numFmtId="43" fontId="0" fillId="33" borderId="15" xfId="49" applyNumberFormat="1" applyFont="1" applyFill="1" applyBorder="1" applyAlignment="1">
      <alignment horizontal="center" vertical="center" wrapText="1"/>
    </xf>
    <xf numFmtId="43" fontId="0" fillId="33" borderId="12" xfId="49" applyNumberFormat="1" applyFont="1" applyFill="1" applyBorder="1" applyAlignment="1">
      <alignment horizontal="center" vertical="center" wrapText="1"/>
    </xf>
    <xf numFmtId="3" fontId="4" fillId="0" borderId="56" xfId="0" applyNumberFormat="1" applyFont="1" applyBorder="1" applyAlignment="1">
      <alignment horizontal="center" vertical="center"/>
    </xf>
    <xf numFmtId="3" fontId="4" fillId="0" borderId="57" xfId="0" applyNumberFormat="1" applyFont="1" applyBorder="1" applyAlignment="1">
      <alignment horizontal="center" vertical="center"/>
    </xf>
    <xf numFmtId="3" fontId="4" fillId="0" borderId="58" xfId="0" applyNumberFormat="1" applyFont="1" applyBorder="1" applyAlignment="1">
      <alignment horizontal="center" vertical="center"/>
    </xf>
    <xf numFmtId="3" fontId="4" fillId="0" borderId="59"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39"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46" xfId="0" applyFont="1" applyBorder="1" applyAlignment="1">
      <alignment horizontal="left" vertical="center" wrapText="1"/>
    </xf>
    <xf numFmtId="0" fontId="4" fillId="0" borderId="60" xfId="0" applyFont="1" applyFill="1" applyBorder="1" applyAlignment="1">
      <alignment horizontal="center" vertical="center"/>
    </xf>
    <xf numFmtId="0" fontId="4" fillId="0" borderId="0" xfId="0" applyFont="1" applyFill="1" applyBorder="1" applyAlignment="1">
      <alignment horizontal="center" vertical="center"/>
    </xf>
    <xf numFmtId="0" fontId="9" fillId="34" borderId="37" xfId="0" applyFont="1" applyFill="1" applyBorder="1" applyAlignment="1">
      <alignment horizontal="center"/>
    </xf>
    <xf numFmtId="0" fontId="0" fillId="34" borderId="37" xfId="0" applyFont="1" applyFill="1" applyBorder="1" applyAlignment="1">
      <alignment horizontal="center"/>
    </xf>
    <xf numFmtId="0" fontId="4" fillId="0" borderId="10" xfId="0" applyFont="1" applyBorder="1" applyAlignment="1">
      <alignment horizontal="left" vertical="top"/>
    </xf>
    <xf numFmtId="0" fontId="5" fillId="0" borderId="14" xfId="0" applyFont="1" applyBorder="1" applyAlignment="1">
      <alignment horizontal="left" vertical="center" wrapText="1"/>
    </xf>
    <xf numFmtId="0" fontId="5" fillId="0" borderId="27"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Fill="1" applyBorder="1" applyAlignment="1">
      <alignment horizontal="left" vertical="top"/>
    </xf>
    <xf numFmtId="0" fontId="9" fillId="34" borderId="33" xfId="0" applyFont="1" applyFill="1" applyBorder="1" applyAlignment="1">
      <alignment horizontal="center" vertical="center"/>
    </xf>
    <xf numFmtId="0" fontId="12" fillId="34" borderId="33" xfId="0" applyFont="1" applyFill="1" applyBorder="1" applyAlignment="1">
      <alignment horizontal="center" vertical="center" wrapText="1"/>
    </xf>
    <xf numFmtId="0" fontId="9" fillId="34" borderId="24" xfId="0" applyFont="1" applyFill="1" applyBorder="1" applyAlignment="1">
      <alignment horizontal="center" vertical="center"/>
    </xf>
    <xf numFmtId="0" fontId="9" fillId="34" borderId="33"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5" xfId="0" applyFont="1" applyBorder="1" applyAlignment="1">
      <alignment horizontal="center" vertical="center" wrapText="1"/>
    </xf>
    <xf numFmtId="43" fontId="6" fillId="0" borderId="41" xfId="49" applyNumberFormat="1" applyFont="1" applyFill="1" applyBorder="1" applyAlignment="1">
      <alignment horizontal="left" vertical="center" wrapText="1"/>
    </xf>
    <xf numFmtId="43" fontId="6" fillId="0" borderId="10" xfId="49" applyNumberFormat="1" applyFont="1" applyFill="1" applyBorder="1" applyAlignment="1">
      <alignment horizontal="left"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xf>
    <xf numFmtId="0" fontId="7" fillId="0" borderId="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vertical="center" wrapText="1"/>
    </xf>
    <xf numFmtId="0" fontId="6" fillId="0" borderId="49" xfId="0" applyFont="1" applyBorder="1" applyAlignment="1">
      <alignment horizontal="center" vertical="center"/>
    </xf>
    <xf numFmtId="0" fontId="6" fillId="0" borderId="41" xfId="0" applyFont="1" applyBorder="1" applyAlignment="1">
      <alignment horizontal="center" vertical="center"/>
    </xf>
    <xf numFmtId="0" fontId="6" fillId="0" borderId="41" xfId="0" applyFont="1" applyFill="1" applyBorder="1" applyAlignment="1">
      <alignment horizontal="center" vertical="center"/>
    </xf>
    <xf numFmtId="0" fontId="6" fillId="36" borderId="11"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0" borderId="60" xfId="0" applyFont="1" applyBorder="1" applyAlignment="1">
      <alignment horizontal="center" vertical="center"/>
    </xf>
    <xf numFmtId="0" fontId="4"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43" fontId="0" fillId="33" borderId="10" xfId="49" applyNumberFormat="1" applyFont="1" applyFill="1" applyBorder="1" applyAlignment="1">
      <alignment horizontal="center" vertical="center" wrapText="1"/>
    </xf>
    <xf numFmtId="43" fontId="0" fillId="33" borderId="10" xfId="49" applyNumberFormat="1" applyFont="1" applyFill="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39" xfId="0" applyFont="1" applyBorder="1" applyAlignment="1">
      <alignment horizontal="center" vertical="center"/>
    </xf>
    <xf numFmtId="0" fontId="4" fillId="0" borderId="59" xfId="0" applyFont="1" applyBorder="1" applyAlignment="1">
      <alignment horizontal="center" vertical="center"/>
    </xf>
    <xf numFmtId="0" fontId="4" fillId="0" borderId="59" xfId="0" applyFont="1" applyBorder="1" applyAlignment="1">
      <alignment horizontal="center"/>
    </xf>
    <xf numFmtId="0" fontId="4" fillId="0" borderId="0" xfId="0" applyFont="1" applyBorder="1" applyAlignment="1">
      <alignment horizontal="center"/>
    </xf>
    <xf numFmtId="0" fontId="0" fillId="0" borderId="10" xfId="0" applyFont="1" applyBorder="1" applyAlignment="1">
      <alignment horizontal="center" vertical="center" wrapText="1"/>
    </xf>
    <xf numFmtId="43" fontId="0" fillId="33" borderId="41" xfId="49" applyNumberFormat="1" applyFont="1" applyFill="1" applyBorder="1" applyAlignment="1">
      <alignment horizontal="center" vertical="center" wrapText="1"/>
    </xf>
    <xf numFmtId="43" fontId="0" fillId="33" borderId="41" xfId="49"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Font="1" applyBorder="1" applyAlignment="1">
      <alignment horizontal="center" vertical="center" wrapText="1"/>
    </xf>
    <xf numFmtId="0" fontId="0" fillId="0" borderId="12" xfId="0" applyBorder="1" applyAlignment="1">
      <alignment/>
    </xf>
    <xf numFmtId="43" fontId="0" fillId="33" borderId="40" xfId="49" applyNumberFormat="1" applyFont="1" applyFill="1" applyBorder="1" applyAlignment="1">
      <alignment horizontal="center" vertical="center" wrapText="1"/>
    </xf>
    <xf numFmtId="43" fontId="0" fillId="33" borderId="49" xfId="49"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61" xfId="0" applyBorder="1" applyAlignment="1">
      <alignment/>
    </xf>
    <xf numFmtId="43" fontId="0" fillId="33" borderId="62" xfId="49" applyNumberFormat="1" applyFont="1" applyFill="1" applyBorder="1" applyAlignment="1">
      <alignment horizontal="center" vertical="center" wrapText="1"/>
    </xf>
    <xf numFmtId="0" fontId="0" fillId="0" borderId="10" xfId="0" applyFont="1" applyBorder="1" applyAlignment="1">
      <alignment horizontal="center" vertical="center" wrapText="1"/>
    </xf>
    <xf numFmtId="171" fontId="0" fillId="0" borderId="15" xfId="49" applyFont="1" applyBorder="1" applyAlignment="1">
      <alignment horizontal="center" vertical="center" wrapText="1"/>
    </xf>
    <xf numFmtId="171" fontId="0" fillId="0" borderId="12" xfId="49" applyFont="1" applyBorder="1" applyAlignment="1">
      <alignment horizontal="center" vertical="center" wrapText="1"/>
    </xf>
    <xf numFmtId="171" fontId="0" fillId="0" borderId="61" xfId="49" applyFont="1" applyBorder="1" applyAlignment="1">
      <alignment horizontal="center" vertical="center" wrapText="1"/>
    </xf>
    <xf numFmtId="43" fontId="0" fillId="33" borderId="10" xfId="49" applyNumberFormat="1" applyFont="1" applyFill="1" applyBorder="1" applyAlignment="1">
      <alignment horizontal="center" vertical="center" wrapText="1"/>
    </xf>
    <xf numFmtId="43" fontId="0" fillId="33" borderId="25" xfId="49"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171" fontId="0" fillId="0" borderId="63" xfId="49" applyFont="1" applyBorder="1" applyAlignment="1">
      <alignment horizontal="center" vertical="center" wrapText="1"/>
    </xf>
    <xf numFmtId="171" fontId="0" fillId="0" borderId="11" xfId="49"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1" xfId="0" applyFont="1" applyBorder="1" applyAlignment="1">
      <alignment horizontal="center" vertical="center" wrapText="1"/>
    </xf>
    <xf numFmtId="43" fontId="0" fillId="33" borderId="12" xfId="49" applyNumberFormat="1" applyFont="1" applyFill="1" applyBorder="1" applyAlignment="1">
      <alignment horizontal="center" vertical="center" wrapText="1"/>
    </xf>
    <xf numFmtId="43" fontId="0" fillId="33" borderId="11" xfId="49"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3" xfId="0" applyFont="1" applyBorder="1" applyAlignment="1">
      <alignment horizontal="center" vertical="center" wrapText="1"/>
    </xf>
    <xf numFmtId="171" fontId="0" fillId="35" borderId="15" xfId="49" applyFont="1" applyFill="1" applyBorder="1" applyAlignment="1">
      <alignment horizontal="center" vertical="center"/>
    </xf>
    <xf numFmtId="171" fontId="0" fillId="35" borderId="12" xfId="49" applyFont="1" applyFill="1" applyBorder="1" applyAlignment="1">
      <alignment horizontal="center" vertical="center"/>
    </xf>
    <xf numFmtId="171" fontId="0" fillId="35" borderId="61" xfId="49" applyFont="1" applyFill="1" applyBorder="1" applyAlignment="1">
      <alignment horizontal="center" vertical="center"/>
    </xf>
    <xf numFmtId="171" fontId="0" fillId="35" borderId="63" xfId="49" applyFont="1" applyFill="1" applyBorder="1" applyAlignment="1">
      <alignment horizontal="center" vertical="center"/>
    </xf>
    <xf numFmtId="171" fontId="0" fillId="35" borderId="11" xfId="49" applyFont="1" applyFill="1" applyBorder="1" applyAlignment="1">
      <alignment horizontal="center" vertical="center"/>
    </xf>
    <xf numFmtId="9" fontId="6" fillId="37" borderId="47" xfId="0" applyNumberFormat="1" applyFont="1" applyFill="1" applyBorder="1" applyAlignment="1">
      <alignment horizontal="center" vertical="center"/>
    </xf>
    <xf numFmtId="0" fontId="6" fillId="37" borderId="64" xfId="0" applyFont="1" applyFill="1" applyBorder="1" applyAlignment="1">
      <alignment horizontal="center" vertical="center"/>
    </xf>
    <xf numFmtId="0" fontId="6" fillId="37" borderId="45" xfId="0" applyFont="1" applyFill="1" applyBorder="1" applyAlignment="1">
      <alignment horizontal="center" vertical="center"/>
    </xf>
    <xf numFmtId="0" fontId="6" fillId="37" borderId="47" xfId="0" applyFont="1" applyFill="1" applyBorder="1" applyAlignment="1">
      <alignment horizontal="center"/>
    </xf>
    <xf numFmtId="0" fontId="6" fillId="37" borderId="64" xfId="0" applyFont="1" applyFill="1" applyBorder="1" applyAlignment="1">
      <alignment horizontal="center"/>
    </xf>
    <xf numFmtId="0" fontId="6" fillId="37" borderId="65" xfId="0" applyFont="1" applyFill="1" applyBorder="1" applyAlignment="1">
      <alignment horizontal="center"/>
    </xf>
    <xf numFmtId="0" fontId="0" fillId="0" borderId="63" xfId="0" applyFont="1" applyBorder="1" applyAlignment="1">
      <alignment horizontal="center"/>
    </xf>
    <xf numFmtId="0" fontId="0" fillId="0" borderId="12" xfId="0" applyFont="1" applyBorder="1" applyAlignment="1">
      <alignment horizontal="center"/>
    </xf>
    <xf numFmtId="0" fontId="7" fillId="34" borderId="48" xfId="0" applyFont="1" applyFill="1" applyBorder="1" applyAlignment="1">
      <alignment horizontal="center" vertical="center" wrapText="1"/>
    </xf>
    <xf numFmtId="0" fontId="7" fillId="34" borderId="48"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171" fontId="0" fillId="0" borderId="10" xfId="49" applyFont="1" applyBorder="1" applyAlignment="1">
      <alignment horizontal="center" vertical="center" wrapText="1"/>
    </xf>
    <xf numFmtId="0" fontId="7" fillId="34" borderId="53" xfId="0" applyFont="1" applyFill="1" applyBorder="1" applyAlignment="1">
      <alignment horizontal="center"/>
    </xf>
    <xf numFmtId="0" fontId="6" fillId="34" borderId="53" xfId="0" applyFont="1" applyFill="1" applyBorder="1" applyAlignment="1">
      <alignment horizontal="center"/>
    </xf>
    <xf numFmtId="0" fontId="5" fillId="0" borderId="10" xfId="0" applyNumberFormat="1" applyFont="1" applyBorder="1" applyAlignment="1">
      <alignment horizontal="left"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0" xfId="0" applyFont="1" applyBorder="1" applyAlignment="1">
      <alignment horizontal="center" vertical="center" wrapText="1"/>
    </xf>
    <xf numFmtId="9" fontId="6" fillId="37" borderId="15" xfId="0" applyNumberFormat="1" applyFont="1" applyFill="1" applyBorder="1" applyAlignment="1">
      <alignment horizontal="center" vertical="center"/>
    </xf>
    <xf numFmtId="9" fontId="6" fillId="37" borderId="12" xfId="0" applyNumberFormat="1" applyFont="1" applyFill="1" applyBorder="1" applyAlignment="1">
      <alignment horizontal="center" vertical="center"/>
    </xf>
    <xf numFmtId="9" fontId="6" fillId="37" borderId="11" xfId="0" applyNumberFormat="1" applyFont="1" applyFill="1" applyBorder="1" applyAlignment="1">
      <alignment horizontal="center" vertical="center"/>
    </xf>
    <xf numFmtId="0" fontId="9" fillId="0" borderId="10" xfId="0" applyFont="1" applyFill="1" applyBorder="1" applyAlignment="1">
      <alignment horizontal="left" vertical="center"/>
    </xf>
    <xf numFmtId="0" fontId="7" fillId="34" borderId="66"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9" fillId="0" borderId="10" xfId="0" applyFont="1" applyFill="1" applyBorder="1" applyAlignment="1">
      <alignment horizontal="left"/>
    </xf>
    <xf numFmtId="0" fontId="0" fillId="0" borderId="10" xfId="0" applyFont="1" applyFill="1" applyBorder="1" applyAlignment="1">
      <alignment horizontal="left"/>
    </xf>
    <xf numFmtId="0" fontId="7" fillId="34" borderId="10"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71" fontId="0" fillId="0" borderId="22" xfId="49" applyFont="1" applyFill="1" applyBorder="1" applyAlignment="1">
      <alignment horizontal="center" vertical="center"/>
    </xf>
    <xf numFmtId="171" fontId="0" fillId="0" borderId="10" xfId="49"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171" fontId="0" fillId="35" borderId="10" xfId="49"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Font="1" applyFill="1" applyBorder="1" applyAlignment="1">
      <alignment horizontal="center" vertical="center" wrapText="1"/>
    </xf>
    <xf numFmtId="171" fontId="0" fillId="35" borderId="22" xfId="49"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ill="1" applyBorder="1" applyAlignment="1">
      <alignment horizontal="center" vertical="justify"/>
    </xf>
    <xf numFmtId="0" fontId="0" fillId="0" borderId="11" xfId="0" applyBorder="1" applyAlignment="1">
      <alignment/>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60" xfId="0" applyFont="1" applyFill="1" applyBorder="1" applyAlignment="1">
      <alignment horizontal="center"/>
    </xf>
    <xf numFmtId="0" fontId="4" fillId="0" borderId="0" xfId="0" applyFont="1" applyFill="1" applyBorder="1" applyAlignment="1">
      <alignment horizontal="center"/>
    </xf>
    <xf numFmtId="0" fontId="4" fillId="0" borderId="70" xfId="0" applyFont="1" applyFill="1" applyBorder="1" applyAlignment="1">
      <alignment horizontal="center"/>
    </xf>
    <xf numFmtId="0" fontId="3" fillId="37" borderId="12" xfId="0" applyFont="1" applyFill="1" applyBorder="1" applyAlignment="1">
      <alignment horizontal="center"/>
    </xf>
    <xf numFmtId="0" fontId="3" fillId="37" borderId="11" xfId="0" applyFont="1" applyFill="1" applyBorder="1" applyAlignment="1">
      <alignment horizontal="center"/>
    </xf>
    <xf numFmtId="0" fontId="3" fillId="37" borderId="15" xfId="0" applyFont="1" applyFill="1" applyBorder="1" applyAlignment="1">
      <alignment horizontal="center"/>
    </xf>
    <xf numFmtId="9" fontId="3" fillId="37" borderId="15" xfId="0" applyNumberFormat="1" applyFont="1" applyFill="1" applyBorder="1" applyAlignment="1">
      <alignment horizontal="center"/>
    </xf>
    <xf numFmtId="9" fontId="3" fillId="37" borderId="11" xfId="0" applyNumberFormat="1" applyFont="1" applyFill="1" applyBorder="1" applyAlignment="1">
      <alignment horizontal="center"/>
    </xf>
    <xf numFmtId="0" fontId="0" fillId="0" borderId="15" xfId="0" applyFont="1" applyFill="1" applyBorder="1" applyAlignment="1">
      <alignment horizontal="center" vertical="center" wrapText="1"/>
    </xf>
    <xf numFmtId="9" fontId="0" fillId="37" borderId="63" xfId="49" applyNumberFormat="1" applyFont="1" applyFill="1" applyBorder="1" applyAlignment="1">
      <alignment horizontal="center" vertical="center" wrapText="1"/>
    </xf>
    <xf numFmtId="171" fontId="0" fillId="37" borderId="12" xfId="49" applyFont="1" applyFill="1" applyBorder="1" applyAlignment="1">
      <alignment horizontal="center" vertical="center" wrapText="1"/>
    </xf>
    <xf numFmtId="171" fontId="0" fillId="37" borderId="11" xfId="49" applyFont="1" applyFill="1" applyBorder="1" applyAlignment="1">
      <alignment horizontal="center" vertical="center" wrapText="1"/>
    </xf>
    <xf numFmtId="0" fontId="9" fillId="0" borderId="34" xfId="0" applyFont="1" applyFill="1" applyBorder="1" applyAlignment="1">
      <alignment horizontal="left" vertical="center"/>
    </xf>
    <xf numFmtId="0" fontId="9" fillId="0" borderId="29" xfId="0" applyFont="1" applyFill="1" applyBorder="1" applyAlignment="1">
      <alignment horizontal="left" vertical="center"/>
    </xf>
    <xf numFmtId="0" fontId="9" fillId="0" borderId="23" xfId="0" applyFont="1" applyFill="1" applyBorder="1" applyAlignment="1">
      <alignment horizontal="left" vertical="center"/>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9" fontId="3" fillId="37" borderId="12" xfId="0" applyNumberFormat="1" applyFont="1" applyFill="1" applyBorder="1" applyAlignment="1">
      <alignment horizont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9" fillId="0" borderId="10"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 xfId="0" applyFont="1" applyBorder="1" applyAlignment="1">
      <alignment horizontal="center" vertical="top" wrapText="1"/>
    </xf>
    <xf numFmtId="0" fontId="0" fillId="0" borderId="13" xfId="0" applyFont="1" applyBorder="1" applyAlignment="1">
      <alignment horizontal="center" vertical="top" wrapText="1"/>
    </xf>
    <xf numFmtId="0" fontId="0" fillId="0" borderId="32" xfId="0"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Fill="1" applyBorder="1" applyAlignment="1">
      <alignment horizontal="left" vertical="center"/>
    </xf>
    <xf numFmtId="0" fontId="0" fillId="0" borderId="10" xfId="0" applyBorder="1" applyAlignment="1">
      <alignment/>
    </xf>
    <xf numFmtId="0" fontId="4" fillId="0" borderId="70"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8" xfId="0" applyFont="1" applyBorder="1" applyAlignment="1">
      <alignment horizontal="center" vertical="center" wrapText="1"/>
    </xf>
    <xf numFmtId="171" fontId="0" fillId="0" borderId="15" xfId="49" applyFont="1" applyBorder="1" applyAlignment="1">
      <alignment horizontal="center"/>
    </xf>
    <xf numFmtId="171" fontId="0" fillId="0" borderId="12" xfId="49" applyFont="1" applyBorder="1" applyAlignment="1">
      <alignment horizontal="center"/>
    </xf>
    <xf numFmtId="171" fontId="0" fillId="0" borderId="11" xfId="49" applyFont="1" applyBorder="1" applyAlignment="1">
      <alignment horizontal="center"/>
    </xf>
    <xf numFmtId="171" fontId="0" fillId="0" borderId="15" xfId="49" applyFont="1" applyBorder="1" applyAlignment="1">
      <alignment horizontal="center" vertical="center"/>
    </xf>
    <xf numFmtId="171" fontId="0" fillId="0" borderId="12" xfId="49" applyFont="1" applyBorder="1" applyAlignment="1">
      <alignment horizontal="center" vertical="center"/>
    </xf>
    <xf numFmtId="171" fontId="0" fillId="0" borderId="11" xfId="49" applyFont="1" applyBorder="1" applyAlignment="1">
      <alignment horizontal="center" vertical="center"/>
    </xf>
    <xf numFmtId="171" fontId="0" fillId="35" borderId="15" xfId="49" applyFont="1" applyFill="1" applyBorder="1" applyAlignment="1">
      <alignment horizontal="center" vertical="center" wrapText="1"/>
    </xf>
    <xf numFmtId="171" fontId="0" fillId="35" borderId="12" xfId="49" applyFont="1" applyFill="1" applyBorder="1" applyAlignment="1">
      <alignment horizontal="center" vertical="center" wrapText="1"/>
    </xf>
    <xf numFmtId="171" fontId="0" fillId="35" borderId="11" xfId="49" applyFont="1" applyFill="1" applyBorder="1" applyAlignment="1">
      <alignment horizontal="center" vertical="center" wrapText="1"/>
    </xf>
    <xf numFmtId="0" fontId="9" fillId="0" borderId="63" xfId="0" applyFont="1" applyFill="1" applyBorder="1" applyAlignment="1">
      <alignment horizontal="center" vertical="center"/>
    </xf>
    <xf numFmtId="171" fontId="0" fillId="0" borderId="63" xfId="49" applyFont="1" applyFill="1" applyBorder="1" applyAlignment="1">
      <alignment horizontal="center" vertical="center"/>
    </xf>
    <xf numFmtId="171" fontId="0" fillId="0" borderId="12" xfId="49" applyFont="1" applyFill="1" applyBorder="1" applyAlignment="1">
      <alignment horizontal="center" vertical="center"/>
    </xf>
    <xf numFmtId="171" fontId="0" fillId="0" borderId="11" xfId="49" applyFont="1" applyFill="1" applyBorder="1" applyAlignment="1">
      <alignment horizontal="center" vertical="center"/>
    </xf>
    <xf numFmtId="171" fontId="0" fillId="35" borderId="63" xfId="49" applyFont="1" applyFill="1" applyBorder="1" applyAlignment="1">
      <alignment horizontal="center" vertical="center" wrapText="1"/>
    </xf>
    <xf numFmtId="171" fontId="0" fillId="0" borderId="15" xfId="49" applyFont="1" applyBorder="1" applyAlignment="1">
      <alignment horizontal="center" vertical="center"/>
    </xf>
    <xf numFmtId="171" fontId="0" fillId="0" borderId="12" xfId="49" applyFont="1" applyBorder="1" applyAlignment="1">
      <alignment horizontal="center" vertical="center"/>
    </xf>
    <xf numFmtId="171" fontId="0" fillId="0" borderId="11" xfId="49" applyFont="1" applyBorder="1" applyAlignment="1">
      <alignment horizontal="center" vertical="center"/>
    </xf>
    <xf numFmtId="0" fontId="0" fillId="33" borderId="10" xfId="0" applyFont="1" applyFill="1" applyBorder="1" applyAlignment="1">
      <alignment horizontal="center" wrapText="1"/>
    </xf>
    <xf numFmtId="0" fontId="0" fillId="33" borderId="1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71" xfId="0" applyFont="1" applyFill="1" applyBorder="1" applyAlignment="1">
      <alignment horizontal="left"/>
    </xf>
    <xf numFmtId="0" fontId="4" fillId="0" borderId="0" xfId="0" applyFont="1" applyFill="1" applyBorder="1" applyAlignment="1">
      <alignment horizontal="left"/>
    </xf>
    <xf numFmtId="0" fontId="5" fillId="0" borderId="71" xfId="0" applyFont="1" applyFill="1" applyBorder="1" applyAlignment="1">
      <alignment horizontal="left"/>
    </xf>
    <xf numFmtId="0" fontId="5" fillId="0" borderId="0" xfId="0" applyFont="1" applyFill="1" applyBorder="1" applyAlignment="1">
      <alignment horizontal="left"/>
    </xf>
    <xf numFmtId="0" fontId="4" fillId="0" borderId="26" xfId="0" applyFont="1" applyFill="1" applyBorder="1" applyAlignment="1">
      <alignment horizontal="left"/>
    </xf>
    <xf numFmtId="0" fontId="4" fillId="0" borderId="28" xfId="0" applyFont="1" applyFill="1" applyBorder="1" applyAlignment="1">
      <alignment horizontal="left"/>
    </xf>
    <xf numFmtId="0" fontId="0" fillId="0" borderId="55"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Border="1" applyAlignment="1">
      <alignment/>
    </xf>
    <xf numFmtId="171" fontId="0" fillId="0" borderId="15" xfId="49" applyFont="1" applyBorder="1" applyAlignment="1">
      <alignment horizontal="center"/>
    </xf>
    <xf numFmtId="171" fontId="0" fillId="0" borderId="12" xfId="49" applyFont="1" applyBorder="1" applyAlignment="1">
      <alignment horizontal="center"/>
    </xf>
    <xf numFmtId="171" fontId="0" fillId="0" borderId="11" xfId="49" applyFont="1" applyBorder="1" applyAlignment="1">
      <alignment horizont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9" fontId="0" fillId="37" borderId="15" xfId="0" applyNumberFormat="1" applyFont="1" applyFill="1" applyBorder="1" applyAlignment="1">
      <alignment horizontal="center" vertical="center"/>
    </xf>
    <xf numFmtId="9" fontId="0" fillId="37" borderId="12" xfId="0" applyNumberFormat="1" applyFont="1" applyFill="1" applyBorder="1" applyAlignment="1">
      <alignment horizontal="center" vertical="center"/>
    </xf>
    <xf numFmtId="9" fontId="0" fillId="37" borderId="11" xfId="0" applyNumberFormat="1" applyFont="1" applyFill="1" applyBorder="1" applyAlignment="1">
      <alignment horizontal="center" vertical="center"/>
    </xf>
    <xf numFmtId="0" fontId="0" fillId="37" borderId="15" xfId="0" applyFont="1" applyFill="1" applyBorder="1" applyAlignment="1">
      <alignment horizontal="center"/>
    </xf>
    <xf numFmtId="0" fontId="0" fillId="37" borderId="12" xfId="0" applyFont="1" applyFill="1" applyBorder="1" applyAlignment="1">
      <alignment horizontal="center"/>
    </xf>
    <xf numFmtId="0" fontId="0" fillId="37" borderId="11" xfId="0" applyFont="1" applyFill="1" applyBorder="1" applyAlignment="1">
      <alignment horizontal="center"/>
    </xf>
    <xf numFmtId="43" fontId="0" fillId="33" borderId="32" xfId="49" applyNumberFormat="1" applyFont="1" applyFill="1" applyBorder="1" applyAlignment="1">
      <alignment horizontal="center" vertical="center" wrapText="1"/>
    </xf>
    <xf numFmtId="43" fontId="0" fillId="33" borderId="40" xfId="49" applyNumberFormat="1" applyFont="1" applyFill="1" applyBorder="1" applyAlignment="1">
      <alignment horizontal="center" vertical="center" wrapText="1"/>
    </xf>
    <xf numFmtId="171" fontId="0" fillId="35" borderId="15" xfId="49" applyNumberFormat="1" applyFont="1" applyFill="1" applyBorder="1" applyAlignment="1">
      <alignment horizontal="center" vertical="center"/>
    </xf>
    <xf numFmtId="9" fontId="0" fillId="0" borderId="34" xfId="0" applyNumberFormat="1" applyFont="1" applyBorder="1" applyAlignment="1">
      <alignment horizontal="center" vertical="center" wrapText="1"/>
    </xf>
    <xf numFmtId="9" fontId="0" fillId="0" borderId="71" xfId="0" applyNumberFormat="1" applyFont="1" applyBorder="1" applyAlignment="1">
      <alignment horizontal="center" vertical="center" wrapText="1"/>
    </xf>
    <xf numFmtId="43" fontId="0" fillId="33" borderId="12" xfId="49" applyNumberFormat="1" applyFont="1" applyFill="1" applyBorder="1" applyAlignment="1">
      <alignment horizontal="center" vertical="center" wrapText="1"/>
    </xf>
    <xf numFmtId="43" fontId="0" fillId="33" borderId="12" xfId="49" applyNumberFormat="1" applyFont="1" applyFill="1" applyBorder="1" applyAlignment="1">
      <alignment horizontal="center" vertical="center" wrapText="1"/>
    </xf>
    <xf numFmtId="9" fontId="0" fillId="37" borderId="72" xfId="0" applyNumberFormat="1" applyFont="1" applyFill="1" applyBorder="1" applyAlignment="1">
      <alignment horizontal="center" vertical="center"/>
    </xf>
    <xf numFmtId="0" fontId="0" fillId="37" borderId="73" xfId="0" applyFont="1" applyFill="1" applyBorder="1" applyAlignment="1">
      <alignment horizontal="center" vertical="center"/>
    </xf>
    <xf numFmtId="0" fontId="0" fillId="37" borderId="43" xfId="0" applyFont="1" applyFill="1" applyBorder="1" applyAlignment="1">
      <alignment horizontal="center" vertical="center"/>
    </xf>
    <xf numFmtId="171" fontId="0" fillId="0" borderId="10" xfId="49" applyFont="1" applyBorder="1" applyAlignment="1">
      <alignment horizontal="center" vertical="center" wrapText="1"/>
    </xf>
    <xf numFmtId="171" fontId="0" fillId="0" borderId="10" xfId="49"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43" fontId="6" fillId="33" borderId="10" xfId="49" applyNumberFormat="1" applyFont="1" applyFill="1" applyBorder="1" applyAlignment="1" applyProtection="1">
      <alignment horizontal="center" vertical="center" wrapText="1"/>
      <protection locked="0"/>
    </xf>
    <xf numFmtId="43" fontId="6" fillId="33" borderId="15" xfId="49" applyNumberFormat="1" applyFont="1" applyFill="1" applyBorder="1" applyAlignment="1" applyProtection="1">
      <alignment horizontal="center" vertical="center" wrapText="1"/>
      <protection locked="0"/>
    </xf>
    <xf numFmtId="43" fontId="6" fillId="33" borderId="42" xfId="49" applyNumberFormat="1" applyFont="1" applyFill="1" applyBorder="1" applyAlignment="1">
      <alignment horizontal="center" vertical="center" wrapText="1"/>
    </xf>
    <xf numFmtId="43" fontId="6" fillId="33" borderId="40" xfId="49" applyNumberFormat="1" applyFont="1" applyFill="1" applyBorder="1" applyAlignment="1">
      <alignment horizontal="center" vertical="center" wrapText="1"/>
    </xf>
    <xf numFmtId="43" fontId="6" fillId="33" borderId="11" xfId="49" applyNumberFormat="1" applyFont="1" applyFill="1" applyBorder="1" applyAlignment="1">
      <alignment horizontal="center" vertical="center" wrapText="1"/>
    </xf>
    <xf numFmtId="43" fontId="6" fillId="33" borderId="10" xfId="49" applyNumberFormat="1" applyFont="1" applyFill="1" applyBorder="1" applyAlignment="1">
      <alignment horizontal="center" vertical="center" wrapText="1"/>
    </xf>
    <xf numFmtId="9" fontId="6" fillId="0" borderId="11"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6" fillId="33" borderId="10" xfId="0" applyFont="1" applyFill="1" applyBorder="1" applyAlignment="1">
      <alignment horizontal="center" vertical="center" wrapText="1"/>
    </xf>
    <xf numFmtId="43" fontId="6" fillId="33" borderId="15" xfId="49" applyNumberFormat="1" applyFont="1" applyFill="1" applyBorder="1" applyAlignment="1">
      <alignment horizontal="center" vertical="center" wrapText="1"/>
    </xf>
    <xf numFmtId="43" fontId="6" fillId="33" borderId="12" xfId="49"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43" fontId="6" fillId="33" borderId="49" xfId="49" applyNumberFormat="1" applyFont="1" applyFill="1" applyBorder="1" applyAlignment="1">
      <alignment horizontal="center" vertical="center" wrapText="1"/>
    </xf>
    <xf numFmtId="171" fontId="6" fillId="0" borderId="15" xfId="49" applyFont="1" applyBorder="1" applyAlignment="1">
      <alignment horizontal="center" vertical="center" wrapText="1"/>
    </xf>
    <xf numFmtId="171" fontId="6" fillId="0" borderId="12" xfId="49" applyFont="1" applyBorder="1" applyAlignment="1">
      <alignment horizontal="center" vertical="center" wrapText="1"/>
    </xf>
    <xf numFmtId="171" fontId="6" fillId="0" borderId="11" xfId="49" applyFont="1" applyBorder="1" applyAlignment="1">
      <alignment horizontal="center" vertical="center" wrapText="1"/>
    </xf>
    <xf numFmtId="171" fontId="6" fillId="35" borderId="15" xfId="49" applyFont="1" applyFill="1" applyBorder="1" applyAlignment="1">
      <alignment horizontal="center" vertical="center" wrapText="1"/>
    </xf>
    <xf numFmtId="171" fontId="6" fillId="35" borderId="12" xfId="49" applyFont="1" applyFill="1" applyBorder="1" applyAlignment="1">
      <alignment horizontal="center" vertical="center" wrapText="1"/>
    </xf>
    <xf numFmtId="171" fontId="6" fillId="35" borderId="11" xfId="49" applyFont="1" applyFill="1" applyBorder="1" applyAlignment="1">
      <alignment horizontal="center" vertical="center" wrapText="1"/>
    </xf>
    <xf numFmtId="43" fontId="6" fillId="33" borderId="41" xfId="49" applyNumberFormat="1" applyFont="1" applyFill="1" applyBorder="1" applyAlignment="1">
      <alignment horizontal="center" vertical="center" wrapText="1"/>
    </xf>
    <xf numFmtId="171" fontId="6" fillId="0" borderId="55" xfId="49" applyFont="1" applyBorder="1" applyAlignment="1">
      <alignment horizontal="center" vertical="center" wrapText="1"/>
    </xf>
    <xf numFmtId="171" fontId="6" fillId="35" borderId="55" xfId="49" applyFont="1" applyFill="1" applyBorder="1" applyAlignment="1">
      <alignment horizontal="center" vertical="center" wrapText="1"/>
    </xf>
    <xf numFmtId="0" fontId="9" fillId="0" borderId="26" xfId="0" applyFont="1" applyBorder="1" applyAlignment="1">
      <alignment horizontal="left"/>
    </xf>
    <xf numFmtId="0" fontId="9" fillId="0" borderId="28" xfId="0" applyFont="1" applyBorder="1" applyAlignment="1">
      <alignment horizontal="left"/>
    </xf>
    <xf numFmtId="0" fontId="9" fillId="0" borderId="38" xfId="0" applyFont="1" applyBorder="1" applyAlignment="1">
      <alignment horizontal="left"/>
    </xf>
    <xf numFmtId="0" fontId="9" fillId="0" borderId="14" xfId="0" applyFont="1" applyBorder="1" applyAlignment="1">
      <alignment horizontal="left"/>
    </xf>
    <xf numFmtId="0" fontId="9" fillId="0" borderId="27" xfId="0" applyFont="1" applyBorder="1" applyAlignment="1">
      <alignment horizontal="left"/>
    </xf>
    <xf numFmtId="0" fontId="9" fillId="0" borderId="13" xfId="0" applyFont="1" applyBorder="1" applyAlignment="1">
      <alignment horizontal="left"/>
    </xf>
    <xf numFmtId="0" fontId="9" fillId="0" borderId="10" xfId="0" applyFont="1" applyBorder="1" applyAlignment="1">
      <alignment horizontal="left" vertical="center" wrapText="1"/>
    </xf>
    <xf numFmtId="0" fontId="61" fillId="0" borderId="10" xfId="0" applyFont="1" applyBorder="1" applyAlignment="1">
      <alignment horizontal="right"/>
    </xf>
    <xf numFmtId="0" fontId="3" fillId="37" borderId="10" xfId="0" applyFont="1" applyFill="1" applyBorder="1" applyAlignment="1">
      <alignment horizontal="right"/>
    </xf>
    <xf numFmtId="43" fontId="0" fillId="0" borderId="10" xfId="49" applyNumberFormat="1" applyFont="1" applyFill="1" applyBorder="1" applyAlignment="1">
      <alignment horizontal="center" vertical="center" wrapText="1"/>
    </xf>
    <xf numFmtId="0" fontId="6" fillId="0" borderId="10" xfId="0" applyNumberFormat="1" applyFont="1" applyBorder="1" applyAlignment="1">
      <alignment horizontal="left" vertical="center" wrapText="1"/>
    </xf>
    <xf numFmtId="0" fontId="9" fillId="0" borderId="10" xfId="0" applyFont="1" applyBorder="1" applyAlignment="1">
      <alignment horizontal="left" vertical="center"/>
    </xf>
    <xf numFmtId="43" fontId="0" fillId="0" borderId="10" xfId="49" applyNumberFormat="1" applyFont="1" applyFill="1" applyBorder="1" applyAlignment="1">
      <alignment horizontal="center" vertical="center" wrapText="1"/>
    </xf>
    <xf numFmtId="171" fontId="9" fillId="0" borderId="15" xfId="49" applyFont="1" applyBorder="1" applyAlignment="1">
      <alignment horizontal="center" vertical="center"/>
    </xf>
    <xf numFmtId="171" fontId="9" fillId="0" borderId="12" xfId="49" applyFont="1" applyBorder="1" applyAlignment="1">
      <alignment horizontal="center" vertical="center"/>
    </xf>
    <xf numFmtId="171" fontId="9" fillId="0" borderId="11" xfId="49" applyFont="1" applyBorder="1" applyAlignment="1">
      <alignment horizontal="center" vertical="center"/>
    </xf>
    <xf numFmtId="171" fontId="0" fillId="0" borderId="15" xfId="49" applyFont="1" applyBorder="1" applyAlignment="1">
      <alignment horizontal="center" vertical="center"/>
    </xf>
    <xf numFmtId="171" fontId="0" fillId="0" borderId="12" xfId="49" applyFont="1" applyBorder="1" applyAlignment="1">
      <alignment horizontal="center" vertical="center"/>
    </xf>
    <xf numFmtId="171" fontId="0" fillId="0" borderId="11" xfId="49" applyFont="1" applyBorder="1" applyAlignment="1">
      <alignment horizontal="center" vertical="center"/>
    </xf>
    <xf numFmtId="171" fontId="0" fillId="35" borderId="15" xfId="49" applyFont="1" applyFill="1" applyBorder="1" applyAlignment="1">
      <alignment horizontal="center" vertical="center"/>
    </xf>
    <xf numFmtId="171" fontId="0" fillId="35" borderId="12" xfId="49" applyFont="1" applyFill="1" applyBorder="1" applyAlignment="1">
      <alignment horizontal="center" vertical="center"/>
    </xf>
    <xf numFmtId="171" fontId="0" fillId="35" borderId="11" xfId="49" applyFont="1" applyFill="1" applyBorder="1" applyAlignment="1">
      <alignment horizontal="center" vertical="center"/>
    </xf>
    <xf numFmtId="3" fontId="0" fillId="35" borderId="15" xfId="51" applyNumberFormat="1" applyFont="1" applyFill="1" applyBorder="1" applyAlignment="1">
      <alignment horizontal="center" vertical="center" wrapText="1"/>
    </xf>
    <xf numFmtId="3" fontId="0" fillId="35" borderId="11" xfId="51" applyNumberFormat="1" applyFont="1" applyFill="1" applyBorder="1" applyAlignment="1">
      <alignment horizontal="center" vertical="center" wrapText="1"/>
    </xf>
    <xf numFmtId="0" fontId="9" fillId="0" borderId="15" xfId="0" applyFont="1" applyBorder="1" applyAlignment="1">
      <alignment horizontal="center"/>
    </xf>
    <xf numFmtId="0" fontId="9" fillId="0" borderId="11" xfId="0" applyFont="1" applyBorder="1" applyAlignment="1">
      <alignment horizontal="center"/>
    </xf>
    <xf numFmtId="43" fontId="0" fillId="33" borderId="15" xfId="0" applyNumberFormat="1" applyFont="1" applyFill="1" applyBorder="1" applyAlignment="1">
      <alignment horizontal="center" vertical="center" wrapText="1"/>
    </xf>
    <xf numFmtId="43" fontId="0" fillId="33" borderId="12" xfId="0" applyNumberFormat="1" applyFont="1" applyFill="1" applyBorder="1" applyAlignment="1">
      <alignment horizontal="center" vertical="center" wrapText="1"/>
    </xf>
    <xf numFmtId="43" fontId="0" fillId="33" borderId="11" xfId="0" applyNumberFormat="1" applyFont="1" applyFill="1" applyBorder="1" applyAlignment="1">
      <alignment horizontal="center" vertical="center" wrapText="1"/>
    </xf>
    <xf numFmtId="3" fontId="0" fillId="0" borderId="15"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5" xfId="51" applyNumberFormat="1" applyFont="1" applyFill="1" applyBorder="1" applyAlignment="1">
      <alignment horizontal="center" vertical="center" wrapText="1"/>
    </xf>
    <xf numFmtId="3" fontId="0" fillId="0" borderId="11" xfId="51" applyNumberFormat="1" applyFont="1" applyFill="1" applyBorder="1" applyAlignment="1">
      <alignment horizontal="center" vertical="center" wrapText="1"/>
    </xf>
    <xf numFmtId="0" fontId="9" fillId="0" borderId="10" xfId="0" applyFont="1" applyBorder="1" applyAlignment="1">
      <alignment horizontal="left"/>
    </xf>
    <xf numFmtId="0" fontId="0" fillId="0" borderId="41" xfId="0" applyFont="1" applyFill="1" applyBorder="1" applyAlignment="1">
      <alignment horizontal="center" vertical="center" wrapText="1"/>
    </xf>
    <xf numFmtId="0" fontId="4" fillId="0" borderId="60" xfId="0" applyFont="1" applyBorder="1" applyAlignment="1">
      <alignment horizontal="center"/>
    </xf>
    <xf numFmtId="0" fontId="4" fillId="0" borderId="39" xfId="0" applyFont="1" applyBorder="1" applyAlignment="1">
      <alignment horizontal="center"/>
    </xf>
    <xf numFmtId="0" fontId="4" fillId="0" borderId="59"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0" fontId="9" fillId="0" borderId="15" xfId="0" applyFont="1" applyBorder="1" applyAlignment="1">
      <alignment horizontal="left" vertical="center"/>
    </xf>
    <xf numFmtId="0" fontId="9" fillId="0" borderId="47" xfId="0" applyFont="1" applyBorder="1" applyAlignment="1">
      <alignment horizontal="left" vertical="center"/>
    </xf>
    <xf numFmtId="9" fontId="0" fillId="37" borderId="47" xfId="0" applyNumberFormat="1" applyFont="1" applyFill="1" applyBorder="1" applyAlignment="1">
      <alignment horizontal="center"/>
    </xf>
    <xf numFmtId="0" fontId="0" fillId="37" borderId="45" xfId="0" applyFont="1" applyFill="1" applyBorder="1" applyAlignment="1">
      <alignment horizontal="center"/>
    </xf>
    <xf numFmtId="0" fontId="9" fillId="0" borderId="46" xfId="0" applyFont="1" applyBorder="1" applyAlignment="1">
      <alignment horizontal="left" vertical="center" wrapText="1"/>
    </xf>
    <xf numFmtId="0" fontId="6" fillId="0" borderId="46" xfId="0" applyNumberFormat="1" applyFont="1" applyBorder="1" applyAlignment="1">
      <alignment horizontal="left" vertical="center" wrapText="1"/>
    </xf>
    <xf numFmtId="0" fontId="4" fillId="0" borderId="10" xfId="0" applyFont="1" applyBorder="1" applyAlignment="1">
      <alignment horizontal="left" vertical="center" wrapText="1"/>
    </xf>
    <xf numFmtId="0" fontId="7" fillId="0" borderId="10" xfId="0" applyFont="1" applyBorder="1" applyAlignment="1">
      <alignment horizontal="left" vertical="center"/>
    </xf>
    <xf numFmtId="0" fontId="4" fillId="0" borderId="60" xfId="0" applyFont="1" applyBorder="1" applyAlignment="1">
      <alignment horizontal="center" vertical="center"/>
    </xf>
    <xf numFmtId="0" fontId="7" fillId="34" borderId="66" xfId="0" applyFont="1" applyFill="1" applyBorder="1" applyAlignment="1">
      <alignment horizontal="center" vertical="center"/>
    </xf>
    <xf numFmtId="0" fontId="7" fillId="34" borderId="56"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34" xfId="0" applyFont="1" applyBorder="1" applyAlignment="1">
      <alignment horizontal="left" vertical="center"/>
    </xf>
    <xf numFmtId="0" fontId="7" fillId="0" borderId="29" xfId="0" applyFont="1" applyBorder="1" applyAlignment="1">
      <alignment horizontal="left" vertical="center"/>
    </xf>
    <xf numFmtId="0" fontId="4" fillId="0" borderId="60" xfId="0" applyFont="1" applyBorder="1" applyAlignment="1">
      <alignment horizontal="center"/>
    </xf>
    <xf numFmtId="0" fontId="8" fillId="0" borderId="10" xfId="0" applyFont="1" applyFill="1" applyBorder="1" applyAlignment="1">
      <alignment horizontal="center" vertical="center" wrapText="1"/>
    </xf>
    <xf numFmtId="0" fontId="0" fillId="0" borderId="54" xfId="0" applyFont="1" applyBorder="1" applyAlignment="1">
      <alignment horizontal="center" vertical="center" wrapText="1"/>
    </xf>
    <xf numFmtId="171" fontId="0" fillId="0" borderId="54" xfId="49" applyFont="1" applyBorder="1" applyAlignment="1">
      <alignment horizontal="center" vertical="center"/>
    </xf>
    <xf numFmtId="0" fontId="0" fillId="0" borderId="12" xfId="0" applyFont="1" applyFill="1" applyBorder="1" applyAlignment="1">
      <alignment horizontal="center" vertical="center" wrapText="1"/>
    </xf>
    <xf numFmtId="0" fontId="0" fillId="0" borderId="10" xfId="0" applyFont="1" applyBorder="1" applyAlignment="1">
      <alignment horizontal="center" vertical="justify"/>
    </xf>
    <xf numFmtId="0" fontId="0" fillId="0" borderId="10" xfId="0" applyFont="1" applyBorder="1" applyAlignment="1">
      <alignment horizontal="center" vertical="justify"/>
    </xf>
    <xf numFmtId="9" fontId="0" fillId="37" borderId="15" xfId="0" applyNumberFormat="1" applyFont="1" applyFill="1" applyBorder="1" applyAlignment="1">
      <alignment horizontal="center"/>
    </xf>
    <xf numFmtId="0" fontId="6" fillId="0" borderId="10" xfId="0" applyNumberFormat="1" applyFont="1" applyBorder="1" applyAlignment="1">
      <alignment horizontal="left" vertical="top" wrapText="1"/>
    </xf>
    <xf numFmtId="0" fontId="9" fillId="0" borderId="14" xfId="0" applyFont="1" applyBorder="1" applyAlignment="1">
      <alignment horizontal="left" vertical="center"/>
    </xf>
    <xf numFmtId="0" fontId="9" fillId="0" borderId="27" xfId="0" applyFont="1" applyBorder="1" applyAlignment="1">
      <alignment horizontal="left" vertical="center"/>
    </xf>
    <xf numFmtId="0" fontId="9" fillId="0" borderId="13" xfId="0" applyFont="1" applyBorder="1" applyAlignment="1">
      <alignment horizontal="left" vertical="center"/>
    </xf>
    <xf numFmtId="0" fontId="7" fillId="34" borderId="53"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34" borderId="53" xfId="0" applyFont="1" applyFill="1" applyBorder="1" applyAlignment="1">
      <alignment horizontal="center" vertical="center"/>
    </xf>
    <xf numFmtId="0" fontId="6" fillId="0" borderId="14" xfId="0" applyNumberFormat="1" applyFont="1" applyBorder="1" applyAlignment="1">
      <alignment horizontal="left" vertical="center" wrapText="1"/>
    </xf>
    <xf numFmtId="0" fontId="6" fillId="0" borderId="27"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9" fillId="0" borderId="14" xfId="0" applyFont="1" applyBorder="1" applyAlignment="1">
      <alignment horizontal="left"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8" fillId="0" borderId="74"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1" xfId="0" applyFont="1" applyFill="1" applyBorder="1" applyAlignment="1">
      <alignment horizontal="center" vertical="center"/>
    </xf>
    <xf numFmtId="0" fontId="7" fillId="34" borderId="15" xfId="0" applyFont="1" applyFill="1" applyBorder="1" applyAlignment="1">
      <alignment horizontal="center" vertical="center"/>
    </xf>
    <xf numFmtId="0" fontId="3" fillId="0" borderId="71" xfId="0" applyFont="1" applyBorder="1" applyAlignment="1">
      <alignment horizontal="right"/>
    </xf>
    <xf numFmtId="0" fontId="7" fillId="0" borderId="14" xfId="0" applyFont="1" applyBorder="1" applyAlignment="1">
      <alignment horizontal="center"/>
    </xf>
    <xf numFmtId="0" fontId="7" fillId="0" borderId="27" xfId="0" applyFont="1" applyBorder="1" applyAlignment="1">
      <alignment horizontal="center"/>
    </xf>
    <xf numFmtId="0" fontId="7" fillId="0" borderId="13" xfId="0" applyFont="1" applyBorder="1" applyAlignment="1">
      <alignment horizontal="center"/>
    </xf>
    <xf numFmtId="3" fontId="5" fillId="0" borderId="14" xfId="0" applyNumberFormat="1" applyFont="1" applyBorder="1" applyAlignment="1">
      <alignment horizontal="center"/>
    </xf>
    <xf numFmtId="3" fontId="5" fillId="0" borderId="27" xfId="0" applyNumberFormat="1" applyFont="1" applyBorder="1" applyAlignment="1">
      <alignment horizontal="center"/>
    </xf>
    <xf numFmtId="3" fontId="5" fillId="0" borderId="13" xfId="0" applyNumberFormat="1" applyFont="1" applyBorder="1" applyAlignment="1">
      <alignment horizontal="center"/>
    </xf>
    <xf numFmtId="3" fontId="4" fillId="0" borderId="10" xfId="0" applyNumberFormat="1" applyFont="1" applyBorder="1" applyAlignment="1">
      <alignment horizontal="center" vertical="center"/>
    </xf>
    <xf numFmtId="3" fontId="4" fillId="0" borderId="6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0" borderId="70" xfId="0" applyNumberFormat="1" applyFont="1" applyBorder="1" applyAlignment="1">
      <alignment horizontal="center" vertical="center" wrapText="1"/>
    </xf>
    <xf numFmtId="3" fontId="4" fillId="0" borderId="75" xfId="0" applyNumberFormat="1" applyFont="1" applyBorder="1" applyAlignment="1">
      <alignment horizontal="center" vertical="center"/>
    </xf>
    <xf numFmtId="3" fontId="4" fillId="0" borderId="76" xfId="0" applyNumberFormat="1" applyFont="1" applyBorder="1" applyAlignment="1">
      <alignment horizontal="center" vertical="center"/>
    </xf>
    <xf numFmtId="3" fontId="4" fillId="0" borderId="77" xfId="0" applyNumberFormat="1" applyFont="1" applyBorder="1" applyAlignment="1">
      <alignment horizontal="center" vertical="center"/>
    </xf>
    <xf numFmtId="9" fontId="3" fillId="0" borderId="71" xfId="0" applyNumberFormat="1" applyFont="1" applyBorder="1" applyAlignment="1">
      <alignment horizontal="right"/>
    </xf>
    <xf numFmtId="0" fontId="7" fillId="34" borderId="56" xfId="0" applyFont="1" applyFill="1" applyBorder="1" applyAlignment="1">
      <alignment horizontal="center" vertical="center" wrapText="1"/>
    </xf>
    <xf numFmtId="0" fontId="7" fillId="34" borderId="15" xfId="0" applyFont="1" applyFill="1" applyBorder="1" applyAlignment="1">
      <alignment horizontal="center" vertical="center" wrapText="1"/>
    </xf>
    <xf numFmtId="3" fontId="4" fillId="0" borderId="78" xfId="0" applyNumberFormat="1" applyFont="1" applyBorder="1" applyAlignment="1">
      <alignment horizontal="center" vertical="center"/>
    </xf>
    <xf numFmtId="3" fontId="4" fillId="0" borderId="60"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4" fillId="0" borderId="78" xfId="0" applyFont="1" applyBorder="1" applyAlignment="1">
      <alignment horizontal="center" vertical="center" wrapText="1"/>
    </xf>
    <xf numFmtId="43" fontId="0" fillId="33" borderId="15" xfId="49" applyNumberFormat="1" applyFont="1" applyFill="1" applyBorder="1" applyAlignment="1">
      <alignment horizontal="center" vertical="center" wrapText="1"/>
    </xf>
    <xf numFmtId="3" fontId="4" fillId="0" borderId="17"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19" xfId="0" applyNumberFormat="1" applyFont="1" applyBorder="1" applyAlignment="1">
      <alignment horizontal="center" vertical="center"/>
    </xf>
    <xf numFmtId="43" fontId="0" fillId="0" borderId="15" xfId="49" applyNumberFormat="1" applyFont="1" applyFill="1" applyBorder="1" applyAlignment="1">
      <alignment horizontal="center" vertical="center" wrapText="1"/>
    </xf>
    <xf numFmtId="43" fontId="0" fillId="0" borderId="12" xfId="49" applyNumberFormat="1" applyFont="1" applyFill="1" applyBorder="1" applyAlignment="1">
      <alignment horizontal="center" vertical="center" wrapText="1"/>
    </xf>
    <xf numFmtId="43" fontId="0" fillId="0" borderId="11" xfId="49"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5" fillId="0" borderId="14" xfId="0" applyFont="1" applyFill="1" applyBorder="1" applyAlignment="1">
      <alignment horizontal="left"/>
    </xf>
    <xf numFmtId="0" fontId="5" fillId="0" borderId="27" xfId="0" applyFont="1" applyFill="1" applyBorder="1" applyAlignment="1">
      <alignment horizontal="left"/>
    </xf>
    <xf numFmtId="0" fontId="5" fillId="0" borderId="13" xfId="0" applyFont="1" applyFill="1" applyBorder="1" applyAlignment="1">
      <alignment horizontal="left"/>
    </xf>
    <xf numFmtId="0" fontId="0" fillId="0" borderId="14" xfId="0" applyFont="1" applyFill="1" applyBorder="1" applyAlignment="1">
      <alignment horizontal="left"/>
    </xf>
    <xf numFmtId="0" fontId="0" fillId="0" borderId="27" xfId="0" applyFont="1" applyFill="1" applyBorder="1" applyAlignment="1">
      <alignment horizontal="left"/>
    </xf>
    <xf numFmtId="0" fontId="0" fillId="0" borderId="13" xfId="0" applyFont="1" applyFill="1" applyBorder="1" applyAlignment="1">
      <alignment horizontal="left"/>
    </xf>
    <xf numFmtId="0" fontId="4" fillId="0" borderId="10" xfId="0" applyFont="1" applyFill="1" applyBorder="1" applyAlignment="1">
      <alignment horizontal="left"/>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7" fillId="0" borderId="10" xfId="0" applyFont="1" applyBorder="1" applyAlignment="1">
      <alignment horizontal="center" vertical="top"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9" fontId="17"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0" fontId="17" fillId="0" borderId="11" xfId="0" applyFont="1" applyBorder="1" applyAlignment="1">
      <alignment horizontal="center" vertical="top"/>
    </xf>
    <xf numFmtId="0" fontId="17" fillId="0" borderId="10" xfId="0" applyFont="1" applyBorder="1" applyAlignment="1">
      <alignment horizontal="center" vertical="top"/>
    </xf>
    <xf numFmtId="0" fontId="6" fillId="34" borderId="66" xfId="0" applyFont="1" applyFill="1" applyBorder="1" applyAlignment="1">
      <alignment horizontal="center"/>
    </xf>
    <xf numFmtId="0" fontId="4" fillId="0" borderId="10"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29" xfId="0" applyFont="1" applyFill="1" applyBorder="1" applyAlignment="1">
      <alignment horizontal="left" vertical="center"/>
    </xf>
    <xf numFmtId="0" fontId="0" fillId="0" borderId="23" xfId="0" applyFont="1" applyFill="1" applyBorder="1" applyAlignment="1">
      <alignment horizontal="left"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xf>
    <xf numFmtId="0" fontId="17" fillId="0" borderId="12" xfId="0" applyFont="1" applyBorder="1" applyAlignment="1">
      <alignment horizontal="center"/>
    </xf>
    <xf numFmtId="0" fontId="17" fillId="0" borderId="11" xfId="0" applyFont="1" applyBorder="1" applyAlignment="1">
      <alignment horizontal="center"/>
    </xf>
    <xf numFmtId="0" fontId="17" fillId="35" borderId="15" xfId="0" applyFont="1" applyFill="1" applyBorder="1" applyAlignment="1">
      <alignment horizontal="center" vertical="center"/>
    </xf>
    <xf numFmtId="0" fontId="17" fillId="35" borderId="12" xfId="0" applyFont="1" applyFill="1" applyBorder="1" applyAlignment="1">
      <alignment horizontal="center" vertical="center"/>
    </xf>
    <xf numFmtId="0" fontId="17" fillId="35" borderId="11" xfId="0" applyFont="1" applyFill="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9" fontId="8" fillId="35" borderId="15" xfId="0" applyNumberFormat="1" applyFont="1" applyFill="1" applyBorder="1" applyAlignment="1">
      <alignment horizontal="center"/>
    </xf>
    <xf numFmtId="0" fontId="8" fillId="35" borderId="12" xfId="0" applyFont="1" applyFill="1" applyBorder="1" applyAlignment="1">
      <alignment horizontal="center"/>
    </xf>
    <xf numFmtId="0" fontId="8" fillId="35" borderId="11" xfId="0" applyFont="1" applyFill="1" applyBorder="1" applyAlignment="1">
      <alignment horizontal="center"/>
    </xf>
    <xf numFmtId="0" fontId="17" fillId="0" borderId="55" xfId="0" applyFont="1" applyBorder="1" applyAlignment="1">
      <alignment horizontal="center"/>
    </xf>
    <xf numFmtId="0" fontId="17" fillId="0" borderId="55" xfId="0" applyFont="1" applyBorder="1" applyAlignment="1">
      <alignment horizontal="center" vertical="center"/>
    </xf>
    <xf numFmtId="0" fontId="17" fillId="35" borderId="55" xfId="0" applyFont="1" applyFill="1" applyBorder="1" applyAlignment="1">
      <alignment horizontal="center" vertical="center"/>
    </xf>
    <xf numFmtId="0" fontId="8" fillId="35" borderId="15" xfId="0" applyFont="1" applyFill="1" applyBorder="1" applyAlignment="1">
      <alignment horizontal="center"/>
    </xf>
    <xf numFmtId="0" fontId="17" fillId="0" borderId="54" xfId="0" applyFont="1" applyBorder="1" applyAlignment="1">
      <alignment horizontal="center" vertical="center"/>
    </xf>
    <xf numFmtId="0" fontId="17" fillId="35" borderId="54" xfId="0" applyFont="1" applyFill="1" applyBorder="1" applyAlignment="1">
      <alignment horizontal="center" vertical="center"/>
    </xf>
    <xf numFmtId="0" fontId="8" fillId="35" borderId="54" xfId="0" applyFont="1" applyFill="1" applyBorder="1" applyAlignment="1">
      <alignment horizontal="center"/>
    </xf>
    <xf numFmtId="43" fontId="0" fillId="0" borderId="12" xfId="49" applyNumberFormat="1" applyFont="1" applyFill="1" applyBorder="1" applyAlignment="1">
      <alignment horizontal="center" vertical="center" wrapText="1"/>
    </xf>
    <xf numFmtId="43" fontId="0" fillId="0" borderId="11" xfId="49" applyNumberFormat="1" applyFont="1" applyFill="1" applyBorder="1" applyAlignment="1">
      <alignment horizontal="center" vertical="center" wrapText="1"/>
    </xf>
    <xf numFmtId="0" fontId="0" fillId="0" borderId="15" xfId="0" applyFont="1" applyBorder="1" applyAlignment="1">
      <alignment horizontal="justify" vertical="justify"/>
    </xf>
    <xf numFmtId="0" fontId="0" fillId="0" borderId="11" xfId="0" applyFont="1" applyBorder="1" applyAlignment="1">
      <alignment horizontal="justify" vertical="justify"/>
    </xf>
    <xf numFmtId="0" fontId="0" fillId="0" borderId="15" xfId="0" applyFont="1" applyBorder="1" applyAlignment="1">
      <alignment horizontal="center" vertical="justify"/>
    </xf>
    <xf numFmtId="0" fontId="0" fillId="0" borderId="11" xfId="0" applyFont="1" applyBorder="1" applyAlignment="1">
      <alignment horizontal="center" vertical="justify"/>
    </xf>
    <xf numFmtId="43" fontId="0" fillId="0" borderId="15" xfId="49" applyNumberFormat="1" applyFont="1" applyFill="1" applyBorder="1" applyAlignment="1">
      <alignment horizontal="center" vertical="center" wrapText="1"/>
    </xf>
    <xf numFmtId="0" fontId="7" fillId="0" borderId="10" xfId="0" applyNumberFormat="1" applyFont="1" applyBorder="1" applyAlignment="1">
      <alignment horizontal="left" vertical="top" wrapText="1"/>
    </xf>
    <xf numFmtId="0" fontId="7" fillId="0" borderId="10" xfId="0" applyFont="1" applyBorder="1" applyAlignment="1">
      <alignment horizontal="left"/>
    </xf>
    <xf numFmtId="1" fontId="0" fillId="35" borderId="15" xfId="0" applyNumberFormat="1" applyFont="1" applyFill="1" applyBorder="1" applyAlignment="1">
      <alignment horizontal="center" vertical="center" wrapText="1"/>
    </xf>
    <xf numFmtId="1" fontId="0" fillId="35" borderId="12" xfId="0" applyNumberFormat="1" applyFont="1" applyFill="1" applyBorder="1" applyAlignment="1">
      <alignment horizontal="center" vertical="center" wrapText="1"/>
    </xf>
    <xf numFmtId="1" fontId="0" fillId="35" borderId="11" xfId="0" applyNumberFormat="1" applyFont="1" applyFill="1" applyBorder="1" applyAlignment="1">
      <alignment horizontal="center" vertical="center" wrapText="1"/>
    </xf>
    <xf numFmtId="0" fontId="0" fillId="37" borderId="12" xfId="0" applyFont="1" applyFill="1" applyBorder="1" applyAlignment="1">
      <alignment horizontal="center" vertical="center"/>
    </xf>
    <xf numFmtId="0" fontId="0" fillId="37" borderId="11" xfId="0" applyFont="1" applyFill="1" applyBorder="1" applyAlignment="1">
      <alignment horizontal="center" vertical="center"/>
    </xf>
    <xf numFmtId="0" fontId="0" fillId="0" borderId="15" xfId="0" applyFont="1" applyBorder="1" applyAlignment="1">
      <alignment horizontal="center"/>
    </xf>
    <xf numFmtId="0" fontId="0" fillId="0" borderId="55" xfId="0" applyFont="1" applyBorder="1" applyAlignment="1">
      <alignment horizontal="center"/>
    </xf>
    <xf numFmtId="0" fontId="0" fillId="35" borderId="15" xfId="0" applyFont="1" applyFill="1" applyBorder="1" applyAlignment="1">
      <alignment horizontal="center"/>
    </xf>
    <xf numFmtId="0" fontId="0" fillId="35" borderId="55" xfId="0" applyFont="1" applyFill="1" applyBorder="1" applyAlignment="1">
      <alignment horizontal="center"/>
    </xf>
    <xf numFmtId="0" fontId="0" fillId="37" borderId="55" xfId="0" applyFont="1" applyFill="1" applyBorder="1" applyAlignment="1">
      <alignment horizontal="center" vertical="center"/>
    </xf>
    <xf numFmtId="0" fontId="19" fillId="0" borderId="60" xfId="0" applyFont="1" applyBorder="1" applyAlignment="1">
      <alignment horizontal="center"/>
    </xf>
    <xf numFmtId="0" fontId="19" fillId="0" borderId="0" xfId="0" applyFont="1" applyBorder="1" applyAlignment="1">
      <alignment horizontal="center"/>
    </xf>
    <xf numFmtId="0" fontId="19" fillId="0" borderId="70" xfId="0" applyFont="1" applyBorder="1" applyAlignment="1">
      <alignment horizontal="center"/>
    </xf>
    <xf numFmtId="0" fontId="21" fillId="0" borderId="75" xfId="0" applyFont="1" applyBorder="1" applyAlignment="1">
      <alignment horizontal="center"/>
    </xf>
    <xf numFmtId="0" fontId="21" fillId="0" borderId="76" xfId="0" applyFont="1" applyBorder="1" applyAlignment="1">
      <alignment horizontal="center"/>
    </xf>
    <xf numFmtId="0" fontId="21" fillId="0" borderId="77" xfId="0" applyFont="1" applyBorder="1" applyAlignment="1">
      <alignment horizontal="center"/>
    </xf>
    <xf numFmtId="0" fontId="22" fillId="0" borderId="60" xfId="0" applyFont="1" applyBorder="1" applyAlignment="1">
      <alignment horizontal="center"/>
    </xf>
    <xf numFmtId="0" fontId="22" fillId="0" borderId="0" xfId="0" applyFont="1" applyBorder="1" applyAlignment="1">
      <alignment horizontal="center"/>
    </xf>
    <xf numFmtId="0" fontId="22" fillId="0" borderId="70" xfId="0" applyFont="1" applyBorder="1" applyAlignment="1">
      <alignment horizontal="center"/>
    </xf>
    <xf numFmtId="0" fontId="4" fillId="0" borderId="70" xfId="0" applyFont="1" applyBorder="1" applyAlignment="1">
      <alignment horizontal="center"/>
    </xf>
    <xf numFmtId="0" fontId="5" fillId="0" borderId="7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0" fontId="2" fillId="35" borderId="24" xfId="0" applyNumberFormat="1" applyFont="1" applyFill="1" applyBorder="1" applyAlignment="1">
      <alignment horizontal="center" vertical="center"/>
    </xf>
    <xf numFmtId="10" fontId="2" fillId="35" borderId="79" xfId="0" applyNumberFormat="1" applyFont="1" applyFill="1" applyBorder="1" applyAlignment="1">
      <alignment horizontal="center" vertical="center"/>
    </xf>
    <xf numFmtId="0" fontId="12" fillId="34" borderId="24" xfId="0" applyFont="1" applyFill="1" applyBorder="1" applyAlignment="1">
      <alignment horizontal="center" vertical="center" wrapText="1"/>
    </xf>
    <xf numFmtId="0" fontId="12" fillId="34" borderId="80" xfId="0" applyFont="1" applyFill="1" applyBorder="1" applyAlignment="1">
      <alignment horizontal="center" vertical="center" wrapText="1"/>
    </xf>
    <xf numFmtId="0" fontId="12" fillId="34" borderId="24" xfId="0" applyFont="1" applyFill="1" applyBorder="1" applyAlignment="1">
      <alignment horizontal="center" vertical="center"/>
    </xf>
    <xf numFmtId="0" fontId="12" fillId="34" borderId="78" xfId="0" applyFont="1" applyFill="1" applyBorder="1" applyAlignment="1">
      <alignment horizontal="center" vertical="center"/>
    </xf>
    <xf numFmtId="0" fontId="12" fillId="34" borderId="79" xfId="0" applyFont="1" applyFill="1" applyBorder="1" applyAlignment="1">
      <alignment horizontal="center" vertical="center"/>
    </xf>
    <xf numFmtId="3" fontId="4"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left" vertical="center"/>
    </xf>
    <xf numFmtId="0" fontId="12" fillId="34" borderId="10" xfId="0" applyFont="1" applyFill="1" applyBorder="1" applyAlignment="1">
      <alignment horizontal="center" vertical="center"/>
    </xf>
    <xf numFmtId="0" fontId="60" fillId="0" borderId="15" xfId="54" applyFont="1" applyBorder="1" applyAlignment="1">
      <alignment horizontal="center" vertical="center"/>
      <protection/>
    </xf>
    <xf numFmtId="0" fontId="60" fillId="0" borderId="12" xfId="54" applyFont="1" applyBorder="1" applyAlignment="1">
      <alignment horizontal="center" vertical="center"/>
      <protection/>
    </xf>
    <xf numFmtId="0" fontId="60" fillId="0" borderId="11" xfId="54" applyFont="1" applyBorder="1" applyAlignment="1">
      <alignment horizontal="center" vertical="center"/>
      <protection/>
    </xf>
    <xf numFmtId="0" fontId="60" fillId="0" borderId="10" xfId="54" applyFont="1" applyBorder="1" applyAlignment="1">
      <alignment horizontal="center" vertical="center"/>
      <protection/>
    </xf>
    <xf numFmtId="0" fontId="60" fillId="0" borderId="10" xfId="54" applyFont="1" applyBorder="1" applyAlignment="1">
      <alignment horizontal="center" vertical="center" wrapText="1"/>
      <protection/>
    </xf>
    <xf numFmtId="0" fontId="62" fillId="0" borderId="10" xfId="54" applyFont="1" applyBorder="1" applyAlignment="1">
      <alignment horizontal="center" vertical="center"/>
      <protection/>
    </xf>
    <xf numFmtId="0" fontId="62" fillId="35" borderId="10" xfId="54" applyFont="1" applyFill="1" applyBorder="1" applyAlignment="1">
      <alignment horizontal="center" vertical="center"/>
      <protection/>
    </xf>
    <xf numFmtId="0" fontId="60" fillId="0" borderId="15" xfId="54" applyFont="1" applyBorder="1" applyAlignment="1">
      <alignment horizontal="center" vertical="center" wrapText="1"/>
      <protection/>
    </xf>
    <xf numFmtId="0" fontId="60" fillId="0" borderId="12" xfId="54" applyFont="1" applyBorder="1" applyAlignment="1">
      <alignment horizontal="center" vertical="center" wrapText="1"/>
      <protection/>
    </xf>
    <xf numFmtId="0" fontId="60" fillId="0" borderId="11" xfId="54" applyFont="1" applyBorder="1" applyAlignment="1">
      <alignment horizontal="center" vertical="center" wrapText="1"/>
      <protection/>
    </xf>
    <xf numFmtId="0" fontId="62" fillId="0" borderId="15" xfId="54" applyFont="1" applyBorder="1" applyAlignment="1">
      <alignment horizontal="center" vertical="center"/>
      <protection/>
    </xf>
    <xf numFmtId="0" fontId="62" fillId="0" borderId="12" xfId="54" applyFont="1" applyBorder="1" applyAlignment="1">
      <alignment horizontal="center" vertical="center"/>
      <protection/>
    </xf>
    <xf numFmtId="0" fontId="62" fillId="0" borderId="11" xfId="54" applyFont="1" applyBorder="1" applyAlignment="1">
      <alignment horizontal="center" vertical="center"/>
      <protection/>
    </xf>
    <xf numFmtId="0" fontId="62" fillId="35" borderId="15" xfId="54" applyFont="1" applyFill="1" applyBorder="1" applyAlignment="1">
      <alignment horizontal="center" vertical="center"/>
      <protection/>
    </xf>
    <xf numFmtId="0" fontId="62" fillId="35" borderId="12" xfId="54" applyFont="1" applyFill="1" applyBorder="1" applyAlignment="1">
      <alignment horizontal="center" vertical="center"/>
      <protection/>
    </xf>
    <xf numFmtId="0" fontId="62" fillId="35" borderId="11" xfId="54" applyFont="1" applyFill="1" applyBorder="1" applyAlignment="1">
      <alignment horizontal="center" vertical="center"/>
      <protection/>
    </xf>
    <xf numFmtId="43" fontId="0" fillId="33" borderId="10" xfId="49" applyNumberFormat="1" applyFont="1" applyFill="1" applyBorder="1" applyAlignment="1">
      <alignment horizontal="center" vertical="center" wrapText="1"/>
    </xf>
    <xf numFmtId="0" fontId="7" fillId="34" borderId="10" xfId="0" applyFont="1" applyFill="1" applyBorder="1" applyAlignment="1">
      <alignment horizontal="center"/>
    </xf>
    <xf numFmtId="0" fontId="6" fillId="34" borderId="10" xfId="0" applyFont="1" applyFill="1" applyBorder="1" applyAlignment="1">
      <alignment horizontal="center"/>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12" fillId="34" borderId="10" xfId="0" applyFont="1" applyFill="1" applyBorder="1" applyAlignment="1">
      <alignment horizontal="center" vertical="center" wrapText="1"/>
    </xf>
    <xf numFmtId="0" fontId="9" fillId="34" borderId="10" xfId="0" applyFont="1" applyFill="1" applyBorder="1" applyAlignment="1">
      <alignment horizontal="center"/>
    </xf>
    <xf numFmtId="0" fontId="0" fillId="34" borderId="10" xfId="0" applyFont="1" applyFill="1" applyBorder="1" applyAlignment="1">
      <alignment horizontal="center"/>
    </xf>
    <xf numFmtId="0" fontId="7" fillId="0" borderId="10" xfId="0" applyFont="1" applyBorder="1" applyAlignment="1">
      <alignment horizontal="center"/>
    </xf>
    <xf numFmtId="43" fontId="0" fillId="33" borderId="10" xfId="49" applyNumberFormat="1" applyFont="1" applyFill="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36" borderId="10" xfId="0" applyFont="1" applyFill="1" applyBorder="1" applyAlignment="1">
      <alignment horizontal="center" vertical="center" wrapText="1"/>
    </xf>
    <xf numFmtId="171" fontId="10" fillId="0" borderId="10" xfId="49" applyFont="1" applyBorder="1" applyAlignment="1">
      <alignment horizontal="center" vertical="center" wrapText="1"/>
    </xf>
    <xf numFmtId="171" fontId="10" fillId="35" borderId="10" xfId="49" applyFont="1" applyFill="1" applyBorder="1" applyAlignment="1">
      <alignment horizontal="center" vertical="center"/>
    </xf>
    <xf numFmtId="0" fontId="10"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171" fontId="10" fillId="35" borderId="10" xfId="49" applyFont="1" applyFill="1" applyBorder="1" applyAlignment="1">
      <alignment horizontal="center" vertical="center" wrapText="1"/>
    </xf>
    <xf numFmtId="171" fontId="10" fillId="0" borderId="10" xfId="49" applyFont="1" applyFill="1" applyBorder="1" applyAlignment="1">
      <alignment horizontal="center" vertical="center"/>
    </xf>
    <xf numFmtId="0" fontId="0" fillId="0" borderId="10" xfId="0" applyFont="1" applyFill="1" applyBorder="1" applyAlignment="1">
      <alignment horizontal="center" vertical="justify"/>
    </xf>
    <xf numFmtId="0" fontId="0" fillId="0" borderId="10" xfId="0" applyFont="1" applyFill="1" applyBorder="1" applyAlignment="1">
      <alignment horizontal="center" vertical="center"/>
    </xf>
    <xf numFmtId="9" fontId="0" fillId="37" borderId="10" xfId="0" applyNumberFormat="1" applyFont="1" applyFill="1" applyBorder="1" applyAlignment="1">
      <alignment horizontal="center"/>
    </xf>
    <xf numFmtId="0" fontId="0" fillId="0" borderId="10" xfId="0" applyFont="1" applyBorder="1" applyAlignment="1">
      <alignment horizontal="center" vertical="top" wrapText="1"/>
    </xf>
    <xf numFmtId="0" fontId="0" fillId="37" borderId="10" xfId="0" applyFont="1" applyFill="1" applyBorder="1" applyAlignment="1">
      <alignment horizontal="center"/>
    </xf>
    <xf numFmtId="0" fontId="0" fillId="0" borderId="10" xfId="0" applyFont="1" applyBorder="1" applyAlignment="1">
      <alignment horizontal="left" vertical="center"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left"/>
    </xf>
    <xf numFmtId="0" fontId="4" fillId="0" borderId="10" xfId="0" applyFont="1" applyFill="1" applyBorder="1" applyAlignment="1">
      <alignment horizontal="left"/>
    </xf>
    <xf numFmtId="0" fontId="0" fillId="33" borderId="10" xfId="0" applyFont="1" applyFill="1" applyBorder="1" applyAlignment="1">
      <alignment horizontal="center" vertical="center" wrapText="1"/>
    </xf>
    <xf numFmtId="171" fontId="10" fillId="0" borderId="10" xfId="49" applyFont="1" applyBorder="1" applyAlignment="1">
      <alignment horizontal="center"/>
    </xf>
    <xf numFmtId="171" fontId="10" fillId="0" borderId="10" xfId="49" applyFont="1" applyBorder="1" applyAlignment="1">
      <alignment horizontal="center" vertical="center"/>
    </xf>
    <xf numFmtId="9" fontId="0" fillId="0" borderId="10" xfId="0" applyNumberFormat="1" applyFont="1" applyBorder="1" applyAlignment="1">
      <alignment horizontal="center" vertical="center" wrapText="1"/>
    </xf>
    <xf numFmtId="171" fontId="10" fillId="0" borderId="10" xfId="49" applyFont="1" applyFill="1" applyBorder="1" applyAlignment="1">
      <alignment horizontal="center" vertical="center" wrapText="1"/>
    </xf>
    <xf numFmtId="171" fontId="10" fillId="35" borderId="10" xfId="49" applyNumberFormat="1" applyFont="1" applyFill="1" applyBorder="1" applyAlignment="1">
      <alignment horizontal="center" vertical="center"/>
    </xf>
    <xf numFmtId="0" fontId="0" fillId="0" borderId="10" xfId="0" applyFont="1" applyBorder="1" applyAlignment="1">
      <alignment horizontal="center"/>
    </xf>
    <xf numFmtId="43" fontId="0" fillId="33" borderId="10" xfId="49" applyNumberFormat="1" applyFont="1" applyFill="1" applyBorder="1" applyAlignment="1" applyProtection="1">
      <alignment horizontal="center" vertical="center" wrapText="1"/>
      <protection locked="0"/>
    </xf>
    <xf numFmtId="0" fontId="0" fillId="37" borderId="10" xfId="0" applyFont="1" applyFill="1" applyBorder="1" applyAlignment="1">
      <alignment horizontal="right"/>
    </xf>
    <xf numFmtId="43" fontId="0" fillId="0" borderId="10" xfId="49" applyNumberFormat="1" applyFont="1" applyFill="1" applyBorder="1" applyAlignment="1">
      <alignment horizontal="center" vertical="center" wrapText="1"/>
    </xf>
    <xf numFmtId="171" fontId="12" fillId="0" borderId="10" xfId="49"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xf>
    <xf numFmtId="43" fontId="0" fillId="33" borderId="10" xfId="0" applyNumberFormat="1" applyFont="1" applyFill="1" applyBorder="1" applyAlignment="1">
      <alignment horizontal="center" vertical="center" wrapText="1"/>
    </xf>
    <xf numFmtId="3" fontId="10" fillId="0" borderId="10" xfId="0" applyNumberFormat="1" applyFont="1" applyBorder="1" applyAlignment="1">
      <alignment horizontal="center" vertical="center" wrapText="1"/>
    </xf>
    <xf numFmtId="3" fontId="10" fillId="0" borderId="10" xfId="51" applyNumberFormat="1" applyFont="1" applyFill="1" applyBorder="1" applyAlignment="1">
      <alignment horizontal="center" vertical="center" wrapText="1"/>
    </xf>
    <xf numFmtId="3" fontId="10" fillId="35" borderId="10" xfId="51" applyNumberFormat="1" applyFont="1" applyFill="1" applyBorder="1" applyAlignment="1">
      <alignment horizontal="center" vertical="center" wrapText="1"/>
    </xf>
    <xf numFmtId="0" fontId="9" fillId="0" borderId="10" xfId="0" applyFont="1" applyBorder="1" applyAlignment="1">
      <alignment horizontal="center"/>
    </xf>
    <xf numFmtId="0" fontId="10" fillId="0" borderId="10" xfId="0" applyFont="1" applyBorder="1" applyAlignment="1">
      <alignment horizontal="center"/>
    </xf>
    <xf numFmtId="0" fontId="12" fillId="0" borderId="10" xfId="0" applyFont="1" applyBorder="1" applyAlignment="1">
      <alignment horizontal="center"/>
    </xf>
    <xf numFmtId="0" fontId="5" fillId="0" borderId="10" xfId="0" applyFont="1" applyFill="1" applyBorder="1" applyAlignment="1">
      <alignment horizontal="left"/>
    </xf>
    <xf numFmtId="0" fontId="0" fillId="0" borderId="10" xfId="0" applyFont="1" applyFill="1" applyBorder="1" applyAlignment="1">
      <alignment horizontal="left"/>
    </xf>
    <xf numFmtId="0" fontId="4" fillId="0" borderId="10" xfId="0" applyFont="1" applyFill="1" applyBorder="1" applyAlignment="1">
      <alignment horizontal="center"/>
    </xf>
    <xf numFmtId="0" fontId="9" fillId="34" borderId="53" xfId="0" applyFont="1" applyFill="1" applyBorder="1" applyAlignment="1">
      <alignment horizontal="center"/>
    </xf>
    <xf numFmtId="0" fontId="0" fillId="34" borderId="53"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JE_PRES_GASTOS16"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0</xdr:col>
      <xdr:colOff>1304925</xdr:colOff>
      <xdr:row>4</xdr:row>
      <xdr:rowOff>19050</xdr:rowOff>
    </xdr:to>
    <xdr:pic>
      <xdr:nvPicPr>
        <xdr:cNvPr id="1" name="1 Imagen"/>
        <xdr:cNvPicPr preferRelativeResize="1">
          <a:picLocks noChangeAspect="1"/>
        </xdr:cNvPicPr>
      </xdr:nvPicPr>
      <xdr:blipFill>
        <a:blip r:embed="rId1"/>
        <a:stretch>
          <a:fillRect/>
        </a:stretch>
      </xdr:blipFill>
      <xdr:spPr>
        <a:xfrm>
          <a:off x="190500" y="0"/>
          <a:ext cx="11144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A31"/>
  <sheetViews>
    <sheetView zoomScale="85" zoomScaleNormal="85" zoomScalePageLayoutView="0" workbookViewId="0" topLeftCell="I4">
      <selection activeCell="E10" sqref="E10"/>
    </sheetView>
  </sheetViews>
  <sheetFormatPr defaultColWidth="11.421875" defaultRowHeight="12.75"/>
  <cols>
    <col min="1" max="1" width="23.7109375" style="46" customWidth="1"/>
    <col min="2" max="2" width="39.140625" style="46" customWidth="1"/>
    <col min="3" max="3" width="25.140625" style="46" customWidth="1"/>
    <col min="4" max="4" width="24.7109375" style="46" customWidth="1"/>
    <col min="5" max="5" width="18.8515625" style="46" customWidth="1"/>
    <col min="6" max="6" width="20.00390625" style="46" customWidth="1"/>
    <col min="7" max="7" width="22.7109375" style="46" customWidth="1"/>
    <col min="8" max="8" width="18.140625" style="46" customWidth="1"/>
    <col min="9" max="13" width="18.421875" style="46" customWidth="1"/>
    <col min="14" max="14" width="23.8515625" style="46" customWidth="1"/>
    <col min="15" max="15" width="2.28125" style="46" customWidth="1"/>
    <col min="16" max="16" width="2.421875" style="46" customWidth="1"/>
    <col min="17" max="17" width="2.7109375" style="46" customWidth="1"/>
    <col min="18" max="20" width="2.421875" style="46" customWidth="1"/>
    <col min="21" max="21" width="2.28125" style="46" customWidth="1"/>
    <col min="22" max="25" width="2.421875" style="46" customWidth="1"/>
    <col min="26" max="26" width="2.7109375" style="46" customWidth="1"/>
    <col min="27" max="27" width="11.421875" style="46" customWidth="1"/>
  </cols>
  <sheetData>
    <row r="1" spans="1:27" s="231" customFormat="1" ht="17.25" customHeight="1" thickTop="1">
      <c r="A1" s="573" t="s">
        <v>171</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5"/>
    </row>
    <row r="2" spans="1:27" s="231" customFormat="1" ht="17.25" customHeight="1">
      <c r="A2" s="576" t="s">
        <v>199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8"/>
    </row>
    <row r="3" spans="1:27" s="231" customFormat="1" ht="17.25" customHeight="1">
      <c r="A3" s="576" t="s">
        <v>172</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8"/>
    </row>
    <row r="4" spans="1:27" s="231" customFormat="1" ht="17.25" customHeight="1">
      <c r="A4" s="576"/>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8"/>
    </row>
    <row r="5" spans="1:27" s="260" customFormat="1" ht="22.5" customHeight="1">
      <c r="A5" s="245" t="s">
        <v>164</v>
      </c>
      <c r="B5" s="579" t="s">
        <v>177</v>
      </c>
      <c r="C5" s="579"/>
      <c r="D5" s="579"/>
      <c r="E5" s="579"/>
      <c r="F5" s="579"/>
      <c r="G5" s="579"/>
      <c r="H5" s="579"/>
      <c r="I5" s="579"/>
      <c r="J5" s="579"/>
      <c r="K5" s="579"/>
      <c r="L5" s="579"/>
      <c r="M5" s="579"/>
      <c r="N5" s="579"/>
      <c r="O5" s="579"/>
      <c r="P5" s="579"/>
      <c r="Q5" s="579"/>
      <c r="R5" s="579"/>
      <c r="S5" s="579"/>
      <c r="T5" s="579"/>
      <c r="U5" s="579"/>
      <c r="V5" s="579"/>
      <c r="W5" s="579"/>
      <c r="X5" s="579"/>
      <c r="Y5" s="579"/>
      <c r="Z5" s="579"/>
      <c r="AA5" s="580"/>
    </row>
    <row r="6" spans="1:27" s="260" customFormat="1" ht="85.5" customHeight="1">
      <c r="A6" s="246" t="s">
        <v>165</v>
      </c>
      <c r="B6" s="558" t="s">
        <v>227</v>
      </c>
      <c r="C6" s="559"/>
      <c r="D6" s="559"/>
      <c r="E6" s="559"/>
      <c r="F6" s="559"/>
      <c r="G6" s="559"/>
      <c r="H6" s="559"/>
      <c r="I6" s="559"/>
      <c r="J6" s="559"/>
      <c r="K6" s="559"/>
      <c r="L6" s="559"/>
      <c r="M6" s="559"/>
      <c r="N6" s="559"/>
      <c r="O6" s="559"/>
      <c r="P6" s="559"/>
      <c r="Q6" s="559"/>
      <c r="R6" s="559"/>
      <c r="S6" s="559"/>
      <c r="T6" s="559"/>
      <c r="U6" s="559"/>
      <c r="V6" s="559"/>
      <c r="W6" s="559"/>
      <c r="X6" s="559"/>
      <c r="Y6" s="559"/>
      <c r="Z6" s="559"/>
      <c r="AA6" s="560"/>
    </row>
    <row r="7" spans="1:27" s="231" customFormat="1" ht="22.5" customHeight="1" thickBot="1">
      <c r="A7" s="247" t="s">
        <v>166</v>
      </c>
      <c r="B7" s="556" t="s">
        <v>228</v>
      </c>
      <c r="C7" s="556"/>
      <c r="D7" s="556"/>
      <c r="E7" s="556"/>
      <c r="F7" s="556"/>
      <c r="G7" s="556"/>
      <c r="H7" s="556"/>
      <c r="I7" s="556"/>
      <c r="J7" s="556"/>
      <c r="K7" s="556"/>
      <c r="L7" s="556"/>
      <c r="M7" s="556"/>
      <c r="N7" s="556"/>
      <c r="O7" s="556"/>
      <c r="P7" s="556"/>
      <c r="Q7" s="556"/>
      <c r="R7" s="556"/>
      <c r="S7" s="556"/>
      <c r="T7" s="556"/>
      <c r="U7" s="556"/>
      <c r="V7" s="556"/>
      <c r="W7" s="556"/>
      <c r="X7" s="556"/>
      <c r="Y7" s="556"/>
      <c r="Z7" s="556"/>
      <c r="AA7" s="557"/>
    </row>
    <row r="8" spans="1:27" s="177" customFormat="1" ht="18" customHeight="1"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555"/>
    </row>
    <row r="9" spans="1:27" s="177" customFormat="1" ht="15" customHeight="1" thickBot="1" thickTop="1">
      <c r="A9" s="561"/>
      <c r="B9" s="561"/>
      <c r="C9" s="561"/>
      <c r="D9" s="561"/>
      <c r="E9" s="561"/>
      <c r="F9" s="561"/>
      <c r="G9" s="561"/>
      <c r="H9" s="561"/>
      <c r="I9" s="236" t="s">
        <v>157</v>
      </c>
      <c r="J9" s="236" t="s">
        <v>158</v>
      </c>
      <c r="K9" s="236" t="s">
        <v>159</v>
      </c>
      <c r="L9" s="236" t="s">
        <v>160</v>
      </c>
      <c r="M9" s="562"/>
      <c r="N9" s="562"/>
      <c r="O9" s="562">
        <v>1</v>
      </c>
      <c r="P9" s="562"/>
      <c r="Q9" s="562"/>
      <c r="R9" s="562">
        <v>2</v>
      </c>
      <c r="S9" s="562"/>
      <c r="T9" s="562"/>
      <c r="U9" s="562">
        <v>3</v>
      </c>
      <c r="V9" s="562"/>
      <c r="W9" s="562"/>
      <c r="X9" s="562">
        <v>4</v>
      </c>
      <c r="Y9" s="562"/>
      <c r="Z9" s="562"/>
      <c r="AA9" s="555"/>
    </row>
    <row r="10" spans="1:27" ht="94.5" customHeight="1" thickBot="1" thickTop="1">
      <c r="A10" s="240" t="s">
        <v>229</v>
      </c>
      <c r="B10" s="167" t="s">
        <v>230</v>
      </c>
      <c r="C10" s="238" t="s">
        <v>1295</v>
      </c>
      <c r="D10" s="238" t="s">
        <v>1296</v>
      </c>
      <c r="E10" s="466" t="s">
        <v>130</v>
      </c>
      <c r="F10" s="175" t="s">
        <v>850</v>
      </c>
      <c r="G10" s="338" t="s">
        <v>852</v>
      </c>
      <c r="H10" s="533" t="s">
        <v>129</v>
      </c>
      <c r="I10" s="182"/>
      <c r="J10" s="183">
        <v>143169668</v>
      </c>
      <c r="K10" s="182"/>
      <c r="L10" s="182">
        <v>36000000</v>
      </c>
      <c r="M10" s="202">
        <f aca="true" t="shared" si="0" ref="M10:M18">+I10+J10+K10+L10</f>
        <v>179169668</v>
      </c>
      <c r="N10" s="76" t="s">
        <v>131</v>
      </c>
      <c r="O10" s="125"/>
      <c r="P10" s="125"/>
      <c r="Q10" s="125"/>
      <c r="R10" s="76"/>
      <c r="S10" s="76"/>
      <c r="T10" s="76"/>
      <c r="U10" s="164"/>
      <c r="V10" s="164"/>
      <c r="W10" s="164"/>
      <c r="X10" s="534" t="s">
        <v>220</v>
      </c>
      <c r="Y10" s="164"/>
      <c r="Z10" s="197"/>
      <c r="AA10" s="467">
        <v>0.88</v>
      </c>
    </row>
    <row r="11" spans="1:27" ht="81" customHeight="1" thickBot="1">
      <c r="A11" s="241" t="s">
        <v>231</v>
      </c>
      <c r="B11" s="126" t="s">
        <v>232</v>
      </c>
      <c r="C11" s="6" t="s">
        <v>233</v>
      </c>
      <c r="D11" s="25" t="s">
        <v>234</v>
      </c>
      <c r="E11" s="6" t="s">
        <v>132</v>
      </c>
      <c r="F11" s="6" t="s">
        <v>133</v>
      </c>
      <c r="G11" s="81" t="s">
        <v>851</v>
      </c>
      <c r="H11" s="25" t="s">
        <v>234</v>
      </c>
      <c r="I11" s="184"/>
      <c r="J11" s="185">
        <v>110000000</v>
      </c>
      <c r="K11" s="184"/>
      <c r="L11" s="184"/>
      <c r="M11" s="202">
        <f t="shared" si="0"/>
        <v>110000000</v>
      </c>
      <c r="N11" s="76" t="s">
        <v>134</v>
      </c>
      <c r="O11" s="127"/>
      <c r="P11" s="127"/>
      <c r="Q11" s="127"/>
      <c r="R11" s="6"/>
      <c r="S11" s="6"/>
      <c r="T11" s="6"/>
      <c r="U11" s="179"/>
      <c r="V11" s="179"/>
      <c r="W11" s="179"/>
      <c r="X11" s="179"/>
      <c r="Y11" s="179"/>
      <c r="Z11" s="198"/>
      <c r="AA11" s="467">
        <v>0.74</v>
      </c>
    </row>
    <row r="12" spans="1:27" ht="55.5" customHeight="1" thickBot="1">
      <c r="A12" s="241"/>
      <c r="B12" s="126"/>
      <c r="C12" s="6"/>
      <c r="D12" s="25"/>
      <c r="E12" s="20" t="s">
        <v>153</v>
      </c>
      <c r="F12" s="81" t="s">
        <v>853</v>
      </c>
      <c r="G12" s="6"/>
      <c r="H12" s="144" t="s">
        <v>854</v>
      </c>
      <c r="I12" s="184"/>
      <c r="J12" s="185">
        <v>50000000</v>
      </c>
      <c r="K12" s="184"/>
      <c r="L12" s="184"/>
      <c r="M12" s="202">
        <f t="shared" si="0"/>
        <v>50000000</v>
      </c>
      <c r="N12" s="76"/>
      <c r="O12" s="127"/>
      <c r="P12" s="127"/>
      <c r="Q12" s="127"/>
      <c r="R12" s="6"/>
      <c r="S12" s="6"/>
      <c r="T12" s="6"/>
      <c r="U12" s="179"/>
      <c r="V12" s="179"/>
      <c r="W12" s="179"/>
      <c r="X12" s="179"/>
      <c r="Y12" s="179"/>
      <c r="Z12" s="198"/>
      <c r="AA12" s="467"/>
    </row>
    <row r="13" spans="1:27" ht="66" customHeight="1" thickBot="1">
      <c r="A13" s="565" t="s">
        <v>235</v>
      </c>
      <c r="B13" s="566" t="s">
        <v>236</v>
      </c>
      <c r="C13" s="6" t="s">
        <v>237</v>
      </c>
      <c r="D13" s="6" t="s">
        <v>238</v>
      </c>
      <c r="E13" s="567" t="s">
        <v>135</v>
      </c>
      <c r="F13" s="81" t="s">
        <v>855</v>
      </c>
      <c r="G13" s="6" t="s">
        <v>136</v>
      </c>
      <c r="H13" s="6" t="s">
        <v>238</v>
      </c>
      <c r="I13" s="184"/>
      <c r="J13" s="185">
        <v>100000000</v>
      </c>
      <c r="K13" s="184"/>
      <c r="L13" s="184"/>
      <c r="M13" s="202">
        <f t="shared" si="0"/>
        <v>100000000</v>
      </c>
      <c r="N13" s="6" t="s">
        <v>137</v>
      </c>
      <c r="O13" s="127"/>
      <c r="P13" s="127"/>
      <c r="Q13" s="127"/>
      <c r="R13" s="6"/>
      <c r="S13" s="6"/>
      <c r="T13" s="6"/>
      <c r="U13" s="179"/>
      <c r="V13" s="179"/>
      <c r="W13" s="179"/>
      <c r="X13" s="179"/>
      <c r="Y13" s="179"/>
      <c r="Z13" s="198"/>
      <c r="AA13" s="467">
        <v>0.68</v>
      </c>
    </row>
    <row r="14" spans="1:27" ht="45.75" customHeight="1" hidden="1">
      <c r="A14" s="565"/>
      <c r="B14" s="566"/>
      <c r="C14" s="128" t="s">
        <v>175</v>
      </c>
      <c r="D14" s="128" t="s">
        <v>176</v>
      </c>
      <c r="E14" s="568"/>
      <c r="F14" s="128"/>
      <c r="G14" s="128"/>
      <c r="H14" s="128" t="s">
        <v>176</v>
      </c>
      <c r="I14" s="186"/>
      <c r="J14" s="187"/>
      <c r="K14" s="186"/>
      <c r="L14" s="186"/>
      <c r="M14" s="203">
        <f t="shared" si="0"/>
        <v>0</v>
      </c>
      <c r="N14" s="128"/>
      <c r="O14" s="129"/>
      <c r="P14" s="129"/>
      <c r="Q14" s="129"/>
      <c r="R14" s="128"/>
      <c r="S14" s="128"/>
      <c r="T14" s="128"/>
      <c r="U14" s="180"/>
      <c r="V14" s="180"/>
      <c r="W14" s="180"/>
      <c r="X14" s="180"/>
      <c r="Y14" s="180"/>
      <c r="Z14" s="199"/>
      <c r="AA14" s="467"/>
    </row>
    <row r="15" spans="1:27" ht="45.75" customHeight="1" thickBot="1">
      <c r="A15" s="565"/>
      <c r="B15" s="566"/>
      <c r="C15" s="128"/>
      <c r="D15" s="128"/>
      <c r="E15" s="569"/>
      <c r="F15" s="563" t="s">
        <v>858</v>
      </c>
      <c r="G15" s="81" t="s">
        <v>857</v>
      </c>
      <c r="H15" s="567" t="s">
        <v>238</v>
      </c>
      <c r="I15" s="186"/>
      <c r="J15" s="187"/>
      <c r="K15" s="186"/>
      <c r="L15" s="186"/>
      <c r="M15" s="203"/>
      <c r="N15" s="128"/>
      <c r="O15" s="129"/>
      <c r="P15" s="129"/>
      <c r="Q15" s="129"/>
      <c r="R15" s="128"/>
      <c r="S15" s="128"/>
      <c r="T15" s="128"/>
      <c r="U15" s="180"/>
      <c r="V15" s="180"/>
      <c r="W15" s="180"/>
      <c r="X15" s="180"/>
      <c r="Y15" s="180"/>
      <c r="Z15" s="199"/>
      <c r="AA15" s="467"/>
    </row>
    <row r="16" spans="1:27" ht="27.75" customHeight="1" thickBot="1">
      <c r="A16" s="565"/>
      <c r="B16" s="566"/>
      <c r="C16" s="128"/>
      <c r="D16" s="128"/>
      <c r="E16" s="76"/>
      <c r="F16" s="564"/>
      <c r="G16" s="6" t="s">
        <v>856</v>
      </c>
      <c r="H16" s="569"/>
      <c r="I16" s="186"/>
      <c r="J16" s="187"/>
      <c r="K16" s="186"/>
      <c r="L16" s="186"/>
      <c r="M16" s="203">
        <f>+I16+J16+K16+L16</f>
        <v>0</v>
      </c>
      <c r="N16" s="128"/>
      <c r="O16" s="129"/>
      <c r="P16" s="129"/>
      <c r="Q16" s="129"/>
      <c r="R16" s="128"/>
      <c r="S16" s="128"/>
      <c r="T16" s="128"/>
      <c r="U16" s="180"/>
      <c r="V16" s="180"/>
      <c r="W16" s="180"/>
      <c r="X16" s="180"/>
      <c r="Y16" s="180"/>
      <c r="Z16" s="199"/>
      <c r="AA16" s="467"/>
    </row>
    <row r="17" spans="1:27" ht="115.5" thickBot="1">
      <c r="A17" s="565"/>
      <c r="B17" s="566"/>
      <c r="C17" s="130" t="s">
        <v>239</v>
      </c>
      <c r="D17" s="130" t="s">
        <v>238</v>
      </c>
      <c r="E17" s="6" t="s">
        <v>138</v>
      </c>
      <c r="F17" s="6" t="s">
        <v>139</v>
      </c>
      <c r="G17" s="81" t="s">
        <v>859</v>
      </c>
      <c r="H17" s="130" t="s">
        <v>140</v>
      </c>
      <c r="I17" s="188"/>
      <c r="J17" s="189">
        <v>68350903</v>
      </c>
      <c r="K17" s="188"/>
      <c r="L17" s="188"/>
      <c r="M17" s="202">
        <f t="shared" si="0"/>
        <v>68350903</v>
      </c>
      <c r="N17" s="6" t="s">
        <v>141</v>
      </c>
      <c r="O17" s="127"/>
      <c r="P17" s="127"/>
      <c r="Q17" s="127"/>
      <c r="R17" s="6"/>
      <c r="S17" s="6"/>
      <c r="T17" s="6"/>
      <c r="U17" s="179"/>
      <c r="V17" s="179"/>
      <c r="W17" s="179"/>
      <c r="X17" s="179"/>
      <c r="Y17" s="179"/>
      <c r="Z17" s="198"/>
      <c r="AA17" s="467">
        <v>0.7</v>
      </c>
    </row>
    <row r="18" spans="1:27" ht="83.25" customHeight="1" thickBot="1">
      <c r="A18" s="565"/>
      <c r="B18" s="566"/>
      <c r="C18" s="130" t="s">
        <v>240</v>
      </c>
      <c r="D18" s="130" t="s">
        <v>241</v>
      </c>
      <c r="E18" s="6" t="s">
        <v>142</v>
      </c>
      <c r="F18" s="81" t="s">
        <v>860</v>
      </c>
      <c r="G18" s="81" t="s">
        <v>861</v>
      </c>
      <c r="H18" s="81" t="s">
        <v>241</v>
      </c>
      <c r="I18" s="188"/>
      <c r="J18" s="189">
        <v>75600675</v>
      </c>
      <c r="K18" s="188"/>
      <c r="L18" s="188"/>
      <c r="M18" s="202">
        <f t="shared" si="0"/>
        <v>75600675</v>
      </c>
      <c r="N18" s="6" t="s">
        <v>143</v>
      </c>
      <c r="O18" s="127"/>
      <c r="P18" s="127"/>
      <c r="Q18" s="127"/>
      <c r="R18" s="6"/>
      <c r="S18" s="6"/>
      <c r="T18" s="6"/>
      <c r="U18" s="179"/>
      <c r="V18" s="179"/>
      <c r="W18" s="179"/>
      <c r="X18" s="179"/>
      <c r="Y18" s="179"/>
      <c r="Z18" s="198"/>
      <c r="AA18" s="467">
        <v>1</v>
      </c>
    </row>
    <row r="19" spans="1:27" ht="89.25" customHeight="1" thickBot="1">
      <c r="A19" s="242"/>
      <c r="B19" s="132"/>
      <c r="C19" s="133"/>
      <c r="D19" s="571" t="s">
        <v>244</v>
      </c>
      <c r="E19" s="133"/>
      <c r="F19" s="108" t="s">
        <v>152</v>
      </c>
      <c r="G19" s="133"/>
      <c r="H19" s="134" t="s">
        <v>245</v>
      </c>
      <c r="I19" s="190"/>
      <c r="J19" s="190"/>
      <c r="K19" s="190"/>
      <c r="L19" s="190"/>
      <c r="M19" s="204"/>
      <c r="N19" s="135"/>
      <c r="O19" s="136"/>
      <c r="P19" s="127"/>
      <c r="Q19" s="127"/>
      <c r="R19" s="6"/>
      <c r="S19" s="6"/>
      <c r="T19" s="6"/>
      <c r="U19" s="179"/>
      <c r="V19" s="179"/>
      <c r="W19" s="179"/>
      <c r="X19" s="179"/>
      <c r="Y19" s="179"/>
      <c r="Z19" s="198"/>
      <c r="AA19" s="467"/>
    </row>
    <row r="20" spans="1:27" ht="77.25" thickBot="1">
      <c r="A20" s="243" t="s">
        <v>242</v>
      </c>
      <c r="B20" s="137" t="s">
        <v>243</v>
      </c>
      <c r="C20" s="176" t="s">
        <v>661</v>
      </c>
      <c r="D20" s="572"/>
      <c r="E20" s="176" t="s">
        <v>662</v>
      </c>
      <c r="F20" s="139" t="s">
        <v>144</v>
      </c>
      <c r="G20" s="138" t="s">
        <v>145</v>
      </c>
      <c r="H20" s="134" t="s">
        <v>146</v>
      </c>
      <c r="I20" s="190"/>
      <c r="J20" s="190"/>
      <c r="K20" s="190"/>
      <c r="L20" s="190"/>
      <c r="M20" s="204"/>
      <c r="N20" s="140" t="s">
        <v>147</v>
      </c>
      <c r="O20" s="141"/>
      <c r="P20" s="141"/>
      <c r="Q20" s="141"/>
      <c r="R20" s="131"/>
      <c r="S20" s="131"/>
      <c r="T20" s="131"/>
      <c r="U20" s="181"/>
      <c r="V20" s="181"/>
      <c r="W20" s="181"/>
      <c r="X20" s="181"/>
      <c r="Y20" s="181"/>
      <c r="Z20" s="200"/>
      <c r="AA20" s="467"/>
    </row>
    <row r="21" spans="1:27" ht="51.75" thickBot="1">
      <c r="A21" s="244"/>
      <c r="B21" s="142"/>
      <c r="C21" s="142"/>
      <c r="D21" s="572"/>
      <c r="E21" s="142"/>
      <c r="F21" s="139" t="s">
        <v>148</v>
      </c>
      <c r="G21" s="142"/>
      <c r="H21" s="134" t="s">
        <v>149</v>
      </c>
      <c r="I21" s="191"/>
      <c r="J21" s="191"/>
      <c r="K21" s="191"/>
      <c r="L21" s="191"/>
      <c r="M21" s="205"/>
      <c r="N21" s="143"/>
      <c r="O21" s="127"/>
      <c r="P21" s="127"/>
      <c r="Q21" s="127"/>
      <c r="R21" s="6"/>
      <c r="S21" s="6"/>
      <c r="T21" s="6"/>
      <c r="U21" s="179"/>
      <c r="V21" s="179"/>
      <c r="W21" s="179"/>
      <c r="X21" s="179"/>
      <c r="Y21" s="179"/>
      <c r="Z21" s="198"/>
      <c r="AA21" s="467"/>
    </row>
    <row r="22" spans="1:27" ht="39" thickBot="1">
      <c r="A22" s="244"/>
      <c r="B22" s="142"/>
      <c r="C22" s="142"/>
      <c r="D22" s="572"/>
      <c r="E22" s="142"/>
      <c r="F22" s="192" t="s">
        <v>151</v>
      </c>
      <c r="G22" s="142"/>
      <c r="H22" s="193" t="s">
        <v>150</v>
      </c>
      <c r="I22" s="194"/>
      <c r="J22" s="194"/>
      <c r="K22" s="194"/>
      <c r="L22" s="194"/>
      <c r="M22" s="206"/>
      <c r="N22" s="143"/>
      <c r="O22" s="195"/>
      <c r="P22" s="195"/>
      <c r="Q22" s="195"/>
      <c r="R22" s="168"/>
      <c r="S22" s="168"/>
      <c r="T22" s="168"/>
      <c r="U22" s="196"/>
      <c r="V22" s="196"/>
      <c r="W22" s="196"/>
      <c r="X22" s="196"/>
      <c r="Y22" s="196"/>
      <c r="Z22" s="201"/>
      <c r="AA22" s="467"/>
    </row>
    <row r="23" spans="1:27" ht="16.5" thickBot="1" thickTop="1">
      <c r="A23" s="570" t="s">
        <v>743</v>
      </c>
      <c r="B23" s="570"/>
      <c r="C23" s="570"/>
      <c r="D23" s="570"/>
      <c r="E23" s="570"/>
      <c r="F23" s="570"/>
      <c r="G23" s="570"/>
      <c r="H23" s="570"/>
      <c r="I23" s="237">
        <f>SUM(I10:I22)</f>
        <v>0</v>
      </c>
      <c r="J23" s="237">
        <f>SUM(J10:J22)</f>
        <v>547121246</v>
      </c>
      <c r="K23" s="237">
        <f>SUM(K10:K22)</f>
        <v>0</v>
      </c>
      <c r="L23" s="237">
        <f>SUM(L10:L22)</f>
        <v>36000000</v>
      </c>
      <c r="M23" s="237">
        <f>SUM(M10:M22)</f>
        <v>583121246</v>
      </c>
      <c r="N23" s="555"/>
      <c r="O23" s="555"/>
      <c r="P23" s="555"/>
      <c r="Q23" s="555"/>
      <c r="R23" s="555"/>
      <c r="S23" s="555"/>
      <c r="T23" s="555"/>
      <c r="U23" s="555"/>
      <c r="V23" s="555"/>
      <c r="W23" s="555"/>
      <c r="X23" s="555"/>
      <c r="Y23" s="555"/>
      <c r="Z23" s="555"/>
      <c r="AA23" s="491">
        <f>SUM(AA10:AA22)/6</f>
        <v>0.6666666666666666</v>
      </c>
    </row>
    <row r="24" ht="15" thickTop="1">
      <c r="J24" s="71"/>
    </row>
    <row r="25" ht="14.25">
      <c r="J25" s="71"/>
    </row>
    <row r="26" ht="14.25">
      <c r="J26" s="71"/>
    </row>
    <row r="27" ht="14.25">
      <c r="J27" s="71"/>
    </row>
    <row r="28" ht="14.25">
      <c r="J28" s="71"/>
    </row>
    <row r="29" ht="14.25">
      <c r="J29" s="71"/>
    </row>
    <row r="30" ht="14.25">
      <c r="J30" s="71"/>
    </row>
    <row r="31" ht="14.25">
      <c r="J31" s="71"/>
    </row>
  </sheetData>
  <sheetProtection/>
  <mergeCells count="32">
    <mergeCell ref="X9:Z9"/>
    <mergeCell ref="F8:F9"/>
    <mergeCell ref="G8:G9"/>
    <mergeCell ref="A1:AA1"/>
    <mergeCell ref="A2:AA2"/>
    <mergeCell ref="A3:AA3"/>
    <mergeCell ref="A4:AA4"/>
    <mergeCell ref="B5:AA5"/>
    <mergeCell ref="B8:B9"/>
    <mergeCell ref="R9:T9"/>
    <mergeCell ref="U9:W9"/>
    <mergeCell ref="D19:D22"/>
    <mergeCell ref="C8:C9"/>
    <mergeCell ref="D8:D9"/>
    <mergeCell ref="E8:E9"/>
    <mergeCell ref="H15:H16"/>
    <mergeCell ref="A8:A9"/>
    <mergeCell ref="F15:F16"/>
    <mergeCell ref="A13:A18"/>
    <mergeCell ref="B13:B18"/>
    <mergeCell ref="E13:E15"/>
    <mergeCell ref="A23:H23"/>
    <mergeCell ref="N23:Z23"/>
    <mergeCell ref="AA8:AA9"/>
    <mergeCell ref="B7:AA7"/>
    <mergeCell ref="B6:AA6"/>
    <mergeCell ref="H8:H9"/>
    <mergeCell ref="I8:L8"/>
    <mergeCell ref="M8:M9"/>
    <mergeCell ref="N8:N9"/>
    <mergeCell ref="O8:Z8"/>
    <mergeCell ref="O9:Q9"/>
  </mergeCells>
  <printOptions/>
  <pageMargins left="0.84" right="0.27" top="0.51" bottom="0.5" header="0.3" footer="0.3"/>
  <pageSetup horizontalDpi="600" verticalDpi="600" orientation="landscape" paperSize="5" scale="55"/>
  <legacyDrawing r:id="rId2"/>
</worksheet>
</file>

<file path=xl/worksheets/sheet10.xml><?xml version="1.0" encoding="utf-8"?>
<worksheet xmlns="http://schemas.openxmlformats.org/spreadsheetml/2006/main" xmlns:r="http://schemas.openxmlformats.org/officeDocument/2006/relationships">
  <sheetPr>
    <tabColor rgb="FFFFFF00"/>
  </sheetPr>
  <dimension ref="A1:AA23"/>
  <sheetViews>
    <sheetView zoomScalePageLayoutView="0" workbookViewId="0" topLeftCell="L20">
      <selection activeCell="B5" sqref="B5:AA5"/>
    </sheetView>
  </sheetViews>
  <sheetFormatPr defaultColWidth="11.421875" defaultRowHeight="12.75"/>
  <cols>
    <col min="1" max="1" width="23.7109375" style="46" customWidth="1"/>
    <col min="2" max="2" width="30.28125" style="46" customWidth="1"/>
    <col min="3" max="3" width="22.140625" style="46" customWidth="1"/>
    <col min="4" max="4" width="21.7109375" style="46" customWidth="1"/>
    <col min="5" max="5" width="18.8515625" style="46" customWidth="1"/>
    <col min="6" max="6" width="15.00390625" style="46" customWidth="1"/>
    <col min="7" max="7" width="18.7109375" style="46" customWidth="1"/>
    <col min="8" max="8" width="20.421875" style="46" customWidth="1"/>
    <col min="9" max="13" width="17.00390625" style="46" customWidth="1"/>
    <col min="14" max="14" width="12.28125" style="46" customWidth="1"/>
    <col min="15" max="15" width="2.28125" style="46" customWidth="1"/>
    <col min="16" max="16" width="2.421875" style="46" customWidth="1"/>
    <col min="17" max="17" width="2.7109375" style="46" customWidth="1"/>
    <col min="18" max="20" width="2.421875" style="46" customWidth="1"/>
    <col min="21" max="21" width="2.28125" style="46" customWidth="1"/>
    <col min="22" max="25" width="2.421875" style="46" customWidth="1"/>
    <col min="26" max="26" width="2.7109375" style="46" customWidth="1"/>
    <col min="27" max="27" width="11.421875" style="46" customWidth="1"/>
    <col min="28" max="16384" width="11.421875" style="45" customWidth="1"/>
  </cols>
  <sheetData>
    <row r="1" spans="1:27" s="231" customFormat="1" ht="16.5" thickTop="1">
      <c r="A1" s="573" t="s">
        <v>171</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5"/>
    </row>
    <row r="2" spans="1:27" s="231" customFormat="1" ht="15.75">
      <c r="A2" s="576" t="s">
        <v>199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8"/>
    </row>
    <row r="3" spans="1:27" s="231" customFormat="1" ht="15.75">
      <c r="A3" s="576" t="s">
        <v>172</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8"/>
    </row>
    <row r="4" spans="1:27" s="260" customFormat="1" ht="21.75" customHeight="1">
      <c r="A4" s="245" t="s">
        <v>164</v>
      </c>
      <c r="B4" s="579" t="s">
        <v>183</v>
      </c>
      <c r="C4" s="579"/>
      <c r="D4" s="579"/>
      <c r="E4" s="579"/>
      <c r="F4" s="579"/>
      <c r="G4" s="579"/>
      <c r="H4" s="579"/>
      <c r="I4" s="579"/>
      <c r="J4" s="579"/>
      <c r="K4" s="579"/>
      <c r="L4" s="579"/>
      <c r="M4" s="579"/>
      <c r="N4" s="579"/>
      <c r="O4" s="579"/>
      <c r="P4" s="579"/>
      <c r="Q4" s="579"/>
      <c r="R4" s="579"/>
      <c r="S4" s="579"/>
      <c r="T4" s="579"/>
      <c r="U4" s="579"/>
      <c r="V4" s="579"/>
      <c r="W4" s="579"/>
      <c r="X4" s="579"/>
      <c r="Y4" s="579"/>
      <c r="Z4" s="579"/>
      <c r="AA4" s="580"/>
    </row>
    <row r="5" spans="1:27" s="260" customFormat="1" ht="21.75" customHeight="1">
      <c r="A5" s="246" t="s">
        <v>165</v>
      </c>
      <c r="B5" s="676" t="s">
        <v>785</v>
      </c>
      <c r="C5" s="559"/>
      <c r="D5" s="559"/>
      <c r="E5" s="559"/>
      <c r="F5" s="559"/>
      <c r="G5" s="559"/>
      <c r="H5" s="559"/>
      <c r="I5" s="559"/>
      <c r="J5" s="559"/>
      <c r="K5" s="559"/>
      <c r="L5" s="559"/>
      <c r="M5" s="559"/>
      <c r="N5" s="559"/>
      <c r="O5" s="559"/>
      <c r="P5" s="559"/>
      <c r="Q5" s="559"/>
      <c r="R5" s="559"/>
      <c r="S5" s="559"/>
      <c r="T5" s="559"/>
      <c r="U5" s="559"/>
      <c r="V5" s="559"/>
      <c r="W5" s="559"/>
      <c r="X5" s="559"/>
      <c r="Y5" s="559"/>
      <c r="Z5" s="559"/>
      <c r="AA5" s="560"/>
    </row>
    <row r="6" spans="1:27" s="231" customFormat="1" ht="21.75" customHeight="1" thickBot="1">
      <c r="A6" s="247" t="s">
        <v>166</v>
      </c>
      <c r="B6" s="556" t="s">
        <v>184</v>
      </c>
      <c r="C6" s="556"/>
      <c r="D6" s="556"/>
      <c r="E6" s="556"/>
      <c r="F6" s="556"/>
      <c r="G6" s="556"/>
      <c r="H6" s="556"/>
      <c r="I6" s="556"/>
      <c r="J6" s="556"/>
      <c r="K6" s="556"/>
      <c r="L6" s="556"/>
      <c r="M6" s="556"/>
      <c r="N6" s="556"/>
      <c r="O6" s="556"/>
      <c r="P6" s="556"/>
      <c r="Q6" s="556"/>
      <c r="R6" s="556"/>
      <c r="S6" s="556"/>
      <c r="T6" s="556"/>
      <c r="U6" s="556"/>
      <c r="V6" s="556"/>
      <c r="W6" s="556"/>
      <c r="X6" s="556"/>
      <c r="Y6" s="556"/>
      <c r="Z6" s="556"/>
      <c r="AA6" s="557"/>
    </row>
    <row r="7" spans="1:27" s="212" customFormat="1" ht="18" customHeight="1" thickBot="1" thickTop="1">
      <c r="A7" s="561" t="s">
        <v>162</v>
      </c>
      <c r="B7" s="561" t="s">
        <v>168</v>
      </c>
      <c r="C7" s="561" t="s">
        <v>167</v>
      </c>
      <c r="D7" s="561" t="s">
        <v>170</v>
      </c>
      <c r="E7" s="561" t="s">
        <v>154</v>
      </c>
      <c r="F7" s="561" t="s">
        <v>169</v>
      </c>
      <c r="G7" s="561" t="s">
        <v>155</v>
      </c>
      <c r="H7" s="561" t="s">
        <v>174</v>
      </c>
      <c r="I7" s="562" t="s">
        <v>156</v>
      </c>
      <c r="J7" s="562"/>
      <c r="K7" s="562"/>
      <c r="L7" s="562"/>
      <c r="M7" s="562" t="s">
        <v>163</v>
      </c>
      <c r="N7" s="562" t="s">
        <v>161</v>
      </c>
      <c r="O7" s="561" t="s">
        <v>173</v>
      </c>
      <c r="P7" s="561"/>
      <c r="Q7" s="561"/>
      <c r="R7" s="561"/>
      <c r="S7" s="561"/>
      <c r="T7" s="561"/>
      <c r="U7" s="561"/>
      <c r="V7" s="561"/>
      <c r="W7" s="561"/>
      <c r="X7" s="561"/>
      <c r="Y7" s="561"/>
      <c r="Z7" s="561"/>
      <c r="AA7" s="555"/>
    </row>
    <row r="8" spans="1:27" s="212" customFormat="1" ht="15" customHeight="1" thickBot="1" thickTop="1">
      <c r="A8" s="561"/>
      <c r="B8" s="561"/>
      <c r="C8" s="561"/>
      <c r="D8" s="561"/>
      <c r="E8" s="561"/>
      <c r="F8" s="561"/>
      <c r="G8" s="561"/>
      <c r="H8" s="561"/>
      <c r="I8" s="236" t="s">
        <v>157</v>
      </c>
      <c r="J8" s="236" t="s">
        <v>158</v>
      </c>
      <c r="K8" s="236" t="s">
        <v>159</v>
      </c>
      <c r="L8" s="236" t="s">
        <v>160</v>
      </c>
      <c r="M8" s="562"/>
      <c r="N8" s="562"/>
      <c r="O8" s="562">
        <v>1</v>
      </c>
      <c r="P8" s="562"/>
      <c r="Q8" s="562"/>
      <c r="R8" s="562">
        <v>2</v>
      </c>
      <c r="S8" s="562"/>
      <c r="T8" s="562"/>
      <c r="U8" s="562">
        <v>3</v>
      </c>
      <c r="V8" s="562"/>
      <c r="W8" s="562"/>
      <c r="X8" s="562">
        <v>4</v>
      </c>
      <c r="Y8" s="562"/>
      <c r="Z8" s="562"/>
      <c r="AA8" s="555"/>
    </row>
    <row r="9" spans="1:27" s="230" customFormat="1" ht="33.75" customHeight="1" thickTop="1">
      <c r="A9" s="837" t="s">
        <v>185</v>
      </c>
      <c r="B9" s="820" t="s">
        <v>186</v>
      </c>
      <c r="C9" s="829" t="s">
        <v>187</v>
      </c>
      <c r="D9" s="829" t="s">
        <v>188</v>
      </c>
      <c r="E9" s="823" t="s">
        <v>317</v>
      </c>
      <c r="F9" s="836" t="s">
        <v>86</v>
      </c>
      <c r="G9" s="161" t="s">
        <v>318</v>
      </c>
      <c r="H9" s="831" t="s">
        <v>321</v>
      </c>
      <c r="I9" s="220"/>
      <c r="J9" s="251"/>
      <c r="K9" s="220"/>
      <c r="L9" s="220"/>
      <c r="M9" s="252"/>
      <c r="N9" s="820" t="s">
        <v>56</v>
      </c>
      <c r="O9" s="253"/>
      <c r="P9" s="161"/>
      <c r="Q9" s="161"/>
      <c r="R9" s="161"/>
      <c r="S9" s="161"/>
      <c r="T9" s="161"/>
      <c r="U9" s="161"/>
      <c r="V9" s="161"/>
      <c r="W9" s="161"/>
      <c r="X9" s="161"/>
      <c r="Y9" s="161"/>
      <c r="Z9" s="161"/>
      <c r="AA9" s="256"/>
    </row>
    <row r="10" spans="1:27" s="230" customFormat="1" ht="21" customHeight="1">
      <c r="A10" s="844"/>
      <c r="B10" s="821"/>
      <c r="C10" s="830"/>
      <c r="D10" s="830"/>
      <c r="E10" s="824"/>
      <c r="F10" s="833"/>
      <c r="G10" s="48" t="s">
        <v>319</v>
      </c>
      <c r="H10" s="832"/>
      <c r="I10" s="173"/>
      <c r="J10" s="209">
        <v>5000000</v>
      </c>
      <c r="K10" s="173"/>
      <c r="L10" s="173"/>
      <c r="M10" s="211">
        <f>+L10+K10+J10+I10</f>
        <v>5000000</v>
      </c>
      <c r="N10" s="821"/>
      <c r="O10" s="51"/>
      <c r="P10" s="48"/>
      <c r="Q10" s="48"/>
      <c r="R10" s="48"/>
      <c r="S10" s="48"/>
      <c r="T10" s="48"/>
      <c r="U10" s="48"/>
      <c r="V10" s="48"/>
      <c r="W10" s="48"/>
      <c r="X10" s="48"/>
      <c r="Y10" s="48"/>
      <c r="Z10" s="48"/>
      <c r="AA10" s="257"/>
    </row>
    <row r="11" spans="1:27" s="230" customFormat="1" ht="33.75" customHeight="1">
      <c r="A11" s="844"/>
      <c r="B11" s="821"/>
      <c r="C11" s="830"/>
      <c r="D11" s="830"/>
      <c r="E11" s="824"/>
      <c r="F11" s="833"/>
      <c r="G11" s="48" t="s">
        <v>320</v>
      </c>
      <c r="H11" s="832"/>
      <c r="I11" s="173"/>
      <c r="J11" s="173"/>
      <c r="K11" s="173"/>
      <c r="L11" s="173"/>
      <c r="M11" s="211">
        <f aca="true" t="shared" si="0" ref="M11:M21">+L11+K11+J11+I11</f>
        <v>0</v>
      </c>
      <c r="N11" s="821"/>
      <c r="O11" s="51"/>
      <c r="P11" s="48"/>
      <c r="Q11" s="48"/>
      <c r="R11" s="48"/>
      <c r="S11" s="48"/>
      <c r="T11" s="48"/>
      <c r="U11" s="48"/>
      <c r="V11" s="48"/>
      <c r="W11" s="48"/>
      <c r="X11" s="48"/>
      <c r="Y11" s="48"/>
      <c r="Z11" s="48"/>
      <c r="AA11" s="257"/>
    </row>
    <row r="12" spans="1:27" s="230" customFormat="1" ht="41.25" customHeight="1">
      <c r="A12" s="827" t="s">
        <v>189</v>
      </c>
      <c r="B12" s="822" t="s">
        <v>57</v>
      </c>
      <c r="C12" s="834" t="s">
        <v>59</v>
      </c>
      <c r="D12" s="52" t="s">
        <v>60</v>
      </c>
      <c r="E12" s="822" t="s">
        <v>330</v>
      </c>
      <c r="F12" s="833" t="s">
        <v>61</v>
      </c>
      <c r="G12" s="48" t="s">
        <v>331</v>
      </c>
      <c r="H12" s="832" t="s">
        <v>335</v>
      </c>
      <c r="I12" s="838"/>
      <c r="J12" s="838">
        <v>17000000</v>
      </c>
      <c r="K12" s="838"/>
      <c r="L12" s="838"/>
      <c r="M12" s="841">
        <f t="shared" si="0"/>
        <v>17000000</v>
      </c>
      <c r="N12" s="821"/>
      <c r="O12" s="51"/>
      <c r="P12" s="48"/>
      <c r="Q12" s="48"/>
      <c r="R12" s="48"/>
      <c r="S12" s="48"/>
      <c r="T12" s="48"/>
      <c r="U12" s="48"/>
      <c r="V12" s="48"/>
      <c r="W12" s="48"/>
      <c r="X12" s="48"/>
      <c r="Y12" s="48"/>
      <c r="Z12" s="48"/>
      <c r="AA12" s="257"/>
    </row>
    <row r="13" spans="1:27" s="230" customFormat="1" ht="41.25" customHeight="1">
      <c r="A13" s="828"/>
      <c r="B13" s="595"/>
      <c r="C13" s="835"/>
      <c r="D13" s="53"/>
      <c r="E13" s="595"/>
      <c r="F13" s="833"/>
      <c r="G13" s="48" t="s">
        <v>332</v>
      </c>
      <c r="H13" s="832"/>
      <c r="I13" s="839"/>
      <c r="J13" s="839"/>
      <c r="K13" s="839"/>
      <c r="L13" s="839"/>
      <c r="M13" s="842"/>
      <c r="N13" s="821"/>
      <c r="O13" s="51"/>
      <c r="P13" s="48"/>
      <c r="Q13" s="48"/>
      <c r="R13" s="48"/>
      <c r="S13" s="48"/>
      <c r="T13" s="48"/>
      <c r="U13" s="48"/>
      <c r="V13" s="48"/>
      <c r="W13" s="48"/>
      <c r="X13" s="48"/>
      <c r="Y13" s="48"/>
      <c r="Z13" s="48"/>
      <c r="AA13" s="257"/>
    </row>
    <row r="14" spans="1:27" s="230" customFormat="1" ht="41.25" customHeight="1">
      <c r="A14" s="828"/>
      <c r="B14" s="595"/>
      <c r="C14" s="835"/>
      <c r="D14" s="53"/>
      <c r="E14" s="595"/>
      <c r="F14" s="833"/>
      <c r="G14" s="48" t="s">
        <v>333</v>
      </c>
      <c r="H14" s="832"/>
      <c r="I14" s="839"/>
      <c r="J14" s="839"/>
      <c r="K14" s="839"/>
      <c r="L14" s="839"/>
      <c r="M14" s="842"/>
      <c r="N14" s="821"/>
      <c r="O14" s="51"/>
      <c r="P14" s="48"/>
      <c r="Q14" s="48"/>
      <c r="R14" s="48"/>
      <c r="S14" s="48"/>
      <c r="T14" s="48"/>
      <c r="U14" s="48"/>
      <c r="V14" s="48"/>
      <c r="W14" s="48"/>
      <c r="X14" s="48"/>
      <c r="Y14" s="48"/>
      <c r="Z14" s="48"/>
      <c r="AA14" s="257"/>
    </row>
    <row r="15" spans="1:27" s="230" customFormat="1" ht="41.25" customHeight="1">
      <c r="A15" s="837"/>
      <c r="B15" s="595"/>
      <c r="C15" s="829"/>
      <c r="D15" s="54"/>
      <c r="E15" s="820"/>
      <c r="F15" s="833"/>
      <c r="G15" s="48" t="s">
        <v>334</v>
      </c>
      <c r="H15" s="832"/>
      <c r="I15" s="840"/>
      <c r="J15" s="840"/>
      <c r="K15" s="840"/>
      <c r="L15" s="840"/>
      <c r="M15" s="843"/>
      <c r="N15" s="821"/>
      <c r="O15" s="51"/>
      <c r="P15" s="48"/>
      <c r="Q15" s="48"/>
      <c r="R15" s="48"/>
      <c r="S15" s="48"/>
      <c r="T15" s="48"/>
      <c r="U15" s="48"/>
      <c r="V15" s="48"/>
      <c r="W15" s="48"/>
      <c r="X15" s="48"/>
      <c r="Y15" s="48"/>
      <c r="Z15" s="48"/>
      <c r="AA15" s="257"/>
    </row>
    <row r="16" spans="1:27" s="230" customFormat="1" ht="24" customHeight="1">
      <c r="A16" s="827" t="s">
        <v>58</v>
      </c>
      <c r="B16" s="822" t="s">
        <v>62</v>
      </c>
      <c r="C16" s="821" t="s">
        <v>190</v>
      </c>
      <c r="D16" s="830" t="s">
        <v>191</v>
      </c>
      <c r="E16" s="824" t="s">
        <v>323</v>
      </c>
      <c r="F16" s="821" t="s">
        <v>912</v>
      </c>
      <c r="G16" s="48" t="s">
        <v>324</v>
      </c>
      <c r="H16" s="821" t="s">
        <v>326</v>
      </c>
      <c r="I16" s="173"/>
      <c r="J16" s="209"/>
      <c r="K16" s="173"/>
      <c r="L16" s="173"/>
      <c r="M16" s="211">
        <f t="shared" si="0"/>
        <v>0</v>
      </c>
      <c r="N16" s="821"/>
      <c r="O16" s="51"/>
      <c r="P16" s="48"/>
      <c r="Q16" s="48"/>
      <c r="R16" s="48"/>
      <c r="S16" s="48"/>
      <c r="T16" s="48"/>
      <c r="U16" s="48"/>
      <c r="V16" s="48"/>
      <c r="W16" s="48"/>
      <c r="X16" s="48"/>
      <c r="Y16" s="48"/>
      <c r="Z16" s="48"/>
      <c r="AA16" s="257"/>
    </row>
    <row r="17" spans="1:27" ht="45.75" customHeight="1" hidden="1">
      <c r="A17" s="828"/>
      <c r="B17" s="595"/>
      <c r="C17" s="821"/>
      <c r="D17" s="830"/>
      <c r="E17" s="824"/>
      <c r="F17" s="821"/>
      <c r="G17" s="47"/>
      <c r="H17" s="821"/>
      <c r="I17" s="173"/>
      <c r="J17" s="173"/>
      <c r="K17" s="173"/>
      <c r="L17" s="173"/>
      <c r="M17" s="211">
        <f t="shared" si="0"/>
        <v>0</v>
      </c>
      <c r="N17" s="821"/>
      <c r="O17" s="55"/>
      <c r="P17" s="47"/>
      <c r="Q17" s="47"/>
      <c r="R17" s="47"/>
      <c r="S17" s="47"/>
      <c r="T17" s="47"/>
      <c r="U17" s="47"/>
      <c r="V17" s="47"/>
      <c r="W17" s="47"/>
      <c r="X17" s="47"/>
      <c r="Y17" s="47"/>
      <c r="Z17" s="47"/>
      <c r="AA17" s="258"/>
    </row>
    <row r="18" spans="1:27" ht="27" customHeight="1">
      <c r="A18" s="828"/>
      <c r="B18" s="595"/>
      <c r="C18" s="821"/>
      <c r="D18" s="830"/>
      <c r="E18" s="824"/>
      <c r="F18" s="821"/>
      <c r="G18" s="47" t="s">
        <v>325</v>
      </c>
      <c r="H18" s="821"/>
      <c r="I18" s="173"/>
      <c r="J18" s="173"/>
      <c r="K18" s="173"/>
      <c r="L18" s="173"/>
      <c r="M18" s="211">
        <f t="shared" si="0"/>
        <v>0</v>
      </c>
      <c r="N18" s="821"/>
      <c r="O18" s="55"/>
      <c r="P18" s="47"/>
      <c r="Q18" s="47"/>
      <c r="R18" s="47"/>
      <c r="S18" s="47"/>
      <c r="T18" s="47"/>
      <c r="U18" s="47"/>
      <c r="V18" s="47"/>
      <c r="W18" s="47"/>
      <c r="X18" s="47"/>
      <c r="Y18" s="47"/>
      <c r="Z18" s="47"/>
      <c r="AA18" s="258"/>
    </row>
    <row r="19" spans="1:27" ht="25.5" customHeight="1">
      <c r="A19" s="828"/>
      <c r="B19" s="595"/>
      <c r="C19" s="821" t="s">
        <v>192</v>
      </c>
      <c r="D19" s="821" t="s">
        <v>193</v>
      </c>
      <c r="E19" s="824"/>
      <c r="F19" s="821" t="s">
        <v>55</v>
      </c>
      <c r="G19" s="48" t="s">
        <v>327</v>
      </c>
      <c r="H19" s="821" t="s">
        <v>329</v>
      </c>
      <c r="I19" s="173"/>
      <c r="J19" s="210"/>
      <c r="K19" s="173"/>
      <c r="L19" s="173"/>
      <c r="M19" s="211">
        <f t="shared" si="0"/>
        <v>0</v>
      </c>
      <c r="N19" s="821"/>
      <c r="O19" s="56"/>
      <c r="P19" s="50"/>
      <c r="Q19" s="50"/>
      <c r="R19" s="50"/>
      <c r="S19" s="50"/>
      <c r="T19" s="50"/>
      <c r="U19" s="50"/>
      <c r="V19" s="50"/>
      <c r="W19" s="50"/>
      <c r="X19" s="50"/>
      <c r="Y19" s="50"/>
      <c r="Z19" s="50"/>
      <c r="AA19" s="258"/>
    </row>
    <row r="20" spans="1:27" ht="28.5">
      <c r="A20" s="828"/>
      <c r="B20" s="595"/>
      <c r="C20" s="821"/>
      <c r="D20" s="821"/>
      <c r="E20" s="824"/>
      <c r="F20" s="821"/>
      <c r="G20" s="47" t="s">
        <v>328</v>
      </c>
      <c r="H20" s="821"/>
      <c r="I20" s="173"/>
      <c r="J20" s="210"/>
      <c r="K20" s="173"/>
      <c r="L20" s="173"/>
      <c r="M20" s="211">
        <f t="shared" si="0"/>
        <v>0</v>
      </c>
      <c r="N20" s="821"/>
      <c r="O20" s="56"/>
      <c r="P20" s="50"/>
      <c r="Q20" s="50"/>
      <c r="R20" s="50"/>
      <c r="S20" s="50"/>
      <c r="T20" s="50"/>
      <c r="U20" s="50"/>
      <c r="V20" s="50"/>
      <c r="W20" s="50"/>
      <c r="X20" s="50"/>
      <c r="Y20" s="50"/>
      <c r="Z20" s="50"/>
      <c r="AA20" s="258"/>
    </row>
    <row r="21" spans="1:27" ht="39.75" customHeight="1">
      <c r="A21" s="828"/>
      <c r="B21" s="595"/>
      <c r="C21" s="825" t="s">
        <v>439</v>
      </c>
      <c r="D21" s="822" t="s">
        <v>440</v>
      </c>
      <c r="E21" s="822" t="s">
        <v>913</v>
      </c>
      <c r="F21" s="822" t="s">
        <v>914</v>
      </c>
      <c r="G21" s="48" t="s">
        <v>318</v>
      </c>
      <c r="H21" s="822" t="s">
        <v>915</v>
      </c>
      <c r="I21" s="838"/>
      <c r="J21" s="838">
        <v>5000000</v>
      </c>
      <c r="K21" s="838"/>
      <c r="L21" s="838"/>
      <c r="M21" s="841">
        <f t="shared" si="0"/>
        <v>5000000</v>
      </c>
      <c r="N21" s="821"/>
      <c r="O21" s="56"/>
      <c r="P21" s="50"/>
      <c r="Q21" s="50"/>
      <c r="R21" s="50"/>
      <c r="S21" s="50"/>
      <c r="T21" s="50"/>
      <c r="U21" s="50"/>
      <c r="V21" s="50"/>
      <c r="W21" s="50"/>
      <c r="X21" s="50"/>
      <c r="Y21" s="50"/>
      <c r="Z21" s="50"/>
      <c r="AA21" s="258"/>
    </row>
    <row r="22" spans="1:27" ht="39" customHeight="1" thickBot="1">
      <c r="A22" s="828"/>
      <c r="B22" s="595"/>
      <c r="C22" s="826"/>
      <c r="D22" s="595"/>
      <c r="E22" s="595"/>
      <c r="F22" s="595"/>
      <c r="G22" s="117" t="s">
        <v>916</v>
      </c>
      <c r="H22" s="595"/>
      <c r="I22" s="845"/>
      <c r="J22" s="845"/>
      <c r="K22" s="845"/>
      <c r="L22" s="845"/>
      <c r="M22" s="846"/>
      <c r="N22" s="822"/>
      <c r="O22" s="254"/>
      <c r="P22" s="255"/>
      <c r="Q22" s="255"/>
      <c r="R22" s="255"/>
      <c r="S22" s="255"/>
      <c r="T22" s="255"/>
      <c r="U22" s="255"/>
      <c r="V22" s="255"/>
      <c r="W22" s="255"/>
      <c r="X22" s="255"/>
      <c r="Y22" s="255"/>
      <c r="Z22" s="255"/>
      <c r="AA22" s="259"/>
    </row>
    <row r="23" spans="1:27" s="79" customFormat="1" ht="16.5" thickBot="1" thickTop="1">
      <c r="A23" s="570" t="s">
        <v>743</v>
      </c>
      <c r="B23" s="570"/>
      <c r="C23" s="570"/>
      <c r="D23" s="570"/>
      <c r="E23" s="570"/>
      <c r="F23" s="570"/>
      <c r="G23" s="570"/>
      <c r="H23" s="570"/>
      <c r="I23" s="237">
        <f>SUM(I9:I22)</f>
        <v>0</v>
      </c>
      <c r="J23" s="237">
        <f>SUM(J9:J22)</f>
        <v>27000000</v>
      </c>
      <c r="K23" s="237">
        <f>SUM(K9:K22)</f>
        <v>0</v>
      </c>
      <c r="L23" s="237">
        <f>SUM(L9:L22)</f>
        <v>0</v>
      </c>
      <c r="M23" s="237">
        <f>SUM(M9:M22)</f>
        <v>27000000</v>
      </c>
      <c r="N23" s="555"/>
      <c r="O23" s="555"/>
      <c r="P23" s="555"/>
      <c r="Q23" s="555"/>
      <c r="R23" s="555"/>
      <c r="S23" s="555"/>
      <c r="T23" s="555"/>
      <c r="U23" s="555"/>
      <c r="V23" s="555"/>
      <c r="W23" s="555"/>
      <c r="X23" s="555"/>
      <c r="Y23" s="555"/>
      <c r="Z23" s="555"/>
      <c r="AA23" s="468">
        <v>0</v>
      </c>
    </row>
    <row r="24" ht="15" thickTop="1"/>
  </sheetData>
  <sheetProtection/>
  <mergeCells count="65">
    <mergeCell ref="G7:G8"/>
    <mergeCell ref="H7:H8"/>
    <mergeCell ref="M7:M8"/>
    <mergeCell ref="I21:I22"/>
    <mergeCell ref="J21:J22"/>
    <mergeCell ref="K21:K22"/>
    <mergeCell ref="L21:L22"/>
    <mergeCell ref="M21:M22"/>
    <mergeCell ref="I12:I15"/>
    <mergeCell ref="J12:J15"/>
    <mergeCell ref="K12:K15"/>
    <mergeCell ref="L12:L15"/>
    <mergeCell ref="M12:M15"/>
    <mergeCell ref="A7:A8"/>
    <mergeCell ref="B7:B8"/>
    <mergeCell ref="C7:C8"/>
    <mergeCell ref="D7:D8"/>
    <mergeCell ref="E7:E8"/>
    <mergeCell ref="F7:F8"/>
    <mergeCell ref="A9:A11"/>
    <mergeCell ref="E16:E20"/>
    <mergeCell ref="F16:F18"/>
    <mergeCell ref="H16:H18"/>
    <mergeCell ref="F19:F20"/>
    <mergeCell ref="H12:H15"/>
    <mergeCell ref="A12:A15"/>
    <mergeCell ref="C16:C18"/>
    <mergeCell ref="D16:D18"/>
    <mergeCell ref="H19:H20"/>
    <mergeCell ref="B9:B11"/>
    <mergeCell ref="C9:C11"/>
    <mergeCell ref="D9:D11"/>
    <mergeCell ref="H9:H11"/>
    <mergeCell ref="B12:B15"/>
    <mergeCell ref="F12:F15"/>
    <mergeCell ref="C12:C15"/>
    <mergeCell ref="E12:E15"/>
    <mergeCell ref="F9:F11"/>
    <mergeCell ref="O7:Z7"/>
    <mergeCell ref="O8:Q8"/>
    <mergeCell ref="R8:T8"/>
    <mergeCell ref="U8:W8"/>
    <mergeCell ref="X8:Z8"/>
    <mergeCell ref="I7:L7"/>
    <mergeCell ref="N7:N8"/>
    <mergeCell ref="A1:AA1"/>
    <mergeCell ref="A2:AA2"/>
    <mergeCell ref="A3:AA3"/>
    <mergeCell ref="B4:AA4"/>
    <mergeCell ref="B5:AA5"/>
    <mergeCell ref="H21:H22"/>
    <mergeCell ref="C19:C20"/>
    <mergeCell ref="D19:D20"/>
    <mergeCell ref="A16:A22"/>
    <mergeCell ref="B16:B22"/>
    <mergeCell ref="N9:N22"/>
    <mergeCell ref="E9:E11"/>
    <mergeCell ref="B6:AA6"/>
    <mergeCell ref="AA7:AA8"/>
    <mergeCell ref="A23:H23"/>
    <mergeCell ref="N23:Z23"/>
    <mergeCell ref="C21:C22"/>
    <mergeCell ref="D21:D22"/>
    <mergeCell ref="F21:F22"/>
    <mergeCell ref="E21:E22"/>
  </mergeCells>
  <printOptions/>
  <pageMargins left="0.82" right="0.14" top="0.75" bottom="0.75" header="0.3" footer="0.3"/>
  <pageSetup orientation="landscape" paperSize="5" scale="64"/>
</worksheet>
</file>

<file path=xl/worksheets/sheet11.xml><?xml version="1.0" encoding="utf-8"?>
<worksheet xmlns="http://schemas.openxmlformats.org/spreadsheetml/2006/main" xmlns:r="http://schemas.openxmlformats.org/officeDocument/2006/relationships">
  <sheetPr>
    <tabColor rgb="FFFFFF00"/>
  </sheetPr>
  <dimension ref="A1:IV19"/>
  <sheetViews>
    <sheetView zoomScalePageLayoutView="0" workbookViewId="0" topLeftCell="N12">
      <selection activeCell="B6" sqref="B6:AA6"/>
    </sheetView>
  </sheetViews>
  <sheetFormatPr defaultColWidth="11.421875" defaultRowHeight="12.75"/>
  <cols>
    <col min="1" max="1" width="23.7109375" style="1" customWidth="1"/>
    <col min="2" max="2" width="39.140625" style="1" customWidth="1"/>
    <col min="3" max="3" width="20.140625" style="1" customWidth="1"/>
    <col min="4" max="4" width="22.7109375" style="1" customWidth="1"/>
    <col min="5" max="5" width="18.8515625" style="1" customWidth="1"/>
    <col min="6" max="6" width="17.8515625" style="1" customWidth="1"/>
    <col min="7" max="7" width="18.7109375" style="1" customWidth="1"/>
    <col min="8" max="13" width="14.421875" style="1" customWidth="1"/>
    <col min="14" max="14" width="19.42187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3" width="2.421875" style="1" customWidth="1"/>
    <col min="24" max="24" width="2.8515625" style="1" customWidth="1"/>
    <col min="25" max="25" width="3.28125" style="1" customWidth="1"/>
    <col min="26" max="26" width="2.7109375" style="1" customWidth="1"/>
    <col min="27" max="16384" width="11.421875" style="1" customWidth="1"/>
  </cols>
  <sheetData>
    <row r="1" spans="1:27"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56"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1"/>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1"/>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ht="18">
      <c r="A3" s="611"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1"/>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1"/>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56" ht="18">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1"/>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1"/>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1"/>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1"/>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1"/>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1"/>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1"/>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1"/>
      <c r="HJ4" s="612"/>
      <c r="HK4" s="612"/>
      <c r="HL4" s="612"/>
      <c r="HM4" s="612"/>
      <c r="HN4" s="612"/>
      <c r="HO4" s="612"/>
      <c r="HP4" s="612"/>
      <c r="HQ4" s="612"/>
      <c r="HR4" s="612"/>
      <c r="HS4" s="612"/>
      <c r="HT4" s="612"/>
      <c r="HU4" s="612"/>
      <c r="HV4" s="612"/>
      <c r="HW4" s="612"/>
      <c r="HX4" s="612"/>
      <c r="HY4" s="612"/>
      <c r="HZ4" s="612"/>
      <c r="IA4" s="612"/>
      <c r="IB4" s="612"/>
      <c r="IC4" s="612"/>
      <c r="ID4" s="612"/>
      <c r="IE4" s="612"/>
      <c r="IF4" s="612"/>
      <c r="IG4" s="612"/>
      <c r="IH4" s="612"/>
      <c r="II4" s="612"/>
      <c r="IJ4" s="611"/>
      <c r="IK4" s="612"/>
      <c r="IL4" s="612"/>
      <c r="IM4" s="612"/>
      <c r="IN4" s="612"/>
      <c r="IO4" s="612"/>
      <c r="IP4" s="612"/>
      <c r="IQ4" s="612"/>
      <c r="IR4" s="612"/>
      <c r="IS4" s="612"/>
      <c r="IT4" s="612"/>
      <c r="IU4" s="612"/>
      <c r="IV4" s="612"/>
    </row>
    <row r="5" spans="1:27" s="148" customFormat="1" ht="19.5" customHeight="1">
      <c r="A5" s="284" t="s">
        <v>164</v>
      </c>
      <c r="B5" s="853" t="s">
        <v>246</v>
      </c>
      <c r="C5" s="853"/>
      <c r="D5" s="853"/>
      <c r="E5" s="853"/>
      <c r="F5" s="853"/>
      <c r="G5" s="853"/>
      <c r="H5" s="853"/>
      <c r="I5" s="853"/>
      <c r="J5" s="853"/>
      <c r="K5" s="853"/>
      <c r="L5" s="853"/>
      <c r="M5" s="853"/>
      <c r="N5" s="853"/>
      <c r="O5" s="853"/>
      <c r="P5" s="853"/>
      <c r="Q5" s="853"/>
      <c r="R5" s="853"/>
      <c r="S5" s="853"/>
      <c r="T5" s="853"/>
      <c r="U5" s="853"/>
      <c r="V5" s="853"/>
      <c r="W5" s="853"/>
      <c r="X5" s="853"/>
      <c r="Y5" s="853"/>
      <c r="Z5" s="853"/>
      <c r="AA5" s="853"/>
    </row>
    <row r="6" spans="1:27" s="148" customFormat="1" ht="19.5" customHeight="1">
      <c r="A6" s="286" t="s">
        <v>165</v>
      </c>
      <c r="B6" s="857" t="s">
        <v>247</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row>
    <row r="7" spans="1:27" s="148" customFormat="1" ht="19.5" customHeight="1" thickBot="1">
      <c r="A7" s="284" t="s">
        <v>166</v>
      </c>
      <c r="B7" s="858" t="s">
        <v>248</v>
      </c>
      <c r="C7" s="858"/>
      <c r="D7" s="858"/>
      <c r="E7" s="858"/>
      <c r="F7" s="858"/>
      <c r="G7" s="858"/>
      <c r="H7" s="858"/>
      <c r="I7" s="858"/>
      <c r="J7" s="858"/>
      <c r="K7" s="858"/>
      <c r="L7" s="858"/>
      <c r="M7" s="858"/>
      <c r="N7" s="858"/>
      <c r="O7" s="858"/>
      <c r="P7" s="858"/>
      <c r="Q7" s="858"/>
      <c r="R7" s="858"/>
      <c r="S7" s="858"/>
      <c r="T7" s="858"/>
      <c r="U7" s="858"/>
      <c r="V7" s="858"/>
      <c r="W7" s="858"/>
      <c r="X7" s="858"/>
      <c r="Y7" s="858"/>
      <c r="Z7" s="858"/>
      <c r="AA7" s="858"/>
    </row>
    <row r="8" spans="1:27" s="212" customFormat="1" ht="16.5"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562"/>
    </row>
    <row r="9" spans="1:27" s="212" customFormat="1" ht="15" customHeight="1" thickBot="1" thickTop="1">
      <c r="A9" s="561"/>
      <c r="B9" s="561"/>
      <c r="C9" s="561"/>
      <c r="D9" s="561"/>
      <c r="E9" s="561"/>
      <c r="F9" s="561"/>
      <c r="G9" s="561"/>
      <c r="H9" s="561"/>
      <c r="I9" s="272" t="s">
        <v>157</v>
      </c>
      <c r="J9" s="272" t="s">
        <v>158</v>
      </c>
      <c r="K9" s="272" t="s">
        <v>159</v>
      </c>
      <c r="L9" s="272" t="s">
        <v>160</v>
      </c>
      <c r="M9" s="562"/>
      <c r="N9" s="562"/>
      <c r="O9" s="562">
        <v>1</v>
      </c>
      <c r="P9" s="562"/>
      <c r="Q9" s="562"/>
      <c r="R9" s="562">
        <v>2</v>
      </c>
      <c r="S9" s="562"/>
      <c r="T9" s="562"/>
      <c r="U9" s="562">
        <v>3</v>
      </c>
      <c r="V9" s="562"/>
      <c r="W9" s="562"/>
      <c r="X9" s="562">
        <v>4</v>
      </c>
      <c r="Y9" s="562"/>
      <c r="Z9" s="562"/>
      <c r="AA9" s="669"/>
    </row>
    <row r="10" spans="1:27" ht="18.75" thickTop="1">
      <c r="A10" s="32" t="s">
        <v>166</v>
      </c>
      <c r="B10" s="847" t="s">
        <v>249</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9"/>
    </row>
    <row r="11" spans="1:27" ht="59.25" customHeight="1">
      <c r="A11" s="856" t="s">
        <v>250</v>
      </c>
      <c r="B11" s="691" t="s">
        <v>251</v>
      </c>
      <c r="C11" s="856" t="s">
        <v>252</v>
      </c>
      <c r="D11" s="859" t="s">
        <v>253</v>
      </c>
      <c r="E11" s="614" t="s">
        <v>946</v>
      </c>
      <c r="F11" s="614" t="s">
        <v>947</v>
      </c>
      <c r="G11" s="23" t="s">
        <v>318</v>
      </c>
      <c r="H11" s="670" t="s">
        <v>414</v>
      </c>
      <c r="I11" s="860"/>
      <c r="J11" s="863">
        <v>0</v>
      </c>
      <c r="K11" s="863"/>
      <c r="L11" s="863"/>
      <c r="M11" s="866">
        <f>+I11+J11+K11+L11</f>
        <v>0</v>
      </c>
      <c r="N11" s="731" t="s">
        <v>842</v>
      </c>
      <c r="O11" s="30"/>
      <c r="P11" s="30"/>
      <c r="Q11" s="30"/>
      <c r="R11" s="30"/>
      <c r="S11" s="30"/>
      <c r="T11" s="30"/>
      <c r="U11" s="30"/>
      <c r="V11" s="30"/>
      <c r="W11" s="30"/>
      <c r="X11" s="30"/>
      <c r="Y11" s="30"/>
      <c r="Z11" s="37"/>
      <c r="AA11" s="855"/>
    </row>
    <row r="12" spans="1:27" ht="18">
      <c r="A12" s="856"/>
      <c r="B12" s="691"/>
      <c r="C12" s="856"/>
      <c r="D12" s="856"/>
      <c r="E12" s="613"/>
      <c r="F12" s="613"/>
      <c r="G12" s="170" t="s">
        <v>948</v>
      </c>
      <c r="H12" s="652"/>
      <c r="I12" s="861"/>
      <c r="J12" s="864"/>
      <c r="K12" s="864"/>
      <c r="L12" s="864"/>
      <c r="M12" s="867">
        <f aca="true" t="shared" si="0" ref="M12:M18">+I12+J12+K12+L12</f>
        <v>0</v>
      </c>
      <c r="N12" s="652"/>
      <c r="O12" s="31"/>
      <c r="P12" s="31"/>
      <c r="Q12" s="31"/>
      <c r="R12" s="31"/>
      <c r="S12" s="31"/>
      <c r="T12" s="31"/>
      <c r="U12" s="31"/>
      <c r="V12" s="31"/>
      <c r="W12" s="31"/>
      <c r="X12" s="31"/>
      <c r="Y12" s="31"/>
      <c r="Z12" s="64"/>
      <c r="AA12" s="855"/>
    </row>
    <row r="13" spans="1:27" ht="18">
      <c r="A13" s="856"/>
      <c r="B13" s="691"/>
      <c r="C13" s="856"/>
      <c r="D13" s="856"/>
      <c r="E13" s="613"/>
      <c r="F13" s="613"/>
      <c r="G13" s="23" t="s">
        <v>316</v>
      </c>
      <c r="H13" s="653"/>
      <c r="I13" s="862"/>
      <c r="J13" s="865"/>
      <c r="K13" s="865"/>
      <c r="L13" s="865"/>
      <c r="M13" s="868">
        <f t="shared" si="0"/>
        <v>0</v>
      </c>
      <c r="N13" s="653"/>
      <c r="O13" s="31"/>
      <c r="P13" s="31"/>
      <c r="Q13" s="31"/>
      <c r="R13" s="31"/>
      <c r="S13" s="31"/>
      <c r="T13" s="31"/>
      <c r="U13" s="31"/>
      <c r="V13" s="31"/>
      <c r="W13" s="31"/>
      <c r="X13" s="31"/>
      <c r="Y13" s="31"/>
      <c r="Z13" s="64"/>
      <c r="AA13" s="855"/>
    </row>
    <row r="14" spans="1:27" ht="18">
      <c r="A14" s="32" t="s">
        <v>166</v>
      </c>
      <c r="B14" s="850" t="s">
        <v>254</v>
      </c>
      <c r="C14" s="851"/>
      <c r="D14" s="851"/>
      <c r="E14" s="851"/>
      <c r="F14" s="851"/>
      <c r="G14" s="851"/>
      <c r="H14" s="851"/>
      <c r="I14" s="851"/>
      <c r="J14" s="851"/>
      <c r="K14" s="851"/>
      <c r="L14" s="851"/>
      <c r="M14" s="851"/>
      <c r="N14" s="851"/>
      <c r="O14" s="851"/>
      <c r="P14" s="851"/>
      <c r="Q14" s="851"/>
      <c r="R14" s="851"/>
      <c r="S14" s="851"/>
      <c r="T14" s="851"/>
      <c r="U14" s="851"/>
      <c r="V14" s="851"/>
      <c r="W14" s="851"/>
      <c r="X14" s="851"/>
      <c r="Y14" s="851"/>
      <c r="Z14" s="851"/>
      <c r="AA14" s="852"/>
    </row>
    <row r="15" spans="1:27" ht="43.5" customHeight="1">
      <c r="A15" s="616" t="s">
        <v>255</v>
      </c>
      <c r="B15" s="613" t="s">
        <v>256</v>
      </c>
      <c r="C15" s="616" t="s">
        <v>257</v>
      </c>
      <c r="D15" s="616" t="s">
        <v>258</v>
      </c>
      <c r="E15" s="613" t="s">
        <v>374</v>
      </c>
      <c r="F15" s="613" t="s">
        <v>375</v>
      </c>
      <c r="G15" s="82" t="s">
        <v>65</v>
      </c>
      <c r="H15" s="613" t="s">
        <v>408</v>
      </c>
      <c r="I15" s="154"/>
      <c r="J15" s="311"/>
      <c r="K15" s="311"/>
      <c r="L15" s="311"/>
      <c r="M15" s="493">
        <f t="shared" si="0"/>
        <v>0</v>
      </c>
      <c r="N15" s="30"/>
      <c r="O15" s="30"/>
      <c r="P15" s="30"/>
      <c r="Q15" s="30"/>
      <c r="R15" s="30"/>
      <c r="S15" s="30"/>
      <c r="T15" s="30"/>
      <c r="U15" s="30"/>
      <c r="V15" s="30"/>
      <c r="W15" s="30" t="s">
        <v>220</v>
      </c>
      <c r="X15" s="30"/>
      <c r="Y15" s="30"/>
      <c r="Z15" s="37"/>
      <c r="AA15" s="854"/>
    </row>
    <row r="16" spans="1:27" ht="38.25">
      <c r="A16" s="616"/>
      <c r="B16" s="613"/>
      <c r="C16" s="616"/>
      <c r="D16" s="616"/>
      <c r="E16" s="613"/>
      <c r="F16" s="613"/>
      <c r="G16" s="23" t="s">
        <v>376</v>
      </c>
      <c r="H16" s="613"/>
      <c r="I16" s="152"/>
      <c r="J16" s="152"/>
      <c r="K16" s="152"/>
      <c r="L16" s="152"/>
      <c r="M16" s="493"/>
      <c r="N16" s="31"/>
      <c r="O16" s="31"/>
      <c r="P16" s="31"/>
      <c r="Q16" s="31"/>
      <c r="R16" s="31"/>
      <c r="S16" s="31"/>
      <c r="T16" s="31"/>
      <c r="U16" s="31"/>
      <c r="V16" s="31"/>
      <c r="W16" s="31" t="s">
        <v>220</v>
      </c>
      <c r="X16" s="31" t="s">
        <v>220</v>
      </c>
      <c r="Y16" s="31"/>
      <c r="Z16" s="64"/>
      <c r="AA16" s="854"/>
    </row>
    <row r="17" spans="1:27" ht="25.5">
      <c r="A17" s="616"/>
      <c r="B17" s="613"/>
      <c r="C17" s="616"/>
      <c r="D17" s="616"/>
      <c r="E17" s="613"/>
      <c r="F17" s="613"/>
      <c r="G17" s="23" t="s">
        <v>377</v>
      </c>
      <c r="H17" s="613"/>
      <c r="I17" s="152"/>
      <c r="J17" s="152"/>
      <c r="K17" s="152"/>
      <c r="L17" s="152"/>
      <c r="M17" s="493">
        <f t="shared" si="0"/>
        <v>0</v>
      </c>
      <c r="N17" s="31"/>
      <c r="O17" s="31"/>
      <c r="P17" s="31"/>
      <c r="Q17" s="31"/>
      <c r="R17" s="31"/>
      <c r="S17" s="31"/>
      <c r="T17" s="31"/>
      <c r="U17" s="31"/>
      <c r="V17" s="31"/>
      <c r="W17" s="31"/>
      <c r="X17" s="31" t="s">
        <v>220</v>
      </c>
      <c r="Y17" s="31" t="s">
        <v>220</v>
      </c>
      <c r="Z17" s="64"/>
      <c r="AA17" s="854"/>
    </row>
    <row r="18" spans="1:27" ht="26.25" thickBot="1">
      <c r="A18" s="616"/>
      <c r="B18" s="613"/>
      <c r="C18" s="616"/>
      <c r="D18" s="616"/>
      <c r="E18" s="613"/>
      <c r="F18" s="613"/>
      <c r="G18" s="23" t="s">
        <v>378</v>
      </c>
      <c r="H18" s="613"/>
      <c r="I18" s="152"/>
      <c r="J18" s="152"/>
      <c r="K18" s="152"/>
      <c r="L18" s="152"/>
      <c r="M18" s="493">
        <f t="shared" si="0"/>
        <v>0</v>
      </c>
      <c r="N18" s="31"/>
      <c r="O18" s="31"/>
      <c r="P18" s="31"/>
      <c r="Q18" s="31"/>
      <c r="R18" s="31"/>
      <c r="S18" s="31"/>
      <c r="T18" s="31"/>
      <c r="U18" s="31"/>
      <c r="V18" s="31"/>
      <c r="W18" s="31"/>
      <c r="X18" s="31"/>
      <c r="Y18" s="31" t="s">
        <v>220</v>
      </c>
      <c r="Z18" s="64" t="s">
        <v>220</v>
      </c>
      <c r="AA18" s="854"/>
    </row>
    <row r="19" spans="1:27" s="79" customFormat="1" ht="16.5" thickBot="1" thickTop="1">
      <c r="A19" s="570" t="s">
        <v>743</v>
      </c>
      <c r="B19" s="570"/>
      <c r="C19" s="570"/>
      <c r="D19" s="570"/>
      <c r="E19" s="570"/>
      <c r="F19" s="570"/>
      <c r="G19" s="570"/>
      <c r="H19" s="570"/>
      <c r="I19" s="267">
        <f>+I11+I12+I13+I15+I16+I17+I18</f>
        <v>0</v>
      </c>
      <c r="J19" s="267">
        <f>+J11+J12+J13+J15+J16+J17+J18</f>
        <v>0</v>
      </c>
      <c r="K19" s="267">
        <f>+K11+K12+K13+K15+K16+K17+K18</f>
        <v>0</v>
      </c>
      <c r="L19" s="267">
        <f>+L11+L12+L13+L15+L16+L17+L18</f>
        <v>0</v>
      </c>
      <c r="M19" s="267">
        <f>+M11+M12+M13+M15+M16+M17+M18</f>
        <v>0</v>
      </c>
      <c r="N19" s="555"/>
      <c r="O19" s="555"/>
      <c r="P19" s="555"/>
      <c r="Q19" s="555"/>
      <c r="R19" s="555"/>
      <c r="S19" s="555"/>
      <c r="T19" s="555"/>
      <c r="U19" s="555"/>
      <c r="V19" s="555"/>
      <c r="W19" s="555"/>
      <c r="X19" s="555"/>
      <c r="Y19" s="555"/>
      <c r="Z19" s="555"/>
      <c r="AA19" s="501">
        <v>0</v>
      </c>
    </row>
    <row r="20" ht="18.75" thickTop="1"/>
  </sheetData>
  <sheetProtection/>
  <mergeCells count="77">
    <mergeCell ref="I11:I13"/>
    <mergeCell ref="J11:J13"/>
    <mergeCell ref="K11:K13"/>
    <mergeCell ref="L11:L13"/>
    <mergeCell ref="M11:M13"/>
    <mergeCell ref="N11:N13"/>
    <mergeCell ref="B6:AA6"/>
    <mergeCell ref="B7:AA7"/>
    <mergeCell ref="AA8:AA9"/>
    <mergeCell ref="H11:H13"/>
    <mergeCell ref="F11:F13"/>
    <mergeCell ref="E11:E13"/>
    <mergeCell ref="D11:D13"/>
    <mergeCell ref="C11:C13"/>
    <mergeCell ref="H8:H9"/>
    <mergeCell ref="N8:N9"/>
    <mergeCell ref="O8:Z8"/>
    <mergeCell ref="O9:Q9"/>
    <mergeCell ref="R9:T9"/>
    <mergeCell ref="E8:E9"/>
    <mergeCell ref="F8:F9"/>
    <mergeCell ref="U9:W9"/>
    <mergeCell ref="X9:Z9"/>
    <mergeCell ref="B8:B9"/>
    <mergeCell ref="A8:A9"/>
    <mergeCell ref="C8:C9"/>
    <mergeCell ref="D8:D9"/>
    <mergeCell ref="G8:G9"/>
    <mergeCell ref="AA11:AA13"/>
    <mergeCell ref="B11:B13"/>
    <mergeCell ref="A11:A13"/>
    <mergeCell ref="I8:L8"/>
    <mergeCell ref="M8:M9"/>
    <mergeCell ref="AA15:AA18"/>
    <mergeCell ref="H15:H18"/>
    <mergeCell ref="A15:A18"/>
    <mergeCell ref="B15:B18"/>
    <mergeCell ref="C15:C18"/>
    <mergeCell ref="D15:D18"/>
    <mergeCell ref="E15:E18"/>
    <mergeCell ref="F15:F18"/>
    <mergeCell ref="A1:AA1"/>
    <mergeCell ref="A2:AA2"/>
    <mergeCell ref="AB2:BB2"/>
    <mergeCell ref="BC2:CC2"/>
    <mergeCell ref="CD2:DD2"/>
    <mergeCell ref="DE2:EE2"/>
    <mergeCell ref="EF2:FF2"/>
    <mergeCell ref="FG2:GG2"/>
    <mergeCell ref="GH2:HH2"/>
    <mergeCell ref="HI2:II2"/>
    <mergeCell ref="IJ2:IV2"/>
    <mergeCell ref="A3:AA3"/>
    <mergeCell ref="AB3:BB3"/>
    <mergeCell ref="BC3:CC3"/>
    <mergeCell ref="CD3:DD3"/>
    <mergeCell ref="DE3:EE3"/>
    <mergeCell ref="GH4:HH4"/>
    <mergeCell ref="HI4:II4"/>
    <mergeCell ref="IJ4:IV4"/>
    <mergeCell ref="B5:AA5"/>
    <mergeCell ref="EF3:FF3"/>
    <mergeCell ref="FG3:GG3"/>
    <mergeCell ref="GH3:HH3"/>
    <mergeCell ref="HI3:II3"/>
    <mergeCell ref="IJ3:IV3"/>
    <mergeCell ref="A4:AA4"/>
    <mergeCell ref="A19:H19"/>
    <mergeCell ref="N19:Z19"/>
    <mergeCell ref="B10:AA10"/>
    <mergeCell ref="B14:AA14"/>
    <mergeCell ref="EF4:FF4"/>
    <mergeCell ref="FG4:GG4"/>
    <mergeCell ref="AB4:BB4"/>
    <mergeCell ref="BC4:CC4"/>
    <mergeCell ref="CD4:DD4"/>
    <mergeCell ref="DE4:EE4"/>
  </mergeCells>
  <printOptions/>
  <pageMargins left="0.7" right="0.23" top="0.75" bottom="0.75" header="0.3" footer="0.3"/>
  <pageSetup horizontalDpi="600" verticalDpi="600" orientation="landscape" paperSize="5" scale="60"/>
</worksheet>
</file>

<file path=xl/worksheets/sheet12.xml><?xml version="1.0" encoding="utf-8"?>
<worksheet xmlns="http://schemas.openxmlformats.org/spreadsheetml/2006/main" xmlns:r="http://schemas.openxmlformats.org/officeDocument/2006/relationships">
  <sheetPr>
    <tabColor rgb="FFFFFF00"/>
  </sheetPr>
  <dimension ref="A1:IV43"/>
  <sheetViews>
    <sheetView zoomScale="85" zoomScaleNormal="85" zoomScalePageLayoutView="0" workbookViewId="0" topLeftCell="J40">
      <selection activeCell="B6" sqref="B6:AA6"/>
    </sheetView>
  </sheetViews>
  <sheetFormatPr defaultColWidth="11.421875" defaultRowHeight="12.75"/>
  <cols>
    <col min="1" max="1" width="23.7109375" style="1" customWidth="1"/>
    <col min="2" max="2" width="39.140625" style="1" customWidth="1"/>
    <col min="3" max="3" width="25.140625" style="1" customWidth="1"/>
    <col min="4" max="4" width="24.7109375" style="1" customWidth="1"/>
    <col min="5" max="5" width="24.28125" style="1" customWidth="1"/>
    <col min="6" max="6" width="20.00390625" style="1" customWidth="1"/>
    <col min="7" max="7" width="21.421875" style="1" customWidth="1"/>
    <col min="8" max="8" width="18.140625" style="1" customWidth="1"/>
    <col min="9" max="12" width="16.28125" style="1" customWidth="1"/>
    <col min="13" max="13" width="19.8515625" style="1" customWidth="1"/>
    <col min="14" max="14" width="23.85156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5" width="2.421875" style="1" customWidth="1"/>
    <col min="26" max="26" width="2.7109375" style="1" customWidth="1"/>
    <col min="27" max="16384" width="11.421875" style="1" customWidth="1"/>
  </cols>
  <sheetData>
    <row r="1" spans="1:27" ht="18.75" thickTop="1">
      <c r="A1" s="885" t="s">
        <v>171</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7"/>
    </row>
    <row r="2" spans="1:27" ht="18">
      <c r="A2" s="623" t="s">
        <v>199</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883"/>
    </row>
    <row r="3" spans="1:256" ht="18">
      <c r="A3" s="884" t="s">
        <v>172</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883"/>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624"/>
      <c r="AZ3" s="624"/>
      <c r="BA3" s="624"/>
      <c r="BB3" s="624"/>
      <c r="BC3" s="882"/>
      <c r="BD3" s="624"/>
      <c r="BE3" s="624"/>
      <c r="BF3" s="624"/>
      <c r="BG3" s="624"/>
      <c r="BH3" s="624"/>
      <c r="BI3" s="624"/>
      <c r="BJ3" s="624"/>
      <c r="BK3" s="624"/>
      <c r="BL3" s="624"/>
      <c r="BM3" s="624"/>
      <c r="BN3" s="624"/>
      <c r="BO3" s="624"/>
      <c r="BP3" s="624"/>
      <c r="BQ3" s="624"/>
      <c r="BR3" s="624"/>
      <c r="BS3" s="624"/>
      <c r="BT3" s="624"/>
      <c r="BU3" s="624"/>
      <c r="BV3" s="624"/>
      <c r="BW3" s="624"/>
      <c r="BX3" s="624"/>
      <c r="BY3" s="624"/>
      <c r="BZ3" s="624"/>
      <c r="CA3" s="624"/>
      <c r="CB3" s="624"/>
      <c r="CC3" s="624"/>
      <c r="CD3" s="882"/>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882"/>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4"/>
      <c r="ED3" s="624"/>
      <c r="EE3" s="624"/>
      <c r="EF3" s="882"/>
      <c r="EG3" s="624"/>
      <c r="EH3" s="624"/>
      <c r="EI3" s="624"/>
      <c r="EJ3" s="624"/>
      <c r="EK3" s="624"/>
      <c r="EL3" s="624"/>
      <c r="EM3" s="624"/>
      <c r="EN3" s="624"/>
      <c r="EO3" s="624"/>
      <c r="EP3" s="624"/>
      <c r="EQ3" s="624"/>
      <c r="ER3" s="624"/>
      <c r="ES3" s="624"/>
      <c r="ET3" s="624"/>
      <c r="EU3" s="624"/>
      <c r="EV3" s="624"/>
      <c r="EW3" s="624"/>
      <c r="EX3" s="624"/>
      <c r="EY3" s="624"/>
      <c r="EZ3" s="624"/>
      <c r="FA3" s="624"/>
      <c r="FB3" s="624"/>
      <c r="FC3" s="624"/>
      <c r="FD3" s="624"/>
      <c r="FE3" s="624"/>
      <c r="FF3" s="624"/>
      <c r="FG3" s="882"/>
      <c r="FH3" s="624"/>
      <c r="FI3" s="624"/>
      <c r="FJ3" s="624"/>
      <c r="FK3" s="624"/>
      <c r="FL3" s="624"/>
      <c r="FM3" s="624"/>
      <c r="FN3" s="624"/>
      <c r="FO3" s="624"/>
      <c r="FP3" s="624"/>
      <c r="FQ3" s="624"/>
      <c r="FR3" s="624"/>
      <c r="FS3" s="624"/>
      <c r="FT3" s="624"/>
      <c r="FU3" s="624"/>
      <c r="FV3" s="624"/>
      <c r="FW3" s="624"/>
      <c r="FX3" s="624"/>
      <c r="FY3" s="624"/>
      <c r="FZ3" s="624"/>
      <c r="GA3" s="624"/>
      <c r="GB3" s="624"/>
      <c r="GC3" s="624"/>
      <c r="GD3" s="624"/>
      <c r="GE3" s="624"/>
      <c r="GF3" s="624"/>
      <c r="GG3" s="624"/>
      <c r="GH3" s="882"/>
      <c r="GI3" s="624"/>
      <c r="GJ3" s="624"/>
      <c r="GK3" s="624"/>
      <c r="GL3" s="624"/>
      <c r="GM3" s="624"/>
      <c r="GN3" s="624"/>
      <c r="GO3" s="624"/>
      <c r="GP3" s="624"/>
      <c r="GQ3" s="624"/>
      <c r="GR3" s="624"/>
      <c r="GS3" s="624"/>
      <c r="GT3" s="624"/>
      <c r="GU3" s="624"/>
      <c r="GV3" s="624"/>
      <c r="GW3" s="624"/>
      <c r="GX3" s="624"/>
      <c r="GY3" s="624"/>
      <c r="GZ3" s="624"/>
      <c r="HA3" s="624"/>
      <c r="HB3" s="624"/>
      <c r="HC3" s="624"/>
      <c r="HD3" s="624"/>
      <c r="HE3" s="624"/>
      <c r="HF3" s="624"/>
      <c r="HG3" s="624"/>
      <c r="HH3" s="624"/>
      <c r="HI3" s="882"/>
      <c r="HJ3" s="624"/>
      <c r="HK3" s="624"/>
      <c r="HL3" s="624"/>
      <c r="HM3" s="624"/>
      <c r="HN3" s="624"/>
      <c r="HO3" s="624"/>
      <c r="HP3" s="624"/>
      <c r="HQ3" s="624"/>
      <c r="HR3" s="624"/>
      <c r="HS3" s="624"/>
      <c r="HT3" s="624"/>
      <c r="HU3" s="624"/>
      <c r="HV3" s="624"/>
      <c r="HW3" s="624"/>
      <c r="HX3" s="624"/>
      <c r="HY3" s="624"/>
      <c r="HZ3" s="624"/>
      <c r="IA3" s="624"/>
      <c r="IB3" s="624"/>
      <c r="IC3" s="624"/>
      <c r="ID3" s="624"/>
      <c r="IE3" s="624"/>
      <c r="IF3" s="624"/>
      <c r="IG3" s="624"/>
      <c r="IH3" s="624"/>
      <c r="II3" s="624"/>
      <c r="IJ3" s="882"/>
      <c r="IK3" s="624"/>
      <c r="IL3" s="624"/>
      <c r="IM3" s="624"/>
      <c r="IN3" s="624"/>
      <c r="IO3" s="624"/>
      <c r="IP3" s="624"/>
      <c r="IQ3" s="624"/>
      <c r="IR3" s="624"/>
      <c r="IS3" s="624"/>
      <c r="IT3" s="624"/>
      <c r="IU3" s="624"/>
      <c r="IV3" s="624"/>
    </row>
    <row r="4" spans="1:256" ht="18">
      <c r="A4" s="623"/>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883"/>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24"/>
      <c r="BA4" s="624"/>
      <c r="BB4" s="624"/>
      <c r="BC4" s="882"/>
      <c r="BD4" s="624"/>
      <c r="BE4" s="624"/>
      <c r="BF4" s="624"/>
      <c r="BG4" s="624"/>
      <c r="BH4" s="624"/>
      <c r="BI4" s="624"/>
      <c r="BJ4" s="624"/>
      <c r="BK4" s="624"/>
      <c r="BL4" s="624"/>
      <c r="BM4" s="624"/>
      <c r="BN4" s="624"/>
      <c r="BO4" s="624"/>
      <c r="BP4" s="624"/>
      <c r="BQ4" s="624"/>
      <c r="BR4" s="624"/>
      <c r="BS4" s="624"/>
      <c r="BT4" s="624"/>
      <c r="BU4" s="624"/>
      <c r="BV4" s="624"/>
      <c r="BW4" s="624"/>
      <c r="BX4" s="624"/>
      <c r="BY4" s="624"/>
      <c r="BZ4" s="624"/>
      <c r="CA4" s="624"/>
      <c r="CB4" s="624"/>
      <c r="CC4" s="624"/>
      <c r="CD4" s="882"/>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882"/>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4"/>
      <c r="ED4" s="624"/>
      <c r="EE4" s="624"/>
      <c r="EF4" s="882"/>
      <c r="EG4" s="624"/>
      <c r="EH4" s="624"/>
      <c r="EI4" s="624"/>
      <c r="EJ4" s="624"/>
      <c r="EK4" s="624"/>
      <c r="EL4" s="624"/>
      <c r="EM4" s="624"/>
      <c r="EN4" s="624"/>
      <c r="EO4" s="624"/>
      <c r="EP4" s="624"/>
      <c r="EQ4" s="624"/>
      <c r="ER4" s="624"/>
      <c r="ES4" s="624"/>
      <c r="ET4" s="624"/>
      <c r="EU4" s="624"/>
      <c r="EV4" s="624"/>
      <c r="EW4" s="624"/>
      <c r="EX4" s="624"/>
      <c r="EY4" s="624"/>
      <c r="EZ4" s="624"/>
      <c r="FA4" s="624"/>
      <c r="FB4" s="624"/>
      <c r="FC4" s="624"/>
      <c r="FD4" s="624"/>
      <c r="FE4" s="624"/>
      <c r="FF4" s="624"/>
      <c r="FG4" s="882"/>
      <c r="FH4" s="624"/>
      <c r="FI4" s="624"/>
      <c r="FJ4" s="624"/>
      <c r="FK4" s="624"/>
      <c r="FL4" s="624"/>
      <c r="FM4" s="624"/>
      <c r="FN4" s="624"/>
      <c r="FO4" s="624"/>
      <c r="FP4" s="624"/>
      <c r="FQ4" s="624"/>
      <c r="FR4" s="624"/>
      <c r="FS4" s="624"/>
      <c r="FT4" s="624"/>
      <c r="FU4" s="624"/>
      <c r="FV4" s="624"/>
      <c r="FW4" s="624"/>
      <c r="FX4" s="624"/>
      <c r="FY4" s="624"/>
      <c r="FZ4" s="624"/>
      <c r="GA4" s="624"/>
      <c r="GB4" s="624"/>
      <c r="GC4" s="624"/>
      <c r="GD4" s="624"/>
      <c r="GE4" s="624"/>
      <c r="GF4" s="624"/>
      <c r="GG4" s="624"/>
      <c r="GH4" s="882"/>
      <c r="GI4" s="624"/>
      <c r="GJ4" s="624"/>
      <c r="GK4" s="624"/>
      <c r="GL4" s="624"/>
      <c r="GM4" s="624"/>
      <c r="GN4" s="624"/>
      <c r="GO4" s="624"/>
      <c r="GP4" s="624"/>
      <c r="GQ4" s="624"/>
      <c r="GR4" s="624"/>
      <c r="GS4" s="624"/>
      <c r="GT4" s="624"/>
      <c r="GU4" s="624"/>
      <c r="GV4" s="624"/>
      <c r="GW4" s="624"/>
      <c r="GX4" s="624"/>
      <c r="GY4" s="624"/>
      <c r="GZ4" s="624"/>
      <c r="HA4" s="624"/>
      <c r="HB4" s="624"/>
      <c r="HC4" s="624"/>
      <c r="HD4" s="624"/>
      <c r="HE4" s="624"/>
      <c r="HF4" s="624"/>
      <c r="HG4" s="624"/>
      <c r="HH4" s="624"/>
      <c r="HI4" s="882"/>
      <c r="HJ4" s="624"/>
      <c r="HK4" s="624"/>
      <c r="HL4" s="624"/>
      <c r="HM4" s="624"/>
      <c r="HN4" s="624"/>
      <c r="HO4" s="624"/>
      <c r="HP4" s="624"/>
      <c r="HQ4" s="624"/>
      <c r="HR4" s="624"/>
      <c r="HS4" s="624"/>
      <c r="HT4" s="624"/>
      <c r="HU4" s="624"/>
      <c r="HV4" s="624"/>
      <c r="HW4" s="624"/>
      <c r="HX4" s="624"/>
      <c r="HY4" s="624"/>
      <c r="HZ4" s="624"/>
      <c r="IA4" s="624"/>
      <c r="IB4" s="624"/>
      <c r="IC4" s="624"/>
      <c r="ID4" s="624"/>
      <c r="IE4" s="624"/>
      <c r="IF4" s="624"/>
      <c r="IG4" s="624"/>
      <c r="IH4" s="624"/>
      <c r="II4" s="624"/>
      <c r="IJ4" s="882"/>
      <c r="IK4" s="624"/>
      <c r="IL4" s="624"/>
      <c r="IM4" s="624"/>
      <c r="IN4" s="624"/>
      <c r="IO4" s="624"/>
      <c r="IP4" s="624"/>
      <c r="IQ4" s="624"/>
      <c r="IR4" s="624"/>
      <c r="IS4" s="624"/>
      <c r="IT4" s="624"/>
      <c r="IU4" s="624"/>
      <c r="IV4" s="624"/>
    </row>
    <row r="5" spans="1:27" s="287" customFormat="1" ht="23.25" customHeight="1">
      <c r="A5" s="293" t="s">
        <v>164</v>
      </c>
      <c r="B5" s="853" t="s">
        <v>259</v>
      </c>
      <c r="C5" s="853"/>
      <c r="D5" s="853"/>
      <c r="E5" s="853"/>
      <c r="F5" s="853"/>
      <c r="G5" s="853"/>
      <c r="H5" s="853"/>
      <c r="I5" s="853"/>
      <c r="J5" s="853"/>
      <c r="K5" s="853"/>
      <c r="L5" s="853"/>
      <c r="M5" s="853"/>
      <c r="N5" s="853"/>
      <c r="O5" s="853"/>
      <c r="P5" s="853"/>
      <c r="Q5" s="853"/>
      <c r="R5" s="853"/>
      <c r="S5" s="853"/>
      <c r="T5" s="853"/>
      <c r="U5" s="853"/>
      <c r="V5" s="853"/>
      <c r="W5" s="853"/>
      <c r="X5" s="853"/>
      <c r="Y5" s="853"/>
      <c r="Z5" s="853"/>
      <c r="AA5" s="892"/>
    </row>
    <row r="6" spans="1:27" s="287" customFormat="1" ht="32.25" customHeight="1">
      <c r="A6" s="294" t="s">
        <v>165</v>
      </c>
      <c r="B6" s="857" t="s">
        <v>260</v>
      </c>
      <c r="C6" s="857"/>
      <c r="D6" s="857"/>
      <c r="E6" s="857"/>
      <c r="F6" s="857"/>
      <c r="G6" s="857"/>
      <c r="H6" s="857"/>
      <c r="I6" s="857"/>
      <c r="J6" s="857"/>
      <c r="K6" s="857"/>
      <c r="L6" s="857"/>
      <c r="M6" s="857"/>
      <c r="N6" s="857"/>
      <c r="O6" s="857"/>
      <c r="P6" s="857"/>
      <c r="Q6" s="857"/>
      <c r="R6" s="857"/>
      <c r="S6" s="857"/>
      <c r="T6" s="857"/>
      <c r="U6" s="857"/>
      <c r="V6" s="857"/>
      <c r="W6" s="857"/>
      <c r="X6" s="857"/>
      <c r="Y6" s="857"/>
      <c r="Z6" s="857"/>
      <c r="AA6" s="893"/>
    </row>
    <row r="7" spans="1:27" s="287" customFormat="1" ht="21" customHeight="1" thickBot="1">
      <c r="A7" s="295" t="s">
        <v>166</v>
      </c>
      <c r="B7" s="888" t="s">
        <v>261</v>
      </c>
      <c r="C7" s="888"/>
      <c r="D7" s="888"/>
      <c r="E7" s="888"/>
      <c r="F7" s="888"/>
      <c r="G7" s="888"/>
      <c r="H7" s="888"/>
      <c r="I7" s="888"/>
      <c r="J7" s="888"/>
      <c r="K7" s="888"/>
      <c r="L7" s="888"/>
      <c r="M7" s="888"/>
      <c r="N7" s="888"/>
      <c r="O7" s="888"/>
      <c r="P7" s="888"/>
      <c r="Q7" s="888"/>
      <c r="R7" s="888"/>
      <c r="S7" s="888"/>
      <c r="T7" s="888"/>
      <c r="U7" s="888"/>
      <c r="V7" s="888"/>
      <c r="W7" s="888"/>
      <c r="X7" s="888"/>
      <c r="Y7" s="888"/>
      <c r="Z7" s="888"/>
      <c r="AA7" s="889"/>
    </row>
    <row r="8" spans="1:27" s="212" customFormat="1" ht="16.5" thickBot="1" thickTop="1">
      <c r="A8" s="561" t="s">
        <v>162</v>
      </c>
      <c r="B8" s="561" t="s">
        <v>168</v>
      </c>
      <c r="C8" s="561" t="s">
        <v>167</v>
      </c>
      <c r="D8" s="561" t="s">
        <v>170</v>
      </c>
      <c r="E8" s="561" t="s">
        <v>154</v>
      </c>
      <c r="F8" s="561" t="s">
        <v>169</v>
      </c>
      <c r="G8" s="561" t="s">
        <v>155</v>
      </c>
      <c r="H8" s="561" t="s">
        <v>174</v>
      </c>
      <c r="I8" s="562" t="s">
        <v>156</v>
      </c>
      <c r="J8" s="562"/>
      <c r="K8" s="562"/>
      <c r="L8" s="562"/>
      <c r="M8" s="561" t="s">
        <v>163</v>
      </c>
      <c r="N8" s="561" t="s">
        <v>433</v>
      </c>
      <c r="O8" s="562" t="s">
        <v>432</v>
      </c>
      <c r="P8" s="562"/>
      <c r="Q8" s="562"/>
      <c r="R8" s="562"/>
      <c r="S8" s="562"/>
      <c r="T8" s="562"/>
      <c r="U8" s="562"/>
      <c r="V8" s="562"/>
      <c r="W8" s="562"/>
      <c r="X8" s="562"/>
      <c r="Y8" s="562"/>
      <c r="Z8" s="562"/>
      <c r="AA8" s="562"/>
    </row>
    <row r="9" spans="1:27" s="212" customFormat="1" ht="15" customHeight="1" thickBot="1" thickTop="1">
      <c r="A9" s="561"/>
      <c r="B9" s="561"/>
      <c r="C9" s="561"/>
      <c r="D9" s="561"/>
      <c r="E9" s="561"/>
      <c r="F9" s="561"/>
      <c r="G9" s="561"/>
      <c r="H9" s="561"/>
      <c r="I9" s="272" t="s">
        <v>157</v>
      </c>
      <c r="J9" s="272" t="s">
        <v>158</v>
      </c>
      <c r="K9" s="272" t="s">
        <v>159</v>
      </c>
      <c r="L9" s="272" t="s">
        <v>160</v>
      </c>
      <c r="M9" s="561"/>
      <c r="N9" s="561"/>
      <c r="O9" s="562">
        <v>1</v>
      </c>
      <c r="P9" s="562"/>
      <c r="Q9" s="562"/>
      <c r="R9" s="562">
        <v>2</v>
      </c>
      <c r="S9" s="562"/>
      <c r="T9" s="562"/>
      <c r="U9" s="562">
        <v>3</v>
      </c>
      <c r="V9" s="562"/>
      <c r="W9" s="562"/>
      <c r="X9" s="562">
        <v>4</v>
      </c>
      <c r="Y9" s="562"/>
      <c r="Z9" s="562"/>
      <c r="AA9" s="562"/>
    </row>
    <row r="10" spans="1:27" s="178" customFormat="1" ht="40.5" customHeight="1" thickTop="1">
      <c r="A10" s="297" t="s">
        <v>262</v>
      </c>
      <c r="B10" s="279" t="s">
        <v>695</v>
      </c>
      <c r="C10" s="279" t="s">
        <v>690</v>
      </c>
      <c r="D10" s="279" t="s">
        <v>691</v>
      </c>
      <c r="E10" s="165"/>
      <c r="F10" s="165"/>
      <c r="G10" s="165"/>
      <c r="H10" s="165"/>
      <c r="I10" s="232"/>
      <c r="J10" s="232"/>
      <c r="K10" s="232"/>
      <c r="L10" s="232"/>
      <c r="M10" s="417"/>
      <c r="N10" s="234"/>
      <c r="O10" s="21"/>
      <c r="P10" s="21"/>
      <c r="Q10" s="21"/>
      <c r="R10" s="21"/>
      <c r="S10" s="21"/>
      <c r="T10" s="21"/>
      <c r="U10" s="21"/>
      <c r="V10" s="21"/>
      <c r="W10" s="21"/>
      <c r="X10" s="21"/>
      <c r="Y10" s="21"/>
      <c r="Z10" s="21"/>
      <c r="AA10" s="503"/>
    </row>
    <row r="11" spans="1:27" s="178" customFormat="1" ht="40.5" customHeight="1">
      <c r="A11" s="298" t="s">
        <v>692</v>
      </c>
      <c r="B11" s="170" t="s">
        <v>696</v>
      </c>
      <c r="C11" s="170" t="s">
        <v>693</v>
      </c>
      <c r="D11" s="170" t="s">
        <v>694</v>
      </c>
      <c r="E11" s="19"/>
      <c r="F11" s="19"/>
      <c r="G11" s="19"/>
      <c r="H11" s="19"/>
      <c r="I11" s="215"/>
      <c r="J11" s="215"/>
      <c r="K11" s="215"/>
      <c r="L11" s="215"/>
      <c r="M11" s="417"/>
      <c r="N11" s="155"/>
      <c r="O11" s="30"/>
      <c r="P11" s="30"/>
      <c r="Q11" s="30"/>
      <c r="R11" s="30"/>
      <c r="S11" s="30"/>
      <c r="T11" s="30"/>
      <c r="U11" s="30"/>
      <c r="V11" s="30"/>
      <c r="W11" s="30"/>
      <c r="X11" s="30"/>
      <c r="Y11" s="30"/>
      <c r="Z11" s="30"/>
      <c r="AA11" s="504"/>
    </row>
    <row r="12" spans="1:27" s="178" customFormat="1" ht="18" customHeight="1">
      <c r="A12" s="296" t="s">
        <v>166</v>
      </c>
      <c r="B12" s="880" t="s">
        <v>263</v>
      </c>
      <c r="C12" s="880"/>
      <c r="D12" s="880"/>
      <c r="E12" s="880"/>
      <c r="F12" s="880"/>
      <c r="G12" s="880"/>
      <c r="H12" s="880"/>
      <c r="I12" s="880"/>
      <c r="J12" s="880"/>
      <c r="K12" s="880"/>
      <c r="L12" s="880"/>
      <c r="M12" s="502"/>
      <c r="N12" s="155"/>
      <c r="O12" s="30"/>
      <c r="P12" s="30"/>
      <c r="Q12" s="30"/>
      <c r="R12" s="30"/>
      <c r="S12" s="30"/>
      <c r="T12" s="30"/>
      <c r="U12" s="30"/>
      <c r="V12" s="30"/>
      <c r="W12" s="30"/>
      <c r="X12" s="30"/>
      <c r="Y12" s="30"/>
      <c r="Z12" s="30"/>
      <c r="AA12" s="504"/>
    </row>
    <row r="13" spans="1:27" s="178" customFormat="1" ht="40.5" customHeight="1">
      <c r="A13" s="299" t="s">
        <v>697</v>
      </c>
      <c r="B13" s="274" t="s">
        <v>700</v>
      </c>
      <c r="C13" s="274" t="s">
        <v>698</v>
      </c>
      <c r="D13" s="274" t="s">
        <v>699</v>
      </c>
      <c r="E13" s="19"/>
      <c r="F13" s="19"/>
      <c r="G13" s="19"/>
      <c r="H13" s="19"/>
      <c r="I13" s="30"/>
      <c r="J13" s="30"/>
      <c r="K13" s="30"/>
      <c r="L13" s="30"/>
      <c r="M13" s="502"/>
      <c r="N13" s="155"/>
      <c r="O13" s="30"/>
      <c r="P13" s="30"/>
      <c r="Q13" s="30"/>
      <c r="R13" s="30"/>
      <c r="S13" s="30"/>
      <c r="T13" s="30"/>
      <c r="U13" s="30"/>
      <c r="V13" s="30"/>
      <c r="W13" s="30"/>
      <c r="X13" s="30"/>
      <c r="Y13" s="30"/>
      <c r="Z13" s="30"/>
      <c r="AA13" s="504"/>
    </row>
    <row r="14" spans="1:27" s="178" customFormat="1" ht="18" customHeight="1">
      <c r="A14" s="296" t="s">
        <v>166</v>
      </c>
      <c r="B14" s="880" t="s">
        <v>701</v>
      </c>
      <c r="C14" s="880"/>
      <c r="D14" s="880"/>
      <c r="E14" s="880"/>
      <c r="F14" s="880"/>
      <c r="G14" s="880"/>
      <c r="H14" s="880"/>
      <c r="I14" s="880"/>
      <c r="J14" s="880"/>
      <c r="K14" s="880"/>
      <c r="L14" s="880"/>
      <c r="M14" s="502"/>
      <c r="N14" s="155"/>
      <c r="O14" s="30"/>
      <c r="P14" s="30"/>
      <c r="Q14" s="30"/>
      <c r="R14" s="30"/>
      <c r="S14" s="30"/>
      <c r="T14" s="30"/>
      <c r="U14" s="30"/>
      <c r="V14" s="30"/>
      <c r="W14" s="30"/>
      <c r="X14" s="30"/>
      <c r="Y14" s="30"/>
      <c r="Z14" s="30"/>
      <c r="AA14" s="504"/>
    </row>
    <row r="15" spans="1:27" s="178" customFormat="1" ht="35.25" customHeight="1">
      <c r="A15" s="299" t="s">
        <v>702</v>
      </c>
      <c r="B15" s="274" t="s">
        <v>703</v>
      </c>
      <c r="C15" s="274" t="s">
        <v>800</v>
      </c>
      <c r="D15" s="552" t="s">
        <v>264</v>
      </c>
      <c r="E15" s="629" t="s">
        <v>370</v>
      </c>
      <c r="F15" s="742" t="s">
        <v>428</v>
      </c>
      <c r="G15" s="170" t="s">
        <v>318</v>
      </c>
      <c r="H15" s="670" t="s">
        <v>429</v>
      </c>
      <c r="I15" s="779"/>
      <c r="J15" s="779">
        <v>30000000</v>
      </c>
      <c r="K15" s="779"/>
      <c r="L15" s="779"/>
      <c r="M15" s="655">
        <f>+I15+J15+K15+L15</f>
        <v>30000000</v>
      </c>
      <c r="N15" s="155"/>
      <c r="O15" s="30"/>
      <c r="P15" s="30"/>
      <c r="Q15" s="30"/>
      <c r="R15" s="30"/>
      <c r="S15" s="30"/>
      <c r="T15" s="30"/>
      <c r="U15" s="30"/>
      <c r="V15" s="30"/>
      <c r="W15" s="30"/>
      <c r="X15" s="30"/>
      <c r="Y15" s="30"/>
      <c r="Z15" s="30"/>
      <c r="AA15" s="890">
        <v>1</v>
      </c>
    </row>
    <row r="16" spans="1:27" s="178" customFormat="1" ht="36.75" customHeight="1">
      <c r="A16" s="299"/>
      <c r="B16" s="274"/>
      <c r="C16" s="274"/>
      <c r="D16" s="274"/>
      <c r="E16" s="732"/>
      <c r="F16" s="753"/>
      <c r="G16" s="170" t="s">
        <v>371</v>
      </c>
      <c r="H16" s="732"/>
      <c r="I16" s="781"/>
      <c r="J16" s="781"/>
      <c r="K16" s="781"/>
      <c r="L16" s="781"/>
      <c r="M16" s="659"/>
      <c r="N16" s="155"/>
      <c r="O16" s="30"/>
      <c r="P16" s="30"/>
      <c r="Q16" s="30"/>
      <c r="R16" s="30"/>
      <c r="S16" s="30"/>
      <c r="T16" s="30"/>
      <c r="U16" s="30"/>
      <c r="V16" s="30"/>
      <c r="W16" s="30"/>
      <c r="X16" s="30"/>
      <c r="Y16" s="30"/>
      <c r="Z16" s="30"/>
      <c r="AA16" s="891"/>
    </row>
    <row r="17" spans="1:27" s="178" customFormat="1" ht="18" customHeight="1">
      <c r="A17" s="296" t="s">
        <v>166</v>
      </c>
      <c r="B17" s="880" t="s">
        <v>704</v>
      </c>
      <c r="C17" s="880"/>
      <c r="D17" s="880"/>
      <c r="E17" s="880"/>
      <c r="F17" s="880"/>
      <c r="G17" s="880"/>
      <c r="H17" s="880"/>
      <c r="I17" s="880"/>
      <c r="J17" s="880"/>
      <c r="K17" s="880"/>
      <c r="L17" s="880"/>
      <c r="M17" s="502"/>
      <c r="N17" s="155"/>
      <c r="O17" s="30"/>
      <c r="P17" s="30"/>
      <c r="Q17" s="30"/>
      <c r="R17" s="30"/>
      <c r="S17" s="30"/>
      <c r="T17" s="30"/>
      <c r="U17" s="30"/>
      <c r="V17" s="30"/>
      <c r="W17" s="30"/>
      <c r="X17" s="30"/>
      <c r="Y17" s="30"/>
      <c r="Z17" s="30"/>
      <c r="AA17" s="504"/>
    </row>
    <row r="18" spans="1:27" s="178" customFormat="1" ht="36.75" customHeight="1">
      <c r="A18" s="299" t="s">
        <v>705</v>
      </c>
      <c r="B18" s="300" t="s">
        <v>706</v>
      </c>
      <c r="C18" s="274" t="s">
        <v>801</v>
      </c>
      <c r="D18" s="274" t="s">
        <v>264</v>
      </c>
      <c r="E18" s="629" t="s">
        <v>265</v>
      </c>
      <c r="F18" s="742" t="s">
        <v>430</v>
      </c>
      <c r="G18" s="170" t="s">
        <v>372</v>
      </c>
      <c r="H18" s="629" t="s">
        <v>431</v>
      </c>
      <c r="I18" s="779"/>
      <c r="J18" s="779">
        <v>23200000</v>
      </c>
      <c r="K18" s="779"/>
      <c r="L18" s="779"/>
      <c r="M18" s="655">
        <f>+I18+J18+K18+L18</f>
        <v>23200000</v>
      </c>
      <c r="N18" s="155"/>
      <c r="O18" s="30"/>
      <c r="P18" s="30"/>
      <c r="Q18" s="30"/>
      <c r="R18" s="30"/>
      <c r="S18" s="30"/>
      <c r="T18" s="30"/>
      <c r="U18" s="30"/>
      <c r="V18" s="30"/>
      <c r="W18" s="30"/>
      <c r="X18" s="30"/>
      <c r="Y18" s="30"/>
      <c r="Z18" s="30"/>
      <c r="AA18" s="890">
        <v>0.8</v>
      </c>
    </row>
    <row r="19" spans="1:27" s="178" customFormat="1" ht="27.75" customHeight="1">
      <c r="A19" s="299"/>
      <c r="B19" s="300"/>
      <c r="C19" s="274"/>
      <c r="D19" s="274"/>
      <c r="E19" s="732"/>
      <c r="F19" s="753"/>
      <c r="G19" s="170" t="s">
        <v>373</v>
      </c>
      <c r="H19" s="732"/>
      <c r="I19" s="781"/>
      <c r="J19" s="781"/>
      <c r="K19" s="781"/>
      <c r="L19" s="781"/>
      <c r="M19" s="659"/>
      <c r="N19" s="155"/>
      <c r="O19" s="30"/>
      <c r="P19" s="30"/>
      <c r="Q19" s="30"/>
      <c r="R19" s="30"/>
      <c r="S19" s="30"/>
      <c r="T19" s="30"/>
      <c r="U19" s="30"/>
      <c r="V19" s="30"/>
      <c r="W19" s="30"/>
      <c r="X19" s="30"/>
      <c r="Y19" s="30"/>
      <c r="Z19" s="30"/>
      <c r="AA19" s="891"/>
    </row>
    <row r="20" spans="1:27" s="178" customFormat="1" ht="18" customHeight="1">
      <c r="A20" s="296" t="s">
        <v>166</v>
      </c>
      <c r="B20" s="880" t="s">
        <v>707</v>
      </c>
      <c r="C20" s="880"/>
      <c r="D20" s="880"/>
      <c r="E20" s="880"/>
      <c r="F20" s="880"/>
      <c r="G20" s="880"/>
      <c r="H20" s="880"/>
      <c r="I20" s="880"/>
      <c r="J20" s="880"/>
      <c r="K20" s="880"/>
      <c r="L20" s="880"/>
      <c r="M20" s="502"/>
      <c r="N20" s="155"/>
      <c r="O20" s="30"/>
      <c r="P20" s="30"/>
      <c r="Q20" s="30"/>
      <c r="R20" s="30"/>
      <c r="S20" s="30"/>
      <c r="T20" s="30"/>
      <c r="U20" s="30"/>
      <c r="V20" s="30"/>
      <c r="W20" s="30"/>
      <c r="X20" s="30"/>
      <c r="Y20" s="30"/>
      <c r="Z20" s="30"/>
      <c r="AA20" s="504"/>
    </row>
    <row r="21" spans="1:27" s="178" customFormat="1" ht="43.5" customHeight="1">
      <c r="A21" s="299" t="s">
        <v>708</v>
      </c>
      <c r="B21" s="300" t="s">
        <v>712</v>
      </c>
      <c r="C21" s="300" t="s">
        <v>709</v>
      </c>
      <c r="D21" s="300" t="s">
        <v>710</v>
      </c>
      <c r="E21" s="288"/>
      <c r="F21" s="288"/>
      <c r="G21" s="288"/>
      <c r="H21" s="288"/>
      <c r="I21" s="288"/>
      <c r="J21" s="288"/>
      <c r="K21" s="288"/>
      <c r="L21" s="288"/>
      <c r="M21" s="502"/>
      <c r="N21" s="155"/>
      <c r="O21" s="30"/>
      <c r="P21" s="30"/>
      <c r="Q21" s="30"/>
      <c r="R21" s="30"/>
      <c r="S21" s="30"/>
      <c r="T21" s="30"/>
      <c r="U21" s="30"/>
      <c r="V21" s="30"/>
      <c r="W21" s="30"/>
      <c r="X21" s="30"/>
      <c r="Y21" s="30"/>
      <c r="Z21" s="30"/>
      <c r="AA21" s="504"/>
    </row>
    <row r="22" spans="1:27" s="178" customFormat="1" ht="55.5" customHeight="1">
      <c r="A22" s="299" t="s">
        <v>250</v>
      </c>
      <c r="B22" s="300" t="s">
        <v>713</v>
      </c>
      <c r="C22" s="300" t="s">
        <v>806</v>
      </c>
      <c r="D22" s="300" t="s">
        <v>711</v>
      </c>
      <c r="E22" s="288"/>
      <c r="F22" s="288"/>
      <c r="G22" s="288"/>
      <c r="H22" s="288"/>
      <c r="I22" s="288"/>
      <c r="J22" s="288"/>
      <c r="K22" s="288"/>
      <c r="L22" s="288"/>
      <c r="M22" s="502"/>
      <c r="N22" s="155"/>
      <c r="O22" s="30"/>
      <c r="P22" s="30"/>
      <c r="Q22" s="30"/>
      <c r="R22" s="30"/>
      <c r="S22" s="30"/>
      <c r="T22" s="30"/>
      <c r="U22" s="30"/>
      <c r="V22" s="30"/>
      <c r="W22" s="30"/>
      <c r="X22" s="30"/>
      <c r="Y22" s="30"/>
      <c r="Z22" s="30"/>
      <c r="AA22" s="504"/>
    </row>
    <row r="23" spans="1:27" s="178" customFormat="1" ht="66.75" customHeight="1">
      <c r="A23" s="299"/>
      <c r="B23" s="300"/>
      <c r="C23" s="300"/>
      <c r="D23" s="300"/>
      <c r="E23" s="873" t="s">
        <v>807</v>
      </c>
      <c r="F23" s="300" t="s">
        <v>808</v>
      </c>
      <c r="G23" s="300" t="s">
        <v>813</v>
      </c>
      <c r="H23" s="300" t="s">
        <v>820</v>
      </c>
      <c r="I23" s="288"/>
      <c r="J23" s="288"/>
      <c r="K23" s="288"/>
      <c r="L23" s="288"/>
      <c r="M23" s="502"/>
      <c r="N23" s="155"/>
      <c r="O23" s="30"/>
      <c r="P23" s="30"/>
      <c r="Q23" s="30"/>
      <c r="R23" s="30"/>
      <c r="S23" s="30"/>
      <c r="T23" s="30"/>
      <c r="U23" s="30"/>
      <c r="V23" s="30"/>
      <c r="W23" s="30"/>
      <c r="X23" s="30"/>
      <c r="Y23" s="30"/>
      <c r="Z23" s="30"/>
      <c r="AA23" s="504"/>
    </row>
    <row r="24" spans="1:27" s="178" customFormat="1" ht="51" customHeight="1">
      <c r="A24" s="299"/>
      <c r="B24" s="300"/>
      <c r="C24" s="300"/>
      <c r="D24" s="300"/>
      <c r="E24" s="874"/>
      <c r="F24" s="300" t="s">
        <v>809</v>
      </c>
      <c r="G24" s="300" t="s">
        <v>814</v>
      </c>
      <c r="H24" s="300" t="s">
        <v>782</v>
      </c>
      <c r="I24" s="288"/>
      <c r="J24" s="288"/>
      <c r="K24" s="288"/>
      <c r="L24" s="288"/>
      <c r="M24" s="502"/>
      <c r="N24" s="155"/>
      <c r="O24" s="30"/>
      <c r="P24" s="30"/>
      <c r="Q24" s="30"/>
      <c r="R24" s="30"/>
      <c r="S24" s="30"/>
      <c r="T24" s="30"/>
      <c r="U24" s="30"/>
      <c r="V24" s="30"/>
      <c r="W24" s="30"/>
      <c r="X24" s="30"/>
      <c r="Y24" s="30"/>
      <c r="Z24" s="30"/>
      <c r="AA24" s="504"/>
    </row>
    <row r="25" spans="1:27" s="178" customFormat="1" ht="51" customHeight="1">
      <c r="A25" s="299"/>
      <c r="B25" s="300"/>
      <c r="C25" s="300"/>
      <c r="D25" s="300"/>
      <c r="E25" s="875"/>
      <c r="F25" s="300" t="s">
        <v>810</v>
      </c>
      <c r="G25" s="300" t="s">
        <v>815</v>
      </c>
      <c r="H25" s="300" t="s">
        <v>821</v>
      </c>
      <c r="I25" s="288"/>
      <c r="J25" s="288"/>
      <c r="K25" s="288"/>
      <c r="L25" s="288"/>
      <c r="M25" s="502"/>
      <c r="N25" s="155"/>
      <c r="O25" s="30"/>
      <c r="P25" s="30"/>
      <c r="Q25" s="30"/>
      <c r="R25" s="30"/>
      <c r="S25" s="30"/>
      <c r="T25" s="30"/>
      <c r="U25" s="30"/>
      <c r="V25" s="30"/>
      <c r="W25" s="30"/>
      <c r="X25" s="30"/>
      <c r="Y25" s="30"/>
      <c r="Z25" s="30"/>
      <c r="AA25" s="504"/>
    </row>
    <row r="26" spans="1:27" s="178" customFormat="1" ht="89.25" customHeight="1">
      <c r="A26" s="299"/>
      <c r="B26" s="300"/>
      <c r="C26" s="300"/>
      <c r="D26" s="300"/>
      <c r="E26" s="873" t="s">
        <v>812</v>
      </c>
      <c r="F26" s="873" t="s">
        <v>811</v>
      </c>
      <c r="G26" s="300" t="s">
        <v>816</v>
      </c>
      <c r="H26" s="300" t="s">
        <v>822</v>
      </c>
      <c r="I26" s="288"/>
      <c r="J26" s="288"/>
      <c r="K26" s="288"/>
      <c r="L26" s="288"/>
      <c r="M26" s="502"/>
      <c r="N26" s="155"/>
      <c r="O26" s="30"/>
      <c r="P26" s="30"/>
      <c r="Q26" s="30"/>
      <c r="R26" s="30"/>
      <c r="S26" s="30"/>
      <c r="T26" s="30"/>
      <c r="U26" s="30"/>
      <c r="V26" s="30"/>
      <c r="W26" s="30"/>
      <c r="X26" s="30"/>
      <c r="Y26" s="30"/>
      <c r="Z26" s="30"/>
      <c r="AA26" s="504"/>
    </row>
    <row r="27" spans="1:27" s="178" customFormat="1" ht="23.25" customHeight="1">
      <c r="A27" s="299"/>
      <c r="B27" s="300"/>
      <c r="C27" s="300"/>
      <c r="D27" s="300"/>
      <c r="E27" s="874"/>
      <c r="F27" s="874"/>
      <c r="G27" s="300" t="s">
        <v>817</v>
      </c>
      <c r="H27" s="300" t="s">
        <v>823</v>
      </c>
      <c r="I27" s="288"/>
      <c r="J27" s="288"/>
      <c r="K27" s="288"/>
      <c r="L27" s="288"/>
      <c r="M27" s="502"/>
      <c r="N27" s="155"/>
      <c r="O27" s="30"/>
      <c r="P27" s="30"/>
      <c r="Q27" s="30"/>
      <c r="R27" s="30"/>
      <c r="S27" s="30"/>
      <c r="T27" s="30"/>
      <c r="U27" s="30"/>
      <c r="V27" s="30"/>
      <c r="W27" s="30"/>
      <c r="X27" s="30"/>
      <c r="Y27" s="30"/>
      <c r="Z27" s="30"/>
      <c r="AA27" s="504"/>
    </row>
    <row r="28" spans="1:27" s="178" customFormat="1" ht="23.25" customHeight="1">
      <c r="A28" s="299"/>
      <c r="B28" s="300"/>
      <c r="C28" s="300"/>
      <c r="D28" s="300"/>
      <c r="E28" s="874"/>
      <c r="F28" s="874"/>
      <c r="G28" s="300" t="s">
        <v>818</v>
      </c>
      <c r="H28" s="300" t="s">
        <v>824</v>
      </c>
      <c r="I28" s="288"/>
      <c r="J28" s="288"/>
      <c r="K28" s="288"/>
      <c r="L28" s="288"/>
      <c r="M28" s="502"/>
      <c r="N28" s="155"/>
      <c r="O28" s="30"/>
      <c r="P28" s="30"/>
      <c r="Q28" s="30"/>
      <c r="R28" s="30"/>
      <c r="S28" s="30"/>
      <c r="T28" s="30"/>
      <c r="U28" s="30"/>
      <c r="V28" s="30"/>
      <c r="W28" s="30"/>
      <c r="X28" s="30"/>
      <c r="Y28" s="30"/>
      <c r="Z28" s="30"/>
      <c r="AA28" s="504"/>
    </row>
    <row r="29" spans="1:27" s="178" customFormat="1" ht="23.25" customHeight="1">
      <c r="A29" s="299"/>
      <c r="B29" s="300"/>
      <c r="C29" s="300"/>
      <c r="D29" s="300"/>
      <c r="E29" s="875"/>
      <c r="F29" s="875"/>
      <c r="G29" s="300" t="s">
        <v>819</v>
      </c>
      <c r="H29" s="300" t="s">
        <v>825</v>
      </c>
      <c r="I29" s="288"/>
      <c r="J29" s="288"/>
      <c r="K29" s="288"/>
      <c r="L29" s="288"/>
      <c r="M29" s="502"/>
      <c r="N29" s="155"/>
      <c r="O29" s="30"/>
      <c r="P29" s="30"/>
      <c r="Q29" s="30"/>
      <c r="R29" s="30"/>
      <c r="S29" s="30"/>
      <c r="T29" s="30"/>
      <c r="U29" s="30"/>
      <c r="V29" s="30"/>
      <c r="W29" s="30"/>
      <c r="X29" s="30"/>
      <c r="Y29" s="30"/>
      <c r="Z29" s="30"/>
      <c r="AA29" s="504"/>
    </row>
    <row r="30" spans="1:27" s="178" customFormat="1" ht="18" customHeight="1">
      <c r="A30" s="296" t="s">
        <v>166</v>
      </c>
      <c r="B30" s="880" t="s">
        <v>714</v>
      </c>
      <c r="C30" s="880"/>
      <c r="D30" s="880"/>
      <c r="E30" s="880"/>
      <c r="F30" s="880"/>
      <c r="G30" s="880"/>
      <c r="H30" s="880"/>
      <c r="I30" s="880"/>
      <c r="J30" s="880"/>
      <c r="K30" s="880"/>
      <c r="L30" s="880"/>
      <c r="M30" s="502"/>
      <c r="N30" s="155"/>
      <c r="O30" s="30"/>
      <c r="P30" s="30"/>
      <c r="Q30" s="30"/>
      <c r="R30" s="30"/>
      <c r="S30" s="30"/>
      <c r="T30" s="30"/>
      <c r="U30" s="30"/>
      <c r="V30" s="30"/>
      <c r="W30" s="30"/>
      <c r="X30" s="30"/>
      <c r="Y30" s="30"/>
      <c r="Z30" s="30"/>
      <c r="AA30" s="504"/>
    </row>
    <row r="31" spans="1:27" s="178" customFormat="1" ht="39" customHeight="1">
      <c r="A31" s="301" t="s">
        <v>715</v>
      </c>
      <c r="B31" s="278" t="s">
        <v>716</v>
      </c>
      <c r="C31" s="300" t="s">
        <v>717</v>
      </c>
      <c r="D31" s="300" t="s">
        <v>718</v>
      </c>
      <c r="E31" s="288"/>
      <c r="F31" s="288"/>
      <c r="G31" s="288"/>
      <c r="H31" s="288"/>
      <c r="I31" s="288"/>
      <c r="J31" s="519">
        <v>10000000</v>
      </c>
      <c r="K31" s="288"/>
      <c r="L31" s="288"/>
      <c r="M31" s="524">
        <f>+I31+++J31+K31+L31</f>
        <v>10000000</v>
      </c>
      <c r="N31" s="155"/>
      <c r="O31" s="30"/>
      <c r="P31" s="30"/>
      <c r="Q31" s="30"/>
      <c r="R31" s="30"/>
      <c r="S31" s="30"/>
      <c r="T31" s="30"/>
      <c r="U31" s="30"/>
      <c r="V31" s="30"/>
      <c r="W31" s="30"/>
      <c r="X31" s="30"/>
      <c r="Y31" s="30"/>
      <c r="Z31" s="30"/>
      <c r="AA31" s="547"/>
    </row>
    <row r="32" spans="1:27" s="178" customFormat="1" ht="18" customHeight="1">
      <c r="A32" s="296" t="s">
        <v>166</v>
      </c>
      <c r="B32" s="880" t="s">
        <v>719</v>
      </c>
      <c r="C32" s="880"/>
      <c r="D32" s="880"/>
      <c r="E32" s="880"/>
      <c r="F32" s="880"/>
      <c r="G32" s="880"/>
      <c r="H32" s="880"/>
      <c r="I32" s="880"/>
      <c r="J32" s="880"/>
      <c r="K32" s="880"/>
      <c r="L32" s="880"/>
      <c r="M32" s="502"/>
      <c r="N32" s="155"/>
      <c r="O32" s="30"/>
      <c r="P32" s="30"/>
      <c r="Q32" s="30"/>
      <c r="R32" s="30"/>
      <c r="S32" s="30"/>
      <c r="T32" s="30"/>
      <c r="U32" s="30"/>
      <c r="V32" s="30"/>
      <c r="W32" s="30"/>
      <c r="X32" s="30"/>
      <c r="Y32" s="30"/>
      <c r="Z32" s="30"/>
      <c r="AA32" s="504"/>
    </row>
    <row r="33" spans="1:27" s="178" customFormat="1" ht="39" customHeight="1">
      <c r="A33" s="301" t="s">
        <v>248</v>
      </c>
      <c r="B33" s="278" t="s">
        <v>734</v>
      </c>
      <c r="C33" s="278" t="s">
        <v>720</v>
      </c>
      <c r="D33" s="278" t="s">
        <v>721</v>
      </c>
      <c r="E33" s="288"/>
      <c r="F33" s="288"/>
      <c r="G33" s="288"/>
      <c r="H33" s="288"/>
      <c r="I33" s="288"/>
      <c r="J33" s="519">
        <v>46000000</v>
      </c>
      <c r="K33" s="288"/>
      <c r="L33" s="288"/>
      <c r="M33" s="524">
        <f>+I33+++J33+K33+L33</f>
        <v>46000000</v>
      </c>
      <c r="N33" s="155"/>
      <c r="O33" s="30"/>
      <c r="P33" s="30"/>
      <c r="Q33" s="30"/>
      <c r="R33" s="30"/>
      <c r="S33" s="30"/>
      <c r="T33" s="30"/>
      <c r="U33" s="30"/>
      <c r="V33" s="30"/>
      <c r="W33" s="30"/>
      <c r="X33" s="30"/>
      <c r="Y33" s="30"/>
      <c r="Z33" s="30"/>
      <c r="AA33" s="547">
        <v>0.75</v>
      </c>
    </row>
    <row r="34" spans="1:27" s="178" customFormat="1" ht="39" customHeight="1">
      <c r="A34" s="301" t="s">
        <v>741</v>
      </c>
      <c r="B34" s="278" t="s">
        <v>735</v>
      </c>
      <c r="C34" s="278" t="s">
        <v>722</v>
      </c>
      <c r="D34" s="278" t="s">
        <v>723</v>
      </c>
      <c r="E34" s="742" t="s">
        <v>106</v>
      </c>
      <c r="F34" s="742" t="s">
        <v>107</v>
      </c>
      <c r="G34" s="170" t="s">
        <v>108</v>
      </c>
      <c r="H34" s="629" t="s">
        <v>109</v>
      </c>
      <c r="I34" s="779"/>
      <c r="J34" s="779"/>
      <c r="K34" s="779"/>
      <c r="L34" s="779"/>
      <c r="M34" s="655">
        <f>+I34+J34+L34</f>
        <v>0</v>
      </c>
      <c r="N34" s="155"/>
      <c r="O34" s="30"/>
      <c r="P34" s="30"/>
      <c r="Q34" s="30"/>
      <c r="R34" s="30"/>
      <c r="S34" s="30"/>
      <c r="T34" s="30"/>
      <c r="U34" s="30"/>
      <c r="V34" s="30"/>
      <c r="W34" s="30"/>
      <c r="X34" s="30"/>
      <c r="Y34" s="30"/>
      <c r="Z34" s="30"/>
      <c r="AA34" s="504"/>
    </row>
    <row r="35" spans="1:27" s="178" customFormat="1" ht="39" customHeight="1">
      <c r="A35" s="302"/>
      <c r="B35" s="278"/>
      <c r="C35" s="278"/>
      <c r="D35" s="278"/>
      <c r="E35" s="753"/>
      <c r="F35" s="753"/>
      <c r="G35" s="170" t="s">
        <v>358</v>
      </c>
      <c r="H35" s="732"/>
      <c r="I35" s="781"/>
      <c r="J35" s="781"/>
      <c r="K35" s="781"/>
      <c r="L35" s="781"/>
      <c r="M35" s="659"/>
      <c r="N35" s="155"/>
      <c r="O35" s="30"/>
      <c r="P35" s="30"/>
      <c r="Q35" s="30"/>
      <c r="R35" s="30"/>
      <c r="S35" s="30"/>
      <c r="T35" s="30"/>
      <c r="U35" s="30"/>
      <c r="V35" s="30"/>
      <c r="W35" s="30"/>
      <c r="X35" s="30"/>
      <c r="Y35" s="30"/>
      <c r="Z35" s="30"/>
      <c r="AA35" s="504"/>
    </row>
    <row r="36" spans="1:27" s="178" customFormat="1" ht="48.75" customHeight="1">
      <c r="A36" s="881" t="s">
        <v>742</v>
      </c>
      <c r="B36" s="699" t="s">
        <v>736</v>
      </c>
      <c r="C36" s="278" t="s">
        <v>724</v>
      </c>
      <c r="D36" s="278" t="s">
        <v>725</v>
      </c>
      <c r="E36" s="288"/>
      <c r="F36" s="288"/>
      <c r="G36" s="288"/>
      <c r="H36" s="288"/>
      <c r="I36" s="288"/>
      <c r="J36" s="288"/>
      <c r="K36" s="288"/>
      <c r="L36" s="288"/>
      <c r="M36" s="502"/>
      <c r="N36" s="155"/>
      <c r="O36" s="30"/>
      <c r="P36" s="30"/>
      <c r="Q36" s="30"/>
      <c r="R36" s="30"/>
      <c r="S36" s="30"/>
      <c r="T36" s="30"/>
      <c r="U36" s="30"/>
      <c r="V36" s="30"/>
      <c r="W36" s="30"/>
      <c r="X36" s="30"/>
      <c r="Y36" s="30"/>
      <c r="Z36" s="30"/>
      <c r="AA36" s="504"/>
    </row>
    <row r="37" spans="1:27" s="178" customFormat="1" ht="39" customHeight="1">
      <c r="A37" s="881"/>
      <c r="B37" s="699"/>
      <c r="C37" s="278" t="s">
        <v>726</v>
      </c>
      <c r="D37" s="278" t="s">
        <v>727</v>
      </c>
      <c r="E37" s="288"/>
      <c r="F37" s="288"/>
      <c r="G37" s="288"/>
      <c r="H37" s="288"/>
      <c r="I37" s="288"/>
      <c r="J37" s="288"/>
      <c r="K37" s="288"/>
      <c r="L37" s="288"/>
      <c r="M37" s="502"/>
      <c r="N37" s="155"/>
      <c r="O37" s="30"/>
      <c r="P37" s="30"/>
      <c r="Q37" s="30"/>
      <c r="R37" s="30"/>
      <c r="S37" s="30"/>
      <c r="T37" s="30"/>
      <c r="U37" s="30"/>
      <c r="V37" s="30"/>
      <c r="W37" s="30"/>
      <c r="X37" s="30"/>
      <c r="Y37" s="30"/>
      <c r="Z37" s="30"/>
      <c r="AA37" s="504"/>
    </row>
    <row r="38" spans="1:27" s="178" customFormat="1" ht="49.5" customHeight="1">
      <c r="A38" s="881"/>
      <c r="B38" s="699"/>
      <c r="C38" s="278" t="s">
        <v>728</v>
      </c>
      <c r="D38" s="278" t="s">
        <v>729</v>
      </c>
      <c r="E38" s="288"/>
      <c r="F38" s="288"/>
      <c r="G38" s="288"/>
      <c r="H38" s="288"/>
      <c r="I38" s="288"/>
      <c r="J38" s="288"/>
      <c r="K38" s="288"/>
      <c r="L38" s="288"/>
      <c r="M38" s="502"/>
      <c r="N38" s="155"/>
      <c r="O38" s="30"/>
      <c r="P38" s="30"/>
      <c r="Q38" s="30"/>
      <c r="R38" s="30"/>
      <c r="S38" s="30"/>
      <c r="T38" s="30"/>
      <c r="U38" s="30"/>
      <c r="V38" s="30"/>
      <c r="W38" s="30"/>
      <c r="X38" s="30"/>
      <c r="Y38" s="30"/>
      <c r="Z38" s="30"/>
      <c r="AA38" s="504"/>
    </row>
    <row r="39" spans="1:27" s="178" customFormat="1" ht="49.5" customHeight="1">
      <c r="A39" s="303" t="s">
        <v>730</v>
      </c>
      <c r="B39" s="278" t="s">
        <v>737</v>
      </c>
      <c r="C39" s="304" t="s">
        <v>802</v>
      </c>
      <c r="D39" s="304" t="s">
        <v>253</v>
      </c>
      <c r="E39" s="742" t="s">
        <v>110</v>
      </c>
      <c r="F39" s="742" t="s">
        <v>111</v>
      </c>
      <c r="G39" s="170" t="s">
        <v>108</v>
      </c>
      <c r="H39" s="629" t="s">
        <v>109</v>
      </c>
      <c r="I39" s="876"/>
      <c r="J39" s="878"/>
      <c r="K39" s="878"/>
      <c r="L39" s="878"/>
      <c r="M39" s="869"/>
      <c r="N39" s="871"/>
      <c r="O39" s="30"/>
      <c r="P39" s="30"/>
      <c r="Q39" s="30"/>
      <c r="R39" s="30"/>
      <c r="S39" s="30"/>
      <c r="T39" s="30"/>
      <c r="U39" s="30"/>
      <c r="V39" s="30"/>
      <c r="W39" s="30"/>
      <c r="X39" s="30"/>
      <c r="Y39" s="30"/>
      <c r="Z39" s="30"/>
      <c r="AA39" s="504"/>
    </row>
    <row r="40" spans="1:27" s="178" customFormat="1" ht="39" customHeight="1">
      <c r="A40" s="303"/>
      <c r="B40" s="278"/>
      <c r="C40" s="304"/>
      <c r="D40" s="304"/>
      <c r="E40" s="753"/>
      <c r="F40" s="753"/>
      <c r="G40" s="170" t="s">
        <v>358</v>
      </c>
      <c r="H40" s="732"/>
      <c r="I40" s="877"/>
      <c r="J40" s="879"/>
      <c r="K40" s="879"/>
      <c r="L40" s="879"/>
      <c r="M40" s="870"/>
      <c r="N40" s="872"/>
      <c r="O40" s="30"/>
      <c r="P40" s="30"/>
      <c r="Q40" s="30"/>
      <c r="R40" s="30"/>
      <c r="S40" s="30"/>
      <c r="T40" s="30"/>
      <c r="U40" s="30"/>
      <c r="V40" s="30"/>
      <c r="W40" s="30"/>
      <c r="X40" s="30"/>
      <c r="Y40" s="30"/>
      <c r="Z40" s="30"/>
      <c r="AA40" s="504"/>
    </row>
    <row r="41" spans="1:27" s="178" customFormat="1" ht="39" customHeight="1">
      <c r="A41" s="302" t="s">
        <v>731</v>
      </c>
      <c r="B41" s="278" t="s">
        <v>738</v>
      </c>
      <c r="C41" s="304" t="s">
        <v>732</v>
      </c>
      <c r="D41" s="304" t="s">
        <v>733</v>
      </c>
      <c r="E41" s="288"/>
      <c r="F41" s="288"/>
      <c r="G41" s="288"/>
      <c r="H41" s="288"/>
      <c r="I41" s="288"/>
      <c r="J41" s="288"/>
      <c r="K41" s="288"/>
      <c r="L41" s="288"/>
      <c r="M41" s="502"/>
      <c r="N41" s="155"/>
      <c r="O41" s="30"/>
      <c r="P41" s="30"/>
      <c r="Q41" s="30"/>
      <c r="R41" s="30"/>
      <c r="S41" s="30"/>
      <c r="T41" s="30"/>
      <c r="U41" s="30"/>
      <c r="V41" s="30"/>
      <c r="W41" s="30"/>
      <c r="X41" s="30"/>
      <c r="Y41" s="30"/>
      <c r="Z41" s="30"/>
      <c r="AA41" s="504"/>
    </row>
    <row r="42" spans="1:27" s="178" customFormat="1" ht="60" customHeight="1" thickBot="1">
      <c r="A42" s="299" t="s">
        <v>739</v>
      </c>
      <c r="B42" s="300" t="s">
        <v>695</v>
      </c>
      <c r="C42" s="274" t="s">
        <v>740</v>
      </c>
      <c r="D42" s="274" t="s">
        <v>264</v>
      </c>
      <c r="E42" s="157" t="s">
        <v>409</v>
      </c>
      <c r="F42" s="289" t="s">
        <v>803</v>
      </c>
      <c r="G42" s="290" t="s">
        <v>804</v>
      </c>
      <c r="H42" s="291" t="s">
        <v>805</v>
      </c>
      <c r="I42" s="215"/>
      <c r="J42" s="215">
        <v>30000000</v>
      </c>
      <c r="K42" s="215"/>
      <c r="L42" s="215"/>
      <c r="M42" s="417">
        <f>+I42+J42+K42+L42</f>
        <v>30000000</v>
      </c>
      <c r="N42" s="155"/>
      <c r="O42" s="30"/>
      <c r="P42" s="30"/>
      <c r="Q42" s="30"/>
      <c r="R42" s="30"/>
      <c r="S42" s="30"/>
      <c r="T42" s="30"/>
      <c r="U42" s="30"/>
      <c r="V42" s="30"/>
      <c r="W42" s="30"/>
      <c r="X42" s="30"/>
      <c r="Y42" s="30"/>
      <c r="Z42" s="30"/>
      <c r="AA42" s="547">
        <v>0.25</v>
      </c>
    </row>
    <row r="43" spans="1:27" s="79" customFormat="1" ht="16.5" thickBot="1" thickTop="1">
      <c r="A43" s="570" t="s">
        <v>743</v>
      </c>
      <c r="B43" s="570"/>
      <c r="C43" s="570"/>
      <c r="D43" s="570"/>
      <c r="E43" s="570"/>
      <c r="F43" s="570"/>
      <c r="G43" s="570"/>
      <c r="H43" s="570"/>
      <c r="I43" s="347">
        <f>SUM(I10:I42)</f>
        <v>0</v>
      </c>
      <c r="J43" s="347">
        <f>SUM(J10:J42)</f>
        <v>139200000</v>
      </c>
      <c r="K43" s="347">
        <f>SUM(K10:K42)</f>
        <v>0</v>
      </c>
      <c r="L43" s="347">
        <f>SUM(L10:L42)</f>
        <v>0</v>
      </c>
      <c r="M43" s="347">
        <f>SUM(M10:M42)</f>
        <v>139200000</v>
      </c>
      <c r="N43" s="555"/>
      <c r="O43" s="555"/>
      <c r="P43" s="555"/>
      <c r="Q43" s="555"/>
      <c r="R43" s="555"/>
      <c r="S43" s="555"/>
      <c r="T43" s="555"/>
      <c r="U43" s="555"/>
      <c r="V43" s="555"/>
      <c r="W43" s="555"/>
      <c r="X43" s="555"/>
      <c r="Y43" s="555"/>
      <c r="Z43" s="555"/>
      <c r="AA43" s="468">
        <f>SUM(AA10:AA42)/4</f>
        <v>0.7</v>
      </c>
    </row>
    <row r="44" ht="18.75" thickTop="1"/>
  </sheetData>
  <sheetProtection/>
  <mergeCells count="90">
    <mergeCell ref="A8:A9"/>
    <mergeCell ref="HI4:II4"/>
    <mergeCell ref="IJ4:IV4"/>
    <mergeCell ref="FG4:GG4"/>
    <mergeCell ref="GH4:HH4"/>
    <mergeCell ref="X9:Z9"/>
    <mergeCell ref="C8:C9"/>
    <mergeCell ref="D8:D9"/>
    <mergeCell ref="B5:AA5"/>
    <mergeCell ref="B6:AA6"/>
    <mergeCell ref="B7:AA7"/>
    <mergeCell ref="EF3:FF3"/>
    <mergeCell ref="AA15:AA16"/>
    <mergeCell ref="AA18:AA19"/>
    <mergeCell ref="K15:K16"/>
    <mergeCell ref="L15:L16"/>
    <mergeCell ref="M15:M16"/>
    <mergeCell ref="M8:M9"/>
    <mergeCell ref="N8:N9"/>
    <mergeCell ref="DE3:EE3"/>
    <mergeCell ref="A1:AA1"/>
    <mergeCell ref="U9:W9"/>
    <mergeCell ref="I8:L8"/>
    <mergeCell ref="H8:H9"/>
    <mergeCell ref="B8:B9"/>
    <mergeCell ref="FG3:GG3"/>
    <mergeCell ref="A2:AA2"/>
    <mergeCell ref="AB3:BB3"/>
    <mergeCell ref="BC3:CC3"/>
    <mergeCell ref="CD3:DD3"/>
    <mergeCell ref="GH3:HH3"/>
    <mergeCell ref="HI3:II3"/>
    <mergeCell ref="IJ3:IV3"/>
    <mergeCell ref="A4:AA4"/>
    <mergeCell ref="AB4:BB4"/>
    <mergeCell ref="BC4:CC4"/>
    <mergeCell ref="CD4:DD4"/>
    <mergeCell ref="DE4:EE4"/>
    <mergeCell ref="EF4:FF4"/>
    <mergeCell ref="A3:AA3"/>
    <mergeCell ref="E8:E9"/>
    <mergeCell ref="A36:A38"/>
    <mergeCell ref="B36:B38"/>
    <mergeCell ref="B12:L12"/>
    <mergeCell ref="B14:L14"/>
    <mergeCell ref="B17:L17"/>
    <mergeCell ref="B20:L20"/>
    <mergeCell ref="E15:E16"/>
    <mergeCell ref="F15:F16"/>
    <mergeCell ref="G8:G9"/>
    <mergeCell ref="F18:F19"/>
    <mergeCell ref="H18:H19"/>
    <mergeCell ref="I18:I19"/>
    <mergeCell ref="H15:H16"/>
    <mergeCell ref="I15:I16"/>
    <mergeCell ref="O8:Z8"/>
    <mergeCell ref="O9:Q9"/>
    <mergeCell ref="R9:T9"/>
    <mergeCell ref="F8:F9"/>
    <mergeCell ref="J15:J16"/>
    <mergeCell ref="M18:M19"/>
    <mergeCell ref="E34:E35"/>
    <mergeCell ref="F34:F35"/>
    <mergeCell ref="H34:H35"/>
    <mergeCell ref="I34:I35"/>
    <mergeCell ref="J34:J35"/>
    <mergeCell ref="K34:K35"/>
    <mergeCell ref="L34:L35"/>
    <mergeCell ref="M34:M35"/>
    <mergeCell ref="B30:L30"/>
    <mergeCell ref="H39:H40"/>
    <mergeCell ref="I39:I40"/>
    <mergeCell ref="J39:J40"/>
    <mergeCell ref="K39:K40"/>
    <mergeCell ref="L18:L19"/>
    <mergeCell ref="B32:L32"/>
    <mergeCell ref="J18:J19"/>
    <mergeCell ref="K18:K19"/>
    <mergeCell ref="L39:L40"/>
    <mergeCell ref="E18:E19"/>
    <mergeCell ref="M39:M40"/>
    <mergeCell ref="N39:N40"/>
    <mergeCell ref="A43:H43"/>
    <mergeCell ref="N43:Z43"/>
    <mergeCell ref="AA8:AA9"/>
    <mergeCell ref="E23:E25"/>
    <mergeCell ref="F26:F29"/>
    <mergeCell ref="E26:E29"/>
    <mergeCell ref="E39:E40"/>
    <mergeCell ref="F39:F40"/>
  </mergeCells>
  <printOptions/>
  <pageMargins left="0.88" right="0.21" top="0.49" bottom="0.36" header="0.3" footer="0.3"/>
  <pageSetup horizontalDpi="300" verticalDpi="300" orientation="landscape" paperSize="5" scale="55"/>
</worksheet>
</file>

<file path=xl/worksheets/sheet13.xml><?xml version="1.0" encoding="utf-8"?>
<worksheet xmlns="http://schemas.openxmlformats.org/spreadsheetml/2006/main" xmlns:r="http://schemas.openxmlformats.org/officeDocument/2006/relationships">
  <sheetPr>
    <tabColor rgb="FFFFFF00"/>
  </sheetPr>
  <dimension ref="A1:IV16"/>
  <sheetViews>
    <sheetView zoomScalePageLayoutView="0" workbookViewId="0" topLeftCell="K13">
      <selection activeCell="H11" sqref="H11"/>
    </sheetView>
  </sheetViews>
  <sheetFormatPr defaultColWidth="11.421875" defaultRowHeight="12.75"/>
  <cols>
    <col min="1" max="1" width="20.421875" style="1" customWidth="1"/>
    <col min="2" max="2" width="21.7109375" style="1" customWidth="1"/>
    <col min="3" max="3" width="25.140625" style="1" customWidth="1"/>
    <col min="4" max="4" width="24.7109375" style="1" customWidth="1"/>
    <col min="5" max="5" width="18.8515625" style="1" customWidth="1"/>
    <col min="6" max="6" width="20.00390625" style="1" customWidth="1"/>
    <col min="7" max="7" width="19.140625" style="1" customWidth="1"/>
    <col min="8" max="8" width="18.140625" style="1" customWidth="1"/>
    <col min="9" max="13" width="17.8515625" style="1" customWidth="1"/>
    <col min="14" max="14" width="21.281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3" width="2.421875" style="1" customWidth="1"/>
    <col min="24" max="24" width="2.8515625" style="1" customWidth="1"/>
    <col min="25" max="25" width="3.00390625" style="1" customWidth="1"/>
    <col min="26" max="26" width="2.7109375" style="1" customWidth="1"/>
    <col min="27" max="16384" width="11.421875" style="1" customWidth="1"/>
  </cols>
  <sheetData>
    <row r="1" spans="1:27"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56"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1"/>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1"/>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1"/>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1"/>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56" ht="18">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1"/>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1"/>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1"/>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1"/>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1"/>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1"/>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1"/>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1"/>
      <c r="HJ4" s="612"/>
      <c r="HK4" s="612"/>
      <c r="HL4" s="612"/>
      <c r="HM4" s="612"/>
      <c r="HN4" s="612"/>
      <c r="HO4" s="612"/>
      <c r="HP4" s="612"/>
      <c r="HQ4" s="612"/>
      <c r="HR4" s="612"/>
      <c r="HS4" s="612"/>
      <c r="HT4" s="612"/>
      <c r="HU4" s="612"/>
      <c r="HV4" s="612"/>
      <c r="HW4" s="612"/>
      <c r="HX4" s="612"/>
      <c r="HY4" s="612"/>
      <c r="HZ4" s="612"/>
      <c r="IA4" s="612"/>
      <c r="IB4" s="612"/>
      <c r="IC4" s="612"/>
      <c r="ID4" s="612"/>
      <c r="IE4" s="612"/>
      <c r="IF4" s="612"/>
      <c r="IG4" s="612"/>
      <c r="IH4" s="612"/>
      <c r="II4" s="612"/>
      <c r="IJ4" s="611"/>
      <c r="IK4" s="612"/>
      <c r="IL4" s="612"/>
      <c r="IM4" s="612"/>
      <c r="IN4" s="612"/>
      <c r="IO4" s="612"/>
      <c r="IP4" s="612"/>
      <c r="IQ4" s="612"/>
      <c r="IR4" s="612"/>
      <c r="IS4" s="612"/>
      <c r="IT4" s="612"/>
      <c r="IU4" s="612"/>
      <c r="IV4" s="612"/>
    </row>
    <row r="5" spans="1:27" s="310" customFormat="1" ht="26.25" customHeight="1">
      <c r="A5" s="17" t="s">
        <v>164</v>
      </c>
      <c r="B5" s="894" t="s">
        <v>284</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row>
    <row r="6" spans="1:27" s="310" customFormat="1" ht="26.25" customHeight="1">
      <c r="A6" s="309" t="s">
        <v>165</v>
      </c>
      <c r="B6" s="857" t="s">
        <v>285</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row>
    <row r="7" spans="1:27" s="310" customFormat="1" ht="26.25" customHeight="1" thickBot="1">
      <c r="A7" s="17" t="s">
        <v>166</v>
      </c>
      <c r="B7" s="895" t="s">
        <v>286</v>
      </c>
      <c r="C7" s="895"/>
      <c r="D7" s="895"/>
      <c r="E7" s="895"/>
      <c r="F7" s="895"/>
      <c r="G7" s="895"/>
      <c r="H7" s="895"/>
      <c r="I7" s="895"/>
      <c r="J7" s="895"/>
      <c r="K7" s="895"/>
      <c r="L7" s="895"/>
      <c r="M7" s="895"/>
      <c r="N7" s="895"/>
      <c r="O7" s="895"/>
      <c r="P7" s="895"/>
      <c r="Q7" s="895"/>
      <c r="R7" s="895"/>
      <c r="S7" s="895"/>
      <c r="T7" s="895"/>
      <c r="U7" s="895"/>
      <c r="V7" s="895"/>
      <c r="W7" s="895"/>
      <c r="X7" s="895"/>
      <c r="Y7" s="895"/>
      <c r="Z7" s="895"/>
      <c r="AA7" s="895"/>
    </row>
    <row r="8" spans="1:27" s="212" customFormat="1" ht="16.5"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897"/>
    </row>
    <row r="9" spans="1:27" s="212" customFormat="1" ht="15" customHeight="1" thickBot="1" thickTop="1">
      <c r="A9" s="561"/>
      <c r="B9" s="561"/>
      <c r="C9" s="668"/>
      <c r="D9" s="668"/>
      <c r="E9" s="561"/>
      <c r="F9" s="561"/>
      <c r="G9" s="561"/>
      <c r="H9" s="561"/>
      <c r="I9" s="272" t="s">
        <v>157</v>
      </c>
      <c r="J9" s="272" t="s">
        <v>158</v>
      </c>
      <c r="K9" s="272" t="s">
        <v>159</v>
      </c>
      <c r="L9" s="272" t="s">
        <v>160</v>
      </c>
      <c r="M9" s="562"/>
      <c r="N9" s="562"/>
      <c r="O9" s="562">
        <v>1</v>
      </c>
      <c r="P9" s="562"/>
      <c r="Q9" s="562"/>
      <c r="R9" s="562">
        <v>2</v>
      </c>
      <c r="S9" s="562"/>
      <c r="T9" s="562"/>
      <c r="U9" s="562">
        <v>3</v>
      </c>
      <c r="V9" s="562"/>
      <c r="W9" s="562"/>
      <c r="X9" s="562">
        <v>4</v>
      </c>
      <c r="Y9" s="562"/>
      <c r="Z9" s="562"/>
      <c r="AA9" s="898"/>
    </row>
    <row r="10" spans="1:27" s="343" customFormat="1" ht="69" customHeight="1" thickTop="1">
      <c r="A10" s="899" t="s">
        <v>832</v>
      </c>
      <c r="B10" s="899" t="s">
        <v>894</v>
      </c>
      <c r="C10" s="742" t="s">
        <v>833</v>
      </c>
      <c r="D10" s="902" t="s">
        <v>834</v>
      </c>
      <c r="E10" s="170" t="s">
        <v>96</v>
      </c>
      <c r="F10" s="170" t="s">
        <v>97</v>
      </c>
      <c r="G10" s="170" t="s">
        <v>355</v>
      </c>
      <c r="H10" s="537" t="s">
        <v>434</v>
      </c>
      <c r="I10" s="215"/>
      <c r="J10" s="215">
        <v>0</v>
      </c>
      <c r="K10" s="215"/>
      <c r="L10" s="215"/>
      <c r="M10" s="219">
        <f>+I10+J10+K10+L10</f>
        <v>0</v>
      </c>
      <c r="N10" s="648"/>
      <c r="O10" s="155"/>
      <c r="P10" s="155"/>
      <c r="Q10" s="155"/>
      <c r="R10" s="155"/>
      <c r="S10" s="155"/>
      <c r="T10" s="155"/>
      <c r="U10" s="155"/>
      <c r="V10" s="155"/>
      <c r="W10" s="155"/>
      <c r="X10" s="155"/>
      <c r="Y10" s="155"/>
      <c r="Z10" s="342"/>
      <c r="AA10" s="386"/>
    </row>
    <row r="11" spans="1:27" s="343" customFormat="1" ht="51" customHeight="1">
      <c r="A11" s="900"/>
      <c r="B11" s="900"/>
      <c r="C11" s="794"/>
      <c r="D11" s="794"/>
      <c r="E11" s="170" t="s">
        <v>1264</v>
      </c>
      <c r="F11" s="170" t="s">
        <v>336</v>
      </c>
      <c r="G11" s="170" t="s">
        <v>355</v>
      </c>
      <c r="H11" s="537" t="s">
        <v>337</v>
      </c>
      <c r="I11" s="215"/>
      <c r="J11" s="215">
        <v>16000000</v>
      </c>
      <c r="K11" s="215"/>
      <c r="L11" s="215"/>
      <c r="M11" s="219">
        <f>+I11+J11+K11+L11</f>
        <v>16000000</v>
      </c>
      <c r="N11" s="648"/>
      <c r="O11" s="155"/>
      <c r="P11" s="155"/>
      <c r="Q11" s="155"/>
      <c r="R11" s="155"/>
      <c r="S11" s="155"/>
      <c r="T11" s="155"/>
      <c r="U11" s="155"/>
      <c r="V11" s="155"/>
      <c r="W11" s="155"/>
      <c r="X11" s="155"/>
      <c r="Y11" s="155"/>
      <c r="Z11" s="342"/>
      <c r="AA11" s="387">
        <v>0.5</v>
      </c>
    </row>
    <row r="12" spans="1:27" s="343" customFormat="1" ht="38.25">
      <c r="A12" s="900"/>
      <c r="B12" s="900"/>
      <c r="C12" s="794"/>
      <c r="D12" s="794"/>
      <c r="E12" s="170" t="s">
        <v>893</v>
      </c>
      <c r="F12" s="170" t="s">
        <v>895</v>
      </c>
      <c r="G12" s="155" t="s">
        <v>355</v>
      </c>
      <c r="H12" s="170" t="s">
        <v>896</v>
      </c>
      <c r="I12" s="215"/>
      <c r="J12" s="215">
        <v>26398666</v>
      </c>
      <c r="K12" s="215"/>
      <c r="L12" s="215"/>
      <c r="M12" s="219">
        <f>+I12+J12+K12+L12</f>
        <v>26398666</v>
      </c>
      <c r="N12" s="648"/>
      <c r="O12" s="155"/>
      <c r="P12" s="155"/>
      <c r="Q12" s="155"/>
      <c r="R12" s="155"/>
      <c r="S12" s="155"/>
      <c r="T12" s="155"/>
      <c r="U12" s="155"/>
      <c r="V12" s="155"/>
      <c r="W12" s="155"/>
      <c r="X12" s="155"/>
      <c r="Y12" s="155"/>
      <c r="Z12" s="342"/>
      <c r="AA12" s="554">
        <v>0.33</v>
      </c>
    </row>
    <row r="13" spans="1:27" s="343" customFormat="1" ht="51.75" thickBot="1">
      <c r="A13" s="901"/>
      <c r="B13" s="901"/>
      <c r="C13" s="753"/>
      <c r="D13" s="753"/>
      <c r="E13" s="307" t="s">
        <v>99</v>
      </c>
      <c r="F13" s="170" t="s">
        <v>100</v>
      </c>
      <c r="G13" s="344" t="s">
        <v>355</v>
      </c>
      <c r="H13" s="307" t="s">
        <v>101</v>
      </c>
      <c r="I13" s="345"/>
      <c r="J13" s="345">
        <v>8000000</v>
      </c>
      <c r="K13" s="345"/>
      <c r="L13" s="345"/>
      <c r="M13" s="505">
        <f>+I13+J13+K13+L13</f>
        <v>8000000</v>
      </c>
      <c r="N13" s="649"/>
      <c r="O13" s="344"/>
      <c r="P13" s="344"/>
      <c r="Q13" s="344"/>
      <c r="R13" s="344"/>
      <c r="S13" s="344"/>
      <c r="T13" s="344"/>
      <c r="U13" s="344"/>
      <c r="V13" s="344"/>
      <c r="W13" s="344"/>
      <c r="X13" s="344"/>
      <c r="Y13" s="344"/>
      <c r="Z13" s="346"/>
      <c r="AA13" s="387">
        <v>0.25</v>
      </c>
    </row>
    <row r="14" spans="1:27" s="79" customFormat="1" ht="16.5" thickBot="1" thickTop="1">
      <c r="A14" s="570" t="s">
        <v>743</v>
      </c>
      <c r="B14" s="570"/>
      <c r="C14" s="674"/>
      <c r="D14" s="674"/>
      <c r="E14" s="570"/>
      <c r="F14" s="570"/>
      <c r="G14" s="570"/>
      <c r="H14" s="570"/>
      <c r="I14" s="267">
        <f>SUM(I4:I13)</f>
        <v>0</v>
      </c>
      <c r="J14" s="267">
        <f>SUM(J10:J13)</f>
        <v>50398666</v>
      </c>
      <c r="K14" s="267">
        <f>SUM(K10:K13)</f>
        <v>0</v>
      </c>
      <c r="L14" s="267">
        <f>SUM(L10:L13)</f>
        <v>0</v>
      </c>
      <c r="M14" s="267">
        <f>SUM(M10:M13)</f>
        <v>50398666</v>
      </c>
      <c r="N14" s="555"/>
      <c r="O14" s="555"/>
      <c r="P14" s="555"/>
      <c r="Q14" s="555"/>
      <c r="R14" s="555"/>
      <c r="S14" s="555"/>
      <c r="T14" s="555"/>
      <c r="U14" s="555"/>
      <c r="V14" s="555"/>
      <c r="W14" s="555"/>
      <c r="X14" s="555"/>
      <c r="Y14" s="555"/>
      <c r="Z14" s="555"/>
      <c r="AA14" s="506">
        <f>SUM(AA10:AA13)/3</f>
        <v>0.36000000000000004</v>
      </c>
    </row>
    <row r="15" spans="8:11" ht="18.75" thickTop="1">
      <c r="H15" s="2"/>
      <c r="I15" s="118"/>
      <c r="J15" s="2"/>
      <c r="K15" s="2"/>
    </row>
    <row r="16" spans="8:11" ht="18">
      <c r="H16" s="2"/>
      <c r="I16" s="2"/>
      <c r="J16" s="2"/>
      <c r="K16" s="2"/>
    </row>
  </sheetData>
  <sheetProtection/>
  <mergeCells count="58">
    <mergeCell ref="F8:F9"/>
    <mergeCell ref="G8:G9"/>
    <mergeCell ref="A10:A13"/>
    <mergeCell ref="B10:B13"/>
    <mergeCell ref="C10:C13"/>
    <mergeCell ref="D10:D13"/>
    <mergeCell ref="U9:W9"/>
    <mergeCell ref="X9:Z9"/>
    <mergeCell ref="O8:Z8"/>
    <mergeCell ref="A8:A9"/>
    <mergeCell ref="M8:M9"/>
    <mergeCell ref="R9:T9"/>
    <mergeCell ref="O9:Q9"/>
    <mergeCell ref="H8:H9"/>
    <mergeCell ref="C8:C9"/>
    <mergeCell ref="B8:B9"/>
    <mergeCell ref="A14:H14"/>
    <mergeCell ref="N14:Z14"/>
    <mergeCell ref="N8:N9"/>
    <mergeCell ref="AA8:AA9"/>
    <mergeCell ref="A1:AA1"/>
    <mergeCell ref="A2:AA2"/>
    <mergeCell ref="N10:N13"/>
    <mergeCell ref="E8:E9"/>
    <mergeCell ref="D8:D9"/>
    <mergeCell ref="I8:L8"/>
    <mergeCell ref="AB2:BB2"/>
    <mergeCell ref="BC2:CC2"/>
    <mergeCell ref="CD2:DD2"/>
    <mergeCell ref="DE2:EE2"/>
    <mergeCell ref="EF2:FF2"/>
    <mergeCell ref="FG2:GG2"/>
    <mergeCell ref="GH2:HH2"/>
    <mergeCell ref="HI2:II2"/>
    <mergeCell ref="IJ2:IV2"/>
    <mergeCell ref="A3:AA3"/>
    <mergeCell ref="AB3:BB3"/>
    <mergeCell ref="BC3:CC3"/>
    <mergeCell ref="CD3:DD3"/>
    <mergeCell ref="DE3:EE3"/>
    <mergeCell ref="EF3:FF3"/>
    <mergeCell ref="FG3:GG3"/>
    <mergeCell ref="GH3:HH3"/>
    <mergeCell ref="HI3:II3"/>
    <mergeCell ref="IJ3:IV3"/>
    <mergeCell ref="A4:AA4"/>
    <mergeCell ref="AB4:BB4"/>
    <mergeCell ref="BC4:CC4"/>
    <mergeCell ref="CD4:DD4"/>
    <mergeCell ref="DE4:EE4"/>
    <mergeCell ref="EF4:FF4"/>
    <mergeCell ref="FG4:GG4"/>
    <mergeCell ref="GH4:HH4"/>
    <mergeCell ref="HI4:II4"/>
    <mergeCell ref="IJ4:IV4"/>
    <mergeCell ref="B5:AA5"/>
    <mergeCell ref="B6:AA6"/>
    <mergeCell ref="B7:AA7"/>
  </mergeCells>
  <printOptions/>
  <pageMargins left="1.04" right="0.21" top="0.75" bottom="0.75" header="0.3" footer="0.3"/>
  <pageSetup horizontalDpi="300" verticalDpi="300" orientation="landscape" paperSize="5" scale="60"/>
</worksheet>
</file>

<file path=xl/worksheets/sheet14.xml><?xml version="1.0" encoding="utf-8"?>
<worksheet xmlns="http://schemas.openxmlformats.org/spreadsheetml/2006/main" xmlns:r="http://schemas.openxmlformats.org/officeDocument/2006/relationships">
  <sheetPr>
    <tabColor rgb="FFFFFF00"/>
  </sheetPr>
  <dimension ref="A1:AA14"/>
  <sheetViews>
    <sheetView zoomScalePageLayoutView="0" workbookViewId="0" topLeftCell="O7">
      <selection activeCell="AA12" sqref="AA12"/>
    </sheetView>
  </sheetViews>
  <sheetFormatPr defaultColWidth="11.421875" defaultRowHeight="12.75"/>
  <cols>
    <col min="1" max="1" width="23.7109375" style="1" customWidth="1"/>
    <col min="2" max="2" width="30.421875" style="1" customWidth="1"/>
    <col min="3" max="3" width="21.421875" style="1" customWidth="1"/>
    <col min="4" max="4" width="21.00390625" style="1" customWidth="1"/>
    <col min="5" max="5" width="18.421875" style="1" customWidth="1"/>
    <col min="6" max="6" width="18.140625" style="1" customWidth="1"/>
    <col min="7" max="7" width="19.7109375" style="1" customWidth="1"/>
    <col min="8" max="8" width="16.28125" style="1" customWidth="1"/>
    <col min="9" max="12" width="16.00390625" style="1" customWidth="1"/>
    <col min="13" max="13" width="15.140625" style="1" customWidth="1"/>
    <col min="14" max="14" width="15.421875" style="1" customWidth="1"/>
    <col min="15" max="26" width="2.421875" style="1" customWidth="1"/>
    <col min="27" max="16384" width="11.421875" style="1" customWidth="1"/>
  </cols>
  <sheetData>
    <row r="1" spans="1:27" ht="18">
      <c r="A1" s="882" t="s">
        <v>171</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row>
    <row r="2" spans="1:27" ht="18">
      <c r="A2" s="882" t="s">
        <v>199</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row>
    <row r="3" spans="1:27" ht="18">
      <c r="A3" s="905" t="s">
        <v>172</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row>
    <row r="4" spans="1:27" ht="18">
      <c r="A4" s="882"/>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row>
    <row r="5" spans="1:27" ht="26.25" customHeight="1">
      <c r="A5" s="312" t="s">
        <v>164</v>
      </c>
      <c r="B5" s="894" t="s">
        <v>287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row>
    <row r="6" spans="1:27" ht="26.25" customHeight="1">
      <c r="A6" s="313" t="s">
        <v>165</v>
      </c>
      <c r="B6" s="857" t="s">
        <v>288</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row>
    <row r="7" spans="1:27" ht="16.5" customHeight="1" thickBot="1">
      <c r="A7" s="312" t="s">
        <v>166</v>
      </c>
      <c r="B7" s="903" t="s">
        <v>289</v>
      </c>
      <c r="C7" s="904"/>
      <c r="D7" s="904"/>
      <c r="E7" s="904"/>
      <c r="F7" s="904"/>
      <c r="G7" s="904"/>
      <c r="H7" s="904"/>
      <c r="I7" s="904"/>
      <c r="J7" s="904"/>
      <c r="K7" s="904"/>
      <c r="L7" s="904"/>
      <c r="M7" s="904"/>
      <c r="N7" s="904"/>
      <c r="O7" s="904"/>
      <c r="P7" s="904"/>
      <c r="Q7" s="904"/>
      <c r="R7" s="904"/>
      <c r="S7" s="904"/>
      <c r="T7" s="904"/>
      <c r="U7" s="904"/>
      <c r="V7" s="904"/>
      <c r="W7" s="904"/>
      <c r="X7" s="904"/>
      <c r="Y7" s="904"/>
      <c r="Z7" s="904"/>
      <c r="AA7" s="904"/>
    </row>
    <row r="8" spans="1:27" s="212" customFormat="1" ht="16.5"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897"/>
    </row>
    <row r="9" spans="1:27" s="212" customFormat="1" ht="15" customHeight="1" thickBot="1" thickTop="1">
      <c r="A9" s="561"/>
      <c r="B9" s="561"/>
      <c r="C9" s="668"/>
      <c r="D9" s="668"/>
      <c r="E9" s="668"/>
      <c r="F9" s="668"/>
      <c r="G9" s="561"/>
      <c r="H9" s="561"/>
      <c r="I9" s="272" t="s">
        <v>157</v>
      </c>
      <c r="J9" s="272" t="s">
        <v>158</v>
      </c>
      <c r="K9" s="272" t="s">
        <v>159</v>
      </c>
      <c r="L9" s="272" t="s">
        <v>160</v>
      </c>
      <c r="M9" s="562"/>
      <c r="N9" s="562"/>
      <c r="O9" s="562">
        <v>1</v>
      </c>
      <c r="P9" s="562"/>
      <c r="Q9" s="562"/>
      <c r="R9" s="562">
        <v>2</v>
      </c>
      <c r="S9" s="562"/>
      <c r="T9" s="562"/>
      <c r="U9" s="562">
        <v>3</v>
      </c>
      <c r="V9" s="562"/>
      <c r="W9" s="562"/>
      <c r="X9" s="562">
        <v>4</v>
      </c>
      <c r="Y9" s="562"/>
      <c r="Z9" s="562"/>
      <c r="AA9" s="898"/>
    </row>
    <row r="10" spans="1:27" ht="23.25" customHeight="1" thickTop="1">
      <c r="A10" s="80" t="s">
        <v>835</v>
      </c>
      <c r="B10" s="14"/>
      <c r="C10" s="906" t="s">
        <v>290</v>
      </c>
      <c r="D10" s="906" t="s">
        <v>291</v>
      </c>
      <c r="E10" s="906" t="s">
        <v>892</v>
      </c>
      <c r="F10" s="906" t="s">
        <v>103</v>
      </c>
      <c r="G10" s="15" t="s">
        <v>357</v>
      </c>
      <c r="H10" s="907" t="s">
        <v>104</v>
      </c>
      <c r="I10" s="908"/>
      <c r="J10" s="908">
        <v>15000000</v>
      </c>
      <c r="K10" s="311"/>
      <c r="L10" s="311"/>
      <c r="M10" s="507"/>
      <c r="N10" s="7"/>
      <c r="O10" s="7"/>
      <c r="P10" s="7"/>
      <c r="Q10" s="7"/>
      <c r="R10" s="7"/>
      <c r="S10" s="7"/>
      <c r="T10" s="7"/>
      <c r="U10" s="7"/>
      <c r="V10" s="7"/>
      <c r="W10" s="7"/>
      <c r="X10" s="7"/>
      <c r="Y10" s="7"/>
      <c r="Z10" s="7"/>
      <c r="AA10" s="409"/>
    </row>
    <row r="11" spans="1:27" ht="18">
      <c r="A11" s="80"/>
      <c r="B11" s="14"/>
      <c r="C11" s="906"/>
      <c r="D11" s="906"/>
      <c r="E11" s="906"/>
      <c r="F11" s="906"/>
      <c r="G11" s="15" t="s">
        <v>102</v>
      </c>
      <c r="H11" s="746"/>
      <c r="I11" s="864"/>
      <c r="J11" s="864"/>
      <c r="K11" s="311"/>
      <c r="L11" s="311"/>
      <c r="M11" s="493">
        <f>+I10+J10+K11+L11</f>
        <v>15000000</v>
      </c>
      <c r="N11" s="7"/>
      <c r="O11" s="7"/>
      <c r="P11" s="7"/>
      <c r="Q11" s="7"/>
      <c r="R11" s="7"/>
      <c r="S11" s="7"/>
      <c r="T11" s="7"/>
      <c r="U11" s="7"/>
      <c r="V11" s="7"/>
      <c r="W11" s="7"/>
      <c r="X11" s="7"/>
      <c r="Y11" s="7"/>
      <c r="Z11" s="7"/>
      <c r="AA11" s="544">
        <v>0.5</v>
      </c>
    </row>
    <row r="12" spans="1:27" ht="18">
      <c r="A12" s="80"/>
      <c r="B12" s="14"/>
      <c r="C12" s="906"/>
      <c r="D12" s="906"/>
      <c r="E12" s="906"/>
      <c r="F12" s="906"/>
      <c r="G12" s="15" t="s">
        <v>84</v>
      </c>
      <c r="H12" s="746"/>
      <c r="I12" s="865"/>
      <c r="J12" s="865"/>
      <c r="K12" s="311"/>
      <c r="L12" s="311"/>
      <c r="M12" s="493"/>
      <c r="N12" s="7"/>
      <c r="O12" s="7"/>
      <c r="P12" s="7"/>
      <c r="Q12" s="7"/>
      <c r="R12" s="7"/>
      <c r="S12" s="7"/>
      <c r="T12" s="7"/>
      <c r="U12" s="7"/>
      <c r="V12" s="7"/>
      <c r="W12" s="7"/>
      <c r="X12" s="7"/>
      <c r="Y12" s="7"/>
      <c r="Z12" s="7"/>
      <c r="AA12" s="395"/>
    </row>
    <row r="13" spans="1:27" ht="34.5" thickBot="1">
      <c r="A13" s="80" t="s">
        <v>1265</v>
      </c>
      <c r="B13" s="14"/>
      <c r="C13" s="520"/>
      <c r="D13" s="520"/>
      <c r="E13" s="520"/>
      <c r="F13" s="520"/>
      <c r="G13" s="15"/>
      <c r="H13" s="521"/>
      <c r="I13" s="311"/>
      <c r="J13" s="311">
        <v>4000000</v>
      </c>
      <c r="K13" s="311"/>
      <c r="L13" s="311"/>
      <c r="M13" s="219">
        <f>+I13+J13+K13+L13</f>
        <v>4000000</v>
      </c>
      <c r="N13" s="7"/>
      <c r="O13" s="7"/>
      <c r="P13" s="7"/>
      <c r="Q13" s="7"/>
      <c r="R13" s="7"/>
      <c r="S13" s="7"/>
      <c r="T13" s="7"/>
      <c r="U13" s="7"/>
      <c r="V13" s="7"/>
      <c r="W13" s="7"/>
      <c r="X13" s="7"/>
      <c r="Y13" s="7"/>
      <c r="Z13" s="7"/>
      <c r="AA13" s="544">
        <v>1</v>
      </c>
    </row>
    <row r="14" spans="1:27" s="79" customFormat="1" ht="16.5" thickBot="1" thickTop="1">
      <c r="A14" s="570" t="s">
        <v>743</v>
      </c>
      <c r="B14" s="570"/>
      <c r="C14" s="570"/>
      <c r="D14" s="570"/>
      <c r="E14" s="570"/>
      <c r="F14" s="570"/>
      <c r="G14" s="570"/>
      <c r="H14" s="570"/>
      <c r="I14" s="267">
        <f>SUM(I7:I13)</f>
        <v>0</v>
      </c>
      <c r="J14" s="267">
        <f>SUM(J10:J13)</f>
        <v>19000000</v>
      </c>
      <c r="K14" s="267">
        <f>SUM(K10:K13)</f>
        <v>0</v>
      </c>
      <c r="L14" s="267">
        <f>SUM(L10:L13)</f>
        <v>0</v>
      </c>
      <c r="M14" s="267">
        <f>SUM(M10:M13)</f>
        <v>19000000</v>
      </c>
      <c r="N14" s="555"/>
      <c r="O14" s="555"/>
      <c r="P14" s="555"/>
      <c r="Q14" s="555"/>
      <c r="R14" s="555"/>
      <c r="S14" s="555"/>
      <c r="T14" s="555"/>
      <c r="U14" s="555"/>
      <c r="V14" s="555"/>
      <c r="W14" s="555"/>
      <c r="X14" s="555"/>
      <c r="Y14" s="555"/>
      <c r="Z14" s="555"/>
      <c r="AA14" s="506">
        <f>SUM(AA10:AA13)/2</f>
        <v>0.75</v>
      </c>
    </row>
    <row r="15" ht="18.75" thickTop="1"/>
  </sheetData>
  <sheetProtection/>
  <mergeCells count="33">
    <mergeCell ref="E10:E12"/>
    <mergeCell ref="F10:F12"/>
    <mergeCell ref="H10:H12"/>
    <mergeCell ref="I10:I12"/>
    <mergeCell ref="J10:J12"/>
    <mergeCell ref="B8:B9"/>
    <mergeCell ref="C8:C9"/>
    <mergeCell ref="C10:C12"/>
    <mergeCell ref="D10:D12"/>
    <mergeCell ref="I8:L8"/>
    <mergeCell ref="M8:M9"/>
    <mergeCell ref="F8:F9"/>
    <mergeCell ref="X9:Z9"/>
    <mergeCell ref="O8:Z8"/>
    <mergeCell ref="O9:Q9"/>
    <mergeCell ref="R9:T9"/>
    <mergeCell ref="U9:W9"/>
    <mergeCell ref="A1:AA1"/>
    <mergeCell ref="A2:AA2"/>
    <mergeCell ref="A3:AA3"/>
    <mergeCell ref="A4:AA4"/>
    <mergeCell ref="B5:AA5"/>
    <mergeCell ref="B6:AA6"/>
    <mergeCell ref="B7:AA7"/>
    <mergeCell ref="AA8:AA9"/>
    <mergeCell ref="A14:H14"/>
    <mergeCell ref="N14:Z14"/>
    <mergeCell ref="D8:D9"/>
    <mergeCell ref="E8:E9"/>
    <mergeCell ref="G8:G9"/>
    <mergeCell ref="H8:H9"/>
    <mergeCell ref="N8:N9"/>
    <mergeCell ref="A8:A9"/>
  </mergeCells>
  <printOptions/>
  <pageMargins left="0.7" right="0.35" top="0.75" bottom="0.75" header="0.3" footer="0.3"/>
  <pageSetup horizontalDpi="600" verticalDpi="600" orientation="landscape" paperSize="5" scale="60"/>
</worksheet>
</file>

<file path=xl/worksheets/sheet15.xml><?xml version="1.0" encoding="utf-8"?>
<worksheet xmlns="http://schemas.openxmlformats.org/spreadsheetml/2006/main" xmlns:r="http://schemas.openxmlformats.org/officeDocument/2006/relationships">
  <sheetPr>
    <tabColor rgb="FFFFFF00"/>
  </sheetPr>
  <dimension ref="A1:IV18"/>
  <sheetViews>
    <sheetView zoomScalePageLayoutView="0" workbookViewId="0" topLeftCell="J6">
      <selection activeCell="M19" sqref="M19"/>
    </sheetView>
  </sheetViews>
  <sheetFormatPr defaultColWidth="11.421875" defaultRowHeight="12.75"/>
  <cols>
    <col min="1" max="1" width="20.7109375" style="1" customWidth="1"/>
    <col min="2" max="3" width="21.28125" style="1" customWidth="1"/>
    <col min="4" max="4" width="20.421875" style="1" customWidth="1"/>
    <col min="5" max="5" width="18.8515625" style="1" customWidth="1"/>
    <col min="6" max="6" width="25.140625" style="1" customWidth="1"/>
    <col min="7" max="7" width="17.140625" style="1" customWidth="1"/>
    <col min="8" max="8" width="17.00390625" style="1" customWidth="1"/>
    <col min="9" max="13" width="16.140625" style="1" customWidth="1"/>
    <col min="14" max="14" width="20.42187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3" width="2.421875" style="1" customWidth="1"/>
    <col min="24" max="26" width="2.8515625" style="1" customWidth="1"/>
    <col min="27" max="63" width="11.421875" style="1" customWidth="1"/>
    <col min="64" max="16384" width="11.421875" style="1" customWidth="1"/>
  </cols>
  <sheetData>
    <row r="1" spans="1:27"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56"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1"/>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1"/>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1"/>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1"/>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56" ht="18">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1"/>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1"/>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1"/>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1"/>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1"/>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1"/>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1"/>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1"/>
      <c r="HJ4" s="612"/>
      <c r="HK4" s="612"/>
      <c r="HL4" s="612"/>
      <c r="HM4" s="612"/>
      <c r="HN4" s="612"/>
      <c r="HO4" s="612"/>
      <c r="HP4" s="612"/>
      <c r="HQ4" s="612"/>
      <c r="HR4" s="612"/>
      <c r="HS4" s="612"/>
      <c r="HT4" s="612"/>
      <c r="HU4" s="612"/>
      <c r="HV4" s="612"/>
      <c r="HW4" s="612"/>
      <c r="HX4" s="612"/>
      <c r="HY4" s="612"/>
      <c r="HZ4" s="612"/>
      <c r="IA4" s="612"/>
      <c r="IB4" s="612"/>
      <c r="IC4" s="612"/>
      <c r="ID4" s="612"/>
      <c r="IE4" s="612"/>
      <c r="IF4" s="612"/>
      <c r="IG4" s="612"/>
      <c r="IH4" s="612"/>
      <c r="II4" s="612"/>
      <c r="IJ4" s="611"/>
      <c r="IK4" s="612"/>
      <c r="IL4" s="612"/>
      <c r="IM4" s="612"/>
      <c r="IN4" s="612"/>
      <c r="IO4" s="612"/>
      <c r="IP4" s="612"/>
      <c r="IQ4" s="612"/>
      <c r="IR4" s="612"/>
      <c r="IS4" s="612"/>
      <c r="IT4" s="612"/>
      <c r="IU4" s="612"/>
      <c r="IV4" s="612"/>
    </row>
    <row r="5" spans="1:27" s="148" customFormat="1" ht="18" customHeight="1">
      <c r="A5" s="316" t="s">
        <v>164</v>
      </c>
      <c r="B5" s="894" t="s">
        <v>293</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row>
    <row r="6" spans="1:27" s="148" customFormat="1" ht="18" customHeight="1">
      <c r="A6" s="308" t="s">
        <v>165</v>
      </c>
      <c r="B6" s="857" t="s">
        <v>292</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row>
    <row r="7" spans="1:27" s="148" customFormat="1" ht="18" customHeight="1" thickBot="1">
      <c r="A7" s="316" t="s">
        <v>166</v>
      </c>
      <c r="B7" s="895" t="s">
        <v>294</v>
      </c>
      <c r="C7" s="895"/>
      <c r="D7" s="895"/>
      <c r="E7" s="895"/>
      <c r="F7" s="895"/>
      <c r="G7" s="895"/>
      <c r="H7" s="895"/>
      <c r="I7" s="895"/>
      <c r="J7" s="895"/>
      <c r="K7" s="895"/>
      <c r="L7" s="895"/>
      <c r="M7" s="895"/>
      <c r="N7" s="895"/>
      <c r="O7" s="895"/>
      <c r="P7" s="895"/>
      <c r="Q7" s="895"/>
      <c r="R7" s="895"/>
      <c r="S7" s="895"/>
      <c r="T7" s="895"/>
      <c r="U7" s="895"/>
      <c r="V7" s="895"/>
      <c r="W7" s="895"/>
      <c r="X7" s="895"/>
      <c r="Y7" s="895"/>
      <c r="Z7" s="895"/>
      <c r="AA7" s="895"/>
    </row>
    <row r="8" spans="1:27" s="212" customFormat="1" ht="16.5" thickBot="1" thickTop="1">
      <c r="A8" s="685" t="s">
        <v>162</v>
      </c>
      <c r="B8" s="686" t="s">
        <v>168</v>
      </c>
      <c r="C8" s="686" t="s">
        <v>167</v>
      </c>
      <c r="D8" s="686" t="s">
        <v>170</v>
      </c>
      <c r="E8" s="686" t="s">
        <v>154</v>
      </c>
      <c r="F8" s="686" t="s">
        <v>169</v>
      </c>
      <c r="G8" s="686" t="s">
        <v>155</v>
      </c>
      <c r="H8" s="686" t="s">
        <v>174</v>
      </c>
      <c r="I8" s="689" t="s">
        <v>156</v>
      </c>
      <c r="J8" s="689"/>
      <c r="K8" s="689"/>
      <c r="L8" s="689"/>
      <c r="M8" s="689" t="s">
        <v>163</v>
      </c>
      <c r="N8" s="689" t="s">
        <v>161</v>
      </c>
      <c r="O8" s="686" t="s">
        <v>173</v>
      </c>
      <c r="P8" s="686"/>
      <c r="Q8" s="686"/>
      <c r="R8" s="686"/>
      <c r="S8" s="686"/>
      <c r="T8" s="686"/>
      <c r="U8" s="686"/>
      <c r="V8" s="686"/>
      <c r="W8" s="686"/>
      <c r="X8" s="686"/>
      <c r="Y8" s="686"/>
      <c r="Z8" s="686"/>
      <c r="AA8" s="689"/>
    </row>
    <row r="9" spans="1:27" s="212" customFormat="1" ht="15" customHeight="1" thickBot="1" thickTop="1">
      <c r="A9" s="685"/>
      <c r="B9" s="686"/>
      <c r="C9" s="686"/>
      <c r="D9" s="686"/>
      <c r="E9" s="686"/>
      <c r="F9" s="686"/>
      <c r="G9" s="686"/>
      <c r="H9" s="686"/>
      <c r="I9" s="317" t="s">
        <v>157</v>
      </c>
      <c r="J9" s="317" t="s">
        <v>158</v>
      </c>
      <c r="K9" s="317" t="s">
        <v>159</v>
      </c>
      <c r="L9" s="317" t="s">
        <v>160</v>
      </c>
      <c r="M9" s="689"/>
      <c r="N9" s="689"/>
      <c r="O9" s="689">
        <v>1</v>
      </c>
      <c r="P9" s="689"/>
      <c r="Q9" s="689"/>
      <c r="R9" s="689">
        <v>2</v>
      </c>
      <c r="S9" s="689"/>
      <c r="T9" s="689"/>
      <c r="U9" s="689">
        <v>3</v>
      </c>
      <c r="V9" s="689"/>
      <c r="W9" s="689"/>
      <c r="X9" s="689">
        <v>4</v>
      </c>
      <c r="Y9" s="689"/>
      <c r="Z9" s="689"/>
      <c r="AA9" s="689"/>
    </row>
    <row r="10" spans="1:27" s="178" customFormat="1" ht="13.5" thickTop="1">
      <c r="A10" s="742" t="s">
        <v>836</v>
      </c>
      <c r="B10" s="794" t="s">
        <v>840</v>
      </c>
      <c r="C10" s="794" t="s">
        <v>295</v>
      </c>
      <c r="D10" s="909" t="s">
        <v>296</v>
      </c>
      <c r="E10" s="672" t="s">
        <v>1301</v>
      </c>
      <c r="F10" s="672" t="s">
        <v>1303</v>
      </c>
      <c r="G10" s="171" t="s">
        <v>318</v>
      </c>
      <c r="H10" s="672" t="s">
        <v>417</v>
      </c>
      <c r="I10" s="780"/>
      <c r="J10" s="780"/>
      <c r="K10" s="780"/>
      <c r="L10" s="780"/>
      <c r="M10" s="656">
        <f>+I10+J10+L10</f>
        <v>0</v>
      </c>
      <c r="N10" s="21"/>
      <c r="O10" s="234"/>
      <c r="P10" s="234"/>
      <c r="Q10" s="234"/>
      <c r="R10" s="234"/>
      <c r="S10" s="234"/>
      <c r="T10" s="234"/>
      <c r="U10" s="234"/>
      <c r="V10" s="234"/>
      <c r="W10" s="234"/>
      <c r="X10" s="234"/>
      <c r="Y10" s="234"/>
      <c r="Z10" s="234"/>
      <c r="AA10" s="912">
        <v>1</v>
      </c>
    </row>
    <row r="11" spans="1:27" s="178" customFormat="1" ht="12.75">
      <c r="A11" s="794"/>
      <c r="B11" s="794"/>
      <c r="C11" s="794"/>
      <c r="D11" s="794"/>
      <c r="E11" s="614"/>
      <c r="F11" s="614"/>
      <c r="G11" s="170" t="s">
        <v>379</v>
      </c>
      <c r="H11" s="614"/>
      <c r="I11" s="780"/>
      <c r="J11" s="780"/>
      <c r="K11" s="780"/>
      <c r="L11" s="780"/>
      <c r="M11" s="656">
        <f>+I11+J10+K11+L11</f>
        <v>0</v>
      </c>
      <c r="N11" s="30"/>
      <c r="O11" s="155"/>
      <c r="P11" s="155"/>
      <c r="Q11" s="155"/>
      <c r="R11" s="155"/>
      <c r="S11" s="155"/>
      <c r="T11" s="155"/>
      <c r="U11" s="155"/>
      <c r="V11" s="155"/>
      <c r="W11" s="155"/>
      <c r="X11" s="155"/>
      <c r="Y11" s="155"/>
      <c r="Z11" s="155"/>
      <c r="AA11" s="806"/>
    </row>
    <row r="12" spans="1:27" s="178" customFormat="1" ht="12.75">
      <c r="A12" s="794"/>
      <c r="B12" s="794"/>
      <c r="C12" s="794"/>
      <c r="D12" s="794"/>
      <c r="E12" s="614"/>
      <c r="F12" s="614"/>
      <c r="G12" s="170" t="s">
        <v>316</v>
      </c>
      <c r="H12" s="614"/>
      <c r="I12" s="781"/>
      <c r="J12" s="781"/>
      <c r="K12" s="781"/>
      <c r="L12" s="781"/>
      <c r="M12" s="659">
        <f>+I12+J12+K12+L12</f>
        <v>0</v>
      </c>
      <c r="N12" s="30"/>
      <c r="O12" s="155"/>
      <c r="P12" s="155"/>
      <c r="Q12" s="155"/>
      <c r="R12" s="155"/>
      <c r="S12" s="155"/>
      <c r="T12" s="155"/>
      <c r="U12" s="155"/>
      <c r="V12" s="155"/>
      <c r="W12" s="155"/>
      <c r="X12" s="155"/>
      <c r="Y12" s="155"/>
      <c r="Z12" s="155"/>
      <c r="AA12" s="807"/>
    </row>
    <row r="13" spans="1:27" s="178" customFormat="1" ht="12.75">
      <c r="A13" s="794"/>
      <c r="B13" s="794"/>
      <c r="C13" s="794"/>
      <c r="D13" s="794"/>
      <c r="E13" s="910" t="s">
        <v>1302</v>
      </c>
      <c r="F13" s="633" t="s">
        <v>1304</v>
      </c>
      <c r="G13" s="170" t="s">
        <v>318</v>
      </c>
      <c r="H13" s="633" t="s">
        <v>417</v>
      </c>
      <c r="I13" s="796"/>
      <c r="J13" s="779"/>
      <c r="K13" s="779"/>
      <c r="L13" s="779"/>
      <c r="M13" s="655">
        <f>+I13+J13+K13+L13</f>
        <v>0</v>
      </c>
      <c r="N13" s="30"/>
      <c r="O13" s="155"/>
      <c r="P13" s="155"/>
      <c r="Q13" s="155"/>
      <c r="R13" s="155"/>
      <c r="S13" s="155"/>
      <c r="T13" s="155"/>
      <c r="U13" s="155"/>
      <c r="V13" s="155"/>
      <c r="W13" s="155"/>
      <c r="X13" s="155"/>
      <c r="Y13" s="155"/>
      <c r="Z13" s="155"/>
      <c r="AA13" s="912">
        <v>1</v>
      </c>
    </row>
    <row r="14" spans="1:27" s="178" customFormat="1" ht="12.75">
      <c r="A14" s="794"/>
      <c r="B14" s="794"/>
      <c r="C14" s="794"/>
      <c r="D14" s="794"/>
      <c r="E14" s="911"/>
      <c r="F14" s="614"/>
      <c r="G14" s="170" t="s">
        <v>379</v>
      </c>
      <c r="H14" s="614"/>
      <c r="I14" s="797"/>
      <c r="J14" s="780"/>
      <c r="K14" s="780"/>
      <c r="L14" s="780"/>
      <c r="M14" s="656"/>
      <c r="N14" s="30"/>
      <c r="O14" s="155"/>
      <c r="P14" s="155"/>
      <c r="Q14" s="155"/>
      <c r="R14" s="155"/>
      <c r="S14" s="155"/>
      <c r="T14" s="155"/>
      <c r="U14" s="155"/>
      <c r="V14" s="155"/>
      <c r="W14" s="155"/>
      <c r="X14" s="155"/>
      <c r="Y14" s="155"/>
      <c r="Z14" s="155"/>
      <c r="AA14" s="806"/>
    </row>
    <row r="15" spans="1:27" s="178" customFormat="1" ht="12.75">
      <c r="A15" s="753"/>
      <c r="B15" s="753"/>
      <c r="C15" s="753"/>
      <c r="D15" s="753"/>
      <c r="E15" s="911"/>
      <c r="F15" s="614"/>
      <c r="G15" s="170" t="s">
        <v>316</v>
      </c>
      <c r="H15" s="614"/>
      <c r="I15" s="798"/>
      <c r="J15" s="781"/>
      <c r="K15" s="781"/>
      <c r="L15" s="781"/>
      <c r="M15" s="659"/>
      <c r="N15" s="30"/>
      <c r="O15" s="155"/>
      <c r="P15" s="155"/>
      <c r="Q15" s="155"/>
      <c r="R15" s="155"/>
      <c r="S15" s="155"/>
      <c r="T15" s="155"/>
      <c r="U15" s="155"/>
      <c r="V15" s="155"/>
      <c r="W15" s="155"/>
      <c r="X15" s="155"/>
      <c r="Y15" s="155"/>
      <c r="Z15" s="155"/>
      <c r="AA15" s="807"/>
    </row>
    <row r="16" spans="1:27" s="178" customFormat="1" ht="63.75">
      <c r="A16" s="278"/>
      <c r="B16" s="227"/>
      <c r="C16" s="278"/>
      <c r="D16" s="278"/>
      <c r="E16" s="273" t="s">
        <v>841</v>
      </c>
      <c r="F16" s="170"/>
      <c r="G16" s="170"/>
      <c r="H16" s="170"/>
      <c r="I16" s="314"/>
      <c r="J16" s="188">
        <v>110050000</v>
      </c>
      <c r="K16" s="315"/>
      <c r="L16" s="315"/>
      <c r="M16" s="508">
        <f>+I16+J16+L16</f>
        <v>110050000</v>
      </c>
      <c r="N16" s="30"/>
      <c r="O16" s="155"/>
      <c r="P16" s="155"/>
      <c r="Q16" s="155"/>
      <c r="R16" s="155"/>
      <c r="S16" s="155"/>
      <c r="T16" s="155"/>
      <c r="U16" s="155"/>
      <c r="V16" s="155"/>
      <c r="W16" s="155"/>
      <c r="X16" s="155"/>
      <c r="Y16" s="155"/>
      <c r="Z16" s="155"/>
      <c r="AA16" s="499">
        <v>0.25</v>
      </c>
    </row>
    <row r="17" spans="1:27" s="178" customFormat="1" ht="39" thickBot="1">
      <c r="A17" s="278" t="s">
        <v>837</v>
      </c>
      <c r="B17" s="227"/>
      <c r="C17" s="278" t="s">
        <v>838</v>
      </c>
      <c r="D17" s="278" t="s">
        <v>839</v>
      </c>
      <c r="E17" s="19"/>
      <c r="F17" s="19"/>
      <c r="G17" s="19"/>
      <c r="H17" s="19"/>
      <c r="I17" s="30"/>
      <c r="J17" s="30"/>
      <c r="K17" s="30"/>
      <c r="L17" s="30"/>
      <c r="M17" s="509"/>
      <c r="N17" s="30"/>
      <c r="O17" s="155"/>
      <c r="P17" s="155"/>
      <c r="Q17" s="155"/>
      <c r="R17" s="155"/>
      <c r="S17" s="155"/>
      <c r="T17" s="155"/>
      <c r="U17" s="155"/>
      <c r="V17" s="155"/>
      <c r="W17" s="155"/>
      <c r="X17" s="155"/>
      <c r="Y17" s="155"/>
      <c r="Z17" s="155"/>
      <c r="AA17" s="385">
        <v>0</v>
      </c>
    </row>
    <row r="18" spans="1:27" s="79" customFormat="1" ht="16.5" thickBot="1" thickTop="1">
      <c r="A18" s="570" t="s">
        <v>743</v>
      </c>
      <c r="B18" s="570"/>
      <c r="C18" s="570"/>
      <c r="D18" s="570"/>
      <c r="E18" s="570"/>
      <c r="F18" s="570"/>
      <c r="G18" s="570"/>
      <c r="H18" s="570"/>
      <c r="I18" s="267">
        <f>SUM(I9:I17)</f>
        <v>0</v>
      </c>
      <c r="J18" s="267">
        <f>SUM(J10:J17)</f>
        <v>110050000</v>
      </c>
      <c r="K18" s="267">
        <f>SUM(K10:K17)</f>
        <v>0</v>
      </c>
      <c r="L18" s="267">
        <f>SUM(L10:L17)</f>
        <v>0</v>
      </c>
      <c r="M18" s="267">
        <f>SUM(M10:M17)</f>
        <v>110050000</v>
      </c>
      <c r="N18" s="555"/>
      <c r="O18" s="555"/>
      <c r="P18" s="555"/>
      <c r="Q18" s="555"/>
      <c r="R18" s="555"/>
      <c r="S18" s="555"/>
      <c r="T18" s="555"/>
      <c r="U18" s="555"/>
      <c r="V18" s="555"/>
      <c r="W18" s="555"/>
      <c r="X18" s="555"/>
      <c r="Y18" s="555"/>
      <c r="Z18" s="555"/>
      <c r="AA18" s="506">
        <f>SUM(AA10:AA17)/4</f>
        <v>0.5625</v>
      </c>
    </row>
    <row r="19" ht="18.75" thickTop="1"/>
  </sheetData>
  <sheetProtection/>
  <mergeCells count="75">
    <mergeCell ref="X9:Z9"/>
    <mergeCell ref="D8:D9"/>
    <mergeCell ref="I8:L8"/>
    <mergeCell ref="A1:AA1"/>
    <mergeCell ref="A2:AA2"/>
    <mergeCell ref="A8:A9"/>
    <mergeCell ref="N8:N9"/>
    <mergeCell ref="R9:T9"/>
    <mergeCell ref="O9:Q9"/>
    <mergeCell ref="AA10:AA12"/>
    <mergeCell ref="AA13:AA15"/>
    <mergeCell ref="CD2:DD2"/>
    <mergeCell ref="B8:B9"/>
    <mergeCell ref="C8:C9"/>
    <mergeCell ref="O8:Z8"/>
    <mergeCell ref="H8:H9"/>
    <mergeCell ref="AB2:BB2"/>
    <mergeCell ref="M8:M9"/>
    <mergeCell ref="BC2:CC2"/>
    <mergeCell ref="E8:E9"/>
    <mergeCell ref="G8:G9"/>
    <mergeCell ref="B7:AA7"/>
    <mergeCell ref="HI4:II4"/>
    <mergeCell ref="A3:AA3"/>
    <mergeCell ref="AB3:BB3"/>
    <mergeCell ref="BC3:CC3"/>
    <mergeCell ref="CD3:DD3"/>
    <mergeCell ref="DE3:EE3"/>
    <mergeCell ref="F8:F9"/>
    <mergeCell ref="EF2:FF2"/>
    <mergeCell ref="FG2:GG2"/>
    <mergeCell ref="GH2:HH2"/>
    <mergeCell ref="HI2:II2"/>
    <mergeCell ref="IJ2:IV2"/>
    <mergeCell ref="DE2:EE2"/>
    <mergeCell ref="IJ4:IV4"/>
    <mergeCell ref="B5:AA5"/>
    <mergeCell ref="EF3:FF3"/>
    <mergeCell ref="FG3:GG3"/>
    <mergeCell ref="GH3:HH3"/>
    <mergeCell ref="HI3:II3"/>
    <mergeCell ref="IJ3:IV3"/>
    <mergeCell ref="DE4:EE4"/>
    <mergeCell ref="FG4:GG4"/>
    <mergeCell ref="GH4:HH4"/>
    <mergeCell ref="H13:H15"/>
    <mergeCell ref="K10:K12"/>
    <mergeCell ref="L10:L12"/>
    <mergeCell ref="M10:M12"/>
    <mergeCell ref="EF4:FF4"/>
    <mergeCell ref="A4:AA4"/>
    <mergeCell ref="AB4:BB4"/>
    <mergeCell ref="BC4:CC4"/>
    <mergeCell ref="CD4:DD4"/>
    <mergeCell ref="U9:W9"/>
    <mergeCell ref="J10:J12"/>
    <mergeCell ref="I10:I12"/>
    <mergeCell ref="I13:I15"/>
    <mergeCell ref="J13:J15"/>
    <mergeCell ref="B6:AA6"/>
    <mergeCell ref="E10:E12"/>
    <mergeCell ref="F10:F12"/>
    <mergeCell ref="H10:H12"/>
    <mergeCell ref="E13:E15"/>
    <mergeCell ref="F13:F15"/>
    <mergeCell ref="K13:K15"/>
    <mergeCell ref="L13:L15"/>
    <mergeCell ref="M13:M15"/>
    <mergeCell ref="AA8:AA9"/>
    <mergeCell ref="A18:H18"/>
    <mergeCell ref="N18:Z18"/>
    <mergeCell ref="A10:A15"/>
    <mergeCell ref="B10:B15"/>
    <mergeCell ref="C10:C15"/>
    <mergeCell ref="D10:D15"/>
  </mergeCells>
  <printOptions/>
  <pageMargins left="0.7" right="0.26" top="0.75" bottom="0.75" header="0.3" footer="0.3"/>
  <pageSetup orientation="landscape" paperSize="5" scale="60"/>
</worksheet>
</file>

<file path=xl/worksheets/sheet16.xml><?xml version="1.0" encoding="utf-8"?>
<worksheet xmlns="http://schemas.openxmlformats.org/spreadsheetml/2006/main" xmlns:r="http://schemas.openxmlformats.org/officeDocument/2006/relationships">
  <sheetPr>
    <tabColor rgb="FFFFFF00"/>
  </sheetPr>
  <dimension ref="A1:AD19"/>
  <sheetViews>
    <sheetView zoomScalePageLayoutView="0" workbookViewId="0" topLeftCell="K2">
      <selection activeCell="F11" sqref="F11"/>
    </sheetView>
  </sheetViews>
  <sheetFormatPr defaultColWidth="11.421875" defaultRowHeight="12.75"/>
  <cols>
    <col min="1" max="1" width="23.7109375" style="1" customWidth="1"/>
    <col min="2" max="2" width="39.140625" style="1" customWidth="1"/>
    <col min="3" max="3" width="25.140625" style="1" customWidth="1"/>
    <col min="4" max="4" width="24.7109375" style="1" customWidth="1"/>
    <col min="5" max="5" width="18.8515625" style="1" customWidth="1"/>
    <col min="6" max="6" width="20.00390625" style="1" customWidth="1"/>
    <col min="7" max="7" width="21.421875" style="1" customWidth="1"/>
    <col min="8" max="8" width="18.140625" style="1" customWidth="1"/>
    <col min="9" max="13" width="16.7109375" style="1" customWidth="1"/>
    <col min="14" max="14" width="23.85156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5" width="2.421875" style="1" customWidth="1"/>
    <col min="26" max="26" width="2.7109375" style="1" customWidth="1"/>
    <col min="27" max="27" width="11.421875" style="1" customWidth="1"/>
    <col min="28" max="16384" width="11.421875" style="2" customWidth="1"/>
  </cols>
  <sheetData>
    <row r="1" spans="1:27"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7"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row>
    <row r="3" spans="1:27"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row>
    <row r="4" spans="1:27" ht="18">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row>
    <row r="5" spans="1:27" ht="21.75" customHeight="1">
      <c r="A5" s="32" t="s">
        <v>164</v>
      </c>
      <c r="B5" s="853" t="s">
        <v>280</v>
      </c>
      <c r="C5" s="853"/>
      <c r="D5" s="853"/>
      <c r="E5" s="853"/>
      <c r="F5" s="853"/>
      <c r="G5" s="853"/>
      <c r="H5" s="853"/>
      <c r="I5" s="853"/>
      <c r="J5" s="853"/>
      <c r="K5" s="853"/>
      <c r="L5" s="853"/>
      <c r="M5" s="853"/>
      <c r="N5" s="853"/>
      <c r="O5" s="853"/>
      <c r="P5" s="853"/>
      <c r="Q5" s="853"/>
      <c r="R5" s="853"/>
      <c r="S5" s="853"/>
      <c r="T5" s="853"/>
      <c r="U5" s="853"/>
      <c r="V5" s="853"/>
      <c r="W5" s="853"/>
      <c r="X5" s="853"/>
      <c r="Y5" s="853"/>
      <c r="Z5" s="853"/>
      <c r="AA5" s="853"/>
    </row>
    <row r="6" spans="1:27" ht="21.75" customHeight="1">
      <c r="A6" s="36" t="s">
        <v>165</v>
      </c>
      <c r="B6" s="913" t="s">
        <v>281</v>
      </c>
      <c r="C6" s="913"/>
      <c r="D6" s="913"/>
      <c r="E6" s="913"/>
      <c r="F6" s="913"/>
      <c r="G6" s="913"/>
      <c r="H6" s="913"/>
      <c r="I6" s="913"/>
      <c r="J6" s="913"/>
      <c r="K6" s="913"/>
      <c r="L6" s="913"/>
      <c r="M6" s="913"/>
      <c r="N6" s="913"/>
      <c r="O6" s="913"/>
      <c r="P6" s="913"/>
      <c r="Q6" s="913"/>
      <c r="R6" s="913"/>
      <c r="S6" s="913"/>
      <c r="T6" s="913"/>
      <c r="U6" s="913"/>
      <c r="V6" s="913"/>
      <c r="W6" s="913"/>
      <c r="X6" s="913"/>
      <c r="Y6" s="913"/>
      <c r="Z6" s="913"/>
      <c r="AA6" s="913"/>
    </row>
    <row r="7" spans="1:27" ht="18.75" thickBot="1">
      <c r="A7" s="32" t="s">
        <v>166</v>
      </c>
      <c r="B7" s="880" t="s">
        <v>282</v>
      </c>
      <c r="C7" s="880"/>
      <c r="D7" s="880"/>
      <c r="E7" s="880"/>
      <c r="F7" s="880"/>
      <c r="G7" s="880"/>
      <c r="H7" s="880"/>
      <c r="I7" s="880"/>
      <c r="J7" s="880"/>
      <c r="K7" s="880"/>
      <c r="L7" s="880"/>
      <c r="M7" s="880"/>
      <c r="N7" s="880"/>
      <c r="O7" s="880"/>
      <c r="P7" s="880"/>
      <c r="Q7" s="880"/>
      <c r="R7" s="880"/>
      <c r="S7" s="880"/>
      <c r="T7" s="880"/>
      <c r="U7" s="880"/>
      <c r="V7" s="880"/>
      <c r="W7" s="880"/>
      <c r="X7" s="880"/>
      <c r="Y7" s="880"/>
      <c r="Z7" s="880"/>
      <c r="AA7" s="880"/>
    </row>
    <row r="8" spans="1:27" s="212" customFormat="1" ht="16.5"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897"/>
    </row>
    <row r="9" spans="1:27" s="212" customFormat="1" ht="15" customHeight="1" thickBot="1" thickTop="1">
      <c r="A9" s="561"/>
      <c r="B9" s="561"/>
      <c r="C9" s="561"/>
      <c r="D9" s="561"/>
      <c r="E9" s="668"/>
      <c r="F9" s="668"/>
      <c r="G9" s="668"/>
      <c r="H9" s="668"/>
      <c r="I9" s="292" t="s">
        <v>157</v>
      </c>
      <c r="J9" s="292" t="s">
        <v>158</v>
      </c>
      <c r="K9" s="292" t="s">
        <v>159</v>
      </c>
      <c r="L9" s="292" t="s">
        <v>160</v>
      </c>
      <c r="M9" s="669"/>
      <c r="N9" s="669"/>
      <c r="O9" s="669">
        <v>1</v>
      </c>
      <c r="P9" s="669"/>
      <c r="Q9" s="669"/>
      <c r="R9" s="669">
        <v>2</v>
      </c>
      <c r="S9" s="669"/>
      <c r="T9" s="669"/>
      <c r="U9" s="669">
        <v>3</v>
      </c>
      <c r="V9" s="669"/>
      <c r="W9" s="669"/>
      <c r="X9" s="669">
        <v>4</v>
      </c>
      <c r="Y9" s="669"/>
      <c r="Z9" s="669"/>
      <c r="AA9" s="898"/>
    </row>
    <row r="10" spans="1:27" ht="34.5" thickTop="1">
      <c r="A10" s="10" t="s">
        <v>826</v>
      </c>
      <c r="B10" s="10" t="s">
        <v>830</v>
      </c>
      <c r="C10" s="80" t="s">
        <v>827</v>
      </c>
      <c r="D10" s="80" t="s">
        <v>828</v>
      </c>
      <c r="E10" s="33"/>
      <c r="F10" s="33"/>
      <c r="G10" s="33"/>
      <c r="H10" s="30"/>
      <c r="I10" s="33"/>
      <c r="J10" s="33"/>
      <c r="K10" s="33"/>
      <c r="L10" s="30"/>
      <c r="M10" s="510">
        <f>+I10+J10+K10+L10</f>
        <v>0</v>
      </c>
      <c r="N10" s="33"/>
      <c r="O10" s="33"/>
      <c r="P10" s="30"/>
      <c r="Q10" s="33"/>
      <c r="R10" s="33"/>
      <c r="S10" s="33"/>
      <c r="T10" s="30"/>
      <c r="U10" s="33"/>
      <c r="V10" s="33"/>
      <c r="W10" s="33"/>
      <c r="X10" s="30"/>
      <c r="Y10" s="33"/>
      <c r="Z10" s="33"/>
      <c r="AA10" s="395"/>
    </row>
    <row r="11" spans="1:27" ht="22.5">
      <c r="A11" s="10"/>
      <c r="B11" s="10"/>
      <c r="C11" s="80"/>
      <c r="D11" s="80"/>
      <c r="E11" s="80" t="s">
        <v>1308</v>
      </c>
      <c r="F11" s="80" t="s">
        <v>1293</v>
      </c>
      <c r="G11" s="33"/>
      <c r="H11" s="80" t="s">
        <v>1294</v>
      </c>
      <c r="I11" s="33"/>
      <c r="J11" s="151">
        <v>23500000</v>
      </c>
      <c r="K11" s="33"/>
      <c r="L11" s="30"/>
      <c r="M11" s="510">
        <f>+I11+J11+K11+L11</f>
        <v>23500000</v>
      </c>
      <c r="N11" s="33"/>
      <c r="O11" s="33"/>
      <c r="P11" s="30"/>
      <c r="Q11" s="33"/>
      <c r="R11" s="33"/>
      <c r="S11" s="33"/>
      <c r="T11" s="30"/>
      <c r="U11" s="33"/>
      <c r="V11" s="33"/>
      <c r="W11" s="33"/>
      <c r="X11" s="30"/>
      <c r="Y11" s="33"/>
      <c r="Z11" s="33"/>
      <c r="AA11" s="544">
        <v>0.85</v>
      </c>
    </row>
    <row r="12" spans="1:27" ht="18">
      <c r="A12" s="305" t="s">
        <v>829</v>
      </c>
      <c r="B12" s="10" t="s">
        <v>831</v>
      </c>
      <c r="C12" s="80"/>
      <c r="D12" s="80"/>
      <c r="E12" s="33"/>
      <c r="F12" s="33"/>
      <c r="G12" s="33"/>
      <c r="H12" s="30"/>
      <c r="I12" s="33"/>
      <c r="J12" s="151">
        <v>44000000</v>
      </c>
      <c r="K12" s="33"/>
      <c r="L12" s="30"/>
      <c r="M12" s="510">
        <f>+I12+J12+K12+L12</f>
        <v>44000000</v>
      </c>
      <c r="N12" s="33"/>
      <c r="O12" s="33"/>
      <c r="P12" s="30"/>
      <c r="Q12" s="33"/>
      <c r="R12" s="33"/>
      <c r="S12" s="33"/>
      <c r="T12" s="30"/>
      <c r="U12" s="33"/>
      <c r="V12" s="33"/>
      <c r="W12" s="33"/>
      <c r="X12" s="30"/>
      <c r="Y12" s="33"/>
      <c r="Z12" s="33"/>
      <c r="AA12" s="544">
        <v>0.9</v>
      </c>
    </row>
    <row r="13" spans="1:27" ht="34.5" thickBot="1">
      <c r="A13" s="305" t="s">
        <v>1305</v>
      </c>
      <c r="B13" s="2"/>
      <c r="C13" s="80" t="s">
        <v>1306</v>
      </c>
      <c r="D13" s="80" t="s">
        <v>1307</v>
      </c>
      <c r="E13" s="33"/>
      <c r="F13" s="33"/>
      <c r="G13" s="33"/>
      <c r="H13" s="30"/>
      <c r="I13" s="33"/>
      <c r="J13" s="151"/>
      <c r="K13" s="33"/>
      <c r="L13" s="30"/>
      <c r="M13" s="510"/>
      <c r="N13" s="33"/>
      <c r="O13" s="33"/>
      <c r="P13" s="30"/>
      <c r="Q13" s="33"/>
      <c r="R13" s="33"/>
      <c r="S13" s="33"/>
      <c r="T13" s="30"/>
      <c r="U13" s="33"/>
      <c r="V13" s="33"/>
      <c r="W13" s="33"/>
      <c r="X13" s="30"/>
      <c r="Y13" s="33"/>
      <c r="Z13" s="33"/>
      <c r="AA13" s="544"/>
    </row>
    <row r="14" spans="1:27" s="79" customFormat="1" ht="16.5" thickBot="1" thickTop="1">
      <c r="A14" s="570" t="s">
        <v>743</v>
      </c>
      <c r="B14" s="570"/>
      <c r="C14" s="570"/>
      <c r="D14" s="570"/>
      <c r="E14" s="674"/>
      <c r="F14" s="674"/>
      <c r="G14" s="674"/>
      <c r="H14" s="674"/>
      <c r="I14" s="347">
        <f>SUM(I10:I13)</f>
        <v>0</v>
      </c>
      <c r="J14" s="347">
        <f>SUM(J10:J13)</f>
        <v>67500000</v>
      </c>
      <c r="K14" s="347">
        <f>SUM(K10:K13)</f>
        <v>0</v>
      </c>
      <c r="L14" s="347">
        <f>SUM(L10:L13)</f>
        <v>0</v>
      </c>
      <c r="M14" s="347">
        <f>SUM(M10:M13)</f>
        <v>67500000</v>
      </c>
      <c r="N14" s="675"/>
      <c r="O14" s="675"/>
      <c r="P14" s="675"/>
      <c r="Q14" s="675"/>
      <c r="R14" s="675"/>
      <c r="S14" s="675"/>
      <c r="T14" s="675"/>
      <c r="U14" s="675"/>
      <c r="V14" s="675"/>
      <c r="W14" s="675"/>
      <c r="X14" s="675"/>
      <c r="Y14" s="675"/>
      <c r="Z14" s="675"/>
      <c r="AA14" s="506">
        <f>SUM(AA10:AA13)/2</f>
        <v>0.875</v>
      </c>
    </row>
    <row r="15" spans="1:27" ht="45.75" customHeight="1" hidden="1">
      <c r="A15" s="12"/>
      <c r="B15" s="11"/>
      <c r="C15" s="9"/>
      <c r="D15" s="9"/>
      <c r="E15" s="68"/>
      <c r="F15" s="68"/>
      <c r="G15" s="68"/>
      <c r="H15" s="68"/>
      <c r="I15" s="68"/>
      <c r="J15" s="68"/>
      <c r="K15" s="68"/>
      <c r="L15" s="68"/>
      <c r="M15" s="4">
        <f>+I15+J15+K15+L15</f>
        <v>0</v>
      </c>
      <c r="N15" s="68"/>
      <c r="O15" s="68"/>
      <c r="P15" s="68"/>
      <c r="Q15" s="68"/>
      <c r="R15" s="68"/>
      <c r="S15" s="68"/>
      <c r="T15" s="68"/>
      <c r="U15" s="68"/>
      <c r="V15" s="68"/>
      <c r="W15" s="68"/>
      <c r="X15" s="68"/>
      <c r="Y15" s="68"/>
      <c r="Z15" s="69"/>
      <c r="AA15" s="1">
        <f>SUM(AA10:AA13)</f>
        <v>1.75</v>
      </c>
    </row>
    <row r="16" ht="18.75" thickTop="1"/>
    <row r="19" ht="18">
      <c r="AD19" s="2">
        <f>63118/67500</f>
        <v>0.9350814814814815</v>
      </c>
    </row>
  </sheetData>
  <sheetProtection/>
  <mergeCells count="26">
    <mergeCell ref="R9:T9"/>
    <mergeCell ref="U9:W9"/>
    <mergeCell ref="X9:Z9"/>
    <mergeCell ref="A8:A9"/>
    <mergeCell ref="B8:B9"/>
    <mergeCell ref="C8:C9"/>
    <mergeCell ref="A3:AA3"/>
    <mergeCell ref="AA8:AA9"/>
    <mergeCell ref="A1:AA1"/>
    <mergeCell ref="A2:AA2"/>
    <mergeCell ref="D8:D9"/>
    <mergeCell ref="E8:E9"/>
    <mergeCell ref="F8:F9"/>
    <mergeCell ref="G8:G9"/>
    <mergeCell ref="H8:H9"/>
    <mergeCell ref="I8:L8"/>
    <mergeCell ref="B5:AA5"/>
    <mergeCell ref="B6:AA6"/>
    <mergeCell ref="B7:AA7"/>
    <mergeCell ref="A14:H14"/>
    <mergeCell ref="N14:Z14"/>
    <mergeCell ref="A4:AA4"/>
    <mergeCell ref="M8:M9"/>
    <mergeCell ref="N8:N9"/>
    <mergeCell ref="O8:Z8"/>
    <mergeCell ref="O9:Q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00"/>
  </sheetPr>
  <dimension ref="A1:IV19"/>
  <sheetViews>
    <sheetView zoomScale="85" zoomScaleNormal="85" zoomScalePageLayoutView="0" workbookViewId="0" topLeftCell="H13">
      <selection activeCell="H11" sqref="H11"/>
    </sheetView>
  </sheetViews>
  <sheetFormatPr defaultColWidth="11.421875" defaultRowHeight="12.75"/>
  <cols>
    <col min="1" max="1" width="23.7109375" style="1" customWidth="1"/>
    <col min="2" max="2" width="39.140625" style="1" customWidth="1"/>
    <col min="3" max="3" width="25.140625" style="1" customWidth="1"/>
    <col min="4" max="4" width="24.7109375" style="1" customWidth="1"/>
    <col min="5" max="5" width="17.140625" style="1" customWidth="1"/>
    <col min="6" max="6" width="17.28125" style="1" customWidth="1"/>
    <col min="7" max="7" width="17.140625" style="1" customWidth="1"/>
    <col min="8" max="12" width="16.28125" style="1" customWidth="1"/>
    <col min="13" max="13" width="15.140625" style="1" customWidth="1"/>
    <col min="14" max="14" width="21.42187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5" width="2.421875" style="1" customWidth="1"/>
    <col min="26" max="26" width="2.7109375" style="1" customWidth="1"/>
    <col min="27" max="16384" width="11.421875" style="2" customWidth="1"/>
  </cols>
  <sheetData>
    <row r="1" spans="1:27"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56"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2"/>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56" ht="18">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1"/>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1"/>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1"/>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1"/>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1"/>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1"/>
      <c r="HJ4" s="612"/>
      <c r="HK4" s="612"/>
      <c r="HL4" s="612"/>
      <c r="HM4" s="612"/>
      <c r="HN4" s="612"/>
      <c r="HO4" s="612"/>
      <c r="HP4" s="612"/>
      <c r="HQ4" s="612"/>
      <c r="HR4" s="612"/>
      <c r="HS4" s="612"/>
      <c r="HT4" s="612"/>
      <c r="HU4" s="612"/>
      <c r="HV4" s="612"/>
      <c r="HW4" s="612"/>
      <c r="HX4" s="612"/>
      <c r="HY4" s="612"/>
      <c r="HZ4" s="612"/>
      <c r="IA4" s="612"/>
      <c r="IB4" s="612"/>
      <c r="IC4" s="612"/>
      <c r="ID4" s="612"/>
      <c r="IE4" s="612"/>
      <c r="IF4" s="612"/>
      <c r="IG4" s="612"/>
      <c r="IH4" s="612"/>
      <c r="II4" s="612"/>
      <c r="IJ4" s="611"/>
      <c r="IK4" s="612"/>
      <c r="IL4" s="612"/>
      <c r="IM4" s="612"/>
      <c r="IN4" s="612"/>
      <c r="IO4" s="612"/>
      <c r="IP4" s="612"/>
      <c r="IQ4" s="612"/>
      <c r="IR4" s="612"/>
      <c r="IS4" s="612"/>
      <c r="IT4" s="612"/>
      <c r="IU4" s="612"/>
      <c r="IV4" s="612"/>
    </row>
    <row r="5" spans="1:27" s="285" customFormat="1" ht="21.75" customHeight="1">
      <c r="A5" s="284" t="s">
        <v>164</v>
      </c>
      <c r="B5" s="923" t="s">
        <v>266</v>
      </c>
      <c r="C5" s="924"/>
      <c r="D5" s="924"/>
      <c r="E5" s="924"/>
      <c r="F5" s="924"/>
      <c r="G5" s="924"/>
      <c r="H5" s="924"/>
      <c r="I5" s="924"/>
      <c r="J5" s="924"/>
      <c r="K5" s="924"/>
      <c r="L5" s="924"/>
      <c r="M5" s="924"/>
      <c r="N5" s="924"/>
      <c r="O5" s="924"/>
      <c r="P5" s="924"/>
      <c r="Q5" s="924"/>
      <c r="R5" s="924"/>
      <c r="S5" s="924"/>
      <c r="T5" s="924"/>
      <c r="U5" s="924"/>
      <c r="V5" s="924"/>
      <c r="W5" s="924"/>
      <c r="X5" s="924"/>
      <c r="Y5" s="924"/>
      <c r="Z5" s="924"/>
      <c r="AA5" s="925"/>
    </row>
    <row r="6" spans="1:27" s="285" customFormat="1" ht="21.75" customHeight="1">
      <c r="A6" s="286" t="s">
        <v>165</v>
      </c>
      <c r="B6" s="920" t="s">
        <v>267</v>
      </c>
      <c r="C6" s="921"/>
      <c r="D6" s="921"/>
      <c r="E6" s="921"/>
      <c r="F6" s="921"/>
      <c r="G6" s="921"/>
      <c r="H6" s="921"/>
      <c r="I6" s="921"/>
      <c r="J6" s="921"/>
      <c r="K6" s="921"/>
      <c r="L6" s="921"/>
      <c r="M6" s="921"/>
      <c r="N6" s="921"/>
      <c r="O6" s="921"/>
      <c r="P6" s="921"/>
      <c r="Q6" s="921"/>
      <c r="R6" s="921"/>
      <c r="S6" s="921"/>
      <c r="T6" s="921"/>
      <c r="U6" s="921"/>
      <c r="V6" s="921"/>
      <c r="W6" s="921"/>
      <c r="X6" s="921"/>
      <c r="Y6" s="921"/>
      <c r="Z6" s="921"/>
      <c r="AA6" s="922"/>
    </row>
    <row r="7" spans="1:27" s="285" customFormat="1" ht="21.75" customHeight="1" thickBot="1">
      <c r="A7" s="284" t="s">
        <v>166</v>
      </c>
      <c r="B7" s="914" t="s">
        <v>268</v>
      </c>
      <c r="C7" s="915"/>
      <c r="D7" s="915"/>
      <c r="E7" s="915"/>
      <c r="F7" s="915"/>
      <c r="G7" s="915"/>
      <c r="H7" s="915"/>
      <c r="I7" s="915"/>
      <c r="J7" s="915"/>
      <c r="K7" s="915"/>
      <c r="L7" s="915"/>
      <c r="M7" s="915"/>
      <c r="N7" s="915"/>
      <c r="O7" s="915"/>
      <c r="P7" s="915"/>
      <c r="Q7" s="915"/>
      <c r="R7" s="915"/>
      <c r="S7" s="915"/>
      <c r="T7" s="915"/>
      <c r="U7" s="915"/>
      <c r="V7" s="915"/>
      <c r="W7" s="915"/>
      <c r="X7" s="915"/>
      <c r="Y7" s="915"/>
      <c r="Z7" s="915"/>
      <c r="AA7" s="916"/>
    </row>
    <row r="8" spans="1:27" s="212" customFormat="1" ht="16.5" thickBot="1" thickTop="1">
      <c r="A8" s="561" t="s">
        <v>162</v>
      </c>
      <c r="B8" s="917" t="s">
        <v>168</v>
      </c>
      <c r="C8" s="917" t="s">
        <v>167</v>
      </c>
      <c r="D8" s="917" t="s">
        <v>170</v>
      </c>
      <c r="E8" s="917" t="s">
        <v>154</v>
      </c>
      <c r="F8" s="917" t="s">
        <v>169</v>
      </c>
      <c r="G8" s="917" t="s">
        <v>155</v>
      </c>
      <c r="H8" s="917" t="s">
        <v>174</v>
      </c>
      <c r="I8" s="919" t="s">
        <v>156</v>
      </c>
      <c r="J8" s="919"/>
      <c r="K8" s="919"/>
      <c r="L8" s="919"/>
      <c r="M8" s="919" t="s">
        <v>163</v>
      </c>
      <c r="N8" s="919" t="s">
        <v>161</v>
      </c>
      <c r="O8" s="917" t="s">
        <v>173</v>
      </c>
      <c r="P8" s="917"/>
      <c r="Q8" s="917"/>
      <c r="R8" s="917"/>
      <c r="S8" s="917"/>
      <c r="T8" s="917"/>
      <c r="U8" s="917"/>
      <c r="V8" s="917"/>
      <c r="W8" s="917"/>
      <c r="X8" s="917"/>
      <c r="Y8" s="917"/>
      <c r="Z8" s="917"/>
      <c r="AA8" s="919"/>
    </row>
    <row r="9" spans="1:27" s="212" customFormat="1" ht="15" customHeight="1" thickBot="1" thickTop="1">
      <c r="A9" s="561"/>
      <c r="B9" s="561"/>
      <c r="C9" s="561"/>
      <c r="D9" s="561"/>
      <c r="E9" s="668"/>
      <c r="F9" s="668"/>
      <c r="G9" s="668"/>
      <c r="H9" s="668"/>
      <c r="I9" s="292" t="s">
        <v>157</v>
      </c>
      <c r="J9" s="292" t="s">
        <v>158</v>
      </c>
      <c r="K9" s="292" t="s">
        <v>159</v>
      </c>
      <c r="L9" s="292" t="s">
        <v>160</v>
      </c>
      <c r="M9" s="669"/>
      <c r="N9" s="669"/>
      <c r="O9" s="669">
        <v>1</v>
      </c>
      <c r="P9" s="669"/>
      <c r="Q9" s="669"/>
      <c r="R9" s="669">
        <v>2</v>
      </c>
      <c r="S9" s="669"/>
      <c r="T9" s="669"/>
      <c r="U9" s="669">
        <v>3</v>
      </c>
      <c r="V9" s="669"/>
      <c r="W9" s="669"/>
      <c r="X9" s="669">
        <v>4</v>
      </c>
      <c r="Y9" s="669"/>
      <c r="Z9" s="669"/>
      <c r="AA9" s="669"/>
    </row>
    <row r="10" spans="1:27" ht="45.75" thickTop="1">
      <c r="A10" s="926" t="s">
        <v>790</v>
      </c>
      <c r="B10" s="13" t="s">
        <v>793</v>
      </c>
      <c r="C10" s="78" t="s">
        <v>1284</v>
      </c>
      <c r="D10" s="78" t="s">
        <v>270</v>
      </c>
      <c r="E10" s="13" t="s">
        <v>794</v>
      </c>
      <c r="F10" s="13" t="s">
        <v>795</v>
      </c>
      <c r="G10" s="13" t="s">
        <v>796</v>
      </c>
      <c r="H10" s="13" t="s">
        <v>797</v>
      </c>
      <c r="I10" s="215"/>
      <c r="J10" s="215"/>
      <c r="K10" s="215"/>
      <c r="L10" s="215"/>
      <c r="M10" s="219">
        <f>+I10+J10+K10+L10</f>
        <v>0</v>
      </c>
      <c r="N10" s="30"/>
      <c r="O10" s="30"/>
      <c r="P10" s="30"/>
      <c r="Q10" s="30"/>
      <c r="R10" s="30"/>
      <c r="S10" s="30"/>
      <c r="T10" s="30"/>
      <c r="U10" s="30"/>
      <c r="V10" s="30"/>
      <c r="W10" s="30"/>
      <c r="X10" s="30"/>
      <c r="Y10" s="30"/>
      <c r="Z10" s="37"/>
      <c r="AA10" s="270"/>
    </row>
    <row r="11" spans="1:27" ht="45">
      <c r="A11" s="927"/>
      <c r="B11" s="13"/>
      <c r="C11" s="78"/>
      <c r="D11" s="78"/>
      <c r="E11" s="13" t="s">
        <v>1285</v>
      </c>
      <c r="F11" s="13" t="s">
        <v>1286</v>
      </c>
      <c r="G11" s="13" t="s">
        <v>1287</v>
      </c>
      <c r="H11" s="13" t="s">
        <v>1288</v>
      </c>
      <c r="I11" s="215"/>
      <c r="J11" s="215"/>
      <c r="K11" s="215"/>
      <c r="L11" s="215"/>
      <c r="M11" s="219">
        <f aca="true" t="shared" si="0" ref="M11:M16">+I11+J11+K11+L11</f>
        <v>0</v>
      </c>
      <c r="N11" s="30"/>
      <c r="O11" s="30"/>
      <c r="P11" s="30"/>
      <c r="Q11" s="30"/>
      <c r="R11" s="30"/>
      <c r="S11" s="30"/>
      <c r="T11" s="30"/>
      <c r="U11" s="30"/>
      <c r="V11" s="30"/>
      <c r="W11" s="30"/>
      <c r="X11" s="30"/>
      <c r="Y11" s="30"/>
      <c r="Z11" s="37"/>
      <c r="AA11" s="269">
        <v>1</v>
      </c>
    </row>
    <row r="12" spans="1:27" ht="22.5">
      <c r="A12" s="928" t="s">
        <v>271</v>
      </c>
      <c r="B12" s="918" t="s">
        <v>798</v>
      </c>
      <c r="C12" s="80" t="s">
        <v>272</v>
      </c>
      <c r="D12" s="80" t="s">
        <v>273</v>
      </c>
      <c r="E12" s="10"/>
      <c r="F12" s="10"/>
      <c r="G12" s="19"/>
      <c r="H12" s="19"/>
      <c r="I12" s="215"/>
      <c r="J12" s="215"/>
      <c r="K12" s="215"/>
      <c r="L12" s="215"/>
      <c r="M12" s="219">
        <f t="shared" si="0"/>
        <v>0</v>
      </c>
      <c r="N12" s="30"/>
      <c r="O12" s="30"/>
      <c r="P12" s="30"/>
      <c r="Q12" s="30"/>
      <c r="R12" s="30"/>
      <c r="S12" s="30"/>
      <c r="T12" s="30"/>
      <c r="U12" s="30"/>
      <c r="V12" s="30"/>
      <c r="W12" s="30"/>
      <c r="X12" s="30"/>
      <c r="Y12" s="30"/>
      <c r="Z12" s="37"/>
      <c r="AA12" s="270"/>
    </row>
    <row r="13" spans="1:27" ht="33.75">
      <c r="A13" s="928"/>
      <c r="B13" s="918"/>
      <c r="C13" s="80" t="s">
        <v>274</v>
      </c>
      <c r="D13" s="80" t="s">
        <v>275</v>
      </c>
      <c r="E13" s="10" t="s">
        <v>81</v>
      </c>
      <c r="F13" s="10" t="s">
        <v>897</v>
      </c>
      <c r="G13" s="13" t="s">
        <v>799</v>
      </c>
      <c r="H13" s="13" t="s">
        <v>415</v>
      </c>
      <c r="I13" s="215"/>
      <c r="J13" s="215"/>
      <c r="K13" s="215"/>
      <c r="L13" s="215"/>
      <c r="M13" s="219">
        <f t="shared" si="0"/>
        <v>0</v>
      </c>
      <c r="N13" s="30"/>
      <c r="O13" s="30"/>
      <c r="P13" s="30"/>
      <c r="Q13" s="30"/>
      <c r="R13" s="30"/>
      <c r="S13" s="30"/>
      <c r="T13" s="30"/>
      <c r="U13" s="30"/>
      <c r="V13" s="30"/>
      <c r="W13" s="30"/>
      <c r="X13" s="30"/>
      <c r="Y13" s="30"/>
      <c r="Z13" s="37"/>
      <c r="AA13" s="270"/>
    </row>
    <row r="14" spans="1:27" ht="33.75">
      <c r="A14" s="928"/>
      <c r="B14" s="918"/>
      <c r="C14" s="80" t="s">
        <v>276</v>
      </c>
      <c r="D14" s="80" t="s">
        <v>277</v>
      </c>
      <c r="E14" s="283"/>
      <c r="F14" s="283"/>
      <c r="G14" s="19"/>
      <c r="H14" s="19"/>
      <c r="I14" s="215"/>
      <c r="J14" s="215"/>
      <c r="K14" s="215"/>
      <c r="L14" s="215"/>
      <c r="M14" s="219">
        <f t="shared" si="0"/>
        <v>0</v>
      </c>
      <c r="N14" s="30"/>
      <c r="O14" s="30"/>
      <c r="P14" s="30"/>
      <c r="Q14" s="30"/>
      <c r="R14" s="30"/>
      <c r="S14" s="30"/>
      <c r="T14" s="30"/>
      <c r="U14" s="30"/>
      <c r="V14" s="30"/>
      <c r="W14" s="30"/>
      <c r="X14" s="30"/>
      <c r="Y14" s="30"/>
      <c r="Z14" s="37"/>
      <c r="AA14" s="270"/>
    </row>
    <row r="15" spans="1:27" ht="45">
      <c r="A15" s="928"/>
      <c r="B15" s="918"/>
      <c r="C15" s="80" t="s">
        <v>791</v>
      </c>
      <c r="D15" s="80" t="s">
        <v>792</v>
      </c>
      <c r="E15" s="19"/>
      <c r="F15" s="19"/>
      <c r="G15" s="19"/>
      <c r="H15" s="19"/>
      <c r="I15" s="215"/>
      <c r="J15" s="215"/>
      <c r="K15" s="215"/>
      <c r="L15" s="215"/>
      <c r="M15" s="219">
        <f t="shared" si="0"/>
        <v>0</v>
      </c>
      <c r="N15" s="30"/>
      <c r="O15" s="30"/>
      <c r="P15" s="30"/>
      <c r="Q15" s="30"/>
      <c r="R15" s="30"/>
      <c r="S15" s="30"/>
      <c r="T15" s="30"/>
      <c r="U15" s="30"/>
      <c r="V15" s="30"/>
      <c r="W15" s="30"/>
      <c r="X15" s="30"/>
      <c r="Y15" s="30"/>
      <c r="Z15" s="37"/>
      <c r="AA15" s="270"/>
    </row>
    <row r="16" spans="1:27" ht="34.5" thickBot="1">
      <c r="A16" s="928"/>
      <c r="B16" s="918"/>
      <c r="C16" s="80" t="s">
        <v>278</v>
      </c>
      <c r="D16" s="80" t="s">
        <v>279</v>
      </c>
      <c r="E16" s="19"/>
      <c r="F16" s="19"/>
      <c r="G16" s="19"/>
      <c r="H16" s="19"/>
      <c r="I16" s="215"/>
      <c r="J16" s="215"/>
      <c r="K16" s="215"/>
      <c r="L16" s="215"/>
      <c r="M16" s="219">
        <f t="shared" si="0"/>
        <v>0</v>
      </c>
      <c r="N16" s="30"/>
      <c r="O16" s="30"/>
      <c r="P16" s="30"/>
      <c r="Q16" s="30"/>
      <c r="R16" s="30"/>
      <c r="S16" s="30"/>
      <c r="T16" s="30"/>
      <c r="U16" s="30"/>
      <c r="V16" s="30"/>
      <c r="W16" s="30"/>
      <c r="X16" s="30"/>
      <c r="Y16" s="30"/>
      <c r="Z16" s="37"/>
      <c r="AA16" s="270"/>
    </row>
    <row r="17" spans="1:27" s="79" customFormat="1" ht="16.5" thickBot="1" thickTop="1">
      <c r="A17" s="570" t="s">
        <v>743</v>
      </c>
      <c r="B17" s="570"/>
      <c r="C17" s="570"/>
      <c r="D17" s="570"/>
      <c r="E17" s="674"/>
      <c r="F17" s="674"/>
      <c r="G17" s="674"/>
      <c r="H17" s="674"/>
      <c r="I17" s="347">
        <f>+I16</f>
        <v>0</v>
      </c>
      <c r="J17" s="347">
        <f>+J16</f>
        <v>0</v>
      </c>
      <c r="K17" s="347">
        <f>+K16</f>
        <v>0</v>
      </c>
      <c r="L17" s="347">
        <f>+L16</f>
        <v>0</v>
      </c>
      <c r="M17" s="347">
        <f>+M16</f>
        <v>0</v>
      </c>
      <c r="N17" s="675"/>
      <c r="O17" s="675"/>
      <c r="P17" s="675"/>
      <c r="Q17" s="675"/>
      <c r="R17" s="675"/>
      <c r="S17" s="675"/>
      <c r="T17" s="675"/>
      <c r="U17" s="675"/>
      <c r="V17" s="675"/>
      <c r="W17" s="675"/>
      <c r="X17" s="675"/>
      <c r="Y17" s="675"/>
      <c r="Z17" s="675"/>
      <c r="AA17" s="501">
        <v>0.33</v>
      </c>
    </row>
    <row r="18" spans="1:26" ht="17.25" customHeight="1" thickTop="1">
      <c r="A18" s="174"/>
      <c r="B18" s="174"/>
      <c r="C18" s="174"/>
      <c r="D18" s="174"/>
      <c r="E18" s="174"/>
      <c r="F18" s="174"/>
      <c r="G18" s="174"/>
      <c r="H18" s="174"/>
      <c r="I18" s="166"/>
      <c r="J18" s="166"/>
      <c r="K18" s="166"/>
      <c r="L18" s="166"/>
      <c r="M18" s="166"/>
      <c r="N18" s="166"/>
      <c r="O18" s="166"/>
      <c r="P18" s="166"/>
      <c r="Q18" s="166"/>
      <c r="R18" s="166"/>
      <c r="S18" s="166"/>
      <c r="T18" s="166"/>
      <c r="U18" s="166"/>
      <c r="V18" s="166"/>
      <c r="W18" s="166"/>
      <c r="X18" s="166"/>
      <c r="Y18" s="166"/>
      <c r="Z18" s="166"/>
    </row>
    <row r="19" spans="1:26" ht="17.25" customHeight="1">
      <c r="A19" s="174"/>
      <c r="B19" s="174"/>
      <c r="C19" s="174"/>
      <c r="D19" s="174"/>
      <c r="E19" s="174"/>
      <c r="F19" s="174"/>
      <c r="G19" s="174"/>
      <c r="H19" s="174"/>
      <c r="I19" s="166"/>
      <c r="J19" s="166"/>
      <c r="K19" s="166"/>
      <c r="L19" s="166"/>
      <c r="M19" s="166"/>
      <c r="N19" s="166"/>
      <c r="O19" s="166"/>
      <c r="P19" s="166"/>
      <c r="Q19" s="166"/>
      <c r="R19" s="166"/>
      <c r="S19" s="166"/>
      <c r="T19" s="166"/>
      <c r="U19" s="166"/>
      <c r="V19" s="166"/>
      <c r="W19" s="166"/>
      <c r="X19" s="166"/>
      <c r="Y19" s="166"/>
      <c r="Z19" s="166"/>
    </row>
  </sheetData>
  <sheetProtection/>
  <mergeCells count="56">
    <mergeCell ref="E8:E9"/>
    <mergeCell ref="B8:B9"/>
    <mergeCell ref="A12:A16"/>
    <mergeCell ref="H8:H9"/>
    <mergeCell ref="I8:L8"/>
    <mergeCell ref="A17:H17"/>
    <mergeCell ref="N17:Z17"/>
    <mergeCell ref="A10:A11"/>
    <mergeCell ref="A8:A9"/>
    <mergeCell ref="C8:C9"/>
    <mergeCell ref="D8:D9"/>
    <mergeCell ref="M8:M9"/>
    <mergeCell ref="N8:N9"/>
    <mergeCell ref="O8:Z8"/>
    <mergeCell ref="O9:Q9"/>
    <mergeCell ref="R9:T9"/>
    <mergeCell ref="CD2:DD2"/>
    <mergeCell ref="CD3:DD3"/>
    <mergeCell ref="AB4:BB4"/>
    <mergeCell ref="BC4:CC4"/>
    <mergeCell ref="CD4:DD4"/>
    <mergeCell ref="B5:AA5"/>
    <mergeCell ref="AB2:BB2"/>
    <mergeCell ref="BC2:CC2"/>
    <mergeCell ref="A3:AA3"/>
    <mergeCell ref="AB3:BB3"/>
    <mergeCell ref="B7:AA7"/>
    <mergeCell ref="G8:G9"/>
    <mergeCell ref="B12:B16"/>
    <mergeCell ref="AA8:AA9"/>
    <mergeCell ref="A1:AA1"/>
    <mergeCell ref="A2:AA2"/>
    <mergeCell ref="U9:W9"/>
    <mergeCell ref="X9:Z9"/>
    <mergeCell ref="F8:F9"/>
    <mergeCell ref="B6:AA6"/>
    <mergeCell ref="BC3:CC3"/>
    <mergeCell ref="A4:AA4"/>
    <mergeCell ref="DE2:EE2"/>
    <mergeCell ref="EF2:FF2"/>
    <mergeCell ref="FG2:GG2"/>
    <mergeCell ref="GH2:HH2"/>
    <mergeCell ref="DE4:EE4"/>
    <mergeCell ref="EF4:FF4"/>
    <mergeCell ref="FG4:GG4"/>
    <mergeCell ref="GH4:HH4"/>
    <mergeCell ref="HI4:II4"/>
    <mergeCell ref="IJ4:IV4"/>
    <mergeCell ref="HI2:II2"/>
    <mergeCell ref="IJ2:IV2"/>
    <mergeCell ref="DE3:EE3"/>
    <mergeCell ref="EF3:FF3"/>
    <mergeCell ref="FG3:GG3"/>
    <mergeCell ref="GH3:HH3"/>
    <mergeCell ref="HI3:II3"/>
    <mergeCell ref="IJ3:IV3"/>
  </mergeCells>
  <printOptions/>
  <pageMargins left="0.7" right="0.14" top="0.25" bottom="0.14" header="0.15" footer="0.3"/>
  <pageSetup orientation="landscape" paperSize="5" scale="60"/>
</worksheet>
</file>

<file path=xl/worksheets/sheet18.xml><?xml version="1.0" encoding="utf-8"?>
<worksheet xmlns="http://schemas.openxmlformats.org/spreadsheetml/2006/main" xmlns:r="http://schemas.openxmlformats.org/officeDocument/2006/relationships">
  <sheetPr>
    <tabColor rgb="FFFFFF00"/>
  </sheetPr>
  <dimension ref="A1:AA47"/>
  <sheetViews>
    <sheetView zoomScalePageLayoutView="0" workbookViewId="0" topLeftCell="L7">
      <selection activeCell="AA15" sqref="AA15"/>
    </sheetView>
  </sheetViews>
  <sheetFormatPr defaultColWidth="11.421875" defaultRowHeight="12.75"/>
  <cols>
    <col min="1" max="1" width="23.7109375" style="1" customWidth="1"/>
    <col min="2" max="2" width="39.140625" style="1" customWidth="1"/>
    <col min="3" max="3" width="25.140625" style="1" customWidth="1"/>
    <col min="4" max="4" width="24.7109375" style="1" customWidth="1"/>
    <col min="5" max="5" width="18.8515625" style="1" customWidth="1"/>
    <col min="6" max="6" width="20.00390625" style="1" customWidth="1"/>
    <col min="7" max="7" width="21.421875" style="1" customWidth="1"/>
    <col min="8" max="8" width="18.140625" style="1" customWidth="1"/>
    <col min="9" max="12" width="17.8515625" style="61" customWidth="1"/>
    <col min="13" max="13" width="15.140625" style="61" customWidth="1"/>
    <col min="14" max="14" width="23.85156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5" width="2.421875" style="1" customWidth="1"/>
    <col min="26" max="26" width="2.7109375" style="1" customWidth="1"/>
    <col min="27" max="16384" width="11.421875" style="1" customWidth="1"/>
  </cols>
  <sheetData>
    <row r="1" spans="1:27"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7"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row>
    <row r="3" spans="1:27"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row>
    <row r="4" spans="1:27" ht="18">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row>
    <row r="5" spans="1:27" s="148" customFormat="1" ht="25.5" customHeight="1">
      <c r="A5" s="17" t="s">
        <v>164</v>
      </c>
      <c r="B5" s="894" t="s">
        <v>297</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row>
    <row r="6" spans="1:27" s="148" customFormat="1" ht="25.5" customHeight="1">
      <c r="A6" s="309" t="s">
        <v>165</v>
      </c>
      <c r="B6" s="857" t="s">
        <v>298</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row>
    <row r="7" spans="1:27" s="148" customFormat="1" ht="25.5" customHeight="1" thickBot="1">
      <c r="A7" s="17" t="s">
        <v>166</v>
      </c>
      <c r="B7" s="895" t="s">
        <v>847</v>
      </c>
      <c r="C7" s="895"/>
      <c r="D7" s="895"/>
      <c r="E7" s="895"/>
      <c r="F7" s="895"/>
      <c r="G7" s="895"/>
      <c r="H7" s="895"/>
      <c r="I7" s="895"/>
      <c r="J7" s="895"/>
      <c r="K7" s="895"/>
      <c r="L7" s="895"/>
      <c r="M7" s="895"/>
      <c r="N7" s="895"/>
      <c r="O7" s="895"/>
      <c r="P7" s="895"/>
      <c r="Q7" s="895"/>
      <c r="R7" s="895"/>
      <c r="S7" s="895"/>
      <c r="T7" s="895"/>
      <c r="U7" s="895"/>
      <c r="V7" s="895"/>
      <c r="W7" s="895"/>
      <c r="X7" s="895"/>
      <c r="Y7" s="895"/>
      <c r="Z7" s="895"/>
      <c r="AA7" s="895"/>
    </row>
    <row r="8" spans="1:27" s="212" customFormat="1" ht="16.5" thickBot="1" thickTop="1">
      <c r="A8" s="685" t="s">
        <v>162</v>
      </c>
      <c r="B8" s="686" t="s">
        <v>168</v>
      </c>
      <c r="C8" s="686" t="s">
        <v>167</v>
      </c>
      <c r="D8" s="686" t="s">
        <v>170</v>
      </c>
      <c r="E8" s="686" t="s">
        <v>154</v>
      </c>
      <c r="F8" s="686" t="s">
        <v>169</v>
      </c>
      <c r="G8" s="686" t="s">
        <v>155</v>
      </c>
      <c r="H8" s="686" t="s">
        <v>174</v>
      </c>
      <c r="I8" s="689" t="s">
        <v>156</v>
      </c>
      <c r="J8" s="689"/>
      <c r="K8" s="689"/>
      <c r="L8" s="689"/>
      <c r="M8" s="689" t="s">
        <v>163</v>
      </c>
      <c r="N8" s="689" t="s">
        <v>161</v>
      </c>
      <c r="O8" s="686" t="s">
        <v>173</v>
      </c>
      <c r="P8" s="686"/>
      <c r="Q8" s="686"/>
      <c r="R8" s="686"/>
      <c r="S8" s="686"/>
      <c r="T8" s="686"/>
      <c r="U8" s="686"/>
      <c r="V8" s="686"/>
      <c r="W8" s="686"/>
      <c r="X8" s="686"/>
      <c r="Y8" s="686"/>
      <c r="Z8" s="686"/>
      <c r="AA8" s="689"/>
    </row>
    <row r="9" spans="1:27" s="212" customFormat="1" ht="15" customHeight="1" thickTop="1">
      <c r="A9" s="945"/>
      <c r="B9" s="946"/>
      <c r="C9" s="946"/>
      <c r="D9" s="946"/>
      <c r="E9" s="946"/>
      <c r="F9" s="946"/>
      <c r="G9" s="946"/>
      <c r="H9" s="946"/>
      <c r="I9" s="337" t="s">
        <v>157</v>
      </c>
      <c r="J9" s="337" t="s">
        <v>158</v>
      </c>
      <c r="K9" s="337" t="s">
        <v>159</v>
      </c>
      <c r="L9" s="337" t="s">
        <v>160</v>
      </c>
      <c r="M9" s="929"/>
      <c r="N9" s="929"/>
      <c r="O9" s="929">
        <v>1</v>
      </c>
      <c r="P9" s="929"/>
      <c r="Q9" s="929"/>
      <c r="R9" s="929">
        <v>2</v>
      </c>
      <c r="S9" s="929"/>
      <c r="T9" s="929"/>
      <c r="U9" s="929">
        <v>3</v>
      </c>
      <c r="V9" s="929"/>
      <c r="W9" s="929"/>
      <c r="X9" s="929">
        <v>4</v>
      </c>
      <c r="Y9" s="929"/>
      <c r="Z9" s="929"/>
      <c r="AA9" s="929"/>
    </row>
    <row r="10" spans="1:27" s="178" customFormat="1" ht="63.75">
      <c r="A10" s="282" t="s">
        <v>843</v>
      </c>
      <c r="B10" s="282" t="s">
        <v>848</v>
      </c>
      <c r="C10" s="553" t="s">
        <v>844</v>
      </c>
      <c r="D10" s="282" t="s">
        <v>845</v>
      </c>
      <c r="E10" s="541" t="s">
        <v>849</v>
      </c>
      <c r="F10" s="19"/>
      <c r="G10" s="19"/>
      <c r="H10" s="541" t="s">
        <v>1289</v>
      </c>
      <c r="I10" s="60"/>
      <c r="J10" s="60"/>
      <c r="K10" s="60"/>
      <c r="L10" s="215">
        <v>2600000000</v>
      </c>
      <c r="M10" s="60"/>
      <c r="N10" s="30"/>
      <c r="O10" s="30"/>
      <c r="P10" s="30"/>
      <c r="Q10" s="30"/>
      <c r="R10" s="30"/>
      <c r="S10" s="30"/>
      <c r="T10" s="30"/>
      <c r="U10" s="30"/>
      <c r="V10" s="30"/>
      <c r="W10" s="30"/>
      <c r="X10" s="30"/>
      <c r="Y10" s="30"/>
      <c r="Z10" s="30"/>
      <c r="AA10" s="498">
        <v>1</v>
      </c>
    </row>
    <row r="11" spans="1:27" s="178" customFormat="1" ht="51">
      <c r="A11" s="282"/>
      <c r="B11" s="282"/>
      <c r="C11" s="341"/>
      <c r="D11" s="282"/>
      <c r="E11" s="282" t="s">
        <v>891</v>
      </c>
      <c r="F11" s="19"/>
      <c r="G11" s="19"/>
      <c r="H11" s="19"/>
      <c r="I11" s="60"/>
      <c r="J11" s="60"/>
      <c r="K11" s="60"/>
      <c r="L11" s="215">
        <v>1944131043</v>
      </c>
      <c r="M11" s="60"/>
      <c r="N11" s="30"/>
      <c r="O11" s="30"/>
      <c r="P11" s="30"/>
      <c r="Q11" s="30"/>
      <c r="R11" s="30"/>
      <c r="S11" s="30"/>
      <c r="T11" s="30"/>
      <c r="U11" s="30"/>
      <c r="V11" s="30"/>
      <c r="W11" s="30"/>
      <c r="X11" s="30"/>
      <c r="Y11" s="30"/>
      <c r="Z11" s="30"/>
      <c r="AA11" s="227"/>
    </row>
    <row r="12" spans="1:27" s="178" customFormat="1" ht="25.5">
      <c r="A12" s="282" t="s">
        <v>302</v>
      </c>
      <c r="B12" s="227"/>
      <c r="C12" s="341"/>
      <c r="D12" s="282"/>
      <c r="E12" s="19"/>
      <c r="F12" s="19"/>
      <c r="G12" s="19"/>
      <c r="H12" s="19"/>
      <c r="I12" s="60"/>
      <c r="J12" s="60"/>
      <c r="K12" s="60"/>
      <c r="L12" s="215"/>
      <c r="M12" s="60"/>
      <c r="N12" s="30"/>
      <c r="O12" s="30"/>
      <c r="P12" s="30"/>
      <c r="Q12" s="30"/>
      <c r="R12" s="30"/>
      <c r="S12" s="30"/>
      <c r="T12" s="30"/>
      <c r="U12" s="30"/>
      <c r="V12" s="30"/>
      <c r="W12" s="30"/>
      <c r="X12" s="30"/>
      <c r="Y12" s="30"/>
      <c r="Z12" s="30"/>
      <c r="AA12" s="227"/>
    </row>
    <row r="13" spans="1:27" s="178" customFormat="1" ht="12.75">
      <c r="A13" s="282" t="s">
        <v>846</v>
      </c>
      <c r="B13" s="227"/>
      <c r="C13" s="341"/>
      <c r="D13" s="282"/>
      <c r="E13" s="19"/>
      <c r="F13" s="19"/>
      <c r="G13" s="19"/>
      <c r="H13" s="19"/>
      <c r="I13" s="60"/>
      <c r="J13" s="60"/>
      <c r="K13" s="60"/>
      <c r="L13" s="60"/>
      <c r="M13" s="60"/>
      <c r="N13" s="30"/>
      <c r="O13" s="30"/>
      <c r="P13" s="30"/>
      <c r="Q13" s="30"/>
      <c r="R13" s="30"/>
      <c r="S13" s="30"/>
      <c r="T13" s="30"/>
      <c r="U13" s="30"/>
      <c r="V13" s="30"/>
      <c r="W13" s="30"/>
      <c r="X13" s="30"/>
      <c r="Y13" s="30"/>
      <c r="Z13" s="30"/>
      <c r="AA13" s="227"/>
    </row>
    <row r="14" spans="1:27" ht="39" thickBot="1">
      <c r="A14" s="282" t="s">
        <v>305</v>
      </c>
      <c r="B14" s="14"/>
      <c r="C14" s="336"/>
      <c r="D14" s="305"/>
      <c r="E14" s="275"/>
      <c r="F14" s="275"/>
      <c r="G14" s="275"/>
      <c r="H14" s="275"/>
      <c r="I14" s="91"/>
      <c r="J14" s="91"/>
      <c r="K14" s="91"/>
      <c r="L14" s="91"/>
      <c r="M14" s="91"/>
      <c r="N14" s="7"/>
      <c r="O14" s="7"/>
      <c r="P14" s="7"/>
      <c r="Q14" s="7"/>
      <c r="R14" s="7"/>
      <c r="S14" s="7"/>
      <c r="T14" s="7"/>
      <c r="U14" s="7"/>
      <c r="V14" s="7"/>
      <c r="W14" s="7"/>
      <c r="X14" s="7"/>
      <c r="Y14" s="7"/>
      <c r="Z14" s="7"/>
      <c r="AA14" s="14"/>
    </row>
    <row r="15" spans="1:27" s="79" customFormat="1" ht="16.5" thickBot="1" thickTop="1">
      <c r="A15" s="570" t="s">
        <v>743</v>
      </c>
      <c r="B15" s="570"/>
      <c r="C15" s="570"/>
      <c r="D15" s="570"/>
      <c r="E15" s="570"/>
      <c r="F15" s="570"/>
      <c r="G15" s="570"/>
      <c r="H15" s="570"/>
      <c r="I15" s="267">
        <f>SUM(I10:I14)</f>
        <v>0</v>
      </c>
      <c r="J15" s="267">
        <f>SUM(J10:J14)</f>
        <v>0</v>
      </c>
      <c r="K15" s="267">
        <f>SUM(K10:K14)</f>
        <v>0</v>
      </c>
      <c r="L15" s="267">
        <f>SUM(L10:L14)</f>
        <v>4544131043</v>
      </c>
      <c r="M15" s="267">
        <f>SUM(M10:M14)</f>
        <v>0</v>
      </c>
      <c r="N15" s="555"/>
      <c r="O15" s="555"/>
      <c r="P15" s="555"/>
      <c r="Q15" s="555"/>
      <c r="R15" s="555"/>
      <c r="S15" s="555"/>
      <c r="T15" s="555"/>
      <c r="U15" s="555"/>
      <c r="V15" s="555"/>
      <c r="W15" s="555"/>
      <c r="X15" s="555"/>
      <c r="Y15" s="555"/>
      <c r="Z15" s="555"/>
      <c r="AA15" s="506">
        <f>SUM(AA10:AA14)/2</f>
        <v>0.5</v>
      </c>
    </row>
    <row r="16" spans="1:26" ht="59.25" customHeight="1" thickTop="1">
      <c r="A16" s="276"/>
      <c r="B16" s="276"/>
      <c r="C16" s="276"/>
      <c r="D16" s="276"/>
      <c r="E16" s="276"/>
      <c r="F16" s="276"/>
      <c r="G16" s="276"/>
      <c r="H16" s="276"/>
      <c r="I16" s="335"/>
      <c r="J16" s="335"/>
      <c r="K16" s="335"/>
      <c r="L16" s="335"/>
      <c r="M16" s="335"/>
      <c r="N16" s="97"/>
      <c r="O16" s="97"/>
      <c r="P16" s="97"/>
      <c r="Q16" s="97"/>
      <c r="R16" s="97"/>
      <c r="S16" s="97"/>
      <c r="T16" s="97"/>
      <c r="U16" s="97"/>
      <c r="V16" s="97"/>
      <c r="W16" s="97"/>
      <c r="X16" s="97"/>
      <c r="Y16" s="97"/>
      <c r="Z16" s="97"/>
    </row>
    <row r="17" spans="1:26" ht="59.25" customHeight="1">
      <c r="A17" s="276"/>
      <c r="B17" s="276"/>
      <c r="C17" s="276"/>
      <c r="D17" s="276"/>
      <c r="E17" s="276"/>
      <c r="F17" s="276"/>
      <c r="G17" s="276"/>
      <c r="H17" s="276"/>
      <c r="I17" s="335"/>
      <c r="J17" s="335"/>
      <c r="K17" s="335"/>
      <c r="L17" s="335"/>
      <c r="M17" s="335"/>
      <c r="N17" s="97"/>
      <c r="O17" s="97"/>
      <c r="P17" s="97"/>
      <c r="Q17" s="97"/>
      <c r="R17" s="97"/>
      <c r="S17" s="97"/>
      <c r="T17" s="97"/>
      <c r="U17" s="97"/>
      <c r="V17" s="97"/>
      <c r="W17" s="97"/>
      <c r="X17" s="97"/>
      <c r="Y17" s="97"/>
      <c r="Z17" s="97"/>
    </row>
    <row r="18" spans="1:26" ht="59.25" customHeight="1">
      <c r="A18" s="276"/>
      <c r="B18" s="276"/>
      <c r="C18" s="276"/>
      <c r="D18" s="276"/>
      <c r="E18" s="276"/>
      <c r="F18" s="276"/>
      <c r="G18" s="276"/>
      <c r="H18" s="276"/>
      <c r="I18" s="335"/>
      <c r="J18" s="335"/>
      <c r="K18" s="335"/>
      <c r="L18" s="335"/>
      <c r="M18" s="335"/>
      <c r="N18" s="97"/>
      <c r="O18" s="97"/>
      <c r="P18" s="97"/>
      <c r="Q18" s="97"/>
      <c r="R18" s="97"/>
      <c r="S18" s="97"/>
      <c r="T18" s="97"/>
      <c r="U18" s="97"/>
      <c r="V18" s="97"/>
      <c r="W18" s="97"/>
      <c r="X18" s="97"/>
      <c r="Y18" s="97"/>
      <c r="Z18" s="97"/>
    </row>
    <row r="19" spans="1:26" ht="59.25" customHeight="1">
      <c r="A19" s="276"/>
      <c r="B19" s="276"/>
      <c r="C19" s="276"/>
      <c r="D19" s="276"/>
      <c r="E19" s="276"/>
      <c r="F19" s="276"/>
      <c r="G19" s="276"/>
      <c r="H19" s="276"/>
      <c r="I19" s="335"/>
      <c r="J19" s="335"/>
      <c r="K19" s="335"/>
      <c r="L19" s="335"/>
      <c r="M19" s="335"/>
      <c r="N19" s="97"/>
      <c r="O19" s="97"/>
      <c r="P19" s="97"/>
      <c r="Q19" s="97"/>
      <c r="R19" s="97"/>
      <c r="S19" s="97"/>
      <c r="T19" s="97"/>
      <c r="U19" s="97"/>
      <c r="V19" s="97"/>
      <c r="W19" s="97"/>
      <c r="X19" s="97"/>
      <c r="Y19" s="97"/>
      <c r="Z19" s="97"/>
    </row>
    <row r="20" spans="1:26" ht="59.25" customHeight="1">
      <c r="A20" s="276"/>
      <c r="B20" s="276"/>
      <c r="C20" s="276"/>
      <c r="D20" s="276"/>
      <c r="E20" s="276"/>
      <c r="F20" s="276"/>
      <c r="G20" s="276"/>
      <c r="H20" s="276"/>
      <c r="I20" s="335"/>
      <c r="J20" s="335"/>
      <c r="K20" s="335"/>
      <c r="L20" s="335"/>
      <c r="M20" s="335"/>
      <c r="N20" s="97"/>
      <c r="O20" s="97"/>
      <c r="P20" s="97"/>
      <c r="Q20" s="97"/>
      <c r="R20" s="97"/>
      <c r="S20" s="97"/>
      <c r="T20" s="97"/>
      <c r="U20" s="97"/>
      <c r="V20" s="97"/>
      <c r="W20" s="97"/>
      <c r="X20" s="97"/>
      <c r="Y20" s="97"/>
      <c r="Z20" s="97"/>
    </row>
    <row r="21" spans="1:26" ht="59.25" customHeight="1">
      <c r="A21" s="276"/>
      <c r="B21" s="276"/>
      <c r="C21" s="276"/>
      <c r="D21" s="276"/>
      <c r="E21" s="276"/>
      <c r="F21" s="276"/>
      <c r="G21" s="276"/>
      <c r="H21" s="276"/>
      <c r="I21" s="335"/>
      <c r="J21" s="335"/>
      <c r="K21" s="335"/>
      <c r="L21" s="335"/>
      <c r="M21" s="335"/>
      <c r="N21" s="97"/>
      <c r="O21" s="97"/>
      <c r="P21" s="97"/>
      <c r="Q21" s="97"/>
      <c r="R21" s="97"/>
      <c r="S21" s="97"/>
      <c r="T21" s="97"/>
      <c r="U21" s="97"/>
      <c r="V21" s="97"/>
      <c r="W21" s="97"/>
      <c r="X21" s="97"/>
      <c r="Y21" s="97"/>
      <c r="Z21" s="97"/>
    </row>
    <row r="22" spans="1:26" ht="59.25" customHeight="1">
      <c r="A22" s="276"/>
      <c r="B22" s="276"/>
      <c r="C22" s="276"/>
      <c r="D22" s="276"/>
      <c r="E22" s="276"/>
      <c r="F22" s="276"/>
      <c r="G22" s="276"/>
      <c r="H22" s="276"/>
      <c r="I22" s="335"/>
      <c r="J22" s="335"/>
      <c r="K22" s="335"/>
      <c r="L22" s="335"/>
      <c r="M22" s="335"/>
      <c r="N22" s="97"/>
      <c r="O22" s="97"/>
      <c r="P22" s="97"/>
      <c r="Q22" s="97"/>
      <c r="R22" s="97"/>
      <c r="S22" s="97"/>
      <c r="T22" s="97"/>
      <c r="U22" s="97"/>
      <c r="V22" s="97"/>
      <c r="W22" s="97"/>
      <c r="X22" s="97"/>
      <c r="Y22" s="97"/>
      <c r="Z22" s="97"/>
    </row>
    <row r="23" spans="1:26" ht="59.25" customHeight="1">
      <c r="A23" s="276"/>
      <c r="B23" s="276"/>
      <c r="C23" s="276"/>
      <c r="D23" s="276"/>
      <c r="E23" s="276"/>
      <c r="F23" s="276"/>
      <c r="G23" s="276"/>
      <c r="H23" s="276"/>
      <c r="I23" s="335"/>
      <c r="J23" s="335"/>
      <c r="K23" s="335"/>
      <c r="L23" s="335"/>
      <c r="M23" s="335"/>
      <c r="N23" s="97"/>
      <c r="O23" s="97"/>
      <c r="P23" s="97"/>
      <c r="Q23" s="97"/>
      <c r="R23" s="97"/>
      <c r="S23" s="97"/>
      <c r="T23" s="97"/>
      <c r="U23" s="97"/>
      <c r="V23" s="97"/>
      <c r="W23" s="97"/>
      <c r="X23" s="97"/>
      <c r="Y23" s="97"/>
      <c r="Z23" s="97"/>
    </row>
    <row r="24" spans="1:26" ht="59.25" customHeight="1">
      <c r="A24" s="276"/>
      <c r="B24" s="276"/>
      <c r="C24" s="276"/>
      <c r="D24" s="276"/>
      <c r="E24" s="276"/>
      <c r="F24" s="276"/>
      <c r="G24" s="276"/>
      <c r="H24" s="276"/>
      <c r="I24" s="335"/>
      <c r="J24" s="335"/>
      <c r="K24" s="335"/>
      <c r="L24" s="335"/>
      <c r="M24" s="335"/>
      <c r="N24" s="97"/>
      <c r="O24" s="97"/>
      <c r="P24" s="97"/>
      <c r="Q24" s="97"/>
      <c r="R24" s="97"/>
      <c r="S24" s="97"/>
      <c r="T24" s="97"/>
      <c r="U24" s="97"/>
      <c r="V24" s="97"/>
      <c r="W24" s="97"/>
      <c r="X24" s="97"/>
      <c r="Y24" s="97"/>
      <c r="Z24" s="97"/>
    </row>
    <row r="25" spans="1:26" ht="59.25" customHeight="1">
      <c r="A25" s="276"/>
      <c r="B25" s="276"/>
      <c r="C25" s="276"/>
      <c r="D25" s="276"/>
      <c r="E25" s="276"/>
      <c r="F25" s="276"/>
      <c r="G25" s="276"/>
      <c r="H25" s="276"/>
      <c r="I25" s="335"/>
      <c r="J25" s="335"/>
      <c r="K25" s="335"/>
      <c r="L25" s="335"/>
      <c r="M25" s="335"/>
      <c r="N25" s="97"/>
      <c r="O25" s="97"/>
      <c r="P25" s="97"/>
      <c r="Q25" s="97"/>
      <c r="R25" s="97"/>
      <c r="S25" s="97"/>
      <c r="T25" s="97"/>
      <c r="U25" s="97"/>
      <c r="V25" s="97"/>
      <c r="W25" s="97"/>
      <c r="X25" s="97"/>
      <c r="Y25" s="97"/>
      <c r="Z25" s="97"/>
    </row>
    <row r="26" spans="1:26" ht="59.25" customHeight="1">
      <c r="A26" s="276"/>
      <c r="B26" s="276"/>
      <c r="C26" s="276"/>
      <c r="D26" s="276"/>
      <c r="E26" s="276"/>
      <c r="F26" s="276"/>
      <c r="G26" s="276"/>
      <c r="H26" s="276"/>
      <c r="I26" s="335"/>
      <c r="J26" s="335"/>
      <c r="K26" s="335"/>
      <c r="L26" s="335"/>
      <c r="M26" s="335"/>
      <c r="N26" s="97"/>
      <c r="O26" s="97"/>
      <c r="P26" s="97"/>
      <c r="Q26" s="97"/>
      <c r="R26" s="97"/>
      <c r="S26" s="97"/>
      <c r="T26" s="97"/>
      <c r="U26" s="97"/>
      <c r="V26" s="97"/>
      <c r="W26" s="97"/>
      <c r="X26" s="97"/>
      <c r="Y26" s="97"/>
      <c r="Z26" s="97"/>
    </row>
    <row r="27" spans="1:26" ht="59.25" customHeight="1">
      <c r="A27" s="276"/>
      <c r="B27" s="276"/>
      <c r="C27" s="276"/>
      <c r="D27" s="276"/>
      <c r="E27" s="276"/>
      <c r="F27" s="276"/>
      <c r="G27" s="276"/>
      <c r="H27" s="276"/>
      <c r="I27" s="335"/>
      <c r="J27" s="335"/>
      <c r="K27" s="335"/>
      <c r="L27" s="335"/>
      <c r="M27" s="335"/>
      <c r="N27" s="97"/>
      <c r="O27" s="97"/>
      <c r="P27" s="97"/>
      <c r="Q27" s="97"/>
      <c r="R27" s="97"/>
      <c r="S27" s="97"/>
      <c r="T27" s="97"/>
      <c r="U27" s="97"/>
      <c r="V27" s="97"/>
      <c r="W27" s="97"/>
      <c r="X27" s="97"/>
      <c r="Y27" s="97"/>
      <c r="Z27" s="97"/>
    </row>
    <row r="28" spans="1:26" ht="59.25" customHeight="1">
      <c r="A28" s="276"/>
      <c r="B28" s="276"/>
      <c r="C28" s="276"/>
      <c r="D28" s="276"/>
      <c r="E28" s="276"/>
      <c r="F28" s="276"/>
      <c r="G28" s="276"/>
      <c r="H28" s="276"/>
      <c r="I28" s="335"/>
      <c r="J28" s="335"/>
      <c r="K28" s="335"/>
      <c r="L28" s="335"/>
      <c r="M28" s="335"/>
      <c r="N28" s="97"/>
      <c r="O28" s="97"/>
      <c r="P28" s="97"/>
      <c r="Q28" s="97"/>
      <c r="R28" s="97"/>
      <c r="S28" s="97"/>
      <c r="T28" s="97"/>
      <c r="U28" s="97"/>
      <c r="V28" s="97"/>
      <c r="W28" s="97"/>
      <c r="X28" s="97"/>
      <c r="Y28" s="97"/>
      <c r="Z28" s="97"/>
    </row>
    <row r="29" spans="1:27" ht="33.75" customHeight="1">
      <c r="A29" s="957" t="s">
        <v>299</v>
      </c>
      <c r="B29" s="721" t="s">
        <v>300</v>
      </c>
      <c r="C29" s="856" t="s">
        <v>359</v>
      </c>
      <c r="D29" s="856" t="s">
        <v>360</v>
      </c>
      <c r="E29" s="628" t="s">
        <v>113</v>
      </c>
      <c r="F29" s="960" t="s">
        <v>114</v>
      </c>
      <c r="G29" s="20"/>
      <c r="H29" s="637" t="s">
        <v>115</v>
      </c>
      <c r="I29" s="88"/>
      <c r="J29" s="89"/>
      <c r="K29" s="90"/>
      <c r="L29" s="90"/>
      <c r="M29" s="89">
        <f>+I29+J29+K29+L29</f>
        <v>0</v>
      </c>
      <c r="N29" s="949" t="s">
        <v>361</v>
      </c>
      <c r="O29" s="90"/>
      <c r="P29" s="90"/>
      <c r="Q29" s="90"/>
      <c r="R29" s="90"/>
      <c r="S29" s="90"/>
      <c r="T29" s="90"/>
      <c r="U29" s="90"/>
      <c r="V29" s="90"/>
      <c r="W29" s="90"/>
      <c r="X29" s="90"/>
      <c r="Y29" s="90"/>
      <c r="Z29" s="90"/>
      <c r="AA29" s="930"/>
    </row>
    <row r="30" spans="1:27" ht="34.5" customHeight="1">
      <c r="A30" s="958"/>
      <c r="B30" s="704"/>
      <c r="C30" s="856"/>
      <c r="D30" s="856"/>
      <c r="E30" s="625"/>
      <c r="F30" s="652"/>
      <c r="G30" s="23" t="s">
        <v>418</v>
      </c>
      <c r="H30" s="625"/>
      <c r="I30" s="91"/>
      <c r="J30" s="92">
        <v>30000000</v>
      </c>
      <c r="K30" s="91"/>
      <c r="L30" s="91"/>
      <c r="M30" s="89">
        <f>+I30+J30+K30+L30</f>
        <v>30000000</v>
      </c>
      <c r="N30" s="950"/>
      <c r="O30" s="91"/>
      <c r="P30" s="91"/>
      <c r="Q30" s="91"/>
      <c r="R30" s="91"/>
      <c r="S30" s="91"/>
      <c r="T30" s="91"/>
      <c r="U30" s="91"/>
      <c r="V30" s="91"/>
      <c r="W30" s="91"/>
      <c r="X30" s="91"/>
      <c r="Y30" s="91"/>
      <c r="Z30" s="91"/>
      <c r="AA30" s="930"/>
    </row>
    <row r="31" spans="1:27" ht="39" customHeight="1">
      <c r="A31" s="959"/>
      <c r="B31" s="706"/>
      <c r="C31" s="856"/>
      <c r="D31" s="856"/>
      <c r="E31" s="625"/>
      <c r="F31" s="653"/>
      <c r="G31" s="20" t="s">
        <v>68</v>
      </c>
      <c r="H31" s="625"/>
      <c r="I31" s="91"/>
      <c r="J31" s="92"/>
      <c r="K31" s="91"/>
      <c r="L31" s="91"/>
      <c r="M31" s="89">
        <f>+I31+J31+K31+L31</f>
        <v>0</v>
      </c>
      <c r="N31" s="951"/>
      <c r="O31" s="91"/>
      <c r="P31" s="91"/>
      <c r="Q31" s="91"/>
      <c r="R31" s="91"/>
      <c r="S31" s="91"/>
      <c r="T31" s="91"/>
      <c r="U31" s="91"/>
      <c r="V31" s="91"/>
      <c r="W31" s="91"/>
      <c r="X31" s="91"/>
      <c r="Y31" s="91"/>
      <c r="Z31" s="91"/>
      <c r="AA31" s="930"/>
    </row>
    <row r="32" spans="1:27" ht="39" customHeight="1">
      <c r="A32" s="96"/>
      <c r="B32" s="104"/>
      <c r="C32" s="105"/>
      <c r="D32" s="105"/>
      <c r="E32" s="106"/>
      <c r="F32" s="107"/>
      <c r="G32" s="108"/>
      <c r="H32" s="109"/>
      <c r="I32" s="102"/>
      <c r="J32" s="110"/>
      <c r="K32" s="111"/>
      <c r="L32" s="111"/>
      <c r="M32" s="112">
        <f>SUM(M29:M31)</f>
        <v>30000000</v>
      </c>
      <c r="N32" s="113"/>
      <c r="O32" s="111"/>
      <c r="P32" s="111"/>
      <c r="Q32" s="111"/>
      <c r="R32" s="111"/>
      <c r="S32" s="111"/>
      <c r="T32" s="111"/>
      <c r="U32" s="111"/>
      <c r="V32" s="111"/>
      <c r="W32" s="111"/>
      <c r="X32" s="111"/>
      <c r="Y32" s="111"/>
      <c r="Z32" s="103"/>
      <c r="AA32" s="114"/>
    </row>
    <row r="33" spans="1:26" ht="18">
      <c r="A33" s="34" t="s">
        <v>166</v>
      </c>
      <c r="B33" s="931" t="s">
        <v>301</v>
      </c>
      <c r="C33" s="932"/>
      <c r="D33" s="932"/>
      <c r="E33" s="932"/>
      <c r="F33" s="932"/>
      <c r="G33" s="932"/>
      <c r="H33" s="933"/>
      <c r="I33" s="934"/>
      <c r="J33" s="935"/>
      <c r="K33" s="935"/>
      <c r="L33" s="935"/>
      <c r="M33" s="935"/>
      <c r="N33" s="935"/>
      <c r="O33" s="935"/>
      <c r="P33" s="935"/>
      <c r="Q33" s="935"/>
      <c r="R33" s="935"/>
      <c r="S33" s="935"/>
      <c r="T33" s="935"/>
      <c r="U33" s="935"/>
      <c r="V33" s="935"/>
      <c r="W33" s="935"/>
      <c r="X33" s="935"/>
      <c r="Y33" s="935"/>
      <c r="Z33" s="936"/>
    </row>
    <row r="34" spans="1:26" ht="60.75" customHeight="1" thickBot="1">
      <c r="A34" s="952" t="s">
        <v>162</v>
      </c>
      <c r="B34" s="952" t="s">
        <v>168</v>
      </c>
      <c r="C34" s="952" t="s">
        <v>167</v>
      </c>
      <c r="D34" s="952" t="s">
        <v>170</v>
      </c>
      <c r="E34" s="952" t="s">
        <v>154</v>
      </c>
      <c r="F34" s="952" t="s">
        <v>169</v>
      </c>
      <c r="G34" s="952" t="s">
        <v>155</v>
      </c>
      <c r="H34" s="952" t="s">
        <v>174</v>
      </c>
      <c r="I34" s="954" t="s">
        <v>156</v>
      </c>
      <c r="J34" s="955"/>
      <c r="K34" s="955"/>
      <c r="L34" s="956"/>
      <c r="M34" s="947" t="s">
        <v>163</v>
      </c>
      <c r="N34" s="947" t="s">
        <v>161</v>
      </c>
      <c r="O34" s="938" t="s">
        <v>173</v>
      </c>
      <c r="P34" s="939"/>
      <c r="Q34" s="939"/>
      <c r="R34" s="939"/>
      <c r="S34" s="939"/>
      <c r="T34" s="939"/>
      <c r="U34" s="939"/>
      <c r="V34" s="939"/>
      <c r="W34" s="939"/>
      <c r="X34" s="939"/>
      <c r="Y34" s="939"/>
      <c r="Z34" s="940"/>
    </row>
    <row r="35" spans="1:26" ht="59.25" customHeight="1" hidden="1">
      <c r="A35" s="952"/>
      <c r="B35" s="952"/>
      <c r="C35" s="952"/>
      <c r="D35" s="952"/>
      <c r="E35" s="952"/>
      <c r="F35" s="952"/>
      <c r="G35" s="952"/>
      <c r="H35" s="952"/>
      <c r="I35" s="93" t="s">
        <v>157</v>
      </c>
      <c r="J35" s="93" t="s">
        <v>158</v>
      </c>
      <c r="K35" s="93" t="s">
        <v>159</v>
      </c>
      <c r="L35" s="93" t="s">
        <v>160</v>
      </c>
      <c r="M35" s="947"/>
      <c r="N35" s="948"/>
      <c r="O35" s="941">
        <v>1</v>
      </c>
      <c r="P35" s="942"/>
      <c r="Q35" s="943"/>
      <c r="R35" s="941">
        <v>2</v>
      </c>
      <c r="S35" s="942"/>
      <c r="T35" s="943"/>
      <c r="U35" s="941">
        <v>3</v>
      </c>
      <c r="V35" s="942"/>
      <c r="W35" s="943"/>
      <c r="X35" s="941">
        <v>4</v>
      </c>
      <c r="Y35" s="942"/>
      <c r="Z35" s="943"/>
    </row>
    <row r="36" spans="1:27" ht="27.75" customHeight="1">
      <c r="A36" s="616" t="s">
        <v>302</v>
      </c>
      <c r="B36" s="613" t="s">
        <v>362</v>
      </c>
      <c r="C36" s="613" t="s">
        <v>303</v>
      </c>
      <c r="D36" s="616" t="s">
        <v>363</v>
      </c>
      <c r="E36" s="613" t="s">
        <v>419</v>
      </c>
      <c r="F36" s="613" t="s">
        <v>420</v>
      </c>
      <c r="G36" s="22" t="s">
        <v>398</v>
      </c>
      <c r="H36" s="731" t="s">
        <v>421</v>
      </c>
      <c r="I36" s="91"/>
      <c r="J36" s="91"/>
      <c r="K36" s="91"/>
      <c r="L36" s="91"/>
      <c r="M36" s="102">
        <f>+I36+J36+K36+L36</f>
        <v>0</v>
      </c>
      <c r="N36" s="937" t="s">
        <v>367</v>
      </c>
      <c r="O36" s="103"/>
      <c r="P36" s="91"/>
      <c r="Q36" s="91"/>
      <c r="R36" s="91"/>
      <c r="S36" s="91"/>
      <c r="T36" s="91"/>
      <c r="U36" s="91"/>
      <c r="V36" s="91"/>
      <c r="W36" s="91"/>
      <c r="X36" s="91"/>
      <c r="Y36" s="91"/>
      <c r="Z36" s="91"/>
      <c r="AA36" s="944"/>
    </row>
    <row r="37" spans="1:27" ht="29.25" customHeight="1">
      <c r="A37" s="616"/>
      <c r="B37" s="613"/>
      <c r="C37" s="613"/>
      <c r="D37" s="616"/>
      <c r="E37" s="613"/>
      <c r="F37" s="613"/>
      <c r="G37" s="22" t="s">
        <v>400</v>
      </c>
      <c r="H37" s="652"/>
      <c r="I37" s="91"/>
      <c r="J37" s="91"/>
      <c r="K37" s="91"/>
      <c r="L37" s="91"/>
      <c r="M37" s="102">
        <f aca="true" t="shared" si="0" ref="M37:M46">+I37+J37+K37+L37</f>
        <v>0</v>
      </c>
      <c r="N37" s="937"/>
      <c r="O37" s="103"/>
      <c r="P37" s="91"/>
      <c r="Q37" s="91"/>
      <c r="R37" s="91"/>
      <c r="S37" s="91"/>
      <c r="T37" s="91"/>
      <c r="U37" s="91"/>
      <c r="V37" s="91"/>
      <c r="W37" s="91"/>
      <c r="X37" s="91"/>
      <c r="Y37" s="91"/>
      <c r="Z37" s="91"/>
      <c r="AA37" s="944"/>
    </row>
    <row r="38" spans="1:27" ht="30.75" customHeight="1">
      <c r="A38" s="616"/>
      <c r="B38" s="613"/>
      <c r="C38" s="613"/>
      <c r="D38" s="616"/>
      <c r="E38" s="613"/>
      <c r="F38" s="613"/>
      <c r="G38" s="22" t="s">
        <v>402</v>
      </c>
      <c r="H38" s="652"/>
      <c r="I38" s="91"/>
      <c r="J38" s="91"/>
      <c r="K38" s="91"/>
      <c r="L38" s="91"/>
      <c r="M38" s="102">
        <f t="shared" si="0"/>
        <v>0</v>
      </c>
      <c r="N38" s="937"/>
      <c r="O38" s="103"/>
      <c r="P38" s="91"/>
      <c r="Q38" s="91"/>
      <c r="R38" s="91"/>
      <c r="S38" s="91"/>
      <c r="T38" s="91"/>
      <c r="U38" s="91"/>
      <c r="V38" s="91"/>
      <c r="W38" s="91"/>
      <c r="X38" s="91"/>
      <c r="Y38" s="91"/>
      <c r="Z38" s="91"/>
      <c r="AA38" s="944"/>
    </row>
    <row r="39" spans="1:27" ht="30.75" customHeight="1">
      <c r="A39" s="616"/>
      <c r="B39" s="613"/>
      <c r="C39" s="613"/>
      <c r="D39" s="616"/>
      <c r="E39" s="613"/>
      <c r="F39" s="613"/>
      <c r="G39" s="22" t="s">
        <v>399</v>
      </c>
      <c r="H39" s="652"/>
      <c r="I39" s="91"/>
      <c r="J39" s="91"/>
      <c r="K39" s="91"/>
      <c r="L39" s="91"/>
      <c r="M39" s="102">
        <f t="shared" si="0"/>
        <v>0</v>
      </c>
      <c r="N39" s="937"/>
      <c r="O39" s="103"/>
      <c r="P39" s="91"/>
      <c r="Q39" s="91"/>
      <c r="R39" s="91"/>
      <c r="S39" s="91"/>
      <c r="T39" s="91"/>
      <c r="U39" s="91"/>
      <c r="V39" s="91"/>
      <c r="W39" s="91"/>
      <c r="X39" s="91"/>
      <c r="Y39" s="91"/>
      <c r="Z39" s="91"/>
      <c r="AA39" s="944"/>
    </row>
    <row r="40" spans="1:27" ht="20.25" customHeight="1">
      <c r="A40" s="616"/>
      <c r="B40" s="613"/>
      <c r="C40" s="613"/>
      <c r="D40" s="616"/>
      <c r="E40" s="613"/>
      <c r="F40" s="613"/>
      <c r="G40" s="22" t="s">
        <v>401</v>
      </c>
      <c r="H40" s="653"/>
      <c r="I40" s="91"/>
      <c r="J40" s="91"/>
      <c r="K40" s="91"/>
      <c r="L40" s="92"/>
      <c r="M40" s="102">
        <f t="shared" si="0"/>
        <v>0</v>
      </c>
      <c r="N40" s="937"/>
      <c r="O40" s="103"/>
      <c r="P40" s="91"/>
      <c r="Q40" s="91"/>
      <c r="R40" s="91"/>
      <c r="S40" s="91"/>
      <c r="T40" s="91"/>
      <c r="U40" s="91"/>
      <c r="V40" s="91"/>
      <c r="W40" s="91"/>
      <c r="X40" s="91"/>
      <c r="Y40" s="91"/>
      <c r="Z40" s="91"/>
      <c r="AA40" s="944"/>
    </row>
    <row r="41" spans="1:27" ht="28.5" customHeight="1">
      <c r="A41" s="953" t="s">
        <v>304</v>
      </c>
      <c r="B41" s="731" t="s">
        <v>362</v>
      </c>
      <c r="C41" s="731" t="s">
        <v>365</v>
      </c>
      <c r="D41" s="953" t="s">
        <v>366</v>
      </c>
      <c r="E41" s="731" t="s">
        <v>422</v>
      </c>
      <c r="F41" s="731" t="s">
        <v>423</v>
      </c>
      <c r="G41" s="22" t="s">
        <v>398</v>
      </c>
      <c r="H41" s="731" t="s">
        <v>424</v>
      </c>
      <c r="I41" s="91"/>
      <c r="J41" s="91"/>
      <c r="K41" s="91"/>
      <c r="L41" s="92"/>
      <c r="M41" s="102">
        <f t="shared" si="0"/>
        <v>0</v>
      </c>
      <c r="N41" s="937"/>
      <c r="O41" s="103"/>
      <c r="P41" s="91"/>
      <c r="Q41" s="91"/>
      <c r="R41" s="91"/>
      <c r="S41" s="91"/>
      <c r="T41" s="91"/>
      <c r="U41" s="91"/>
      <c r="V41" s="91"/>
      <c r="W41" s="91"/>
      <c r="X41" s="91"/>
      <c r="Y41" s="91"/>
      <c r="Z41" s="91"/>
      <c r="AA41" s="930"/>
    </row>
    <row r="42" spans="1:27" ht="21" customHeight="1">
      <c r="A42" s="650"/>
      <c r="B42" s="652"/>
      <c r="C42" s="652"/>
      <c r="D42" s="650"/>
      <c r="E42" s="652"/>
      <c r="F42" s="652"/>
      <c r="G42" s="22" t="s">
        <v>400</v>
      </c>
      <c r="H42" s="568"/>
      <c r="I42" s="91"/>
      <c r="J42" s="91"/>
      <c r="K42" s="91"/>
      <c r="L42" s="92"/>
      <c r="M42" s="102">
        <f t="shared" si="0"/>
        <v>0</v>
      </c>
      <c r="N42" s="937"/>
      <c r="O42" s="103"/>
      <c r="P42" s="91"/>
      <c r="Q42" s="91"/>
      <c r="R42" s="91"/>
      <c r="S42" s="91"/>
      <c r="T42" s="91"/>
      <c r="U42" s="91"/>
      <c r="V42" s="91"/>
      <c r="W42" s="91"/>
      <c r="X42" s="91"/>
      <c r="Y42" s="91"/>
      <c r="Z42" s="91"/>
      <c r="AA42" s="930"/>
    </row>
    <row r="43" spans="1:27" ht="27.75" customHeight="1">
      <c r="A43" s="650"/>
      <c r="B43" s="652"/>
      <c r="C43" s="652"/>
      <c r="D43" s="650"/>
      <c r="E43" s="652"/>
      <c r="F43" s="652"/>
      <c r="G43" s="22" t="s">
        <v>402</v>
      </c>
      <c r="H43" s="568"/>
      <c r="I43" s="91"/>
      <c r="J43" s="91"/>
      <c r="K43" s="91"/>
      <c r="L43" s="92"/>
      <c r="M43" s="102">
        <f t="shared" si="0"/>
        <v>0</v>
      </c>
      <c r="N43" s="937"/>
      <c r="O43" s="103"/>
      <c r="P43" s="91"/>
      <c r="Q43" s="91"/>
      <c r="R43" s="91"/>
      <c r="S43" s="91"/>
      <c r="T43" s="91"/>
      <c r="U43" s="91"/>
      <c r="V43" s="91"/>
      <c r="W43" s="91"/>
      <c r="X43" s="91"/>
      <c r="Y43" s="91"/>
      <c r="Z43" s="91"/>
      <c r="AA43" s="930"/>
    </row>
    <row r="44" spans="1:27" ht="24" customHeight="1">
      <c r="A44" s="650"/>
      <c r="B44" s="652"/>
      <c r="C44" s="652"/>
      <c r="D44" s="650"/>
      <c r="E44" s="652"/>
      <c r="F44" s="652"/>
      <c r="G44" s="22" t="s">
        <v>399</v>
      </c>
      <c r="H44" s="568"/>
      <c r="I44" s="91"/>
      <c r="J44" s="91"/>
      <c r="K44" s="91"/>
      <c r="L44" s="92"/>
      <c r="M44" s="102">
        <f t="shared" si="0"/>
        <v>0</v>
      </c>
      <c r="N44" s="937"/>
      <c r="O44" s="103"/>
      <c r="P44" s="91"/>
      <c r="Q44" s="91"/>
      <c r="R44" s="91"/>
      <c r="S44" s="91"/>
      <c r="T44" s="91"/>
      <c r="U44" s="91"/>
      <c r="V44" s="91"/>
      <c r="W44" s="91"/>
      <c r="X44" s="91"/>
      <c r="Y44" s="91"/>
      <c r="Z44" s="91"/>
      <c r="AA44" s="930"/>
    </row>
    <row r="45" spans="1:27" ht="22.5" customHeight="1">
      <c r="A45" s="651"/>
      <c r="B45" s="653"/>
      <c r="C45" s="653"/>
      <c r="D45" s="651"/>
      <c r="E45" s="653"/>
      <c r="F45" s="653"/>
      <c r="G45" s="22" t="s">
        <v>401</v>
      </c>
      <c r="H45" s="569"/>
      <c r="I45" s="91"/>
      <c r="J45" s="91"/>
      <c r="K45" s="91"/>
      <c r="L45" s="92"/>
      <c r="M45" s="102">
        <f t="shared" si="0"/>
        <v>0</v>
      </c>
      <c r="N45" s="937"/>
      <c r="O45" s="103"/>
      <c r="P45" s="91"/>
      <c r="Q45" s="91"/>
      <c r="R45" s="91"/>
      <c r="S45" s="91"/>
      <c r="T45" s="91"/>
      <c r="U45" s="91"/>
      <c r="V45" s="91"/>
      <c r="W45" s="91"/>
      <c r="X45" s="91"/>
      <c r="Y45" s="91"/>
      <c r="Z45" s="91"/>
      <c r="AA45" s="930"/>
    </row>
    <row r="46" spans="1:27" ht="82.5" customHeight="1">
      <c r="A46" s="26" t="s">
        <v>305</v>
      </c>
      <c r="B46" s="29" t="s">
        <v>368</v>
      </c>
      <c r="C46" s="23" t="s">
        <v>306</v>
      </c>
      <c r="D46" s="27" t="s">
        <v>369</v>
      </c>
      <c r="E46" s="20" t="s">
        <v>72</v>
      </c>
      <c r="F46" s="23" t="s">
        <v>425</v>
      </c>
      <c r="G46" s="20" t="s">
        <v>73</v>
      </c>
      <c r="H46" s="23" t="s">
        <v>426</v>
      </c>
      <c r="I46" s="91"/>
      <c r="J46" s="91"/>
      <c r="K46" s="91"/>
      <c r="L46" s="92"/>
      <c r="M46" s="102">
        <f t="shared" si="0"/>
        <v>0</v>
      </c>
      <c r="N46" s="101" t="s">
        <v>364</v>
      </c>
      <c r="O46" s="7"/>
      <c r="P46" s="7"/>
      <c r="Q46" s="7"/>
      <c r="R46" s="7"/>
      <c r="S46" s="7"/>
      <c r="T46" s="7"/>
      <c r="U46" s="7"/>
      <c r="V46" s="7"/>
      <c r="W46" s="7"/>
      <c r="X46" s="7"/>
      <c r="Y46" s="7"/>
      <c r="Z46" s="7"/>
      <c r="AA46" s="72"/>
    </row>
    <row r="47" spans="2:27" ht="18">
      <c r="B47" s="18"/>
      <c r="M47" s="61">
        <f>SUM(M36:M46)</f>
        <v>0</v>
      </c>
      <c r="AA47" s="70"/>
    </row>
  </sheetData>
  <sheetProtection/>
  <mergeCells count="70">
    <mergeCell ref="B29:B31"/>
    <mergeCell ref="A29:A31"/>
    <mergeCell ref="F36:F40"/>
    <mergeCell ref="E36:E40"/>
    <mergeCell ref="D36:D40"/>
    <mergeCell ref="C36:C40"/>
    <mergeCell ref="F29:F31"/>
    <mergeCell ref="E29:E31"/>
    <mergeCell ref="D29:D31"/>
    <mergeCell ref="C29:C31"/>
    <mergeCell ref="F34:F35"/>
    <mergeCell ref="I34:L34"/>
    <mergeCell ref="M34:M35"/>
    <mergeCell ref="H29:H31"/>
    <mergeCell ref="A41:A45"/>
    <mergeCell ref="B36:B40"/>
    <mergeCell ref="A36:A40"/>
    <mergeCell ref="H36:H40"/>
    <mergeCell ref="H41:H45"/>
    <mergeCell ref="F41:F45"/>
    <mergeCell ref="E41:E45"/>
    <mergeCell ref="D41:D45"/>
    <mergeCell ref="C41:C45"/>
    <mergeCell ref="B41:B45"/>
    <mergeCell ref="X35:Z35"/>
    <mergeCell ref="A34:A35"/>
    <mergeCell ref="B34:B35"/>
    <mergeCell ref="C34:C35"/>
    <mergeCell ref="D34:D35"/>
    <mergeCell ref="E34:E35"/>
    <mergeCell ref="N34:N35"/>
    <mergeCell ref="F8:F9"/>
    <mergeCell ref="G8:G9"/>
    <mergeCell ref="H8:H9"/>
    <mergeCell ref="N29:N31"/>
    <mergeCell ref="G34:G35"/>
    <mergeCell ref="H34:H35"/>
    <mergeCell ref="I8:L8"/>
    <mergeCell ref="M8:M9"/>
    <mergeCell ref="N8:N9"/>
    <mergeCell ref="B8:B9"/>
    <mergeCell ref="C8:C9"/>
    <mergeCell ref="D8:D9"/>
    <mergeCell ref="B6:AA6"/>
    <mergeCell ref="O8:Z8"/>
    <mergeCell ref="O9:Q9"/>
    <mergeCell ref="R9:T9"/>
    <mergeCell ref="U9:W9"/>
    <mergeCell ref="X9:Z9"/>
    <mergeCell ref="E8:E9"/>
    <mergeCell ref="O35:Q35"/>
    <mergeCell ref="R35:T35"/>
    <mergeCell ref="U35:W35"/>
    <mergeCell ref="AA29:AA31"/>
    <mergeCell ref="AA36:AA40"/>
    <mergeCell ref="A1:AA1"/>
    <mergeCell ref="A2:AA2"/>
    <mergeCell ref="A3:AA3"/>
    <mergeCell ref="B5:AA5"/>
    <mergeCell ref="A8:A9"/>
    <mergeCell ref="B7:AA7"/>
    <mergeCell ref="AA8:AA9"/>
    <mergeCell ref="A15:H15"/>
    <mergeCell ref="N15:Z15"/>
    <mergeCell ref="A4:AA4"/>
    <mergeCell ref="AA41:AA45"/>
    <mergeCell ref="B33:H33"/>
    <mergeCell ref="I33:Z33"/>
    <mergeCell ref="N36:N45"/>
    <mergeCell ref="O34:Z34"/>
  </mergeCells>
  <printOptions/>
  <pageMargins left="0.7" right="0.7" top="0.75" bottom="0.75" header="0.3" footer="0.3"/>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IV14"/>
  <sheetViews>
    <sheetView zoomScale="130" zoomScaleNormal="130" zoomScalePageLayoutView="0" workbookViewId="0" topLeftCell="P7">
      <selection activeCell="D10" sqref="D10:D13"/>
    </sheetView>
  </sheetViews>
  <sheetFormatPr defaultColWidth="11.421875" defaultRowHeight="12.75"/>
  <cols>
    <col min="1" max="1" width="19.421875" style="1" customWidth="1"/>
    <col min="2" max="2" width="21.00390625" style="1" customWidth="1"/>
    <col min="3" max="3" width="23.00390625" style="1" customWidth="1"/>
    <col min="4" max="4" width="20.28125" style="1" customWidth="1"/>
    <col min="5" max="5" width="20.140625" style="1" customWidth="1"/>
    <col min="6" max="6" width="16.421875" style="1" customWidth="1"/>
    <col min="7" max="7" width="25.28125" style="1" customWidth="1"/>
    <col min="8" max="8" width="22.8515625" style="1" customWidth="1"/>
    <col min="9" max="13" width="16.00390625" style="1" customWidth="1"/>
    <col min="14" max="14" width="12.003906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5" width="2.421875" style="1" customWidth="1"/>
    <col min="26" max="26" width="2.7109375" style="1" customWidth="1"/>
    <col min="27" max="16384" width="11.421875" style="1" customWidth="1"/>
  </cols>
  <sheetData>
    <row r="1" spans="1:27"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56"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1"/>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1"/>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1"/>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1"/>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56" ht="18">
      <c r="A4" s="611"/>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1"/>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1"/>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1"/>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1"/>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1"/>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1"/>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1"/>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1"/>
      <c r="HJ4" s="612"/>
      <c r="HK4" s="612"/>
      <c r="HL4" s="612"/>
      <c r="HM4" s="612"/>
      <c r="HN4" s="612"/>
      <c r="HO4" s="612"/>
      <c r="HP4" s="612"/>
      <c r="HQ4" s="612"/>
      <c r="HR4" s="612"/>
      <c r="HS4" s="612"/>
      <c r="HT4" s="612"/>
      <c r="HU4" s="612"/>
      <c r="HV4" s="612"/>
      <c r="HW4" s="612"/>
      <c r="HX4" s="612"/>
      <c r="HY4" s="612"/>
      <c r="HZ4" s="612"/>
      <c r="IA4" s="612"/>
      <c r="IB4" s="612"/>
      <c r="IC4" s="612"/>
      <c r="ID4" s="612"/>
      <c r="IE4" s="612"/>
      <c r="IF4" s="612"/>
      <c r="IG4" s="612"/>
      <c r="IH4" s="612"/>
      <c r="II4" s="612"/>
      <c r="IJ4" s="611"/>
      <c r="IK4" s="612"/>
      <c r="IL4" s="612"/>
      <c r="IM4" s="612"/>
      <c r="IN4" s="612"/>
      <c r="IO4" s="612"/>
      <c r="IP4" s="612"/>
      <c r="IQ4" s="612"/>
      <c r="IR4" s="612"/>
      <c r="IS4" s="612"/>
      <c r="IT4" s="612"/>
      <c r="IU4" s="612"/>
      <c r="IV4" s="612"/>
    </row>
    <row r="5" spans="1:27" ht="18">
      <c r="A5" s="39" t="s">
        <v>435</v>
      </c>
      <c r="B5" s="967" t="s">
        <v>307</v>
      </c>
      <c r="C5" s="967"/>
      <c r="D5" s="967"/>
      <c r="E5" s="967"/>
      <c r="F5" s="967"/>
      <c r="G5" s="967"/>
      <c r="H5" s="967"/>
      <c r="I5" s="967"/>
      <c r="J5" s="967"/>
      <c r="K5" s="967"/>
      <c r="L5" s="967"/>
      <c r="M5" s="967"/>
      <c r="N5" s="967"/>
      <c r="O5" s="967"/>
      <c r="P5" s="967"/>
      <c r="Q5" s="967"/>
      <c r="R5" s="967"/>
      <c r="S5" s="967"/>
      <c r="T5" s="967"/>
      <c r="U5" s="967"/>
      <c r="V5" s="967"/>
      <c r="W5" s="967"/>
      <c r="X5" s="967"/>
      <c r="Y5" s="967"/>
      <c r="Z5" s="967"/>
      <c r="AA5" s="967"/>
    </row>
    <row r="6" spans="1:27" ht="18" customHeight="1">
      <c r="A6" s="40" t="s">
        <v>165</v>
      </c>
      <c r="B6" s="961" t="s">
        <v>308</v>
      </c>
      <c r="C6" s="962"/>
      <c r="D6" s="962"/>
      <c r="E6" s="962"/>
      <c r="F6" s="962"/>
      <c r="G6" s="962"/>
      <c r="H6" s="962"/>
      <c r="I6" s="962"/>
      <c r="J6" s="962"/>
      <c r="K6" s="962"/>
      <c r="L6" s="962"/>
      <c r="M6" s="962"/>
      <c r="N6" s="962"/>
      <c r="O6" s="962"/>
      <c r="P6" s="962"/>
      <c r="Q6" s="962"/>
      <c r="R6" s="962"/>
      <c r="S6" s="962"/>
      <c r="T6" s="962"/>
      <c r="U6" s="962"/>
      <c r="V6" s="962"/>
      <c r="W6" s="962"/>
      <c r="X6" s="962"/>
      <c r="Y6" s="962"/>
      <c r="Z6" s="962"/>
      <c r="AA6" s="963"/>
    </row>
    <row r="7" spans="1:27" ht="24" customHeight="1" thickBot="1">
      <c r="A7" s="41" t="s">
        <v>166</v>
      </c>
      <c r="B7" s="964" t="s">
        <v>309</v>
      </c>
      <c r="C7" s="965"/>
      <c r="D7" s="965"/>
      <c r="E7" s="965"/>
      <c r="F7" s="965"/>
      <c r="G7" s="965"/>
      <c r="H7" s="965"/>
      <c r="I7" s="965"/>
      <c r="J7" s="965"/>
      <c r="K7" s="965"/>
      <c r="L7" s="965"/>
      <c r="M7" s="965"/>
      <c r="N7" s="965"/>
      <c r="O7" s="965"/>
      <c r="P7" s="965"/>
      <c r="Q7" s="965"/>
      <c r="R7" s="965"/>
      <c r="S7" s="965"/>
      <c r="T7" s="965"/>
      <c r="U7" s="965"/>
      <c r="V7" s="965"/>
      <c r="W7" s="965"/>
      <c r="X7" s="965"/>
      <c r="Y7" s="965"/>
      <c r="Z7" s="965"/>
      <c r="AA7" s="966"/>
    </row>
    <row r="8" spans="1:27" s="212" customFormat="1" ht="12.75" customHeight="1" thickBot="1" thickTop="1">
      <c r="A8" s="685" t="s">
        <v>162</v>
      </c>
      <c r="B8" s="686" t="s">
        <v>168</v>
      </c>
      <c r="C8" s="686" t="s">
        <v>167</v>
      </c>
      <c r="D8" s="686" t="s">
        <v>170</v>
      </c>
      <c r="E8" s="686" t="s">
        <v>154</v>
      </c>
      <c r="F8" s="686" t="s">
        <v>169</v>
      </c>
      <c r="G8" s="686" t="s">
        <v>155</v>
      </c>
      <c r="H8" s="686" t="s">
        <v>174</v>
      </c>
      <c r="I8" s="689" t="s">
        <v>156</v>
      </c>
      <c r="J8" s="689"/>
      <c r="K8" s="689"/>
      <c r="L8" s="689"/>
      <c r="M8" s="689" t="s">
        <v>163</v>
      </c>
      <c r="N8" s="689" t="s">
        <v>161</v>
      </c>
      <c r="O8" s="686" t="s">
        <v>173</v>
      </c>
      <c r="P8" s="686"/>
      <c r="Q8" s="686"/>
      <c r="R8" s="686"/>
      <c r="S8" s="686"/>
      <c r="T8" s="686"/>
      <c r="U8" s="686"/>
      <c r="V8" s="686"/>
      <c r="W8" s="686"/>
      <c r="X8" s="686"/>
      <c r="Y8" s="686"/>
      <c r="Z8" s="686"/>
      <c r="AA8" s="689"/>
    </row>
    <row r="9" spans="1:27" s="212" customFormat="1" ht="15" customHeight="1" thickBot="1" thickTop="1">
      <c r="A9" s="685"/>
      <c r="B9" s="686"/>
      <c r="C9" s="686"/>
      <c r="D9" s="686"/>
      <c r="E9" s="686"/>
      <c r="F9" s="686"/>
      <c r="G9" s="686"/>
      <c r="H9" s="686"/>
      <c r="I9" s="317" t="s">
        <v>157</v>
      </c>
      <c r="J9" s="317" t="s">
        <v>158</v>
      </c>
      <c r="K9" s="317" t="s">
        <v>159</v>
      </c>
      <c r="L9" s="317" t="s">
        <v>160</v>
      </c>
      <c r="M9" s="689"/>
      <c r="N9" s="689"/>
      <c r="O9" s="689">
        <v>1</v>
      </c>
      <c r="P9" s="689"/>
      <c r="Q9" s="689"/>
      <c r="R9" s="689">
        <v>2</v>
      </c>
      <c r="S9" s="689"/>
      <c r="T9" s="689"/>
      <c r="U9" s="689">
        <v>3</v>
      </c>
      <c r="V9" s="689"/>
      <c r="W9" s="689"/>
      <c r="X9" s="689">
        <v>4</v>
      </c>
      <c r="Y9" s="689"/>
      <c r="Z9" s="689"/>
      <c r="AA9" s="689"/>
    </row>
    <row r="10" spans="1:27" ht="27.75" customHeight="1" thickTop="1">
      <c r="A10" s="613" t="s">
        <v>310</v>
      </c>
      <c r="B10" s="613" t="s">
        <v>344</v>
      </c>
      <c r="C10" s="691" t="s">
        <v>311</v>
      </c>
      <c r="D10" s="970" t="s">
        <v>312</v>
      </c>
      <c r="E10" s="628" t="s">
        <v>887</v>
      </c>
      <c r="F10" s="628" t="s">
        <v>885</v>
      </c>
      <c r="G10" s="81" t="s">
        <v>888</v>
      </c>
      <c r="H10" s="968" t="s">
        <v>345</v>
      </c>
      <c r="I10" s="59"/>
      <c r="J10" s="59"/>
      <c r="K10" s="59"/>
      <c r="L10" s="59"/>
      <c r="M10" s="511">
        <f>+I10+J10+K10+L10</f>
        <v>0</v>
      </c>
      <c r="N10" s="628" t="s">
        <v>877</v>
      </c>
      <c r="O10" s="33"/>
      <c r="P10" s="33"/>
      <c r="Q10" s="33"/>
      <c r="R10" s="33"/>
      <c r="S10" s="33"/>
      <c r="T10" s="33"/>
      <c r="U10" s="30"/>
      <c r="V10" s="30"/>
      <c r="W10" s="30"/>
      <c r="X10" s="30"/>
      <c r="Y10" s="30"/>
      <c r="Z10" s="30"/>
      <c r="AA10" s="409"/>
    </row>
    <row r="11" spans="1:27" ht="24" customHeight="1">
      <c r="A11" s="613"/>
      <c r="B11" s="613"/>
      <c r="C11" s="691"/>
      <c r="D11" s="691"/>
      <c r="E11" s="613"/>
      <c r="F11" s="613"/>
      <c r="G11" s="81" t="s">
        <v>886</v>
      </c>
      <c r="H11" s="969"/>
      <c r="I11" s="59"/>
      <c r="J11" s="59"/>
      <c r="K11" s="59"/>
      <c r="L11" s="59"/>
      <c r="M11" s="511">
        <f>+I11+J11+K11+L11</f>
        <v>0</v>
      </c>
      <c r="N11" s="613"/>
      <c r="O11" s="33"/>
      <c r="P11" s="33"/>
      <c r="Q11" s="33"/>
      <c r="R11" s="33"/>
      <c r="S11" s="33"/>
      <c r="T11" s="33"/>
      <c r="U11" s="30"/>
      <c r="V11" s="30"/>
      <c r="W11" s="30"/>
      <c r="X11" s="30"/>
      <c r="Y11" s="30"/>
      <c r="Z11" s="30"/>
      <c r="AA11" s="409"/>
    </row>
    <row r="12" spans="1:27" ht="33.75" customHeight="1">
      <c r="A12" s="613"/>
      <c r="B12" s="613"/>
      <c r="C12" s="691"/>
      <c r="D12" s="691"/>
      <c r="E12" s="613"/>
      <c r="F12" s="613"/>
      <c r="G12" s="81" t="s">
        <v>889</v>
      </c>
      <c r="H12" s="969"/>
      <c r="I12" s="59"/>
      <c r="J12" s="59"/>
      <c r="K12" s="59"/>
      <c r="L12" s="59"/>
      <c r="M12" s="511">
        <f>+I12+J12+K12+L12</f>
        <v>0</v>
      </c>
      <c r="N12" s="613"/>
      <c r="O12" s="33"/>
      <c r="P12" s="33"/>
      <c r="Q12" s="33"/>
      <c r="R12" s="33"/>
      <c r="S12" s="33"/>
      <c r="T12" s="33"/>
      <c r="U12" s="30"/>
      <c r="V12" s="30"/>
      <c r="W12" s="30"/>
      <c r="X12" s="30"/>
      <c r="Y12" s="30"/>
      <c r="Z12" s="30"/>
      <c r="AA12" s="409"/>
    </row>
    <row r="13" spans="1:27" ht="27.75" customHeight="1" thickBot="1">
      <c r="A13" s="613"/>
      <c r="B13" s="613"/>
      <c r="C13" s="691"/>
      <c r="D13" s="691"/>
      <c r="E13" s="613"/>
      <c r="F13" s="613"/>
      <c r="G13" s="81" t="s">
        <v>890</v>
      </c>
      <c r="H13" s="969"/>
      <c r="I13" s="59"/>
      <c r="J13" s="59"/>
      <c r="K13" s="59"/>
      <c r="L13" s="59"/>
      <c r="M13" s="511">
        <f>+I13+J13+K13+L13</f>
        <v>0</v>
      </c>
      <c r="N13" s="613"/>
      <c r="O13" s="33"/>
      <c r="P13" s="33"/>
      <c r="Q13" s="33"/>
      <c r="R13" s="33"/>
      <c r="S13" s="33"/>
      <c r="T13" s="33"/>
      <c r="U13" s="30"/>
      <c r="V13" s="30"/>
      <c r="W13" s="30"/>
      <c r="X13" s="30"/>
      <c r="Y13" s="30"/>
      <c r="Z13" s="30"/>
      <c r="AA13" s="409"/>
    </row>
    <row r="14" spans="1:27" s="79" customFormat="1" ht="16.5" thickBot="1" thickTop="1">
      <c r="A14" s="570" t="s">
        <v>743</v>
      </c>
      <c r="B14" s="570"/>
      <c r="C14" s="570"/>
      <c r="D14" s="570"/>
      <c r="E14" s="570"/>
      <c r="F14" s="570"/>
      <c r="G14" s="570"/>
      <c r="H14" s="570"/>
      <c r="I14" s="267">
        <f>SUM(I10:I13)</f>
        <v>0</v>
      </c>
      <c r="J14" s="267">
        <f>SUM(J10:J13)</f>
        <v>0</v>
      </c>
      <c r="K14" s="267">
        <f>SUM(K10:K13)</f>
        <v>0</v>
      </c>
      <c r="L14" s="267">
        <f>SUM(L10:L13)</f>
        <v>0</v>
      </c>
      <c r="M14" s="267">
        <f>SUM(M10:M13)</f>
        <v>0</v>
      </c>
      <c r="N14" s="555"/>
      <c r="O14" s="555"/>
      <c r="P14" s="555"/>
      <c r="Q14" s="555"/>
      <c r="R14" s="555"/>
      <c r="S14" s="555"/>
      <c r="T14" s="555"/>
      <c r="U14" s="555"/>
      <c r="V14" s="555"/>
      <c r="W14" s="555"/>
      <c r="X14" s="555"/>
      <c r="Y14" s="555"/>
      <c r="Z14" s="555"/>
      <c r="AA14" s="306">
        <f>SUM(AA10:AA13)/4</f>
        <v>0</v>
      </c>
    </row>
    <row r="15" ht="18.75" thickTop="1"/>
  </sheetData>
  <sheetProtection/>
  <mergeCells count="61">
    <mergeCell ref="N8:N9"/>
    <mergeCell ref="N10:N13"/>
    <mergeCell ref="D8:D9"/>
    <mergeCell ref="I8:L8"/>
    <mergeCell ref="C8:C9"/>
    <mergeCell ref="O8:Z8"/>
    <mergeCell ref="C10:C13"/>
    <mergeCell ref="D10:D13"/>
    <mergeCell ref="E10:E13"/>
    <mergeCell ref="B8:B9"/>
    <mergeCell ref="A8:A9"/>
    <mergeCell ref="E8:E9"/>
    <mergeCell ref="F8:F9"/>
    <mergeCell ref="F10:F13"/>
    <mergeCell ref="H10:H13"/>
    <mergeCell ref="G8:G9"/>
    <mergeCell ref="H8:H9"/>
    <mergeCell ref="A10:A13"/>
    <mergeCell ref="B10:B13"/>
    <mergeCell ref="A1:AA1"/>
    <mergeCell ref="A2:AA2"/>
    <mergeCell ref="AB2:BB2"/>
    <mergeCell ref="BC2:CC2"/>
    <mergeCell ref="CD2:DD2"/>
    <mergeCell ref="DE2:EE2"/>
    <mergeCell ref="EF2:FF2"/>
    <mergeCell ref="FG2:GG2"/>
    <mergeCell ref="GH2:HH2"/>
    <mergeCell ref="HI2:II2"/>
    <mergeCell ref="IJ2:IV2"/>
    <mergeCell ref="A3:AA3"/>
    <mergeCell ref="AB3:BB3"/>
    <mergeCell ref="BC3:CC3"/>
    <mergeCell ref="CD3:DD3"/>
    <mergeCell ref="DE3:EE3"/>
    <mergeCell ref="EF3:FF3"/>
    <mergeCell ref="FG3:GG3"/>
    <mergeCell ref="GH3:HH3"/>
    <mergeCell ref="HI3:II3"/>
    <mergeCell ref="IJ3:IV3"/>
    <mergeCell ref="A4:AA4"/>
    <mergeCell ref="AB4:BB4"/>
    <mergeCell ref="BC4:CC4"/>
    <mergeCell ref="CD4:DD4"/>
    <mergeCell ref="DE4:EE4"/>
    <mergeCell ref="EF4:FF4"/>
    <mergeCell ref="FG4:GG4"/>
    <mergeCell ref="GH4:HH4"/>
    <mergeCell ref="HI4:II4"/>
    <mergeCell ref="IJ4:IV4"/>
    <mergeCell ref="B5:AA5"/>
    <mergeCell ref="A14:H14"/>
    <mergeCell ref="N14:Z14"/>
    <mergeCell ref="B6:AA6"/>
    <mergeCell ref="B7:AA7"/>
    <mergeCell ref="M8:M9"/>
    <mergeCell ref="AA8:AA9"/>
    <mergeCell ref="O9:Q9"/>
    <mergeCell ref="R9:T9"/>
    <mergeCell ref="U9:W9"/>
    <mergeCell ref="X9:Z9"/>
  </mergeCells>
  <printOptions/>
  <pageMargins left="1.08" right="0.22" top="0.75" bottom="0.75" header="0.3" footer="0.3"/>
  <pageSetup horizontalDpi="300" verticalDpi="300" orientation="landscape" paperSize="5" scale="60"/>
</worksheet>
</file>

<file path=xl/worksheets/sheet2.xml><?xml version="1.0" encoding="utf-8"?>
<worksheet xmlns="http://schemas.openxmlformats.org/spreadsheetml/2006/main" xmlns:r="http://schemas.openxmlformats.org/officeDocument/2006/relationships">
  <sheetPr>
    <tabColor rgb="FFFFFF00"/>
  </sheetPr>
  <dimension ref="A1:IU11"/>
  <sheetViews>
    <sheetView tabSelected="1" zoomScalePageLayoutView="0" workbookViewId="0" topLeftCell="C1">
      <selection activeCell="H10" sqref="H10"/>
    </sheetView>
  </sheetViews>
  <sheetFormatPr defaultColWidth="10.8515625" defaultRowHeight="12.75"/>
  <cols>
    <col min="1" max="1" width="23.421875" style="67" customWidth="1"/>
    <col min="2" max="2" width="47.8515625" style="67" customWidth="1"/>
    <col min="3" max="3" width="25.8515625" style="67" bestFit="1" customWidth="1"/>
    <col min="4" max="4" width="21.140625" style="67" customWidth="1"/>
    <col min="5" max="5" width="22.421875" style="67" customWidth="1"/>
    <col min="6" max="6" width="18.140625" style="67" customWidth="1"/>
    <col min="7" max="7" width="24.421875" style="67" customWidth="1"/>
    <col min="8" max="8" width="19.140625" style="67" customWidth="1"/>
    <col min="9" max="9" width="17.8515625" style="67" customWidth="1"/>
    <col min="10" max="10" width="22.8515625" style="67" customWidth="1"/>
    <col min="11" max="11" width="19.7109375" style="67" customWidth="1"/>
    <col min="12" max="13" width="19.28125" style="67" bestFit="1" customWidth="1"/>
    <col min="14" max="14" width="18.8515625" style="67" customWidth="1"/>
    <col min="15" max="26" width="3.00390625" style="67" customWidth="1"/>
    <col min="27" max="16384" width="10.8515625" style="67" customWidth="1"/>
  </cols>
  <sheetData>
    <row r="1" spans="1:27" s="1" customFormat="1" ht="18">
      <c r="A1" s="581" t="s">
        <v>171</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row>
    <row r="2" spans="1:255" s="1" customFormat="1" ht="18">
      <c r="A2" s="581" t="s">
        <v>199</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1"/>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1"/>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582"/>
      <c r="CE2" s="582"/>
      <c r="CF2" s="581"/>
      <c r="CG2" s="582"/>
      <c r="CH2" s="582"/>
      <c r="CI2" s="582"/>
      <c r="CJ2" s="582"/>
      <c r="CK2" s="582"/>
      <c r="CL2" s="582"/>
      <c r="CM2" s="582"/>
      <c r="CN2" s="582"/>
      <c r="CO2" s="582"/>
      <c r="CP2" s="582"/>
      <c r="CQ2" s="582"/>
      <c r="CR2" s="582"/>
      <c r="CS2" s="582"/>
      <c r="CT2" s="582"/>
      <c r="CU2" s="582"/>
      <c r="CV2" s="582"/>
      <c r="CW2" s="582"/>
      <c r="CX2" s="582"/>
      <c r="CY2" s="582"/>
      <c r="CZ2" s="582"/>
      <c r="DA2" s="582"/>
      <c r="DB2" s="582"/>
      <c r="DC2" s="582"/>
      <c r="DD2" s="582"/>
      <c r="DE2" s="582"/>
      <c r="DF2" s="582"/>
      <c r="DG2" s="582"/>
      <c r="DH2" s="581"/>
      <c r="DI2" s="582"/>
      <c r="DJ2" s="582"/>
      <c r="DK2" s="582"/>
      <c r="DL2" s="582"/>
      <c r="DM2" s="582"/>
      <c r="DN2" s="582"/>
      <c r="DO2" s="582"/>
      <c r="DP2" s="582"/>
      <c r="DQ2" s="582"/>
      <c r="DR2" s="582"/>
      <c r="DS2" s="582"/>
      <c r="DT2" s="582"/>
      <c r="DU2" s="582"/>
      <c r="DV2" s="582"/>
      <c r="DW2" s="582"/>
      <c r="DX2" s="582"/>
      <c r="DY2" s="582"/>
      <c r="DZ2" s="582"/>
      <c r="EA2" s="582"/>
      <c r="EB2" s="582"/>
      <c r="EC2" s="582"/>
      <c r="ED2" s="582"/>
      <c r="EE2" s="582"/>
      <c r="EF2" s="582"/>
      <c r="EG2" s="582"/>
      <c r="EH2" s="582"/>
      <c r="EI2" s="582"/>
      <c r="EJ2" s="581"/>
      <c r="EK2" s="582"/>
      <c r="EL2" s="582"/>
      <c r="EM2" s="582"/>
      <c r="EN2" s="582"/>
      <c r="EO2" s="582"/>
      <c r="EP2" s="582"/>
      <c r="EQ2" s="582"/>
      <c r="ER2" s="582"/>
      <c r="ES2" s="582"/>
      <c r="ET2" s="582"/>
      <c r="EU2" s="582"/>
      <c r="EV2" s="582"/>
      <c r="EW2" s="582"/>
      <c r="EX2" s="582"/>
      <c r="EY2" s="582"/>
      <c r="EZ2" s="582"/>
      <c r="FA2" s="582"/>
      <c r="FB2" s="582"/>
      <c r="FC2" s="582"/>
      <c r="FD2" s="582"/>
      <c r="FE2" s="582"/>
      <c r="FF2" s="582"/>
      <c r="FG2" s="582"/>
      <c r="FH2" s="582"/>
      <c r="FI2" s="582"/>
      <c r="FJ2" s="582"/>
      <c r="FK2" s="582"/>
      <c r="FL2" s="581"/>
      <c r="FM2" s="582"/>
      <c r="FN2" s="582"/>
      <c r="FO2" s="582"/>
      <c r="FP2" s="582"/>
      <c r="FQ2" s="582"/>
      <c r="FR2" s="582"/>
      <c r="FS2" s="582"/>
      <c r="FT2" s="582"/>
      <c r="FU2" s="582"/>
      <c r="FV2" s="582"/>
      <c r="FW2" s="582"/>
      <c r="FX2" s="582"/>
      <c r="FY2" s="582"/>
      <c r="FZ2" s="582"/>
      <c r="GA2" s="582"/>
      <c r="GB2" s="582"/>
      <c r="GC2" s="582"/>
      <c r="GD2" s="582"/>
      <c r="GE2" s="582"/>
      <c r="GF2" s="582"/>
      <c r="GG2" s="582"/>
      <c r="GH2" s="582"/>
      <c r="GI2" s="582"/>
      <c r="GJ2" s="582"/>
      <c r="GK2" s="582"/>
      <c r="GL2" s="582"/>
      <c r="GM2" s="582"/>
      <c r="GN2" s="581"/>
      <c r="GO2" s="582"/>
      <c r="GP2" s="582"/>
      <c r="GQ2" s="582"/>
      <c r="GR2" s="582"/>
      <c r="GS2" s="582"/>
      <c r="GT2" s="582"/>
      <c r="GU2" s="582"/>
      <c r="GV2" s="582"/>
      <c r="GW2" s="582"/>
      <c r="GX2" s="582"/>
      <c r="GY2" s="582"/>
      <c r="GZ2" s="582"/>
      <c r="HA2" s="582"/>
      <c r="HB2" s="582"/>
      <c r="HC2" s="582"/>
      <c r="HD2" s="582"/>
      <c r="HE2" s="582"/>
      <c r="HF2" s="582"/>
      <c r="HG2" s="582"/>
      <c r="HH2" s="582"/>
      <c r="HI2" s="582"/>
      <c r="HJ2" s="582"/>
      <c r="HK2" s="582"/>
      <c r="HL2" s="582"/>
      <c r="HM2" s="582"/>
      <c r="HN2" s="582"/>
      <c r="HO2" s="582"/>
      <c r="HP2" s="581"/>
      <c r="HQ2" s="582"/>
      <c r="HR2" s="582"/>
      <c r="HS2" s="582"/>
      <c r="HT2" s="582"/>
      <c r="HU2" s="582"/>
      <c r="HV2" s="582"/>
      <c r="HW2" s="582"/>
      <c r="HX2" s="582"/>
      <c r="HY2" s="582"/>
      <c r="HZ2" s="582"/>
      <c r="IA2" s="582"/>
      <c r="IB2" s="582"/>
      <c r="IC2" s="582"/>
      <c r="ID2" s="582"/>
      <c r="IE2" s="582"/>
      <c r="IF2" s="582"/>
      <c r="IG2" s="582"/>
      <c r="IH2" s="582"/>
      <c r="II2" s="582"/>
      <c r="IJ2" s="582"/>
      <c r="IK2" s="582"/>
      <c r="IL2" s="582"/>
      <c r="IM2" s="582"/>
      <c r="IN2" s="582"/>
      <c r="IO2" s="582"/>
      <c r="IP2" s="582"/>
      <c r="IQ2" s="582"/>
      <c r="IR2" s="581"/>
      <c r="IS2" s="582"/>
      <c r="IT2" s="582"/>
      <c r="IU2" s="582"/>
    </row>
    <row r="3" spans="1:255" s="1" customFormat="1" ht="18">
      <c r="A3" s="581" t="s">
        <v>172</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1"/>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582"/>
      <c r="BD3" s="581"/>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1"/>
      <c r="CG3" s="582"/>
      <c r="CH3" s="582"/>
      <c r="CI3" s="582"/>
      <c r="CJ3" s="582"/>
      <c r="CK3" s="582"/>
      <c r="CL3" s="582"/>
      <c r="CM3" s="582"/>
      <c r="CN3" s="582"/>
      <c r="CO3" s="582"/>
      <c r="CP3" s="582"/>
      <c r="CQ3" s="582"/>
      <c r="CR3" s="582"/>
      <c r="CS3" s="582"/>
      <c r="CT3" s="582"/>
      <c r="CU3" s="582"/>
      <c r="CV3" s="582"/>
      <c r="CW3" s="582"/>
      <c r="CX3" s="582"/>
      <c r="CY3" s="582"/>
      <c r="CZ3" s="582"/>
      <c r="DA3" s="582"/>
      <c r="DB3" s="582"/>
      <c r="DC3" s="582"/>
      <c r="DD3" s="582"/>
      <c r="DE3" s="582"/>
      <c r="DF3" s="582"/>
      <c r="DG3" s="582"/>
      <c r="DH3" s="581"/>
      <c r="DI3" s="582"/>
      <c r="DJ3" s="582"/>
      <c r="DK3" s="582"/>
      <c r="DL3" s="582"/>
      <c r="DM3" s="582"/>
      <c r="DN3" s="582"/>
      <c r="DO3" s="582"/>
      <c r="DP3" s="582"/>
      <c r="DQ3" s="582"/>
      <c r="DR3" s="582"/>
      <c r="DS3" s="582"/>
      <c r="DT3" s="582"/>
      <c r="DU3" s="582"/>
      <c r="DV3" s="582"/>
      <c r="DW3" s="582"/>
      <c r="DX3" s="582"/>
      <c r="DY3" s="582"/>
      <c r="DZ3" s="582"/>
      <c r="EA3" s="582"/>
      <c r="EB3" s="582"/>
      <c r="EC3" s="582"/>
      <c r="ED3" s="582"/>
      <c r="EE3" s="582"/>
      <c r="EF3" s="582"/>
      <c r="EG3" s="582"/>
      <c r="EH3" s="582"/>
      <c r="EI3" s="582"/>
      <c r="EJ3" s="581"/>
      <c r="EK3" s="582"/>
      <c r="EL3" s="582"/>
      <c r="EM3" s="582"/>
      <c r="EN3" s="582"/>
      <c r="EO3" s="582"/>
      <c r="EP3" s="582"/>
      <c r="EQ3" s="582"/>
      <c r="ER3" s="582"/>
      <c r="ES3" s="582"/>
      <c r="ET3" s="582"/>
      <c r="EU3" s="582"/>
      <c r="EV3" s="582"/>
      <c r="EW3" s="582"/>
      <c r="EX3" s="582"/>
      <c r="EY3" s="582"/>
      <c r="EZ3" s="582"/>
      <c r="FA3" s="582"/>
      <c r="FB3" s="582"/>
      <c r="FC3" s="582"/>
      <c r="FD3" s="582"/>
      <c r="FE3" s="582"/>
      <c r="FF3" s="582"/>
      <c r="FG3" s="582"/>
      <c r="FH3" s="582"/>
      <c r="FI3" s="582"/>
      <c r="FJ3" s="582"/>
      <c r="FK3" s="582"/>
      <c r="FL3" s="581"/>
      <c r="FM3" s="582"/>
      <c r="FN3" s="582"/>
      <c r="FO3" s="582"/>
      <c r="FP3" s="582"/>
      <c r="FQ3" s="582"/>
      <c r="FR3" s="582"/>
      <c r="FS3" s="582"/>
      <c r="FT3" s="582"/>
      <c r="FU3" s="582"/>
      <c r="FV3" s="582"/>
      <c r="FW3" s="582"/>
      <c r="FX3" s="582"/>
      <c r="FY3" s="582"/>
      <c r="FZ3" s="582"/>
      <c r="GA3" s="582"/>
      <c r="GB3" s="582"/>
      <c r="GC3" s="582"/>
      <c r="GD3" s="582"/>
      <c r="GE3" s="582"/>
      <c r="GF3" s="582"/>
      <c r="GG3" s="582"/>
      <c r="GH3" s="582"/>
      <c r="GI3" s="582"/>
      <c r="GJ3" s="582"/>
      <c r="GK3" s="582"/>
      <c r="GL3" s="582"/>
      <c r="GM3" s="582"/>
      <c r="GN3" s="581"/>
      <c r="GO3" s="582"/>
      <c r="GP3" s="582"/>
      <c r="GQ3" s="582"/>
      <c r="GR3" s="582"/>
      <c r="GS3" s="582"/>
      <c r="GT3" s="582"/>
      <c r="GU3" s="582"/>
      <c r="GV3" s="582"/>
      <c r="GW3" s="582"/>
      <c r="GX3" s="582"/>
      <c r="GY3" s="582"/>
      <c r="GZ3" s="582"/>
      <c r="HA3" s="582"/>
      <c r="HB3" s="582"/>
      <c r="HC3" s="582"/>
      <c r="HD3" s="582"/>
      <c r="HE3" s="582"/>
      <c r="HF3" s="582"/>
      <c r="HG3" s="582"/>
      <c r="HH3" s="582"/>
      <c r="HI3" s="582"/>
      <c r="HJ3" s="582"/>
      <c r="HK3" s="582"/>
      <c r="HL3" s="582"/>
      <c r="HM3" s="582"/>
      <c r="HN3" s="582"/>
      <c r="HO3" s="582"/>
      <c r="HP3" s="581"/>
      <c r="HQ3" s="582"/>
      <c r="HR3" s="582"/>
      <c r="HS3" s="582"/>
      <c r="HT3" s="582"/>
      <c r="HU3" s="582"/>
      <c r="HV3" s="582"/>
      <c r="HW3" s="582"/>
      <c r="HX3" s="582"/>
      <c r="HY3" s="582"/>
      <c r="HZ3" s="582"/>
      <c r="IA3" s="582"/>
      <c r="IB3" s="582"/>
      <c r="IC3" s="582"/>
      <c r="ID3" s="582"/>
      <c r="IE3" s="582"/>
      <c r="IF3" s="582"/>
      <c r="IG3" s="582"/>
      <c r="IH3" s="582"/>
      <c r="II3" s="582"/>
      <c r="IJ3" s="582"/>
      <c r="IK3" s="582"/>
      <c r="IL3" s="582"/>
      <c r="IM3" s="582"/>
      <c r="IN3" s="582"/>
      <c r="IO3" s="582"/>
      <c r="IP3" s="582"/>
      <c r="IQ3" s="582"/>
      <c r="IR3" s="581"/>
      <c r="IS3" s="582"/>
      <c r="IT3" s="582"/>
      <c r="IU3" s="582"/>
    </row>
    <row r="4" spans="1:255" s="1" customFormat="1" ht="18">
      <c r="A4" s="581"/>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1"/>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1"/>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1"/>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1"/>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1"/>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1"/>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1"/>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1"/>
      <c r="HQ4" s="582"/>
      <c r="HR4" s="582"/>
      <c r="HS4" s="582"/>
      <c r="HT4" s="582"/>
      <c r="HU4" s="582"/>
      <c r="HV4" s="582"/>
      <c r="HW4" s="582"/>
      <c r="HX4" s="582"/>
      <c r="HY4" s="582"/>
      <c r="HZ4" s="582"/>
      <c r="IA4" s="582"/>
      <c r="IB4" s="582"/>
      <c r="IC4" s="582"/>
      <c r="ID4" s="582"/>
      <c r="IE4" s="582"/>
      <c r="IF4" s="582"/>
      <c r="IG4" s="582"/>
      <c r="IH4" s="582"/>
      <c r="II4" s="582"/>
      <c r="IJ4" s="582"/>
      <c r="IK4" s="582"/>
      <c r="IL4" s="582"/>
      <c r="IM4" s="582"/>
      <c r="IN4" s="582"/>
      <c r="IO4" s="582"/>
      <c r="IP4" s="582"/>
      <c r="IQ4" s="582"/>
      <c r="IR4" s="581"/>
      <c r="IS4" s="582"/>
      <c r="IT4" s="582"/>
      <c r="IU4" s="582"/>
    </row>
    <row r="5" spans="1:27" ht="15.75">
      <c r="A5" s="34" t="s">
        <v>313</v>
      </c>
      <c r="B5" s="585" t="s">
        <v>314</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row>
    <row r="6" spans="1:27" ht="37.5" customHeight="1">
      <c r="A6" s="35" t="s">
        <v>165</v>
      </c>
      <c r="B6" s="586" t="s">
        <v>863</v>
      </c>
      <c r="C6" s="587"/>
      <c r="D6" s="587"/>
      <c r="E6" s="587"/>
      <c r="F6" s="587"/>
      <c r="G6" s="587"/>
      <c r="H6" s="587"/>
      <c r="I6" s="587"/>
      <c r="J6" s="587"/>
      <c r="K6" s="587"/>
      <c r="L6" s="587"/>
      <c r="M6" s="587"/>
      <c r="N6" s="587"/>
      <c r="O6" s="587"/>
      <c r="P6" s="587"/>
      <c r="Q6" s="587"/>
      <c r="R6" s="587"/>
      <c r="S6" s="587"/>
      <c r="T6" s="587"/>
      <c r="U6" s="587"/>
      <c r="V6" s="587"/>
      <c r="W6" s="587"/>
      <c r="X6" s="587"/>
      <c r="Y6" s="587"/>
      <c r="Z6" s="587"/>
      <c r="AA6" s="588"/>
    </row>
    <row r="7" spans="1:27" ht="16.5" thickBot="1">
      <c r="A7" s="34" t="s">
        <v>166</v>
      </c>
      <c r="B7" s="589" t="s">
        <v>442</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row>
    <row r="8" spans="1:27" s="1" customFormat="1" ht="16.5" customHeight="1" thickBot="1">
      <c r="A8" s="593" t="s">
        <v>162</v>
      </c>
      <c r="B8" s="593" t="s">
        <v>168</v>
      </c>
      <c r="C8" s="593" t="s">
        <v>167</v>
      </c>
      <c r="D8" s="593" t="s">
        <v>170</v>
      </c>
      <c r="E8" s="593" t="s">
        <v>154</v>
      </c>
      <c r="F8" s="593" t="s">
        <v>169</v>
      </c>
      <c r="G8" s="593" t="s">
        <v>155</v>
      </c>
      <c r="H8" s="593" t="s">
        <v>174</v>
      </c>
      <c r="I8" s="590" t="s">
        <v>156</v>
      </c>
      <c r="J8" s="590"/>
      <c r="K8" s="590"/>
      <c r="L8" s="590"/>
      <c r="M8" s="590" t="s">
        <v>163</v>
      </c>
      <c r="N8" s="590" t="s">
        <v>161</v>
      </c>
      <c r="O8" s="591" t="s">
        <v>173</v>
      </c>
      <c r="P8" s="591"/>
      <c r="Q8" s="591"/>
      <c r="R8" s="591"/>
      <c r="S8" s="591"/>
      <c r="T8" s="591"/>
      <c r="U8" s="591"/>
      <c r="V8" s="591"/>
      <c r="W8" s="591"/>
      <c r="X8" s="591"/>
      <c r="Y8" s="591"/>
      <c r="Z8" s="591"/>
      <c r="AA8" s="590" t="s">
        <v>441</v>
      </c>
    </row>
    <row r="9" spans="1:27" s="1" customFormat="1" ht="16.5" customHeight="1" thickBot="1">
      <c r="A9" s="593"/>
      <c r="B9" s="593"/>
      <c r="C9" s="593"/>
      <c r="D9" s="593"/>
      <c r="E9" s="593"/>
      <c r="F9" s="593"/>
      <c r="G9" s="593"/>
      <c r="H9" s="593"/>
      <c r="I9" s="280" t="s">
        <v>157</v>
      </c>
      <c r="J9" s="280" t="s">
        <v>158</v>
      </c>
      <c r="K9" s="280" t="s">
        <v>159</v>
      </c>
      <c r="L9" s="280" t="s">
        <v>160</v>
      </c>
      <c r="M9" s="590"/>
      <c r="N9" s="590"/>
      <c r="O9" s="590">
        <v>1</v>
      </c>
      <c r="P9" s="590"/>
      <c r="Q9" s="590"/>
      <c r="R9" s="590">
        <v>2</v>
      </c>
      <c r="S9" s="590"/>
      <c r="T9" s="590"/>
      <c r="U9" s="590">
        <v>3</v>
      </c>
      <c r="V9" s="590"/>
      <c r="W9" s="590"/>
      <c r="X9" s="590">
        <v>4</v>
      </c>
      <c r="Y9" s="590"/>
      <c r="Z9" s="590"/>
      <c r="AA9" s="592"/>
    </row>
    <row r="10" spans="1:27" ht="90.75" thickBot="1">
      <c r="A10" s="331" t="s">
        <v>121</v>
      </c>
      <c r="B10" s="334" t="s">
        <v>862</v>
      </c>
      <c r="C10" s="331">
        <v>1</v>
      </c>
      <c r="D10" s="536" t="s">
        <v>864</v>
      </c>
      <c r="E10" s="331" t="s">
        <v>865</v>
      </c>
      <c r="F10" s="331">
        <v>1</v>
      </c>
      <c r="G10" s="331" t="s">
        <v>866</v>
      </c>
      <c r="H10" s="536" t="s">
        <v>864</v>
      </c>
      <c r="I10" s="122">
        <v>65000000</v>
      </c>
      <c r="J10" s="122">
        <f>2892229211+53807354</f>
        <v>2946036565</v>
      </c>
      <c r="K10" s="122">
        <v>737850698</v>
      </c>
      <c r="L10" s="122">
        <v>2658780005</v>
      </c>
      <c r="M10" s="122">
        <f>+I10+J10+K10+L10</f>
        <v>6407667268</v>
      </c>
      <c r="N10" s="332" t="s">
        <v>315</v>
      </c>
      <c r="O10" s="123"/>
      <c r="P10" s="123"/>
      <c r="Q10" s="123"/>
      <c r="R10" s="123"/>
      <c r="S10" s="123"/>
      <c r="T10" s="123"/>
      <c r="U10" s="123"/>
      <c r="V10" s="123"/>
      <c r="W10" s="123"/>
      <c r="X10" s="123"/>
      <c r="Y10" s="124"/>
      <c r="Z10" s="333"/>
      <c r="AA10" s="518">
        <v>94.5</v>
      </c>
    </row>
    <row r="11" spans="1:27" s="271" customFormat="1" ht="14.25" thickBot="1" thickTop="1">
      <c r="A11" s="583" t="s">
        <v>743</v>
      </c>
      <c r="B11" s="583"/>
      <c r="C11" s="583"/>
      <c r="D11" s="583"/>
      <c r="E11" s="583"/>
      <c r="F11" s="583"/>
      <c r="G11" s="583"/>
      <c r="H11" s="583"/>
      <c r="I11" s="330">
        <f>SUM(I2:I10)</f>
        <v>65000000</v>
      </c>
      <c r="J11" s="330"/>
      <c r="K11" s="330">
        <f>SUM(K2:K10)</f>
        <v>737850698</v>
      </c>
      <c r="L11" s="330">
        <v>2658780005</v>
      </c>
      <c r="M11" s="330">
        <f>SUM(M2:M10)</f>
        <v>6407667268</v>
      </c>
      <c r="N11" s="584"/>
      <c r="O11" s="584"/>
      <c r="P11" s="584"/>
      <c r="Q11" s="584"/>
      <c r="R11" s="584"/>
      <c r="S11" s="584"/>
      <c r="T11" s="584"/>
      <c r="U11" s="584"/>
      <c r="V11" s="584"/>
      <c r="W11" s="584"/>
      <c r="X11" s="584"/>
      <c r="Y11" s="584"/>
      <c r="Z11" s="584"/>
      <c r="AA11" s="517">
        <v>0.945</v>
      </c>
    </row>
    <row r="12" ht="15.75" thickTop="1"/>
  </sheetData>
  <sheetProtection/>
  <mergeCells count="53">
    <mergeCell ref="A8:A9"/>
    <mergeCell ref="R9:T9"/>
    <mergeCell ref="U9:W9"/>
    <mergeCell ref="X9:Z9"/>
    <mergeCell ref="A1:AA1"/>
    <mergeCell ref="A2:AA2"/>
    <mergeCell ref="G8:G9"/>
    <mergeCell ref="H8:H9"/>
    <mergeCell ref="C8:C9"/>
    <mergeCell ref="D8:D9"/>
    <mergeCell ref="M8:M9"/>
    <mergeCell ref="B8:B9"/>
    <mergeCell ref="E8:E9"/>
    <mergeCell ref="F8:F9"/>
    <mergeCell ref="AB2:BC2"/>
    <mergeCell ref="BD2:CE2"/>
    <mergeCell ref="CF2:DG2"/>
    <mergeCell ref="DH2:EI2"/>
    <mergeCell ref="EJ2:FK2"/>
    <mergeCell ref="N8:N9"/>
    <mergeCell ref="O8:Z8"/>
    <mergeCell ref="AA8:AA9"/>
    <mergeCell ref="O9:Q9"/>
    <mergeCell ref="FL2:GM2"/>
    <mergeCell ref="GN2:HO2"/>
    <mergeCell ref="HP2:IQ2"/>
    <mergeCell ref="IR2:IU2"/>
    <mergeCell ref="A3:AA3"/>
    <mergeCell ref="AB3:BC3"/>
    <mergeCell ref="BD3:CE3"/>
    <mergeCell ref="CF3:DG3"/>
    <mergeCell ref="DH3:EI3"/>
    <mergeCell ref="EJ3:FK3"/>
    <mergeCell ref="FL3:GM3"/>
    <mergeCell ref="GN3:HO3"/>
    <mergeCell ref="HP3:IQ3"/>
    <mergeCell ref="IR3:IU3"/>
    <mergeCell ref="A4:AA4"/>
    <mergeCell ref="AB4:BC4"/>
    <mergeCell ref="BD4:CE4"/>
    <mergeCell ref="CF4:DG4"/>
    <mergeCell ref="DH4:EI4"/>
    <mergeCell ref="EJ4:FK4"/>
    <mergeCell ref="FL4:GM4"/>
    <mergeCell ref="A11:H11"/>
    <mergeCell ref="N11:Z11"/>
    <mergeCell ref="GN4:HO4"/>
    <mergeCell ref="HP4:IQ4"/>
    <mergeCell ref="IR4:IU4"/>
    <mergeCell ref="B5:AA5"/>
    <mergeCell ref="B6:AA6"/>
    <mergeCell ref="B7:AA7"/>
    <mergeCell ref="I8:L8"/>
  </mergeCells>
  <printOptions/>
  <pageMargins left="0.75" right="0.75" top="1" bottom="1" header="0.5" footer="0.5"/>
  <pageSetup orientation="landscape" paperSize="9" scale="65"/>
</worksheet>
</file>

<file path=xl/worksheets/sheet20.xml><?xml version="1.0" encoding="utf-8"?>
<worksheet xmlns="http://schemas.openxmlformats.org/spreadsheetml/2006/main" xmlns:r="http://schemas.openxmlformats.org/officeDocument/2006/relationships">
  <sheetPr>
    <tabColor rgb="FFFFFF00"/>
  </sheetPr>
  <dimension ref="A1:AA46"/>
  <sheetViews>
    <sheetView zoomScalePageLayoutView="0" workbookViewId="0" topLeftCell="A1">
      <selection activeCell="B6" sqref="B6:AA6"/>
    </sheetView>
  </sheetViews>
  <sheetFormatPr defaultColWidth="11.421875" defaultRowHeight="12.75"/>
  <cols>
    <col min="1" max="1" width="15.7109375" style="0" customWidth="1"/>
    <col min="2" max="2" width="20.421875" style="0" customWidth="1"/>
    <col min="3" max="3" width="20.00390625" style="0" customWidth="1"/>
    <col min="4" max="4" width="20.140625" style="0" customWidth="1"/>
    <col min="5" max="5" width="17.8515625" style="0" customWidth="1"/>
    <col min="6" max="6" width="20.00390625" style="0" customWidth="1"/>
    <col min="7" max="7" width="49.7109375" style="0" hidden="1" customWidth="1"/>
    <col min="8" max="8" width="23.00390625" style="0" customWidth="1"/>
    <col min="9" max="14" width="10.8515625" style="0" customWidth="1"/>
    <col min="15" max="26" width="2.7109375" style="0" customWidth="1"/>
    <col min="27" max="27" width="10.8515625" style="0" customWidth="1"/>
    <col min="28" max="16384" width="11.421875" style="79" customWidth="1"/>
  </cols>
  <sheetData>
    <row r="1" spans="1:27" s="2" customFormat="1"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7" s="2" customFormat="1"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row>
    <row r="3" spans="1:27" s="2" customFormat="1"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row>
    <row r="4" spans="1:27" s="2" customFormat="1" ht="18">
      <c r="A4" s="896"/>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row>
    <row r="5" spans="1:27" s="285" customFormat="1" ht="18">
      <c r="A5" s="381" t="s">
        <v>313</v>
      </c>
      <c r="B5" s="979" t="s">
        <v>453</v>
      </c>
      <c r="C5" s="979"/>
      <c r="D5" s="979"/>
      <c r="E5" s="979"/>
      <c r="F5" s="979"/>
      <c r="G5" s="979"/>
      <c r="H5" s="979"/>
      <c r="I5" s="979"/>
      <c r="J5" s="979"/>
      <c r="K5" s="979"/>
      <c r="L5" s="979"/>
      <c r="M5" s="979"/>
      <c r="N5" s="979"/>
      <c r="O5" s="979"/>
      <c r="P5" s="979"/>
      <c r="Q5" s="979"/>
      <c r="R5" s="979"/>
      <c r="S5" s="979"/>
      <c r="T5" s="979"/>
      <c r="U5" s="979"/>
      <c r="V5" s="979"/>
      <c r="W5" s="979"/>
      <c r="X5" s="979"/>
      <c r="Y5" s="979"/>
      <c r="Z5" s="979"/>
      <c r="AA5" s="979"/>
    </row>
    <row r="6" spans="1:27" s="285" customFormat="1" ht="35.25" customHeight="1">
      <c r="A6" s="382" t="s">
        <v>165</v>
      </c>
      <c r="B6" s="980" t="s">
        <v>454</v>
      </c>
      <c r="C6" s="981"/>
      <c r="D6" s="981"/>
      <c r="E6" s="981"/>
      <c r="F6" s="981"/>
      <c r="G6" s="981"/>
      <c r="H6" s="981"/>
      <c r="I6" s="981"/>
      <c r="J6" s="981"/>
      <c r="K6" s="981"/>
      <c r="L6" s="981"/>
      <c r="M6" s="981"/>
      <c r="N6" s="981"/>
      <c r="O6" s="981"/>
      <c r="P6" s="981"/>
      <c r="Q6" s="981"/>
      <c r="R6" s="981"/>
      <c r="S6" s="981"/>
      <c r="T6" s="981"/>
      <c r="U6" s="981"/>
      <c r="V6" s="981"/>
      <c r="W6" s="981"/>
      <c r="X6" s="981"/>
      <c r="Y6" s="981"/>
      <c r="Z6" s="981"/>
      <c r="AA6" s="982"/>
    </row>
    <row r="7" spans="1:27" s="285" customFormat="1" ht="24" customHeight="1" thickBot="1">
      <c r="A7" s="383" t="s">
        <v>166</v>
      </c>
      <c r="B7" s="983" t="s">
        <v>452</v>
      </c>
      <c r="C7" s="984"/>
      <c r="D7" s="984"/>
      <c r="E7" s="984"/>
      <c r="F7" s="984"/>
      <c r="G7" s="984"/>
      <c r="H7" s="984"/>
      <c r="I7" s="984"/>
      <c r="J7" s="984"/>
      <c r="K7" s="984"/>
      <c r="L7" s="984"/>
      <c r="M7" s="984"/>
      <c r="N7" s="984"/>
      <c r="O7" s="984"/>
      <c r="P7" s="984"/>
      <c r="Q7" s="984"/>
      <c r="R7" s="984"/>
      <c r="S7" s="984"/>
      <c r="T7" s="984"/>
      <c r="U7" s="984"/>
      <c r="V7" s="984"/>
      <c r="W7" s="984"/>
      <c r="X7" s="984"/>
      <c r="Y7" s="984"/>
      <c r="Z7" s="984"/>
      <c r="AA7" s="985"/>
    </row>
    <row r="8" spans="1:27" s="212" customFormat="1" ht="12.75" customHeight="1"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562"/>
    </row>
    <row r="9" spans="1:27" s="212" customFormat="1" ht="15" customHeight="1" thickBot="1" thickTop="1">
      <c r="A9" s="561"/>
      <c r="B9" s="561"/>
      <c r="C9" s="561"/>
      <c r="D9" s="561"/>
      <c r="E9" s="561"/>
      <c r="F9" s="561"/>
      <c r="G9" s="561"/>
      <c r="H9" s="561"/>
      <c r="I9" s="354" t="s">
        <v>157</v>
      </c>
      <c r="J9" s="354" t="s">
        <v>158</v>
      </c>
      <c r="K9" s="354" t="s">
        <v>159</v>
      </c>
      <c r="L9" s="354" t="s">
        <v>160</v>
      </c>
      <c r="M9" s="562"/>
      <c r="N9" s="562"/>
      <c r="O9" s="562">
        <v>1</v>
      </c>
      <c r="P9" s="562"/>
      <c r="Q9" s="562"/>
      <c r="R9" s="562">
        <v>2</v>
      </c>
      <c r="S9" s="562"/>
      <c r="T9" s="562"/>
      <c r="U9" s="562">
        <v>3</v>
      </c>
      <c r="V9" s="562"/>
      <c r="W9" s="562"/>
      <c r="X9" s="562">
        <v>4</v>
      </c>
      <c r="Y9" s="562"/>
      <c r="Z9" s="562"/>
      <c r="AA9" s="562"/>
    </row>
    <row r="10" spans="1:27" s="379" customFormat="1" ht="23.25" thickTop="1">
      <c r="A10" s="976" t="s">
        <v>455</v>
      </c>
      <c r="B10" s="975" t="s">
        <v>456</v>
      </c>
      <c r="C10" s="975" t="s">
        <v>457</v>
      </c>
      <c r="D10" s="975" t="s">
        <v>458</v>
      </c>
      <c r="E10" s="975" t="s">
        <v>459</v>
      </c>
      <c r="F10" s="975" t="s">
        <v>460</v>
      </c>
      <c r="G10" s="384" t="s">
        <v>461</v>
      </c>
      <c r="H10" s="975" t="s">
        <v>462</v>
      </c>
      <c r="I10" s="1005"/>
      <c r="J10" s="1005"/>
      <c r="K10" s="1005"/>
      <c r="L10" s="1005"/>
      <c r="M10" s="1006"/>
      <c r="N10" s="1005"/>
      <c r="O10" s="1005"/>
      <c r="P10" s="1005"/>
      <c r="Q10" s="1005"/>
      <c r="R10" s="1005"/>
      <c r="S10" s="1005"/>
      <c r="T10" s="1005"/>
      <c r="U10" s="1005"/>
      <c r="V10" s="1005"/>
      <c r="W10" s="1005"/>
      <c r="X10" s="1005"/>
      <c r="Y10" s="1005"/>
      <c r="Z10" s="1005"/>
      <c r="AA10" s="1007"/>
    </row>
    <row r="11" spans="1:27" s="379" customFormat="1" ht="11.25">
      <c r="A11" s="977"/>
      <c r="B11" s="971"/>
      <c r="C11" s="971"/>
      <c r="D11" s="971"/>
      <c r="E11" s="971"/>
      <c r="F11" s="971"/>
      <c r="G11" s="372" t="s">
        <v>463</v>
      </c>
      <c r="H11" s="971"/>
      <c r="I11" s="996"/>
      <c r="J11" s="996"/>
      <c r="K11" s="996"/>
      <c r="L11" s="996"/>
      <c r="M11" s="993"/>
      <c r="N11" s="996"/>
      <c r="O11" s="996"/>
      <c r="P11" s="996"/>
      <c r="Q11" s="996"/>
      <c r="R11" s="996"/>
      <c r="S11" s="996"/>
      <c r="T11" s="996"/>
      <c r="U11" s="996"/>
      <c r="V11" s="996"/>
      <c r="W11" s="996"/>
      <c r="X11" s="996"/>
      <c r="Y11" s="996"/>
      <c r="Z11" s="996"/>
      <c r="AA11" s="999"/>
    </row>
    <row r="12" spans="1:27" s="379" customFormat="1" ht="11.25">
      <c r="A12" s="977"/>
      <c r="B12" s="971"/>
      <c r="C12" s="971"/>
      <c r="D12" s="971"/>
      <c r="E12" s="971"/>
      <c r="F12" s="971"/>
      <c r="G12" s="372" t="s">
        <v>464</v>
      </c>
      <c r="H12" s="971"/>
      <c r="I12" s="996"/>
      <c r="J12" s="996"/>
      <c r="K12" s="996"/>
      <c r="L12" s="996"/>
      <c r="M12" s="993"/>
      <c r="N12" s="996"/>
      <c r="O12" s="996"/>
      <c r="P12" s="996"/>
      <c r="Q12" s="996"/>
      <c r="R12" s="996"/>
      <c r="S12" s="996"/>
      <c r="T12" s="996"/>
      <c r="U12" s="996"/>
      <c r="V12" s="996"/>
      <c r="W12" s="996"/>
      <c r="X12" s="996"/>
      <c r="Y12" s="996"/>
      <c r="Z12" s="996"/>
      <c r="AA12" s="999"/>
    </row>
    <row r="13" spans="1:27" s="379" customFormat="1" ht="11.25">
      <c r="A13" s="977"/>
      <c r="B13" s="971"/>
      <c r="C13" s="971"/>
      <c r="D13" s="971"/>
      <c r="E13" s="971"/>
      <c r="F13" s="971"/>
      <c r="G13" s="372" t="s">
        <v>465</v>
      </c>
      <c r="H13" s="971"/>
      <c r="I13" s="996"/>
      <c r="J13" s="996"/>
      <c r="K13" s="996"/>
      <c r="L13" s="996"/>
      <c r="M13" s="993"/>
      <c r="N13" s="996"/>
      <c r="O13" s="996"/>
      <c r="P13" s="996"/>
      <c r="Q13" s="996"/>
      <c r="R13" s="996"/>
      <c r="S13" s="996"/>
      <c r="T13" s="996"/>
      <c r="U13" s="996"/>
      <c r="V13" s="996"/>
      <c r="W13" s="996"/>
      <c r="X13" s="996"/>
      <c r="Y13" s="996"/>
      <c r="Z13" s="996"/>
      <c r="AA13" s="999"/>
    </row>
    <row r="14" spans="1:27" s="379" customFormat="1" ht="22.5">
      <c r="A14" s="977"/>
      <c r="B14" s="971"/>
      <c r="C14" s="971"/>
      <c r="D14" s="971"/>
      <c r="E14" s="971"/>
      <c r="F14" s="971"/>
      <c r="G14" s="372" t="s">
        <v>466</v>
      </c>
      <c r="H14" s="971"/>
      <c r="I14" s="997"/>
      <c r="J14" s="997"/>
      <c r="K14" s="997"/>
      <c r="L14" s="997"/>
      <c r="M14" s="994"/>
      <c r="N14" s="997"/>
      <c r="O14" s="997"/>
      <c r="P14" s="997"/>
      <c r="Q14" s="997"/>
      <c r="R14" s="997"/>
      <c r="S14" s="997"/>
      <c r="T14" s="997"/>
      <c r="U14" s="997"/>
      <c r="V14" s="997"/>
      <c r="W14" s="997"/>
      <c r="X14" s="997"/>
      <c r="Y14" s="997"/>
      <c r="Z14" s="997"/>
      <c r="AA14" s="1000"/>
    </row>
    <row r="15" spans="1:27" s="379" customFormat="1" ht="11.25">
      <c r="A15" s="977"/>
      <c r="B15" s="971" t="s">
        <v>467</v>
      </c>
      <c r="C15" s="971" t="s">
        <v>468</v>
      </c>
      <c r="D15" s="971" t="s">
        <v>469</v>
      </c>
      <c r="E15" s="971" t="s">
        <v>470</v>
      </c>
      <c r="F15" s="971" t="s">
        <v>471</v>
      </c>
      <c r="G15" s="374" t="s">
        <v>472</v>
      </c>
      <c r="H15" s="974" t="s">
        <v>473</v>
      </c>
      <c r="I15" s="986"/>
      <c r="J15" s="986"/>
      <c r="K15" s="986"/>
      <c r="L15" s="986"/>
      <c r="M15" s="992"/>
      <c r="N15" s="995"/>
      <c r="O15" s="995"/>
      <c r="P15" s="995"/>
      <c r="Q15" s="995"/>
      <c r="R15" s="995"/>
      <c r="S15" s="995"/>
      <c r="T15" s="995"/>
      <c r="U15" s="995"/>
      <c r="V15" s="995"/>
      <c r="W15" s="995"/>
      <c r="X15" s="995"/>
      <c r="Y15" s="995"/>
      <c r="Z15" s="995"/>
      <c r="AA15" s="1004"/>
    </row>
    <row r="16" spans="1:27" s="379" customFormat="1" ht="11.25">
      <c r="A16" s="977"/>
      <c r="B16" s="971"/>
      <c r="C16" s="971"/>
      <c r="D16" s="971"/>
      <c r="E16" s="971"/>
      <c r="F16" s="971"/>
      <c r="G16" s="374" t="s">
        <v>474</v>
      </c>
      <c r="H16" s="974"/>
      <c r="I16" s="987"/>
      <c r="J16" s="987"/>
      <c r="K16" s="987"/>
      <c r="L16" s="987"/>
      <c r="M16" s="993"/>
      <c r="N16" s="996"/>
      <c r="O16" s="996"/>
      <c r="P16" s="996"/>
      <c r="Q16" s="996"/>
      <c r="R16" s="996"/>
      <c r="S16" s="996"/>
      <c r="T16" s="996"/>
      <c r="U16" s="996"/>
      <c r="V16" s="996"/>
      <c r="W16" s="996"/>
      <c r="X16" s="996"/>
      <c r="Y16" s="996"/>
      <c r="Z16" s="996"/>
      <c r="AA16" s="999"/>
    </row>
    <row r="17" spans="1:27" s="379" customFormat="1" ht="11.25">
      <c r="A17" s="977"/>
      <c r="B17" s="971"/>
      <c r="C17" s="971"/>
      <c r="D17" s="971"/>
      <c r="E17" s="971"/>
      <c r="F17" s="971"/>
      <c r="G17" s="374" t="s">
        <v>475</v>
      </c>
      <c r="H17" s="974"/>
      <c r="I17" s="987"/>
      <c r="J17" s="987"/>
      <c r="K17" s="987"/>
      <c r="L17" s="987"/>
      <c r="M17" s="993"/>
      <c r="N17" s="996"/>
      <c r="O17" s="996"/>
      <c r="P17" s="996"/>
      <c r="Q17" s="996"/>
      <c r="R17" s="996"/>
      <c r="S17" s="996"/>
      <c r="T17" s="996"/>
      <c r="U17" s="996"/>
      <c r="V17" s="996"/>
      <c r="W17" s="996"/>
      <c r="X17" s="996"/>
      <c r="Y17" s="996"/>
      <c r="Z17" s="996"/>
      <c r="AA17" s="999"/>
    </row>
    <row r="18" spans="1:27" s="379" customFormat="1" ht="22.5">
      <c r="A18" s="977"/>
      <c r="B18" s="971"/>
      <c r="C18" s="971"/>
      <c r="D18" s="971"/>
      <c r="E18" s="971"/>
      <c r="F18" s="971"/>
      <c r="G18" s="374" t="s">
        <v>476</v>
      </c>
      <c r="H18" s="974"/>
      <c r="I18" s="987"/>
      <c r="J18" s="987"/>
      <c r="K18" s="987"/>
      <c r="L18" s="987"/>
      <c r="M18" s="993"/>
      <c r="N18" s="996"/>
      <c r="O18" s="996"/>
      <c r="P18" s="996"/>
      <c r="Q18" s="996"/>
      <c r="R18" s="996"/>
      <c r="S18" s="996"/>
      <c r="T18" s="996"/>
      <c r="U18" s="996"/>
      <c r="V18" s="996"/>
      <c r="W18" s="996"/>
      <c r="X18" s="996"/>
      <c r="Y18" s="996"/>
      <c r="Z18" s="996"/>
      <c r="AA18" s="999"/>
    </row>
    <row r="19" spans="1:27" s="379" customFormat="1" ht="11.25">
      <c r="A19" s="977"/>
      <c r="B19" s="971"/>
      <c r="C19" s="971"/>
      <c r="D19" s="971"/>
      <c r="E19" s="971"/>
      <c r="F19" s="971"/>
      <c r="G19" s="374" t="s">
        <v>477</v>
      </c>
      <c r="H19" s="974"/>
      <c r="I19" s="988"/>
      <c r="J19" s="988"/>
      <c r="K19" s="988"/>
      <c r="L19" s="988"/>
      <c r="M19" s="994"/>
      <c r="N19" s="997"/>
      <c r="O19" s="997"/>
      <c r="P19" s="997"/>
      <c r="Q19" s="997"/>
      <c r="R19" s="997"/>
      <c r="S19" s="997"/>
      <c r="T19" s="997"/>
      <c r="U19" s="997"/>
      <c r="V19" s="997"/>
      <c r="W19" s="997"/>
      <c r="X19" s="997"/>
      <c r="Y19" s="997"/>
      <c r="Z19" s="997"/>
      <c r="AA19" s="1000"/>
    </row>
    <row r="20" spans="1:27" s="379" customFormat="1" ht="11.25">
      <c r="A20" s="971" t="s">
        <v>478</v>
      </c>
      <c r="B20" s="971" t="s">
        <v>479</v>
      </c>
      <c r="C20" s="971" t="s">
        <v>480</v>
      </c>
      <c r="D20" s="971" t="s">
        <v>481</v>
      </c>
      <c r="E20" s="971" t="s">
        <v>482</v>
      </c>
      <c r="F20" s="971" t="s">
        <v>483</v>
      </c>
      <c r="G20" s="375" t="s">
        <v>484</v>
      </c>
      <c r="H20" s="971" t="s">
        <v>485</v>
      </c>
      <c r="I20" s="989"/>
      <c r="J20" s="989"/>
      <c r="K20" s="989"/>
      <c r="L20" s="989"/>
      <c r="M20" s="992"/>
      <c r="N20" s="995"/>
      <c r="O20" s="986"/>
      <c r="P20" s="986"/>
      <c r="Q20" s="986"/>
      <c r="R20" s="986"/>
      <c r="S20" s="986"/>
      <c r="T20" s="986"/>
      <c r="U20" s="986"/>
      <c r="V20" s="986"/>
      <c r="W20" s="986"/>
      <c r="X20" s="986"/>
      <c r="Y20" s="986"/>
      <c r="Z20" s="986"/>
      <c r="AA20" s="998">
        <v>0.6</v>
      </c>
    </row>
    <row r="21" spans="1:27" s="379" customFormat="1" ht="11.25">
      <c r="A21" s="971"/>
      <c r="B21" s="971"/>
      <c r="C21" s="971"/>
      <c r="D21" s="971"/>
      <c r="E21" s="971"/>
      <c r="F21" s="971"/>
      <c r="G21" s="375" t="s">
        <v>486</v>
      </c>
      <c r="H21" s="971"/>
      <c r="I21" s="990"/>
      <c r="J21" s="990"/>
      <c r="K21" s="990"/>
      <c r="L21" s="990"/>
      <c r="M21" s="993"/>
      <c r="N21" s="996"/>
      <c r="O21" s="987"/>
      <c r="P21" s="987"/>
      <c r="Q21" s="987"/>
      <c r="R21" s="987"/>
      <c r="S21" s="987"/>
      <c r="T21" s="987"/>
      <c r="U21" s="987"/>
      <c r="V21" s="987"/>
      <c r="W21" s="987"/>
      <c r="X21" s="987"/>
      <c r="Y21" s="987"/>
      <c r="Z21" s="987"/>
      <c r="AA21" s="999"/>
    </row>
    <row r="22" spans="1:27" s="379" customFormat="1" ht="11.25">
      <c r="A22" s="971"/>
      <c r="B22" s="971"/>
      <c r="C22" s="971"/>
      <c r="D22" s="971"/>
      <c r="E22" s="971"/>
      <c r="F22" s="971"/>
      <c r="G22" s="375" t="s">
        <v>487</v>
      </c>
      <c r="H22" s="971"/>
      <c r="I22" s="990"/>
      <c r="J22" s="990"/>
      <c r="K22" s="990"/>
      <c r="L22" s="990"/>
      <c r="M22" s="993"/>
      <c r="N22" s="996"/>
      <c r="O22" s="987"/>
      <c r="P22" s="987"/>
      <c r="Q22" s="987"/>
      <c r="R22" s="987"/>
      <c r="S22" s="987"/>
      <c r="T22" s="987"/>
      <c r="U22" s="987"/>
      <c r="V22" s="987"/>
      <c r="W22" s="987"/>
      <c r="X22" s="987"/>
      <c r="Y22" s="987"/>
      <c r="Z22" s="987"/>
      <c r="AA22" s="999"/>
    </row>
    <row r="23" spans="1:27" s="379" customFormat="1" ht="11.25">
      <c r="A23" s="971"/>
      <c r="B23" s="971"/>
      <c r="C23" s="971"/>
      <c r="D23" s="971"/>
      <c r="E23" s="971"/>
      <c r="F23" s="971"/>
      <c r="G23" s="375" t="s">
        <v>488</v>
      </c>
      <c r="H23" s="971"/>
      <c r="I23" s="990"/>
      <c r="J23" s="990"/>
      <c r="K23" s="990"/>
      <c r="L23" s="990"/>
      <c r="M23" s="993"/>
      <c r="N23" s="996"/>
      <c r="O23" s="987"/>
      <c r="P23" s="987"/>
      <c r="Q23" s="987"/>
      <c r="R23" s="987"/>
      <c r="S23" s="987"/>
      <c r="T23" s="987"/>
      <c r="U23" s="987"/>
      <c r="V23" s="987"/>
      <c r="W23" s="987"/>
      <c r="X23" s="987"/>
      <c r="Y23" s="987"/>
      <c r="Z23" s="987"/>
      <c r="AA23" s="999"/>
    </row>
    <row r="24" spans="1:27" s="379" customFormat="1" ht="11.25">
      <c r="A24" s="971"/>
      <c r="B24" s="971"/>
      <c r="C24" s="971"/>
      <c r="D24" s="971"/>
      <c r="E24" s="971"/>
      <c r="F24" s="971"/>
      <c r="G24" s="375" t="s">
        <v>489</v>
      </c>
      <c r="H24" s="971"/>
      <c r="I24" s="990"/>
      <c r="J24" s="990"/>
      <c r="K24" s="990"/>
      <c r="L24" s="990"/>
      <c r="M24" s="993"/>
      <c r="N24" s="996"/>
      <c r="O24" s="987"/>
      <c r="P24" s="987"/>
      <c r="Q24" s="987"/>
      <c r="R24" s="987"/>
      <c r="S24" s="987"/>
      <c r="T24" s="987"/>
      <c r="U24" s="987"/>
      <c r="V24" s="987"/>
      <c r="W24" s="987"/>
      <c r="X24" s="987"/>
      <c r="Y24" s="987"/>
      <c r="Z24" s="987"/>
      <c r="AA24" s="999"/>
    </row>
    <row r="25" spans="1:27" s="379" customFormat="1" ht="11.25">
      <c r="A25" s="971"/>
      <c r="B25" s="971"/>
      <c r="C25" s="971"/>
      <c r="D25" s="971"/>
      <c r="E25" s="971"/>
      <c r="F25" s="971"/>
      <c r="G25" s="375" t="s">
        <v>490</v>
      </c>
      <c r="H25" s="971"/>
      <c r="I25" s="991"/>
      <c r="J25" s="991"/>
      <c r="K25" s="991"/>
      <c r="L25" s="991"/>
      <c r="M25" s="994"/>
      <c r="N25" s="997"/>
      <c r="O25" s="988"/>
      <c r="P25" s="988"/>
      <c r="Q25" s="988"/>
      <c r="R25" s="988"/>
      <c r="S25" s="988"/>
      <c r="T25" s="988"/>
      <c r="U25" s="988"/>
      <c r="V25" s="988"/>
      <c r="W25" s="988"/>
      <c r="X25" s="988"/>
      <c r="Y25" s="988"/>
      <c r="Z25" s="988"/>
      <c r="AA25" s="1000"/>
    </row>
    <row r="26" spans="1:27" s="379" customFormat="1" ht="11.25">
      <c r="A26" s="971" t="s">
        <v>491</v>
      </c>
      <c r="B26" s="972" t="s">
        <v>492</v>
      </c>
      <c r="C26" s="972" t="s">
        <v>493</v>
      </c>
      <c r="D26" s="972" t="s">
        <v>494</v>
      </c>
      <c r="E26" s="972" t="s">
        <v>495</v>
      </c>
      <c r="F26" s="972" t="s">
        <v>496</v>
      </c>
      <c r="G26" s="373" t="s">
        <v>497</v>
      </c>
      <c r="H26" s="971" t="s">
        <v>498</v>
      </c>
      <c r="I26" s="989"/>
      <c r="J26" s="989"/>
      <c r="K26" s="989"/>
      <c r="L26" s="989"/>
      <c r="M26" s="992"/>
      <c r="N26" s="989"/>
      <c r="O26" s="989"/>
      <c r="P26" s="989"/>
      <c r="Q26" s="989"/>
      <c r="R26" s="989"/>
      <c r="S26" s="989"/>
      <c r="T26" s="989"/>
      <c r="U26" s="989"/>
      <c r="V26" s="989"/>
      <c r="W26" s="989"/>
      <c r="X26" s="989"/>
      <c r="Y26" s="989"/>
      <c r="Z26" s="989"/>
      <c r="AA26" s="998">
        <v>0.4</v>
      </c>
    </row>
    <row r="27" spans="1:27" s="379" customFormat="1" ht="11.25">
      <c r="A27" s="971"/>
      <c r="B27" s="972"/>
      <c r="C27" s="972"/>
      <c r="D27" s="972"/>
      <c r="E27" s="972"/>
      <c r="F27" s="972"/>
      <c r="G27" s="376" t="s">
        <v>499</v>
      </c>
      <c r="H27" s="971"/>
      <c r="I27" s="990"/>
      <c r="J27" s="990"/>
      <c r="K27" s="990"/>
      <c r="L27" s="990"/>
      <c r="M27" s="993"/>
      <c r="N27" s="990"/>
      <c r="O27" s="990"/>
      <c r="P27" s="990"/>
      <c r="Q27" s="990"/>
      <c r="R27" s="990"/>
      <c r="S27" s="990"/>
      <c r="T27" s="990"/>
      <c r="U27" s="990"/>
      <c r="V27" s="990"/>
      <c r="W27" s="990"/>
      <c r="X27" s="990"/>
      <c r="Y27" s="990"/>
      <c r="Z27" s="990"/>
      <c r="AA27" s="999"/>
    </row>
    <row r="28" spans="1:27" s="379" customFormat="1" ht="11.25">
      <c r="A28" s="971"/>
      <c r="B28" s="972"/>
      <c r="C28" s="972"/>
      <c r="D28" s="972"/>
      <c r="E28" s="972"/>
      <c r="F28" s="972"/>
      <c r="G28" s="377" t="s">
        <v>500</v>
      </c>
      <c r="H28" s="971"/>
      <c r="I28" s="990"/>
      <c r="J28" s="990"/>
      <c r="K28" s="990"/>
      <c r="L28" s="990"/>
      <c r="M28" s="993"/>
      <c r="N28" s="990"/>
      <c r="O28" s="990"/>
      <c r="P28" s="990"/>
      <c r="Q28" s="990"/>
      <c r="R28" s="990"/>
      <c r="S28" s="990"/>
      <c r="T28" s="990"/>
      <c r="U28" s="990"/>
      <c r="V28" s="990"/>
      <c r="W28" s="990"/>
      <c r="X28" s="990"/>
      <c r="Y28" s="990"/>
      <c r="Z28" s="990"/>
      <c r="AA28" s="999"/>
    </row>
    <row r="29" spans="1:27" s="379" customFormat="1" ht="22.5">
      <c r="A29" s="971"/>
      <c r="B29" s="972"/>
      <c r="C29" s="972"/>
      <c r="D29" s="972"/>
      <c r="E29" s="972"/>
      <c r="F29" s="972"/>
      <c r="G29" s="377" t="s">
        <v>501</v>
      </c>
      <c r="H29" s="971"/>
      <c r="I29" s="991"/>
      <c r="J29" s="991"/>
      <c r="K29" s="991"/>
      <c r="L29" s="991"/>
      <c r="M29" s="994"/>
      <c r="N29" s="991"/>
      <c r="O29" s="991"/>
      <c r="P29" s="991"/>
      <c r="Q29" s="991"/>
      <c r="R29" s="991"/>
      <c r="S29" s="991"/>
      <c r="T29" s="991"/>
      <c r="U29" s="991"/>
      <c r="V29" s="991"/>
      <c r="W29" s="991"/>
      <c r="X29" s="991"/>
      <c r="Y29" s="991"/>
      <c r="Z29" s="991"/>
      <c r="AA29" s="1000"/>
    </row>
    <row r="30" spans="1:27" s="379" customFormat="1" ht="11.25">
      <c r="A30" s="972" t="s">
        <v>502</v>
      </c>
      <c r="B30" s="972" t="s">
        <v>503</v>
      </c>
      <c r="C30" s="972" t="s">
        <v>504</v>
      </c>
      <c r="D30" s="972" t="s">
        <v>505</v>
      </c>
      <c r="E30" s="972" t="s">
        <v>506</v>
      </c>
      <c r="F30" s="972" t="s">
        <v>507</v>
      </c>
      <c r="G30" s="378" t="s">
        <v>508</v>
      </c>
      <c r="H30" s="972" t="s">
        <v>509</v>
      </c>
      <c r="I30" s="989"/>
      <c r="J30" s="986"/>
      <c r="K30" s="986"/>
      <c r="L30" s="986"/>
      <c r="M30" s="992"/>
      <c r="N30" s="995"/>
      <c r="O30" s="986"/>
      <c r="P30" s="986"/>
      <c r="Q30" s="986"/>
      <c r="R30" s="986"/>
      <c r="S30" s="986"/>
      <c r="T30" s="986"/>
      <c r="U30" s="986"/>
      <c r="V30" s="986"/>
      <c r="W30" s="986"/>
      <c r="X30" s="986"/>
      <c r="Y30" s="986"/>
      <c r="Z30" s="986"/>
      <c r="AA30" s="998">
        <v>0.35</v>
      </c>
    </row>
    <row r="31" spans="1:27" s="379" customFormat="1" ht="11.25">
      <c r="A31" s="972"/>
      <c r="B31" s="972"/>
      <c r="C31" s="972"/>
      <c r="D31" s="972"/>
      <c r="E31" s="972"/>
      <c r="F31" s="972"/>
      <c r="G31" s="378" t="s">
        <v>510</v>
      </c>
      <c r="H31" s="972"/>
      <c r="I31" s="990"/>
      <c r="J31" s="987"/>
      <c r="K31" s="987"/>
      <c r="L31" s="987"/>
      <c r="M31" s="993"/>
      <c r="N31" s="996"/>
      <c r="O31" s="987"/>
      <c r="P31" s="987"/>
      <c r="Q31" s="987"/>
      <c r="R31" s="987"/>
      <c r="S31" s="987"/>
      <c r="T31" s="987"/>
      <c r="U31" s="987"/>
      <c r="V31" s="987"/>
      <c r="W31" s="987"/>
      <c r="X31" s="987"/>
      <c r="Y31" s="987"/>
      <c r="Z31" s="987"/>
      <c r="AA31" s="999"/>
    </row>
    <row r="32" spans="1:27" s="379" customFormat="1" ht="11.25">
      <c r="A32" s="972"/>
      <c r="B32" s="972"/>
      <c r="C32" s="972"/>
      <c r="D32" s="972"/>
      <c r="E32" s="972"/>
      <c r="F32" s="972"/>
      <c r="G32" s="378" t="s">
        <v>511</v>
      </c>
      <c r="H32" s="972"/>
      <c r="I32" s="990"/>
      <c r="J32" s="987"/>
      <c r="K32" s="987"/>
      <c r="L32" s="987"/>
      <c r="M32" s="993"/>
      <c r="N32" s="996"/>
      <c r="O32" s="987"/>
      <c r="P32" s="987"/>
      <c r="Q32" s="987"/>
      <c r="R32" s="987"/>
      <c r="S32" s="987"/>
      <c r="T32" s="987"/>
      <c r="U32" s="987"/>
      <c r="V32" s="987"/>
      <c r="W32" s="987"/>
      <c r="X32" s="987"/>
      <c r="Y32" s="987"/>
      <c r="Z32" s="987"/>
      <c r="AA32" s="999"/>
    </row>
    <row r="33" spans="1:27" s="379" customFormat="1" ht="11.25">
      <c r="A33" s="972"/>
      <c r="B33" s="972"/>
      <c r="C33" s="972"/>
      <c r="D33" s="972"/>
      <c r="E33" s="972"/>
      <c r="F33" s="972"/>
      <c r="G33" s="378" t="s">
        <v>512</v>
      </c>
      <c r="H33" s="972"/>
      <c r="I33" s="990"/>
      <c r="J33" s="987"/>
      <c r="K33" s="987"/>
      <c r="L33" s="987"/>
      <c r="M33" s="993"/>
      <c r="N33" s="996"/>
      <c r="O33" s="987"/>
      <c r="P33" s="987"/>
      <c r="Q33" s="987"/>
      <c r="R33" s="987"/>
      <c r="S33" s="987"/>
      <c r="T33" s="987"/>
      <c r="U33" s="987"/>
      <c r="V33" s="987"/>
      <c r="W33" s="987"/>
      <c r="X33" s="987"/>
      <c r="Y33" s="987"/>
      <c r="Z33" s="987"/>
      <c r="AA33" s="999"/>
    </row>
    <row r="34" spans="1:27" s="379" customFormat="1" ht="11.25">
      <c r="A34" s="972"/>
      <c r="B34" s="972"/>
      <c r="C34" s="972"/>
      <c r="D34" s="972"/>
      <c r="E34" s="972"/>
      <c r="F34" s="972"/>
      <c r="G34" s="378" t="s">
        <v>513</v>
      </c>
      <c r="H34" s="972"/>
      <c r="I34" s="991"/>
      <c r="J34" s="988"/>
      <c r="K34" s="988"/>
      <c r="L34" s="988"/>
      <c r="M34" s="994"/>
      <c r="N34" s="997"/>
      <c r="O34" s="988"/>
      <c r="P34" s="988"/>
      <c r="Q34" s="988"/>
      <c r="R34" s="988"/>
      <c r="S34" s="988"/>
      <c r="T34" s="988"/>
      <c r="U34" s="988"/>
      <c r="V34" s="988"/>
      <c r="W34" s="988"/>
      <c r="X34" s="988"/>
      <c r="Y34" s="988"/>
      <c r="Z34" s="988"/>
      <c r="AA34" s="1000"/>
    </row>
    <row r="35" spans="1:27" s="379" customFormat="1" ht="22.5">
      <c r="A35" s="972" t="s">
        <v>514</v>
      </c>
      <c r="B35" s="971" t="s">
        <v>515</v>
      </c>
      <c r="C35" s="972" t="s">
        <v>516</v>
      </c>
      <c r="D35" s="972" t="s">
        <v>517</v>
      </c>
      <c r="E35" s="972" t="s">
        <v>514</v>
      </c>
      <c r="F35" s="972" t="s">
        <v>518</v>
      </c>
      <c r="G35" s="374" t="s">
        <v>519</v>
      </c>
      <c r="H35" s="971" t="s">
        <v>520</v>
      </c>
      <c r="I35" s="989"/>
      <c r="J35" s="986"/>
      <c r="K35" s="986"/>
      <c r="L35" s="986"/>
      <c r="M35" s="992"/>
      <c r="N35" s="995"/>
      <c r="O35" s="995"/>
      <c r="P35" s="995"/>
      <c r="Q35" s="995"/>
      <c r="R35" s="995"/>
      <c r="S35" s="995"/>
      <c r="T35" s="995"/>
      <c r="U35" s="995"/>
      <c r="V35" s="995"/>
      <c r="W35" s="995"/>
      <c r="X35" s="995"/>
      <c r="Y35" s="995"/>
      <c r="Z35" s="995"/>
      <c r="AA35" s="998">
        <v>0.6</v>
      </c>
    </row>
    <row r="36" spans="1:27" s="379" customFormat="1" ht="11.25">
      <c r="A36" s="972"/>
      <c r="B36" s="971"/>
      <c r="C36" s="972"/>
      <c r="D36" s="972"/>
      <c r="E36" s="972"/>
      <c r="F36" s="972"/>
      <c r="G36" s="376" t="s">
        <v>521</v>
      </c>
      <c r="H36" s="971"/>
      <c r="I36" s="990"/>
      <c r="J36" s="987"/>
      <c r="K36" s="987"/>
      <c r="L36" s="987"/>
      <c r="M36" s="993"/>
      <c r="N36" s="996"/>
      <c r="O36" s="996"/>
      <c r="P36" s="996"/>
      <c r="Q36" s="996"/>
      <c r="R36" s="996"/>
      <c r="S36" s="996"/>
      <c r="T36" s="996"/>
      <c r="U36" s="996"/>
      <c r="V36" s="996"/>
      <c r="W36" s="996"/>
      <c r="X36" s="996"/>
      <c r="Y36" s="996"/>
      <c r="Z36" s="996"/>
      <c r="AA36" s="999"/>
    </row>
    <row r="37" spans="1:27" s="379" customFormat="1" ht="11.25">
      <c r="A37" s="972"/>
      <c r="B37" s="971"/>
      <c r="C37" s="972"/>
      <c r="D37" s="972"/>
      <c r="E37" s="972"/>
      <c r="F37" s="972"/>
      <c r="G37" s="377" t="s">
        <v>522</v>
      </c>
      <c r="H37" s="971"/>
      <c r="I37" s="991"/>
      <c r="J37" s="988"/>
      <c r="K37" s="988"/>
      <c r="L37" s="988"/>
      <c r="M37" s="994"/>
      <c r="N37" s="997"/>
      <c r="O37" s="997"/>
      <c r="P37" s="997"/>
      <c r="Q37" s="997"/>
      <c r="R37" s="997"/>
      <c r="S37" s="997"/>
      <c r="T37" s="997"/>
      <c r="U37" s="997"/>
      <c r="V37" s="997"/>
      <c r="W37" s="997"/>
      <c r="X37" s="997"/>
      <c r="Y37" s="997"/>
      <c r="Z37" s="997"/>
      <c r="AA37" s="1000"/>
    </row>
    <row r="38" spans="1:27" s="379" customFormat="1" ht="11.25">
      <c r="A38" s="972" t="s">
        <v>523</v>
      </c>
      <c r="B38" s="972" t="s">
        <v>524</v>
      </c>
      <c r="C38" s="973" t="s">
        <v>525</v>
      </c>
      <c r="D38" s="972" t="s">
        <v>526</v>
      </c>
      <c r="E38" s="972" t="s">
        <v>523</v>
      </c>
      <c r="F38" s="972" t="s">
        <v>527</v>
      </c>
      <c r="G38" s="378" t="s">
        <v>528</v>
      </c>
      <c r="H38" s="972" t="s">
        <v>529</v>
      </c>
      <c r="I38" s="989"/>
      <c r="J38" s="989"/>
      <c r="K38" s="989"/>
      <c r="L38" s="989"/>
      <c r="M38" s="992"/>
      <c r="N38" s="995"/>
      <c r="O38" s="995"/>
      <c r="P38" s="995"/>
      <c r="Q38" s="995"/>
      <c r="R38" s="995"/>
      <c r="S38" s="995"/>
      <c r="T38" s="995"/>
      <c r="U38" s="995"/>
      <c r="V38" s="995"/>
      <c r="W38" s="995"/>
      <c r="X38" s="995"/>
      <c r="Y38" s="995"/>
      <c r="Z38" s="995"/>
      <c r="AA38" s="998">
        <v>0.1</v>
      </c>
    </row>
    <row r="39" spans="1:27" s="379" customFormat="1" ht="11.25">
      <c r="A39" s="972"/>
      <c r="B39" s="972"/>
      <c r="C39" s="973"/>
      <c r="D39" s="972"/>
      <c r="E39" s="972"/>
      <c r="F39" s="972"/>
      <c r="G39" s="378" t="s">
        <v>530</v>
      </c>
      <c r="H39" s="972"/>
      <c r="I39" s="990"/>
      <c r="J39" s="990"/>
      <c r="K39" s="990"/>
      <c r="L39" s="990"/>
      <c r="M39" s="993"/>
      <c r="N39" s="996"/>
      <c r="O39" s="996"/>
      <c r="P39" s="996"/>
      <c r="Q39" s="996"/>
      <c r="R39" s="996"/>
      <c r="S39" s="996"/>
      <c r="T39" s="996"/>
      <c r="U39" s="996"/>
      <c r="V39" s="996"/>
      <c r="W39" s="996"/>
      <c r="X39" s="996"/>
      <c r="Y39" s="996"/>
      <c r="Z39" s="996"/>
      <c r="AA39" s="999"/>
    </row>
    <row r="40" spans="1:27" s="379" customFormat="1" ht="11.25">
      <c r="A40" s="972"/>
      <c r="B40" s="972"/>
      <c r="C40" s="973"/>
      <c r="D40" s="972"/>
      <c r="E40" s="972"/>
      <c r="F40" s="972"/>
      <c r="G40" s="376" t="s">
        <v>531</v>
      </c>
      <c r="H40" s="972"/>
      <c r="I40" s="990"/>
      <c r="J40" s="990"/>
      <c r="K40" s="990"/>
      <c r="L40" s="990"/>
      <c r="M40" s="993"/>
      <c r="N40" s="996"/>
      <c r="O40" s="996"/>
      <c r="P40" s="996"/>
      <c r="Q40" s="996"/>
      <c r="R40" s="996"/>
      <c r="S40" s="996"/>
      <c r="T40" s="996"/>
      <c r="U40" s="996"/>
      <c r="V40" s="996"/>
      <c r="W40" s="996"/>
      <c r="X40" s="996"/>
      <c r="Y40" s="996"/>
      <c r="Z40" s="996"/>
      <c r="AA40" s="999"/>
    </row>
    <row r="41" spans="1:27" s="379" customFormat="1" ht="11.25">
      <c r="A41" s="972"/>
      <c r="B41" s="972"/>
      <c r="C41" s="973"/>
      <c r="D41" s="972"/>
      <c r="E41" s="972"/>
      <c r="F41" s="972"/>
      <c r="G41" s="378" t="s">
        <v>532</v>
      </c>
      <c r="H41" s="972"/>
      <c r="I41" s="990"/>
      <c r="J41" s="990"/>
      <c r="K41" s="990"/>
      <c r="L41" s="990"/>
      <c r="M41" s="993"/>
      <c r="N41" s="996"/>
      <c r="O41" s="996"/>
      <c r="P41" s="996"/>
      <c r="Q41" s="996"/>
      <c r="R41" s="996"/>
      <c r="S41" s="996"/>
      <c r="T41" s="996"/>
      <c r="U41" s="996"/>
      <c r="V41" s="996"/>
      <c r="W41" s="996"/>
      <c r="X41" s="996"/>
      <c r="Y41" s="996"/>
      <c r="Z41" s="996"/>
      <c r="AA41" s="999"/>
    </row>
    <row r="42" spans="1:27" s="379" customFormat="1" ht="11.25">
      <c r="A42" s="972"/>
      <c r="B42" s="972"/>
      <c r="C42" s="973"/>
      <c r="D42" s="972"/>
      <c r="E42" s="972"/>
      <c r="F42" s="972"/>
      <c r="G42" s="378" t="s">
        <v>533</v>
      </c>
      <c r="H42" s="972"/>
      <c r="I42" s="990"/>
      <c r="J42" s="990"/>
      <c r="K42" s="990"/>
      <c r="L42" s="990"/>
      <c r="M42" s="993"/>
      <c r="N42" s="996"/>
      <c r="O42" s="996"/>
      <c r="P42" s="996"/>
      <c r="Q42" s="996"/>
      <c r="R42" s="996"/>
      <c r="S42" s="996"/>
      <c r="T42" s="996"/>
      <c r="U42" s="996"/>
      <c r="V42" s="996"/>
      <c r="W42" s="996"/>
      <c r="X42" s="996"/>
      <c r="Y42" s="996"/>
      <c r="Z42" s="996"/>
      <c r="AA42" s="999"/>
    </row>
    <row r="43" spans="1:27" s="379" customFormat="1" ht="11.25">
      <c r="A43" s="972"/>
      <c r="B43" s="972"/>
      <c r="C43" s="973"/>
      <c r="D43" s="972"/>
      <c r="E43" s="972"/>
      <c r="F43" s="972"/>
      <c r="G43" s="378" t="s">
        <v>534</v>
      </c>
      <c r="H43" s="972"/>
      <c r="I43" s="990"/>
      <c r="J43" s="990"/>
      <c r="K43" s="990"/>
      <c r="L43" s="990"/>
      <c r="M43" s="993"/>
      <c r="N43" s="996"/>
      <c r="O43" s="996"/>
      <c r="P43" s="996"/>
      <c r="Q43" s="996"/>
      <c r="R43" s="996"/>
      <c r="S43" s="996"/>
      <c r="T43" s="996"/>
      <c r="U43" s="996"/>
      <c r="V43" s="996"/>
      <c r="W43" s="996"/>
      <c r="X43" s="996"/>
      <c r="Y43" s="996"/>
      <c r="Z43" s="996"/>
      <c r="AA43" s="999"/>
    </row>
    <row r="44" spans="1:27" s="379" customFormat="1" ht="12" thickBot="1">
      <c r="A44" s="972"/>
      <c r="B44" s="972"/>
      <c r="C44" s="973"/>
      <c r="D44" s="972"/>
      <c r="E44" s="972"/>
      <c r="F44" s="972"/>
      <c r="G44" s="378" t="s">
        <v>535</v>
      </c>
      <c r="H44" s="972"/>
      <c r="I44" s="1001"/>
      <c r="J44" s="1001"/>
      <c r="K44" s="1001"/>
      <c r="L44" s="1001"/>
      <c r="M44" s="1003"/>
      <c r="N44" s="1002"/>
      <c r="O44" s="1002"/>
      <c r="P44" s="1002"/>
      <c r="Q44" s="1002"/>
      <c r="R44" s="1002"/>
      <c r="S44" s="1002"/>
      <c r="T44" s="1002"/>
      <c r="U44" s="1002"/>
      <c r="V44" s="1002"/>
      <c r="W44" s="1002"/>
      <c r="X44" s="1002"/>
      <c r="Y44" s="1002"/>
      <c r="Z44" s="1002"/>
      <c r="AA44" s="1000"/>
    </row>
    <row r="45" spans="1:27" ht="16.5" thickBot="1" thickTop="1">
      <c r="A45" s="570" t="s">
        <v>743</v>
      </c>
      <c r="B45" s="570"/>
      <c r="C45" s="570"/>
      <c r="D45" s="570"/>
      <c r="E45" s="570"/>
      <c r="F45" s="570"/>
      <c r="G45" s="570"/>
      <c r="H45" s="570"/>
      <c r="I45" s="267">
        <f>SUM(I41:I44)</f>
        <v>0</v>
      </c>
      <c r="J45" s="267">
        <f>SUM(J41:J44)</f>
        <v>0</v>
      </c>
      <c r="K45" s="267">
        <f>SUM(K41:K44)</f>
        <v>0</v>
      </c>
      <c r="L45" s="267">
        <f>SUM(L41:L44)</f>
        <v>0</v>
      </c>
      <c r="M45" s="267">
        <f>SUM(M41:M44)</f>
        <v>0</v>
      </c>
      <c r="N45" s="555"/>
      <c r="O45" s="555"/>
      <c r="P45" s="555"/>
      <c r="Q45" s="555"/>
      <c r="R45" s="555"/>
      <c r="S45" s="555"/>
      <c r="T45" s="555"/>
      <c r="U45" s="555"/>
      <c r="V45" s="555"/>
      <c r="W45" s="555"/>
      <c r="X45" s="555"/>
      <c r="Y45" s="555"/>
      <c r="Z45" s="978"/>
      <c r="AA45" s="513">
        <f>SUM(AA15:AA44)/5</f>
        <v>0.41000000000000003</v>
      </c>
    </row>
    <row r="46" ht="13.5" thickTop="1">
      <c r="I46">
        <f>+(I41+I36+I32+I28+I21)/7</f>
        <v>0</v>
      </c>
    </row>
  </sheetData>
  <sheetProtection/>
  <mergeCells count="207">
    <mergeCell ref="Z10:Z14"/>
    <mergeCell ref="AA10:AA14"/>
    <mergeCell ref="T10:T14"/>
    <mergeCell ref="U10:U14"/>
    <mergeCell ref="V10:V14"/>
    <mergeCell ref="W10:W14"/>
    <mergeCell ref="X10:X14"/>
    <mergeCell ref="Y10:Y14"/>
    <mergeCell ref="N10:N14"/>
    <mergeCell ref="O10:O14"/>
    <mergeCell ref="P10:P14"/>
    <mergeCell ref="Q10:Q14"/>
    <mergeCell ref="R10:R14"/>
    <mergeCell ref="S10:S14"/>
    <mergeCell ref="W15:W19"/>
    <mergeCell ref="X15:X19"/>
    <mergeCell ref="Y15:Y19"/>
    <mergeCell ref="Z15:Z19"/>
    <mergeCell ref="AA15:AA19"/>
    <mergeCell ref="I10:I14"/>
    <mergeCell ref="J10:J14"/>
    <mergeCell ref="K10:K14"/>
    <mergeCell ref="L10:L14"/>
    <mergeCell ref="M10:M14"/>
    <mergeCell ref="Q15:Q19"/>
    <mergeCell ref="R15:R19"/>
    <mergeCell ref="S15:S19"/>
    <mergeCell ref="T15:T19"/>
    <mergeCell ref="U15:U19"/>
    <mergeCell ref="V15:V19"/>
    <mergeCell ref="AA38:AA44"/>
    <mergeCell ref="M38:M44"/>
    <mergeCell ref="I15:I19"/>
    <mergeCell ref="J15:J19"/>
    <mergeCell ref="K15:K19"/>
    <mergeCell ref="L15:L19"/>
    <mergeCell ref="M15:M19"/>
    <mergeCell ref="N15:N19"/>
    <mergeCell ref="O15:O19"/>
    <mergeCell ref="P15:P19"/>
    <mergeCell ref="U38:U44"/>
    <mergeCell ref="V38:V44"/>
    <mergeCell ref="W38:W44"/>
    <mergeCell ref="X38:X44"/>
    <mergeCell ref="Y38:Y44"/>
    <mergeCell ref="Z38:Z44"/>
    <mergeCell ref="O38:O44"/>
    <mergeCell ref="P38:P44"/>
    <mergeCell ref="Q38:Q44"/>
    <mergeCell ref="R38:R44"/>
    <mergeCell ref="S38:S44"/>
    <mergeCell ref="T38:T44"/>
    <mergeCell ref="W35:W37"/>
    <mergeCell ref="X35:X37"/>
    <mergeCell ref="Y35:Y37"/>
    <mergeCell ref="Z35:Z37"/>
    <mergeCell ref="AA35:AA37"/>
    <mergeCell ref="I38:I44"/>
    <mergeCell ref="J38:J44"/>
    <mergeCell ref="K38:K44"/>
    <mergeCell ref="L38:L44"/>
    <mergeCell ref="N38:N44"/>
    <mergeCell ref="Q35:Q37"/>
    <mergeCell ref="R35:R37"/>
    <mergeCell ref="S35:S37"/>
    <mergeCell ref="T35:T37"/>
    <mergeCell ref="U35:U37"/>
    <mergeCell ref="V35:V37"/>
    <mergeCell ref="Z30:Z34"/>
    <mergeCell ref="AA30:AA34"/>
    <mergeCell ref="I35:I37"/>
    <mergeCell ref="J35:J37"/>
    <mergeCell ref="K35:K37"/>
    <mergeCell ref="L35:L37"/>
    <mergeCell ref="M35:M37"/>
    <mergeCell ref="N35:N37"/>
    <mergeCell ref="O35:O37"/>
    <mergeCell ref="P35:P37"/>
    <mergeCell ref="T30:T34"/>
    <mergeCell ref="U30:U34"/>
    <mergeCell ref="V30:V34"/>
    <mergeCell ref="W30:W34"/>
    <mergeCell ref="X30:X34"/>
    <mergeCell ref="Y30:Y34"/>
    <mergeCell ref="N30:N34"/>
    <mergeCell ref="O30:O34"/>
    <mergeCell ref="P30:P34"/>
    <mergeCell ref="Q30:Q34"/>
    <mergeCell ref="R30:R34"/>
    <mergeCell ref="S30:S34"/>
    <mergeCell ref="X26:X29"/>
    <mergeCell ref="Y26:Y29"/>
    <mergeCell ref="Z26:Z29"/>
    <mergeCell ref="AA26:AA29"/>
    <mergeCell ref="M26:M29"/>
    <mergeCell ref="I30:I34"/>
    <mergeCell ref="J30:J34"/>
    <mergeCell ref="K30:K34"/>
    <mergeCell ref="L30:L34"/>
    <mergeCell ref="M30:M34"/>
    <mergeCell ref="R26:R29"/>
    <mergeCell ref="S26:S29"/>
    <mergeCell ref="T26:T29"/>
    <mergeCell ref="U26:U29"/>
    <mergeCell ref="V26:V29"/>
    <mergeCell ref="W26:W29"/>
    <mergeCell ref="AA20:AA25"/>
    <mergeCell ref="I26:I29"/>
    <mergeCell ref="J26:J29"/>
    <mergeCell ref="K26:K29"/>
    <mergeCell ref="L26:L29"/>
    <mergeCell ref="N26:N29"/>
    <mergeCell ref="O26:O29"/>
    <mergeCell ref="P26:P29"/>
    <mergeCell ref="Q26:Q29"/>
    <mergeCell ref="U20:U25"/>
    <mergeCell ref="V20:V25"/>
    <mergeCell ref="W20:W25"/>
    <mergeCell ref="X20:X25"/>
    <mergeCell ref="Y20:Y25"/>
    <mergeCell ref="Z20:Z25"/>
    <mergeCell ref="O20:O25"/>
    <mergeCell ref="P20:P25"/>
    <mergeCell ref="Q20:Q25"/>
    <mergeCell ref="R20:R25"/>
    <mergeCell ref="S20:S25"/>
    <mergeCell ref="T20:T25"/>
    <mergeCell ref="I20:I25"/>
    <mergeCell ref="J20:J25"/>
    <mergeCell ref="K20:K25"/>
    <mergeCell ref="L20:L25"/>
    <mergeCell ref="M20:M25"/>
    <mergeCell ref="N20:N25"/>
    <mergeCell ref="A45:H45"/>
    <mergeCell ref="N45:Z45"/>
    <mergeCell ref="B5:AA5"/>
    <mergeCell ref="B6:AA6"/>
    <mergeCell ref="B7:AA7"/>
    <mergeCell ref="AA8:AA9"/>
    <mergeCell ref="G8:G9"/>
    <mergeCell ref="H8:H9"/>
    <mergeCell ref="E15:E19"/>
    <mergeCell ref="F15:F19"/>
    <mergeCell ref="A1:AA1"/>
    <mergeCell ref="A2:AA2"/>
    <mergeCell ref="A3:AA3"/>
    <mergeCell ref="A4:AA4"/>
    <mergeCell ref="A8:A9"/>
    <mergeCell ref="B8:B9"/>
    <mergeCell ref="C8:C9"/>
    <mergeCell ref="D8:D9"/>
    <mergeCell ref="E8:E9"/>
    <mergeCell ref="F8:F9"/>
    <mergeCell ref="I8:L8"/>
    <mergeCell ref="M8:M9"/>
    <mergeCell ref="N8:N9"/>
    <mergeCell ref="O8:Z8"/>
    <mergeCell ref="O9:Q9"/>
    <mergeCell ref="R9:T9"/>
    <mergeCell ref="U9:W9"/>
    <mergeCell ref="X9:Z9"/>
    <mergeCell ref="F20:F25"/>
    <mergeCell ref="H20:H25"/>
    <mergeCell ref="A10:A19"/>
    <mergeCell ref="B10:B14"/>
    <mergeCell ref="C10:C14"/>
    <mergeCell ref="D10:D14"/>
    <mergeCell ref="H10:H14"/>
    <mergeCell ref="B15:B19"/>
    <mergeCell ref="C15:C19"/>
    <mergeCell ref="D15:D19"/>
    <mergeCell ref="C26:C29"/>
    <mergeCell ref="D26:D29"/>
    <mergeCell ref="E26:E29"/>
    <mergeCell ref="F26:F29"/>
    <mergeCell ref="H15:H19"/>
    <mergeCell ref="E10:E14"/>
    <mergeCell ref="F10:F14"/>
    <mergeCell ref="C20:C25"/>
    <mergeCell ref="D20:D25"/>
    <mergeCell ref="E20:E25"/>
    <mergeCell ref="H26:H29"/>
    <mergeCell ref="A20:A25"/>
    <mergeCell ref="B20:B25"/>
    <mergeCell ref="C30:C34"/>
    <mergeCell ref="D30:D34"/>
    <mergeCell ref="E30:E34"/>
    <mergeCell ref="F30:F34"/>
    <mergeCell ref="H30:H34"/>
    <mergeCell ref="A26:A29"/>
    <mergeCell ref="B26:B29"/>
    <mergeCell ref="A35:A37"/>
    <mergeCell ref="B35:B37"/>
    <mergeCell ref="C35:C37"/>
    <mergeCell ref="D35:D37"/>
    <mergeCell ref="E35:E37"/>
    <mergeCell ref="F35:F37"/>
    <mergeCell ref="H35:H37"/>
    <mergeCell ref="A30:A34"/>
    <mergeCell ref="B30:B34"/>
    <mergeCell ref="H38:H44"/>
    <mergeCell ref="A38:A44"/>
    <mergeCell ref="B38:B44"/>
    <mergeCell ref="C38:C44"/>
    <mergeCell ref="D38:D44"/>
    <mergeCell ref="E38:E44"/>
    <mergeCell ref="F38:F4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IV87"/>
  <sheetViews>
    <sheetView zoomScalePageLayoutView="0" workbookViewId="0" topLeftCell="A1">
      <selection activeCell="B6" sqref="B6:AA6"/>
    </sheetView>
  </sheetViews>
  <sheetFormatPr defaultColWidth="11.421875" defaultRowHeight="12.75"/>
  <cols>
    <col min="1" max="1" width="16.421875" style="0" customWidth="1"/>
    <col min="2" max="2" width="23.421875" style="0" customWidth="1"/>
    <col min="3" max="3" width="20.140625" style="0" customWidth="1"/>
    <col min="4" max="4" width="18.421875" style="0" customWidth="1"/>
    <col min="5" max="5" width="16.28125" style="0" customWidth="1"/>
    <col min="6" max="6" width="21.421875" style="0" customWidth="1"/>
    <col min="7" max="7" width="17.421875" style="0" customWidth="1"/>
    <col min="8" max="8" width="20.140625" style="0" customWidth="1"/>
    <col min="9" max="13" width="13.421875" style="0" customWidth="1"/>
    <col min="14" max="14" width="12.8515625" style="0" customWidth="1"/>
    <col min="15" max="15" width="3.00390625" style="0" customWidth="1"/>
    <col min="16" max="16" width="3.421875" style="0" customWidth="1"/>
    <col min="17" max="18" width="3.140625" style="0" customWidth="1"/>
    <col min="19" max="19" width="3.28125" style="0" customWidth="1"/>
    <col min="20" max="20" width="2.7109375" style="0" customWidth="1"/>
    <col min="21" max="21" width="3.00390625" style="0" customWidth="1"/>
    <col min="22" max="22" width="3.421875" style="0" customWidth="1"/>
    <col min="23" max="23" width="4.140625" style="0" customWidth="1"/>
    <col min="24" max="24" width="3.140625" style="0" customWidth="1"/>
    <col min="25" max="25" width="2.421875" style="0" customWidth="1"/>
    <col min="26" max="26" width="3.00390625" style="0" customWidth="1"/>
  </cols>
  <sheetData>
    <row r="1" spans="1:27" s="1" customFormat="1" ht="18">
      <c r="A1" s="611" t="s">
        <v>171</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row>
    <row r="2" spans="1:256" s="1" customFormat="1" ht="18">
      <c r="A2" s="611"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1"/>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1"/>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s="1" customFormat="1" ht="18">
      <c r="A3" s="896"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1"/>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1"/>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56" ht="15.75">
      <c r="A4" s="896"/>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896"/>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896"/>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896"/>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896"/>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896"/>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896"/>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896"/>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896"/>
      <c r="HJ4" s="612"/>
      <c r="HK4" s="612"/>
      <c r="HL4" s="612"/>
      <c r="HM4" s="612"/>
      <c r="HN4" s="612"/>
      <c r="HO4" s="612"/>
      <c r="HP4" s="612"/>
      <c r="HQ4" s="612"/>
      <c r="HR4" s="612"/>
      <c r="HS4" s="612"/>
      <c r="HT4" s="612"/>
      <c r="HU4" s="612"/>
      <c r="HV4" s="612"/>
      <c r="HW4" s="612"/>
      <c r="HX4" s="612"/>
      <c r="HY4" s="612"/>
      <c r="HZ4" s="612"/>
      <c r="IA4" s="612"/>
      <c r="IB4" s="612"/>
      <c r="IC4" s="612"/>
      <c r="ID4" s="612"/>
      <c r="IE4" s="612"/>
      <c r="IF4" s="612"/>
      <c r="IG4" s="612"/>
      <c r="IH4" s="612"/>
      <c r="II4" s="612"/>
      <c r="IJ4" s="896"/>
      <c r="IK4" s="612"/>
      <c r="IL4" s="612"/>
      <c r="IM4" s="612"/>
      <c r="IN4" s="612"/>
      <c r="IO4" s="612"/>
      <c r="IP4" s="612"/>
      <c r="IQ4" s="612"/>
      <c r="IR4" s="612"/>
      <c r="IS4" s="612"/>
      <c r="IT4" s="612"/>
      <c r="IU4" s="612"/>
      <c r="IV4" s="612"/>
    </row>
    <row r="5" spans="1:27" ht="15.75" customHeight="1">
      <c r="A5" s="77" t="s">
        <v>164</v>
      </c>
      <c r="B5" s="894" t="s">
        <v>536</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row>
    <row r="6" spans="1:27" ht="15" customHeight="1">
      <c r="A6" s="36" t="s">
        <v>165</v>
      </c>
      <c r="B6" s="1015" t="s">
        <v>537</v>
      </c>
      <c r="C6" s="1015"/>
      <c r="D6" s="1015"/>
      <c r="E6" s="1015"/>
      <c r="F6" s="1015"/>
      <c r="G6" s="1015"/>
      <c r="H6" s="1015"/>
      <c r="I6" s="1015"/>
      <c r="J6" s="1015"/>
      <c r="K6" s="1015"/>
      <c r="L6" s="1015"/>
      <c r="M6" s="1015"/>
      <c r="N6" s="1015"/>
      <c r="O6" s="1015"/>
      <c r="P6" s="1015"/>
      <c r="Q6" s="1015"/>
      <c r="R6" s="1015"/>
      <c r="S6" s="1015"/>
      <c r="T6" s="1015"/>
      <c r="U6" s="1015"/>
      <c r="V6" s="1015"/>
      <c r="W6" s="1015"/>
      <c r="X6" s="1015"/>
      <c r="Y6" s="1015"/>
      <c r="Z6" s="1015"/>
      <c r="AA6" s="1015"/>
    </row>
    <row r="7" spans="1:27" ht="15.75" thickBot="1">
      <c r="A7" s="77" t="s">
        <v>166</v>
      </c>
      <c r="B7" s="1016" t="s">
        <v>536</v>
      </c>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row>
    <row r="8" spans="1:27" s="212" customFormat="1" ht="12.75" customHeight="1"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562"/>
    </row>
    <row r="9" spans="1:27" s="212" customFormat="1" ht="21.75" customHeight="1" thickBot="1" thickTop="1">
      <c r="A9" s="561"/>
      <c r="B9" s="561"/>
      <c r="C9" s="561"/>
      <c r="D9" s="561"/>
      <c r="E9" s="561"/>
      <c r="F9" s="561"/>
      <c r="G9" s="561"/>
      <c r="H9" s="561"/>
      <c r="I9" s="354" t="s">
        <v>157</v>
      </c>
      <c r="J9" s="354" t="s">
        <v>158</v>
      </c>
      <c r="K9" s="354" t="s">
        <v>159</v>
      </c>
      <c r="L9" s="354" t="s">
        <v>160</v>
      </c>
      <c r="M9" s="562"/>
      <c r="N9" s="562"/>
      <c r="O9" s="562">
        <v>1</v>
      </c>
      <c r="P9" s="562"/>
      <c r="Q9" s="562"/>
      <c r="R9" s="562">
        <v>2</v>
      </c>
      <c r="S9" s="562"/>
      <c r="T9" s="562"/>
      <c r="U9" s="562">
        <v>3</v>
      </c>
      <c r="V9" s="562"/>
      <c r="W9" s="562"/>
      <c r="X9" s="562">
        <v>4</v>
      </c>
      <c r="Y9" s="562"/>
      <c r="Z9" s="562"/>
      <c r="AA9" s="562"/>
    </row>
    <row r="10" spans="1:27" s="178" customFormat="1" ht="26.25" thickTop="1">
      <c r="A10" s="794" t="s">
        <v>538</v>
      </c>
      <c r="B10" s="794" t="s">
        <v>539</v>
      </c>
      <c r="C10" s="1008" t="s">
        <v>540</v>
      </c>
      <c r="D10" s="1008" t="s">
        <v>541</v>
      </c>
      <c r="E10" s="648" t="s">
        <v>542</v>
      </c>
      <c r="F10" s="1008" t="s">
        <v>540</v>
      </c>
      <c r="G10" s="171" t="s">
        <v>543</v>
      </c>
      <c r="H10" s="1008" t="s">
        <v>541</v>
      </c>
      <c r="I10" s="171"/>
      <c r="J10" s="368"/>
      <c r="K10" s="171"/>
      <c r="L10" s="171"/>
      <c r="M10" s="548"/>
      <c r="N10" s="794" t="s">
        <v>544</v>
      </c>
      <c r="O10" s="171"/>
      <c r="P10" s="171"/>
      <c r="Q10" s="171"/>
      <c r="R10" s="171"/>
      <c r="S10" s="171"/>
      <c r="T10" s="171"/>
      <c r="U10" s="171"/>
      <c r="V10" s="171"/>
      <c r="W10" s="171"/>
      <c r="X10" s="171"/>
      <c r="Y10" s="171"/>
      <c r="Z10" s="370"/>
      <c r="AA10" s="386"/>
    </row>
    <row r="11" spans="1:27" s="178" customFormat="1" ht="38.25">
      <c r="A11" s="794"/>
      <c r="B11" s="794"/>
      <c r="C11" s="1008"/>
      <c r="D11" s="1008"/>
      <c r="E11" s="648"/>
      <c r="F11" s="1008"/>
      <c r="G11" s="171" t="s">
        <v>545</v>
      </c>
      <c r="H11" s="1008"/>
      <c r="I11" s="171"/>
      <c r="J11" s="368"/>
      <c r="K11" s="171"/>
      <c r="L11" s="171"/>
      <c r="M11" s="548"/>
      <c r="N11" s="794"/>
      <c r="O11" s="171"/>
      <c r="P11" s="171"/>
      <c r="Q11" s="171"/>
      <c r="R11" s="171"/>
      <c r="S11" s="171"/>
      <c r="T11" s="171"/>
      <c r="U11" s="171"/>
      <c r="V11" s="171"/>
      <c r="W11" s="171"/>
      <c r="X11" s="171"/>
      <c r="Y11" s="171"/>
      <c r="Z11" s="370"/>
      <c r="AA11" s="386"/>
    </row>
    <row r="12" spans="1:27" s="178" customFormat="1" ht="38.25">
      <c r="A12" s="794"/>
      <c r="B12" s="794"/>
      <c r="C12" s="1008"/>
      <c r="D12" s="1008"/>
      <c r="E12" s="648"/>
      <c r="F12" s="1008"/>
      <c r="G12" s="171" t="s">
        <v>546</v>
      </c>
      <c r="H12" s="1008"/>
      <c r="I12" s="171"/>
      <c r="J12" s="368"/>
      <c r="K12" s="171"/>
      <c r="L12" s="171"/>
      <c r="M12" s="548"/>
      <c r="N12" s="794"/>
      <c r="O12" s="171"/>
      <c r="P12" s="171"/>
      <c r="Q12" s="171"/>
      <c r="R12" s="171"/>
      <c r="S12" s="171"/>
      <c r="T12" s="171"/>
      <c r="U12" s="171"/>
      <c r="V12" s="171"/>
      <c r="W12" s="171"/>
      <c r="X12" s="171"/>
      <c r="Y12" s="171"/>
      <c r="Z12" s="370"/>
      <c r="AA12" s="386"/>
    </row>
    <row r="13" spans="1:27" s="178" customFormat="1" ht="25.5">
      <c r="A13" s="794"/>
      <c r="B13" s="794"/>
      <c r="C13" s="1008"/>
      <c r="D13" s="1008"/>
      <c r="E13" s="648"/>
      <c r="F13" s="1008"/>
      <c r="G13" s="171" t="s">
        <v>547</v>
      </c>
      <c r="H13" s="1008"/>
      <c r="I13" s="171"/>
      <c r="J13" s="368"/>
      <c r="K13" s="171"/>
      <c r="L13" s="171"/>
      <c r="M13" s="548"/>
      <c r="N13" s="794"/>
      <c r="O13" s="171"/>
      <c r="P13" s="171"/>
      <c r="Q13" s="171"/>
      <c r="R13" s="171"/>
      <c r="S13" s="171"/>
      <c r="T13" s="171"/>
      <c r="U13" s="171"/>
      <c r="V13" s="171"/>
      <c r="W13" s="171"/>
      <c r="X13" s="171"/>
      <c r="Y13" s="171"/>
      <c r="Z13" s="370"/>
      <c r="AA13" s="386"/>
    </row>
    <row r="14" spans="1:27" s="178" customFormat="1" ht="12.75">
      <c r="A14" s="753"/>
      <c r="B14" s="753"/>
      <c r="C14" s="1009"/>
      <c r="D14" s="1009"/>
      <c r="E14" s="732"/>
      <c r="F14" s="1009"/>
      <c r="G14" s="171" t="s">
        <v>548</v>
      </c>
      <c r="H14" s="1009"/>
      <c r="I14" s="171"/>
      <c r="J14" s="368"/>
      <c r="K14" s="171"/>
      <c r="L14" s="171"/>
      <c r="M14" s="548"/>
      <c r="N14" s="794"/>
      <c r="O14" s="171"/>
      <c r="P14" s="171"/>
      <c r="Q14" s="171"/>
      <c r="R14" s="171"/>
      <c r="S14" s="171"/>
      <c r="T14" s="171"/>
      <c r="U14" s="171"/>
      <c r="V14" s="171"/>
      <c r="W14" s="171"/>
      <c r="X14" s="171"/>
      <c r="Y14" s="171"/>
      <c r="Z14" s="370"/>
      <c r="AA14" s="386"/>
    </row>
    <row r="15" spans="1:27" s="178" customFormat="1" ht="12.75">
      <c r="A15" s="742" t="s">
        <v>549</v>
      </c>
      <c r="B15" s="742" t="s">
        <v>550</v>
      </c>
      <c r="C15" s="742" t="s">
        <v>551</v>
      </c>
      <c r="D15" s="742" t="s">
        <v>552</v>
      </c>
      <c r="E15" s="629" t="s">
        <v>0</v>
      </c>
      <c r="F15" s="629" t="s">
        <v>1</v>
      </c>
      <c r="G15" s="171" t="s">
        <v>2</v>
      </c>
      <c r="H15" s="1014" t="s">
        <v>3</v>
      </c>
      <c r="I15" s="171"/>
      <c r="J15" s="368"/>
      <c r="K15" s="171"/>
      <c r="L15" s="171"/>
      <c r="M15" s="548"/>
      <c r="N15" s="794"/>
      <c r="O15" s="171"/>
      <c r="P15" s="171"/>
      <c r="Q15" s="171"/>
      <c r="R15" s="171"/>
      <c r="S15" s="171"/>
      <c r="T15" s="171"/>
      <c r="U15" s="171"/>
      <c r="V15" s="171"/>
      <c r="W15" s="171"/>
      <c r="X15" s="171"/>
      <c r="Y15" s="171"/>
      <c r="Z15" s="370"/>
      <c r="AA15" s="386"/>
    </row>
    <row r="16" spans="1:27" s="178" customFormat="1" ht="12.75">
      <c r="A16" s="794"/>
      <c r="B16" s="794"/>
      <c r="C16" s="794"/>
      <c r="D16" s="794"/>
      <c r="E16" s="732"/>
      <c r="F16" s="732"/>
      <c r="G16" s="357" t="s">
        <v>4</v>
      </c>
      <c r="H16" s="1009"/>
      <c r="I16" s="357"/>
      <c r="J16" s="357"/>
      <c r="K16" s="357"/>
      <c r="L16" s="357"/>
      <c r="M16" s="549"/>
      <c r="N16" s="794"/>
      <c r="O16" s="357"/>
      <c r="P16" s="357"/>
      <c r="Q16" s="357"/>
      <c r="R16" s="357"/>
      <c r="S16" s="357"/>
      <c r="T16" s="357"/>
      <c r="U16" s="357"/>
      <c r="V16" s="357"/>
      <c r="W16" s="357"/>
      <c r="X16" s="357"/>
      <c r="Y16" s="357"/>
      <c r="Z16" s="371"/>
      <c r="AA16" s="386"/>
    </row>
    <row r="17" spans="1:27" s="178" customFormat="1" ht="25.5">
      <c r="A17" s="794"/>
      <c r="B17" s="794"/>
      <c r="C17" s="794"/>
      <c r="D17" s="794"/>
      <c r="E17" s="629" t="s">
        <v>5</v>
      </c>
      <c r="F17" s="629" t="s">
        <v>6</v>
      </c>
      <c r="G17" s="357" t="s">
        <v>7</v>
      </c>
      <c r="H17" s="629" t="s">
        <v>8</v>
      </c>
      <c r="I17" s="629"/>
      <c r="J17" s="629"/>
      <c r="K17" s="629"/>
      <c r="L17" s="629"/>
      <c r="M17" s="1017"/>
      <c r="N17" s="794"/>
      <c r="O17" s="629"/>
      <c r="P17" s="629"/>
      <c r="Q17" s="629"/>
      <c r="R17" s="629"/>
      <c r="S17" s="629"/>
      <c r="T17" s="629"/>
      <c r="U17" s="629"/>
      <c r="V17" s="629"/>
      <c r="W17" s="629"/>
      <c r="X17" s="629"/>
      <c r="Y17" s="629"/>
      <c r="Z17" s="629"/>
      <c r="AA17" s="802">
        <v>0.05</v>
      </c>
    </row>
    <row r="18" spans="1:27" s="178" customFormat="1" ht="51">
      <c r="A18" s="794"/>
      <c r="B18" s="794"/>
      <c r="C18" s="794"/>
      <c r="D18" s="794"/>
      <c r="E18" s="648"/>
      <c r="F18" s="648"/>
      <c r="G18" s="357" t="s">
        <v>9</v>
      </c>
      <c r="H18" s="648"/>
      <c r="I18" s="648"/>
      <c r="J18" s="648"/>
      <c r="K18" s="648"/>
      <c r="L18" s="648"/>
      <c r="M18" s="1018"/>
      <c r="N18" s="794"/>
      <c r="O18" s="648"/>
      <c r="P18" s="648"/>
      <c r="Q18" s="648"/>
      <c r="R18" s="648"/>
      <c r="S18" s="648"/>
      <c r="T18" s="648"/>
      <c r="U18" s="648"/>
      <c r="V18" s="648"/>
      <c r="W18" s="648"/>
      <c r="X18" s="648"/>
      <c r="Y18" s="648"/>
      <c r="Z18" s="648"/>
      <c r="AA18" s="1020"/>
    </row>
    <row r="19" spans="1:27" s="178" customFormat="1" ht="25.5">
      <c r="A19" s="794"/>
      <c r="B19" s="794"/>
      <c r="C19" s="794"/>
      <c r="D19" s="794"/>
      <c r="E19" s="648"/>
      <c r="F19" s="648"/>
      <c r="G19" s="357" t="s">
        <v>10</v>
      </c>
      <c r="H19" s="648"/>
      <c r="I19" s="648"/>
      <c r="J19" s="648"/>
      <c r="K19" s="648"/>
      <c r="L19" s="648"/>
      <c r="M19" s="1018"/>
      <c r="N19" s="794"/>
      <c r="O19" s="648"/>
      <c r="P19" s="648"/>
      <c r="Q19" s="648"/>
      <c r="R19" s="648"/>
      <c r="S19" s="648"/>
      <c r="T19" s="648"/>
      <c r="U19" s="648"/>
      <c r="V19" s="648"/>
      <c r="W19" s="648"/>
      <c r="X19" s="648"/>
      <c r="Y19" s="648"/>
      <c r="Z19" s="648"/>
      <c r="AA19" s="1020"/>
    </row>
    <row r="20" spans="1:27" s="178" customFormat="1" ht="12.75">
      <c r="A20" s="794"/>
      <c r="B20" s="794"/>
      <c r="C20" s="794"/>
      <c r="D20" s="794"/>
      <c r="E20" s="648"/>
      <c r="F20" s="648"/>
      <c r="G20" s="357" t="s">
        <v>11</v>
      </c>
      <c r="H20" s="648"/>
      <c r="I20" s="648"/>
      <c r="J20" s="648"/>
      <c r="K20" s="648"/>
      <c r="L20" s="648"/>
      <c r="M20" s="1018"/>
      <c r="N20" s="794"/>
      <c r="O20" s="648"/>
      <c r="P20" s="648"/>
      <c r="Q20" s="648"/>
      <c r="R20" s="648"/>
      <c r="S20" s="648"/>
      <c r="T20" s="648"/>
      <c r="U20" s="648"/>
      <c r="V20" s="648"/>
      <c r="W20" s="648"/>
      <c r="X20" s="648"/>
      <c r="Y20" s="648"/>
      <c r="Z20" s="648"/>
      <c r="AA20" s="1020"/>
    </row>
    <row r="21" spans="1:27" s="178" customFormat="1" ht="12.75">
      <c r="A21" s="753"/>
      <c r="B21" s="753"/>
      <c r="C21" s="753"/>
      <c r="D21" s="753"/>
      <c r="E21" s="732"/>
      <c r="F21" s="732"/>
      <c r="G21" s="357" t="s">
        <v>12</v>
      </c>
      <c r="H21" s="732"/>
      <c r="I21" s="732"/>
      <c r="J21" s="732"/>
      <c r="K21" s="732"/>
      <c r="L21" s="732"/>
      <c r="M21" s="1019"/>
      <c r="N21" s="794"/>
      <c r="O21" s="732"/>
      <c r="P21" s="732"/>
      <c r="Q21" s="732"/>
      <c r="R21" s="732"/>
      <c r="S21" s="732"/>
      <c r="T21" s="732"/>
      <c r="U21" s="732"/>
      <c r="V21" s="732"/>
      <c r="W21" s="732"/>
      <c r="X21" s="732"/>
      <c r="Y21" s="732"/>
      <c r="Z21" s="732"/>
      <c r="AA21" s="1021"/>
    </row>
    <row r="22" spans="1:27" s="178" customFormat="1" ht="25.5">
      <c r="A22" s="742" t="s">
        <v>13</v>
      </c>
      <c r="B22" s="742" t="s">
        <v>14</v>
      </c>
      <c r="C22" s="742" t="s">
        <v>15</v>
      </c>
      <c r="D22" s="742" t="s">
        <v>16</v>
      </c>
      <c r="E22" s="157" t="s">
        <v>17</v>
      </c>
      <c r="F22" s="157" t="s">
        <v>18</v>
      </c>
      <c r="G22" s="357" t="s">
        <v>19</v>
      </c>
      <c r="H22" s="169" t="s">
        <v>20</v>
      </c>
      <c r="I22" s="357"/>
      <c r="J22" s="357"/>
      <c r="K22" s="357"/>
      <c r="L22" s="357"/>
      <c r="M22" s="549"/>
      <c r="N22" s="794"/>
      <c r="O22" s="357"/>
      <c r="P22" s="357"/>
      <c r="Q22" s="357"/>
      <c r="R22" s="357"/>
      <c r="S22" s="357"/>
      <c r="T22" s="357"/>
      <c r="U22" s="357"/>
      <c r="V22" s="357"/>
      <c r="W22" s="357"/>
      <c r="X22" s="357"/>
      <c r="Y22" s="357"/>
      <c r="Z22" s="371"/>
      <c r="AA22" s="386"/>
    </row>
    <row r="23" spans="1:27" s="178" customFormat="1" ht="38.25">
      <c r="A23" s="794"/>
      <c r="B23" s="794"/>
      <c r="C23" s="794"/>
      <c r="D23" s="794"/>
      <c r="E23" s="157" t="s">
        <v>21</v>
      </c>
      <c r="F23" s="157" t="s">
        <v>22</v>
      </c>
      <c r="G23" s="357" t="s">
        <v>19</v>
      </c>
      <c r="H23" s="169" t="s">
        <v>23</v>
      </c>
      <c r="I23" s="357"/>
      <c r="J23" s="357"/>
      <c r="K23" s="357"/>
      <c r="L23" s="357"/>
      <c r="M23" s="549"/>
      <c r="N23" s="794"/>
      <c r="O23" s="357"/>
      <c r="P23" s="357"/>
      <c r="Q23" s="357"/>
      <c r="R23" s="357"/>
      <c r="S23" s="357"/>
      <c r="T23" s="357"/>
      <c r="U23" s="357"/>
      <c r="V23" s="357"/>
      <c r="W23" s="357"/>
      <c r="X23" s="357"/>
      <c r="Y23" s="357"/>
      <c r="Z23" s="371"/>
      <c r="AA23" s="386"/>
    </row>
    <row r="24" spans="1:27" s="178" customFormat="1" ht="38.25">
      <c r="A24" s="794"/>
      <c r="B24" s="794"/>
      <c r="C24" s="794"/>
      <c r="D24" s="794"/>
      <c r="E24" s="157" t="s">
        <v>24</v>
      </c>
      <c r="F24" s="157" t="s">
        <v>25</v>
      </c>
      <c r="G24" s="357" t="s">
        <v>19</v>
      </c>
      <c r="H24" s="169" t="s">
        <v>26</v>
      </c>
      <c r="I24" s="357"/>
      <c r="J24" s="357"/>
      <c r="K24" s="357"/>
      <c r="L24" s="357"/>
      <c r="M24" s="549"/>
      <c r="N24" s="794"/>
      <c r="O24" s="357"/>
      <c r="P24" s="357"/>
      <c r="Q24" s="357"/>
      <c r="R24" s="357"/>
      <c r="S24" s="357"/>
      <c r="T24" s="357"/>
      <c r="U24" s="357"/>
      <c r="V24" s="357"/>
      <c r="W24" s="357"/>
      <c r="X24" s="357"/>
      <c r="Y24" s="357"/>
      <c r="Z24" s="371"/>
      <c r="AA24" s="386"/>
    </row>
    <row r="25" spans="1:27" s="178" customFormat="1" ht="12.75">
      <c r="A25" s="794"/>
      <c r="B25" s="794"/>
      <c r="C25" s="794"/>
      <c r="D25" s="794"/>
      <c r="E25" s="629" t="s">
        <v>27</v>
      </c>
      <c r="F25" s="648" t="s">
        <v>28</v>
      </c>
      <c r="G25" s="357" t="s">
        <v>29</v>
      </c>
      <c r="H25" s="670" t="s">
        <v>30</v>
      </c>
      <c r="I25" s="629"/>
      <c r="J25" s="629"/>
      <c r="K25" s="629"/>
      <c r="L25" s="629"/>
      <c r="M25" s="1017"/>
      <c r="N25" s="794"/>
      <c r="O25" s="629"/>
      <c r="P25" s="629"/>
      <c r="Q25" s="629"/>
      <c r="R25" s="629"/>
      <c r="S25" s="629"/>
      <c r="T25" s="629"/>
      <c r="U25" s="629"/>
      <c r="V25" s="629"/>
      <c r="W25" s="629"/>
      <c r="X25" s="629"/>
      <c r="Y25" s="629"/>
      <c r="Z25" s="629"/>
      <c r="AA25" s="802">
        <v>1</v>
      </c>
    </row>
    <row r="26" spans="1:27" s="178" customFormat="1" ht="25.5">
      <c r="A26" s="794"/>
      <c r="B26" s="794"/>
      <c r="C26" s="794"/>
      <c r="D26" s="794"/>
      <c r="E26" s="648"/>
      <c r="F26" s="648"/>
      <c r="G26" s="357" t="s">
        <v>31</v>
      </c>
      <c r="H26" s="648"/>
      <c r="I26" s="648"/>
      <c r="J26" s="648"/>
      <c r="K26" s="648"/>
      <c r="L26" s="648"/>
      <c r="M26" s="1018"/>
      <c r="N26" s="794"/>
      <c r="O26" s="648"/>
      <c r="P26" s="648"/>
      <c r="Q26" s="648"/>
      <c r="R26" s="648"/>
      <c r="S26" s="648"/>
      <c r="T26" s="648"/>
      <c r="U26" s="648"/>
      <c r="V26" s="648"/>
      <c r="W26" s="648"/>
      <c r="X26" s="648"/>
      <c r="Y26" s="648"/>
      <c r="Z26" s="648"/>
      <c r="AA26" s="1020"/>
    </row>
    <row r="27" spans="1:27" s="178" customFormat="1" ht="12.75">
      <c r="A27" s="794"/>
      <c r="B27" s="794"/>
      <c r="C27" s="794"/>
      <c r="D27" s="794"/>
      <c r="E27" s="648"/>
      <c r="F27" s="648"/>
      <c r="G27" s="357" t="s">
        <v>32</v>
      </c>
      <c r="H27" s="648"/>
      <c r="I27" s="648"/>
      <c r="J27" s="648"/>
      <c r="K27" s="648"/>
      <c r="L27" s="648"/>
      <c r="M27" s="1018"/>
      <c r="N27" s="794"/>
      <c r="O27" s="648"/>
      <c r="P27" s="648"/>
      <c r="Q27" s="648"/>
      <c r="R27" s="648"/>
      <c r="S27" s="648"/>
      <c r="T27" s="648"/>
      <c r="U27" s="648"/>
      <c r="V27" s="648"/>
      <c r="W27" s="648"/>
      <c r="X27" s="648"/>
      <c r="Y27" s="648"/>
      <c r="Z27" s="648"/>
      <c r="AA27" s="1020"/>
    </row>
    <row r="28" spans="1:27" s="178" customFormat="1" ht="25.5">
      <c r="A28" s="794"/>
      <c r="B28" s="794"/>
      <c r="C28" s="794"/>
      <c r="D28" s="794"/>
      <c r="E28" s="648"/>
      <c r="F28" s="648"/>
      <c r="G28" s="357" t="s">
        <v>33</v>
      </c>
      <c r="H28" s="648"/>
      <c r="I28" s="648"/>
      <c r="J28" s="648"/>
      <c r="K28" s="648"/>
      <c r="L28" s="648"/>
      <c r="M28" s="1018"/>
      <c r="N28" s="794"/>
      <c r="O28" s="648"/>
      <c r="P28" s="648"/>
      <c r="Q28" s="648"/>
      <c r="R28" s="648"/>
      <c r="S28" s="648"/>
      <c r="T28" s="648"/>
      <c r="U28" s="648"/>
      <c r="V28" s="648"/>
      <c r="W28" s="648"/>
      <c r="X28" s="648"/>
      <c r="Y28" s="648"/>
      <c r="Z28" s="648"/>
      <c r="AA28" s="1020"/>
    </row>
    <row r="29" spans="1:27" s="178" customFormat="1" ht="38.25">
      <c r="A29" s="794"/>
      <c r="B29" s="794"/>
      <c r="C29" s="794"/>
      <c r="D29" s="794"/>
      <c r="E29" s="648"/>
      <c r="F29" s="648"/>
      <c r="G29" s="357" t="s">
        <v>34</v>
      </c>
      <c r="H29" s="648"/>
      <c r="I29" s="648"/>
      <c r="J29" s="648"/>
      <c r="K29" s="648"/>
      <c r="L29" s="648"/>
      <c r="M29" s="1018"/>
      <c r="N29" s="794"/>
      <c r="O29" s="648"/>
      <c r="P29" s="648"/>
      <c r="Q29" s="648"/>
      <c r="R29" s="648"/>
      <c r="S29" s="648"/>
      <c r="T29" s="648"/>
      <c r="U29" s="648"/>
      <c r="V29" s="648"/>
      <c r="W29" s="648"/>
      <c r="X29" s="648"/>
      <c r="Y29" s="648"/>
      <c r="Z29" s="648"/>
      <c r="AA29" s="1020"/>
    </row>
    <row r="30" spans="1:27" s="178" customFormat="1" ht="51">
      <c r="A30" s="794"/>
      <c r="B30" s="794"/>
      <c r="C30" s="794"/>
      <c r="D30" s="794"/>
      <c r="E30" s="648"/>
      <c r="F30" s="648"/>
      <c r="G30" s="357" t="s">
        <v>35</v>
      </c>
      <c r="H30" s="648"/>
      <c r="I30" s="648"/>
      <c r="J30" s="648"/>
      <c r="K30" s="648"/>
      <c r="L30" s="648"/>
      <c r="M30" s="1018"/>
      <c r="N30" s="794"/>
      <c r="O30" s="648"/>
      <c r="P30" s="648"/>
      <c r="Q30" s="648"/>
      <c r="R30" s="648"/>
      <c r="S30" s="648"/>
      <c r="T30" s="648"/>
      <c r="U30" s="648"/>
      <c r="V30" s="648"/>
      <c r="W30" s="648"/>
      <c r="X30" s="648"/>
      <c r="Y30" s="648"/>
      <c r="Z30" s="648"/>
      <c r="AA30" s="1020"/>
    </row>
    <row r="31" spans="1:27" s="178" customFormat="1" ht="12.75">
      <c r="A31" s="753"/>
      <c r="B31" s="753"/>
      <c r="C31" s="753"/>
      <c r="D31" s="753"/>
      <c r="E31" s="732"/>
      <c r="F31" s="732"/>
      <c r="G31" s="357" t="s">
        <v>27</v>
      </c>
      <c r="H31" s="732"/>
      <c r="I31" s="732"/>
      <c r="J31" s="732"/>
      <c r="K31" s="732"/>
      <c r="L31" s="732"/>
      <c r="M31" s="1019"/>
      <c r="N31" s="794"/>
      <c r="O31" s="732"/>
      <c r="P31" s="732"/>
      <c r="Q31" s="732"/>
      <c r="R31" s="732"/>
      <c r="S31" s="732"/>
      <c r="T31" s="732"/>
      <c r="U31" s="732"/>
      <c r="V31" s="732"/>
      <c r="W31" s="732"/>
      <c r="X31" s="732"/>
      <c r="Y31" s="732"/>
      <c r="Z31" s="732"/>
      <c r="AA31" s="1021"/>
    </row>
    <row r="32" spans="1:27" s="178" customFormat="1" ht="38.25">
      <c r="A32" s="629" t="s">
        <v>36</v>
      </c>
      <c r="B32" s="629" t="s">
        <v>958</v>
      </c>
      <c r="C32" s="629" t="s">
        <v>37</v>
      </c>
      <c r="D32" s="629" t="s">
        <v>91</v>
      </c>
      <c r="E32" s="629" t="s">
        <v>38</v>
      </c>
      <c r="F32" s="1012" t="s">
        <v>39</v>
      </c>
      <c r="G32" s="369" t="s">
        <v>40</v>
      </c>
      <c r="H32" s="1010" t="s">
        <v>41</v>
      </c>
      <c r="I32" s="1022"/>
      <c r="J32" s="1022"/>
      <c r="K32" s="1022"/>
      <c r="L32" s="1022"/>
      <c r="M32" s="1024"/>
      <c r="N32" s="794"/>
      <c r="O32" s="1022"/>
      <c r="P32" s="1022"/>
      <c r="Q32" s="1022"/>
      <c r="R32" s="1022"/>
      <c r="S32" s="1022"/>
      <c r="T32" s="1022"/>
      <c r="U32" s="1022"/>
      <c r="V32" s="1022"/>
      <c r="W32" s="1022"/>
      <c r="X32" s="1022"/>
      <c r="Y32" s="1022"/>
      <c r="Z32" s="1022"/>
      <c r="AA32" s="802">
        <v>0.2</v>
      </c>
    </row>
    <row r="33" spans="1:27" s="178" customFormat="1" ht="26.25" thickBot="1">
      <c r="A33" s="732"/>
      <c r="B33" s="732"/>
      <c r="C33" s="732"/>
      <c r="D33" s="732"/>
      <c r="E33" s="732"/>
      <c r="F33" s="1013"/>
      <c r="G33" s="369" t="s">
        <v>42</v>
      </c>
      <c r="H33" s="1011"/>
      <c r="I33" s="1023"/>
      <c r="J33" s="1023"/>
      <c r="K33" s="1023"/>
      <c r="L33" s="1023"/>
      <c r="M33" s="1025"/>
      <c r="N33" s="753"/>
      <c r="O33" s="1023"/>
      <c r="P33" s="1023"/>
      <c r="Q33" s="1023"/>
      <c r="R33" s="1023"/>
      <c r="S33" s="1023"/>
      <c r="T33" s="1023"/>
      <c r="U33" s="1023"/>
      <c r="V33" s="1023"/>
      <c r="W33" s="1023"/>
      <c r="X33" s="1023"/>
      <c r="Y33" s="1023"/>
      <c r="Z33" s="1023"/>
      <c r="AA33" s="1026"/>
    </row>
    <row r="34" spans="1:27" s="79" customFormat="1" ht="16.5" thickBot="1" thickTop="1">
      <c r="A34" s="570" t="s">
        <v>743</v>
      </c>
      <c r="B34" s="570"/>
      <c r="C34" s="570"/>
      <c r="D34" s="570"/>
      <c r="E34" s="570"/>
      <c r="F34" s="570"/>
      <c r="G34" s="570"/>
      <c r="H34" s="570"/>
      <c r="I34" s="267">
        <f>SUM(I30:I33)</f>
        <v>0</v>
      </c>
      <c r="J34" s="267">
        <f>SUM(J30:J33)</f>
        <v>0</v>
      </c>
      <c r="K34" s="267">
        <f>SUM(K30:K33)</f>
        <v>0</v>
      </c>
      <c r="L34" s="267">
        <f>SUM(L30:L33)</f>
        <v>0</v>
      </c>
      <c r="M34" s="267">
        <f>SUM(M30:M33)</f>
        <v>0</v>
      </c>
      <c r="N34" s="555"/>
      <c r="O34" s="555"/>
      <c r="P34" s="555"/>
      <c r="Q34" s="555"/>
      <c r="R34" s="555"/>
      <c r="S34" s="555"/>
      <c r="T34" s="555"/>
      <c r="U34" s="555"/>
      <c r="V34" s="555"/>
      <c r="W34" s="555"/>
      <c r="X34" s="555"/>
      <c r="Y34" s="555"/>
      <c r="Z34" s="555"/>
      <c r="AA34" s="514">
        <f>SUM(AA10:AA33)/3</f>
        <v>0.4166666666666667</v>
      </c>
    </row>
    <row r="35" spans="1:26" ht="13.5" thickTop="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row>
    <row r="36" spans="1:26" ht="12.7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row>
    <row r="37" spans="1:26" ht="12.7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row>
    <row r="38" spans="1:26" ht="12.7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row>
    <row r="39" spans="1:26" ht="12.7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row>
    <row r="40" spans="1:26" ht="12.75">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row>
    <row r="41" spans="1:26" ht="12.7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row>
    <row r="42" spans="1:26" ht="12.7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row>
    <row r="43" spans="1:26" ht="12.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row>
    <row r="44" spans="1:26" ht="12.75">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row>
    <row r="45" spans="1:26" ht="12.7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row>
    <row r="46" spans="1:26" ht="12.7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row>
    <row r="47" spans="1:26" ht="12.7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row>
    <row r="48" spans="1:26" ht="12.7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row>
    <row r="49" spans="1:26" ht="12.7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row>
    <row r="50" spans="1:26" ht="12.7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row>
    <row r="51" spans="1:26" ht="12.7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row>
    <row r="52" spans="1:26" ht="12.7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row>
    <row r="53" spans="1:26" ht="12.7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row>
    <row r="54" spans="1:26" ht="12.7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row>
    <row r="55" spans="1:26" ht="12.7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row>
    <row r="56" spans="1:26" ht="12.7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row>
    <row r="57" spans="1:26" ht="12.7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row>
    <row r="58" spans="1:26" ht="12.7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row>
    <row r="59" spans="1:26" ht="12.7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row>
    <row r="60" spans="1:26" ht="12.7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row>
    <row r="61" spans="1:26" ht="12.7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row>
    <row r="62" spans="1:26" ht="12.7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row>
    <row r="63" spans="1:26" ht="12.7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row>
    <row r="64" spans="1:26" ht="12.7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row>
    <row r="65" spans="1:26" ht="12.75">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row>
    <row r="66" spans="1:26" ht="12.7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row>
    <row r="67" spans="1:26" ht="12.75">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row>
    <row r="68" spans="1:26" ht="12.75">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row>
    <row r="69" spans="1:26" ht="12.75">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row>
    <row r="70" spans="1:26" ht="12.75">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row>
    <row r="71" spans="1:26" ht="12.75">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row>
    <row r="72" spans="1:26" ht="12.75">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row>
    <row r="73" spans="1:26" ht="12.75">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row>
    <row r="74" spans="1:26" ht="12.75">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row>
    <row r="75" spans="1:26" ht="12.75">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row>
    <row r="76" spans="1:26" ht="12.75">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row>
    <row r="77" spans="1:26" ht="12.75">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row>
    <row r="78" spans="1:26" ht="12.75">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row>
    <row r="79" spans="1:26" ht="12.75">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row>
    <row r="80" spans="1:26" ht="12.75">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row>
    <row r="81" spans="1:26" ht="12.75">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row>
    <row r="82" spans="1:26" ht="12.7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row>
    <row r="83" spans="1:26" ht="12.75">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row>
    <row r="84" spans="1:26" ht="12.75">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row>
    <row r="85" spans="1:26" ht="12.7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row>
    <row r="86" spans="1:26" ht="12.75">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row>
    <row r="87" spans="1:26" ht="12.7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row>
  </sheetData>
  <sheetProtection/>
  <mergeCells count="139">
    <mergeCell ref="V17:V21"/>
    <mergeCell ref="W17:W21"/>
    <mergeCell ref="X17:X21"/>
    <mergeCell ref="Y17:Y21"/>
    <mergeCell ref="Z17:Z21"/>
    <mergeCell ref="AA17:AA21"/>
    <mergeCell ref="P17:P21"/>
    <mergeCell ref="Q17:Q21"/>
    <mergeCell ref="R17:R21"/>
    <mergeCell ref="S17:S21"/>
    <mergeCell ref="T17:T21"/>
    <mergeCell ref="U17:U21"/>
    <mergeCell ref="I17:I21"/>
    <mergeCell ref="J17:J21"/>
    <mergeCell ref="K17:K21"/>
    <mergeCell ref="L17:L21"/>
    <mergeCell ref="M17:M21"/>
    <mergeCell ref="O17:O21"/>
    <mergeCell ref="V32:V33"/>
    <mergeCell ref="W32:W33"/>
    <mergeCell ref="X32:X33"/>
    <mergeCell ref="Y32:Y33"/>
    <mergeCell ref="Z32:Z33"/>
    <mergeCell ref="AA32:AA33"/>
    <mergeCell ref="P32:P33"/>
    <mergeCell ref="Q32:Q33"/>
    <mergeCell ref="R32:R33"/>
    <mergeCell ref="S32:S33"/>
    <mergeCell ref="T32:T33"/>
    <mergeCell ref="U32:U33"/>
    <mergeCell ref="I32:I33"/>
    <mergeCell ref="J32:J33"/>
    <mergeCell ref="K32:K33"/>
    <mergeCell ref="L32:L33"/>
    <mergeCell ref="M32:M33"/>
    <mergeCell ref="O32:O33"/>
    <mergeCell ref="V25:V31"/>
    <mergeCell ref="W25:W31"/>
    <mergeCell ref="X25:X31"/>
    <mergeCell ref="Y25:Y31"/>
    <mergeCell ref="Z25:Z31"/>
    <mergeCell ref="AA25:AA31"/>
    <mergeCell ref="P25:P31"/>
    <mergeCell ref="Q25:Q31"/>
    <mergeCell ref="R25:R31"/>
    <mergeCell ref="S25:S31"/>
    <mergeCell ref="T25:T31"/>
    <mergeCell ref="U25:U31"/>
    <mergeCell ref="I25:I31"/>
    <mergeCell ref="J25:J31"/>
    <mergeCell ref="K25:K31"/>
    <mergeCell ref="L25:L31"/>
    <mergeCell ref="M25:M31"/>
    <mergeCell ref="O25:O31"/>
    <mergeCell ref="DE4:EE4"/>
    <mergeCell ref="EF4:FF4"/>
    <mergeCell ref="FG4:GG4"/>
    <mergeCell ref="GH4:HH4"/>
    <mergeCell ref="HI4:II4"/>
    <mergeCell ref="IJ4:IV4"/>
    <mergeCell ref="A34:H34"/>
    <mergeCell ref="N34:Z34"/>
    <mergeCell ref="A4:AA4"/>
    <mergeCell ref="AB4:BB4"/>
    <mergeCell ref="BC4:CC4"/>
    <mergeCell ref="CD4:DD4"/>
    <mergeCell ref="B5:AA5"/>
    <mergeCell ref="B6:AA6"/>
    <mergeCell ref="B7:AA7"/>
    <mergeCell ref="H17:H21"/>
    <mergeCell ref="DE3:EE3"/>
    <mergeCell ref="EF3:FF3"/>
    <mergeCell ref="FG3:GG3"/>
    <mergeCell ref="GH3:HH3"/>
    <mergeCell ref="HI3:II3"/>
    <mergeCell ref="IJ3:IV3"/>
    <mergeCell ref="DE2:EE2"/>
    <mergeCell ref="EF2:FF2"/>
    <mergeCell ref="FG2:GG2"/>
    <mergeCell ref="GH2:HH2"/>
    <mergeCell ref="HI2:II2"/>
    <mergeCell ref="IJ2:IV2"/>
    <mergeCell ref="BC2:CC2"/>
    <mergeCell ref="AA8:AA9"/>
    <mergeCell ref="H15:H16"/>
    <mergeCell ref="A15:A21"/>
    <mergeCell ref="B15:B21"/>
    <mergeCell ref="CD2:DD2"/>
    <mergeCell ref="A3:AA3"/>
    <mergeCell ref="AB3:BB3"/>
    <mergeCell ref="BC3:CC3"/>
    <mergeCell ref="CD3:DD3"/>
    <mergeCell ref="E32:E33"/>
    <mergeCell ref="F32:F33"/>
    <mergeCell ref="A1:AA1"/>
    <mergeCell ref="A2:AA2"/>
    <mergeCell ref="AB2:BB2"/>
    <mergeCell ref="B32:B33"/>
    <mergeCell ref="C32:C33"/>
    <mergeCell ref="D32:D33"/>
    <mergeCell ref="H25:H31"/>
    <mergeCell ref="E25:E31"/>
    <mergeCell ref="F25:F31"/>
    <mergeCell ref="H32:H33"/>
    <mergeCell ref="N8:N9"/>
    <mergeCell ref="N10:N33"/>
    <mergeCell ref="A22:A31"/>
    <mergeCell ref="B22:B31"/>
    <mergeCell ref="C22:C31"/>
    <mergeCell ref="D22:D31"/>
    <mergeCell ref="A32:A33"/>
    <mergeCell ref="D15:D21"/>
    <mergeCell ref="C15:C21"/>
    <mergeCell ref="E15:E16"/>
    <mergeCell ref="F15:F16"/>
    <mergeCell ref="C8:C9"/>
    <mergeCell ref="E17:E21"/>
    <mergeCell ref="F17:F21"/>
    <mergeCell ref="E8:E9"/>
    <mergeCell ref="A10:A14"/>
    <mergeCell ref="B10:B14"/>
    <mergeCell ref="C10:C14"/>
    <mergeCell ref="D10:D14"/>
    <mergeCell ref="I8:L8"/>
    <mergeCell ref="M8:M9"/>
    <mergeCell ref="D8:D9"/>
    <mergeCell ref="H10:H14"/>
    <mergeCell ref="E10:E14"/>
    <mergeCell ref="F10:F14"/>
    <mergeCell ref="O8:Z8"/>
    <mergeCell ref="O9:Q9"/>
    <mergeCell ref="R9:T9"/>
    <mergeCell ref="U9:W9"/>
    <mergeCell ref="X9:Z9"/>
    <mergeCell ref="A8:A9"/>
    <mergeCell ref="B8:B9"/>
    <mergeCell ref="F8:F9"/>
    <mergeCell ref="G8:G9"/>
    <mergeCell ref="H8:H9"/>
  </mergeCells>
  <printOptions/>
  <pageMargins left="0.75" right="0.75" top="1" bottom="1" header="0.5" footer="0.5"/>
  <pageSetup orientation="landscape" scale="105" r:id="rId1"/>
</worksheet>
</file>

<file path=xl/worksheets/sheet22.xml><?xml version="1.0" encoding="utf-8"?>
<worksheet xmlns="http://schemas.openxmlformats.org/spreadsheetml/2006/main" xmlns:r="http://schemas.openxmlformats.org/officeDocument/2006/relationships">
  <sheetPr>
    <tabColor rgb="FF002060"/>
  </sheetPr>
  <dimension ref="A1:E66"/>
  <sheetViews>
    <sheetView zoomScalePageLayoutView="0" workbookViewId="0" topLeftCell="A1">
      <selection activeCell="B9" sqref="B9"/>
    </sheetView>
  </sheetViews>
  <sheetFormatPr defaultColWidth="11.421875" defaultRowHeight="12.75"/>
  <cols>
    <col min="1" max="1" width="48.140625" style="0" customWidth="1"/>
    <col min="2" max="2" width="15.00390625" style="0" customWidth="1"/>
    <col min="3" max="3" width="16.7109375" style="0" customWidth="1"/>
    <col min="4" max="4" width="21.28125" style="0" customWidth="1"/>
    <col min="5" max="5" width="52.8515625" style="0" customWidth="1"/>
  </cols>
  <sheetData>
    <row r="1" spans="1:5" s="532" customFormat="1" ht="23.25">
      <c r="A1" s="1030" t="s">
        <v>171</v>
      </c>
      <c r="B1" s="1031"/>
      <c r="C1" s="1031"/>
      <c r="D1" s="1031"/>
      <c r="E1" s="1032"/>
    </row>
    <row r="2" spans="1:5" s="532" customFormat="1" ht="23.25">
      <c r="A2" s="1033" t="s">
        <v>443</v>
      </c>
      <c r="B2" s="1034"/>
      <c r="C2" s="1034"/>
      <c r="D2" s="1034"/>
      <c r="E2" s="1035"/>
    </row>
    <row r="3" spans="1:5" s="522" customFormat="1" ht="26.25">
      <c r="A3" s="1027" t="s">
        <v>1309</v>
      </c>
      <c r="B3" s="1028"/>
      <c r="C3" s="1028"/>
      <c r="D3" s="1028"/>
      <c r="E3" s="1029"/>
    </row>
    <row r="4" spans="1:5" ht="15.75">
      <c r="A4" s="905" t="s">
        <v>1266</v>
      </c>
      <c r="B4" s="624"/>
      <c r="C4" s="624"/>
      <c r="D4" s="624"/>
      <c r="E4" s="1036"/>
    </row>
    <row r="5" spans="1:5" ht="15.75">
      <c r="A5" s="905" t="s">
        <v>1267</v>
      </c>
      <c r="B5" s="624"/>
      <c r="C5" s="624"/>
      <c r="D5" s="624"/>
      <c r="E5" s="1036"/>
    </row>
    <row r="6" spans="1:5" ht="16.5" thickBot="1">
      <c r="A6" s="73"/>
      <c r="B6" s="74"/>
      <c r="C6" s="74"/>
      <c r="D6" s="74"/>
      <c r="E6" s="75"/>
    </row>
    <row r="7" spans="1:5" ht="15" customHeight="1">
      <c r="A7" s="1051" t="s">
        <v>218</v>
      </c>
      <c r="B7" s="1049" t="s">
        <v>1310</v>
      </c>
      <c r="C7" s="1049" t="s">
        <v>450</v>
      </c>
      <c r="D7" s="1051" t="s">
        <v>441</v>
      </c>
      <c r="E7" s="1051" t="s">
        <v>444</v>
      </c>
    </row>
    <row r="8" spans="1:5" ht="12.75" customHeight="1" thickBot="1">
      <c r="A8" s="1052"/>
      <c r="B8" s="1050"/>
      <c r="C8" s="1050"/>
      <c r="D8" s="1052"/>
      <c r="E8" s="1053"/>
    </row>
    <row r="9" spans="1:5" ht="21" customHeight="1">
      <c r="A9" s="515" t="s">
        <v>447</v>
      </c>
      <c r="B9" s="516">
        <v>13</v>
      </c>
      <c r="C9" s="516">
        <v>8.7</v>
      </c>
      <c r="D9" s="525">
        <f>+EDUCACION!AA23</f>
        <v>0.6666666666666666</v>
      </c>
      <c r="E9" s="1037" t="s">
        <v>1290</v>
      </c>
    </row>
    <row r="10" spans="1:5" ht="21" customHeight="1">
      <c r="A10" s="515" t="s">
        <v>314</v>
      </c>
      <c r="B10" s="515">
        <v>1</v>
      </c>
      <c r="C10" s="515">
        <v>0.95</v>
      </c>
      <c r="D10" s="525">
        <f>+SALUD!AA11</f>
        <v>0.945</v>
      </c>
      <c r="E10" s="1038"/>
    </row>
    <row r="11" spans="1:5" ht="21" customHeight="1">
      <c r="A11" s="515" t="s">
        <v>194</v>
      </c>
      <c r="B11" s="515">
        <v>11</v>
      </c>
      <c r="C11" s="515">
        <v>6</v>
      </c>
      <c r="D11" s="525">
        <f>+'AGUA POTRABLE Y SANEAMIENTO BAS'!AA31</f>
        <v>0.5429999999999999</v>
      </c>
      <c r="E11" s="1038"/>
    </row>
    <row r="12" spans="1:5" ht="21" customHeight="1">
      <c r="A12" s="515" t="s">
        <v>200</v>
      </c>
      <c r="B12" s="515">
        <v>3</v>
      </c>
      <c r="C12" s="515">
        <v>1.2</v>
      </c>
      <c r="D12" s="525">
        <f>+DEPORTE!AA23</f>
        <v>0.5333333333333333</v>
      </c>
      <c r="E12" s="1038"/>
    </row>
    <row r="13" spans="1:5" ht="21" customHeight="1">
      <c r="A13" s="515" t="s">
        <v>446</v>
      </c>
      <c r="B13" s="515">
        <v>4</v>
      </c>
      <c r="C13" s="515">
        <v>2.7</v>
      </c>
      <c r="D13" s="525">
        <f>+CULTURA!AA23</f>
        <v>0.6666666666666666</v>
      </c>
      <c r="E13" s="1038"/>
    </row>
    <row r="14" spans="1:5" ht="18.75" customHeight="1">
      <c r="A14" s="515" t="s">
        <v>346</v>
      </c>
      <c r="B14" s="515">
        <v>2</v>
      </c>
      <c r="C14" s="515">
        <v>1</v>
      </c>
      <c r="D14" s="525">
        <f>+VIVIENDA!AA21</f>
        <v>0.5</v>
      </c>
      <c r="E14" s="1038"/>
    </row>
    <row r="15" spans="1:5" ht="21" customHeight="1">
      <c r="A15" s="523" t="s">
        <v>954</v>
      </c>
      <c r="B15" s="515">
        <v>4</v>
      </c>
      <c r="C15" s="515">
        <v>1</v>
      </c>
      <c r="D15" s="525">
        <f>+'DESARROLLO AGROPECUARIO'!AA43</f>
        <v>0.125</v>
      </c>
      <c r="E15" s="1038"/>
    </row>
    <row r="16" spans="1:5" ht="21" customHeight="1">
      <c r="A16" s="515" t="s">
        <v>283</v>
      </c>
      <c r="B16" s="515">
        <v>1</v>
      </c>
      <c r="C16" s="515">
        <v>1.2</v>
      </c>
      <c r="D16" s="525">
        <f>+'VIAS Y TRANSPORTE'!AA19</f>
        <v>1.2</v>
      </c>
      <c r="E16" s="1038"/>
    </row>
    <row r="17" spans="1:5" ht="21" customHeight="1">
      <c r="A17" s="515" t="s">
        <v>445</v>
      </c>
      <c r="B17" s="515">
        <v>2</v>
      </c>
      <c r="C17" s="515">
        <v>0.9</v>
      </c>
      <c r="D17" s="525">
        <f>+'MEDIO AMBIENTE'!AA20</f>
        <v>0.45</v>
      </c>
      <c r="E17" s="1038"/>
    </row>
    <row r="18" spans="1:5" ht="19.5" customHeight="1">
      <c r="A18" s="515" t="s">
        <v>1259</v>
      </c>
      <c r="B18" s="515">
        <v>3</v>
      </c>
      <c r="C18" s="515">
        <v>0</v>
      </c>
      <c r="D18" s="551">
        <f>+'GESTION DEL RIESGO'!AA23</f>
        <v>0</v>
      </c>
      <c r="E18" s="1038"/>
    </row>
    <row r="19" spans="1:5" ht="21" customHeight="1">
      <c r="A19" s="515" t="s">
        <v>246</v>
      </c>
      <c r="B19" s="515">
        <v>2</v>
      </c>
      <c r="C19" s="515">
        <v>0</v>
      </c>
      <c r="D19" s="550">
        <f>+'POLITICAS POBLACIONALES'!AA19</f>
        <v>0</v>
      </c>
      <c r="E19" s="1038"/>
    </row>
    <row r="20" spans="1:5" ht="21" customHeight="1">
      <c r="A20" s="515" t="s">
        <v>1260</v>
      </c>
      <c r="B20" s="515">
        <v>4</v>
      </c>
      <c r="C20" s="515">
        <v>2.6</v>
      </c>
      <c r="D20" s="525">
        <f>+'POBLACION VULNERABLE'!AA43</f>
        <v>0.7</v>
      </c>
      <c r="E20" s="1038"/>
    </row>
    <row r="21" spans="1:5" ht="21" customHeight="1">
      <c r="A21" s="515" t="s">
        <v>284</v>
      </c>
      <c r="B21" s="515">
        <v>4</v>
      </c>
      <c r="C21" s="515">
        <v>4</v>
      </c>
      <c r="D21" s="525">
        <f>+EQUIPAMIENTO!AA14</f>
        <v>0.36000000000000004</v>
      </c>
      <c r="E21" s="1038"/>
    </row>
    <row r="22" spans="1:5" ht="21" customHeight="1">
      <c r="A22" s="523" t="s">
        <v>287</v>
      </c>
      <c r="B22" s="515">
        <v>2</v>
      </c>
      <c r="C22" s="515">
        <v>2</v>
      </c>
      <c r="D22" s="525">
        <f>+'DESARROLLO COMUNITARIO'!AA14</f>
        <v>0.75</v>
      </c>
      <c r="E22" s="1038"/>
    </row>
    <row r="23" spans="1:5" ht="21" customHeight="1">
      <c r="A23" s="515" t="s">
        <v>293</v>
      </c>
      <c r="B23" s="515">
        <v>1</v>
      </c>
      <c r="C23" s="515">
        <v>1</v>
      </c>
      <c r="D23" s="525">
        <f>+'FORTALECIMIENTO INSTITUCIONAL'!AA18</f>
        <v>0.5625</v>
      </c>
      <c r="E23" s="1038"/>
    </row>
    <row r="24" spans="1:5" ht="21" customHeight="1">
      <c r="A24" s="515" t="s">
        <v>280</v>
      </c>
      <c r="B24" s="515">
        <v>2</v>
      </c>
      <c r="C24" s="515">
        <v>1.8</v>
      </c>
      <c r="D24" s="525">
        <f>+'JUSTICIA Y DERECHOS HUMANOS'!AA14</f>
        <v>0.875</v>
      </c>
      <c r="E24" s="1038"/>
    </row>
    <row r="25" spans="1:5" ht="21" customHeight="1">
      <c r="A25" s="515" t="s">
        <v>266</v>
      </c>
      <c r="B25" s="515">
        <v>3</v>
      </c>
      <c r="C25" s="515">
        <v>1</v>
      </c>
      <c r="D25" s="525">
        <f>+'VICTIMAS DEL CONFLICTO'!AA17</f>
        <v>0.33</v>
      </c>
      <c r="E25" s="1038"/>
    </row>
    <row r="26" spans="1:5" ht="21" customHeight="1">
      <c r="A26" s="515" t="s">
        <v>448</v>
      </c>
      <c r="B26" s="515">
        <v>4</v>
      </c>
      <c r="C26" s="515">
        <v>2</v>
      </c>
      <c r="D26" s="525">
        <f>+'PROYECTOS DE IMPACTO'!AA15</f>
        <v>0.5</v>
      </c>
      <c r="E26" s="1038"/>
    </row>
    <row r="27" spans="1:5" ht="21" customHeight="1">
      <c r="A27" s="515" t="s">
        <v>307</v>
      </c>
      <c r="B27" s="515">
        <v>1</v>
      </c>
      <c r="C27" s="515">
        <v>0</v>
      </c>
      <c r="D27" s="551">
        <f>+'ORDENAMIENTO TERRITORIAL'!AA14</f>
        <v>0</v>
      </c>
      <c r="E27" s="1038"/>
    </row>
    <row r="28" spans="1:5" ht="21" customHeight="1">
      <c r="A28" s="515" t="s">
        <v>452</v>
      </c>
      <c r="B28" s="516">
        <v>7</v>
      </c>
      <c r="C28" s="516">
        <v>3.5</v>
      </c>
      <c r="D28" s="525">
        <f>+'CONTROL INTERNO'!AA45</f>
        <v>0.41000000000000003</v>
      </c>
      <c r="E28" s="1038"/>
    </row>
    <row r="29" spans="1:5" ht="21" customHeight="1" thickBot="1">
      <c r="A29" s="515" t="s">
        <v>451</v>
      </c>
      <c r="B29" s="516">
        <v>8</v>
      </c>
      <c r="C29" s="516">
        <v>4</v>
      </c>
      <c r="D29" s="525">
        <f>+FINANCIERA!AA34</f>
        <v>0.4166666666666667</v>
      </c>
      <c r="E29" s="1038"/>
    </row>
    <row r="30" spans="1:5" ht="18" customHeight="1">
      <c r="A30" s="1041" t="s">
        <v>449</v>
      </c>
      <c r="B30" s="1042"/>
      <c r="C30" s="1043"/>
      <c r="D30" s="1047">
        <f>SUM(D9:D29)/21</f>
        <v>0.5016111111111111</v>
      </c>
      <c r="E30" s="1039"/>
    </row>
    <row r="31" spans="1:5" ht="13.5" thickBot="1">
      <c r="A31" s="1044"/>
      <c r="B31" s="1045"/>
      <c r="C31" s="1046"/>
      <c r="D31" s="1048"/>
      <c r="E31" s="1040"/>
    </row>
    <row r="51" ht="16.5" customHeight="1"/>
    <row r="66" ht="12.75">
      <c r="D66" t="s">
        <v>438</v>
      </c>
    </row>
  </sheetData>
  <sheetProtection/>
  <mergeCells count="13">
    <mergeCell ref="A7:A8"/>
    <mergeCell ref="D7:D8"/>
    <mergeCell ref="E7:E8"/>
    <mergeCell ref="A3:E3"/>
    <mergeCell ref="A1:E1"/>
    <mergeCell ref="A2:E2"/>
    <mergeCell ref="A4:E4"/>
    <mergeCell ref="A5:E5"/>
    <mergeCell ref="E9:E31"/>
    <mergeCell ref="A30:C31"/>
    <mergeCell ref="D30:D31"/>
    <mergeCell ref="B7:B8"/>
    <mergeCell ref="C7:C8"/>
  </mergeCells>
  <printOptions/>
  <pageMargins left="0.75" right="0.75" top="1" bottom="1" header="0.5" footer="0.5"/>
  <pageSetup orientation="landscape" paperSize="5" scale="65" r:id="rId2"/>
  <drawing r:id="rId1"/>
</worksheet>
</file>

<file path=xl/worksheets/sheet23.xml><?xml version="1.0" encoding="utf-8"?>
<worksheet xmlns="http://schemas.openxmlformats.org/spreadsheetml/2006/main" xmlns:r="http://schemas.openxmlformats.org/officeDocument/2006/relationships">
  <dimension ref="A1:AA1129"/>
  <sheetViews>
    <sheetView zoomScale="40" zoomScaleNormal="40" zoomScaleSheetLayoutView="40" zoomScalePageLayoutView="0" workbookViewId="0" topLeftCell="A148">
      <selection activeCell="B725" sqref="B725"/>
    </sheetView>
  </sheetViews>
  <sheetFormatPr defaultColWidth="11.421875" defaultRowHeight="12.75"/>
  <cols>
    <col min="1" max="1" width="23.7109375" style="46" customWidth="1"/>
    <col min="2" max="2" width="27.8515625" style="46" customWidth="1"/>
    <col min="3" max="3" width="23.7109375" style="46" customWidth="1"/>
    <col min="4" max="4" width="23.28125" style="46" customWidth="1"/>
    <col min="5" max="5" width="17.00390625" style="46" customWidth="1"/>
    <col min="6" max="6" width="20.00390625" style="46" customWidth="1"/>
    <col min="7" max="7" width="20.140625" style="46" customWidth="1"/>
    <col min="8" max="8" width="18.140625" style="46" customWidth="1"/>
    <col min="9" max="13" width="16.140625" style="431" customWidth="1"/>
    <col min="14" max="14" width="22.421875" style="46" customWidth="1"/>
    <col min="15" max="26" width="2.140625" style="46" customWidth="1"/>
    <col min="27" max="27" width="11.421875" style="46" customWidth="1"/>
    <col min="28" max="16384" width="11.421875" style="79" customWidth="1"/>
  </cols>
  <sheetData>
    <row r="1" spans="1:27" s="231" customFormat="1" ht="17.25" customHeight="1">
      <c r="A1" s="1055" t="s">
        <v>172</v>
      </c>
      <c r="B1" s="1055"/>
      <c r="C1" s="1055"/>
      <c r="D1" s="1055"/>
      <c r="E1" s="1055"/>
      <c r="F1" s="1055"/>
      <c r="G1" s="1055"/>
      <c r="H1" s="1055"/>
      <c r="I1" s="1055"/>
      <c r="J1" s="1055"/>
      <c r="K1" s="1055"/>
      <c r="L1" s="1055"/>
      <c r="M1" s="1055"/>
      <c r="N1" s="1055"/>
      <c r="O1" s="1055"/>
      <c r="P1" s="1055"/>
      <c r="Q1" s="1055"/>
      <c r="R1" s="1055"/>
      <c r="S1" s="1055"/>
      <c r="T1" s="1055"/>
      <c r="U1" s="1055"/>
      <c r="V1" s="1055"/>
      <c r="W1" s="1055"/>
      <c r="X1" s="1055"/>
      <c r="Y1" s="1055"/>
      <c r="Z1" s="1055"/>
      <c r="AA1" s="1055"/>
    </row>
    <row r="2" spans="1:27" s="231" customFormat="1" ht="17.25" customHeight="1">
      <c r="A2" s="1054"/>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c r="AA2" s="1054"/>
    </row>
    <row r="3" spans="1:27" s="260" customFormat="1" ht="22.5" customHeight="1">
      <c r="A3" s="391" t="s">
        <v>164</v>
      </c>
      <c r="B3" s="579" t="s">
        <v>177</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row>
    <row r="4" spans="1:27" s="260" customFormat="1" ht="85.5" customHeight="1">
      <c r="A4" s="392" t="s">
        <v>165</v>
      </c>
      <c r="B4" s="559" t="s">
        <v>227</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row>
    <row r="5" spans="1:27" s="231" customFormat="1" ht="22.5" customHeight="1">
      <c r="A5" s="391" t="s">
        <v>166</v>
      </c>
      <c r="B5" s="1057" t="s">
        <v>228</v>
      </c>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row>
    <row r="6" spans="1:27" s="212" customFormat="1" ht="18" customHeight="1">
      <c r="A6" s="686" t="s">
        <v>162</v>
      </c>
      <c r="B6" s="686" t="s">
        <v>168</v>
      </c>
      <c r="C6" s="686" t="s">
        <v>167</v>
      </c>
      <c r="D6" s="686" t="s">
        <v>170</v>
      </c>
      <c r="E6" s="686" t="s">
        <v>154</v>
      </c>
      <c r="F6" s="686" t="s">
        <v>169</v>
      </c>
      <c r="G6" s="686" t="s">
        <v>155</v>
      </c>
      <c r="H6" s="686" t="s">
        <v>174</v>
      </c>
      <c r="I6" s="1058" t="s">
        <v>156</v>
      </c>
      <c r="J6" s="1058"/>
      <c r="K6" s="1058"/>
      <c r="L6" s="1058"/>
      <c r="M6" s="1058" t="s">
        <v>163</v>
      </c>
      <c r="N6" s="689" t="s">
        <v>161</v>
      </c>
      <c r="O6" s="686" t="s">
        <v>173</v>
      </c>
      <c r="P6" s="686"/>
      <c r="Q6" s="686"/>
      <c r="R6" s="686"/>
      <c r="S6" s="686"/>
      <c r="T6" s="686"/>
      <c r="U6" s="686"/>
      <c r="V6" s="686"/>
      <c r="W6" s="686"/>
      <c r="X6" s="686"/>
      <c r="Y6" s="686"/>
      <c r="Z6" s="686"/>
      <c r="AA6" s="689" t="s">
        <v>441</v>
      </c>
    </row>
    <row r="7" spans="1:27" s="212" customFormat="1" ht="15" customHeight="1">
      <c r="A7" s="686"/>
      <c r="B7" s="686"/>
      <c r="C7" s="686"/>
      <c r="D7" s="686"/>
      <c r="E7" s="686"/>
      <c r="F7" s="686"/>
      <c r="G7" s="686"/>
      <c r="H7" s="686"/>
      <c r="I7" s="418" t="s">
        <v>157</v>
      </c>
      <c r="J7" s="418" t="s">
        <v>158</v>
      </c>
      <c r="K7" s="418" t="s">
        <v>159</v>
      </c>
      <c r="L7" s="418" t="s">
        <v>160</v>
      </c>
      <c r="M7" s="1058"/>
      <c r="N7" s="689"/>
      <c r="O7" s="689">
        <v>1</v>
      </c>
      <c r="P7" s="689"/>
      <c r="Q7" s="689"/>
      <c r="R7" s="689">
        <v>2</v>
      </c>
      <c r="S7" s="689"/>
      <c r="T7" s="689"/>
      <c r="U7" s="689">
        <v>3</v>
      </c>
      <c r="V7" s="689"/>
      <c r="W7" s="689"/>
      <c r="X7" s="689">
        <v>4</v>
      </c>
      <c r="Y7" s="689"/>
      <c r="Z7" s="689"/>
      <c r="AA7" s="689"/>
    </row>
    <row r="8" spans="1:27" ht="89.25">
      <c r="A8" s="25" t="s">
        <v>229</v>
      </c>
      <c r="B8" s="625" t="s">
        <v>230</v>
      </c>
      <c r="C8" s="144" t="s">
        <v>924</v>
      </c>
      <c r="D8" s="144" t="s">
        <v>925</v>
      </c>
      <c r="E8" s="625" t="s">
        <v>130</v>
      </c>
      <c r="F8" s="393" t="s">
        <v>850</v>
      </c>
      <c r="G8" s="81" t="s">
        <v>926</v>
      </c>
      <c r="H8" s="144" t="s">
        <v>925</v>
      </c>
      <c r="I8" s="419"/>
      <c r="J8" s="420">
        <f>143169668-J9</f>
        <v>123445270</v>
      </c>
      <c r="K8" s="419"/>
      <c r="L8" s="419"/>
      <c r="M8" s="421">
        <f aca="true" t="shared" si="0" ref="M8:M17">+I8+J8+K8+L8</f>
        <v>123445270</v>
      </c>
      <c r="N8" s="81" t="s">
        <v>927</v>
      </c>
      <c r="O8" s="127"/>
      <c r="P8" s="393"/>
      <c r="Q8" s="393"/>
      <c r="R8" s="6"/>
      <c r="S8" s="81"/>
      <c r="T8" s="81"/>
      <c r="U8" s="179"/>
      <c r="V8" s="145"/>
      <c r="W8" s="145"/>
      <c r="X8" s="179"/>
      <c r="Y8" s="179"/>
      <c r="Z8" s="145"/>
      <c r="AA8" s="394"/>
    </row>
    <row r="9" spans="1:27" ht="63.75">
      <c r="A9" s="25"/>
      <c r="B9" s="625"/>
      <c r="C9" s="144"/>
      <c r="D9" s="25"/>
      <c r="E9" s="625"/>
      <c r="F9" s="393" t="s">
        <v>928</v>
      </c>
      <c r="G9" s="81" t="s">
        <v>929</v>
      </c>
      <c r="H9" s="144" t="s">
        <v>930</v>
      </c>
      <c r="I9" s="419"/>
      <c r="J9" s="420">
        <v>19724398</v>
      </c>
      <c r="K9" s="419"/>
      <c r="L9" s="419">
        <v>139231040</v>
      </c>
      <c r="M9" s="421">
        <f t="shared" si="0"/>
        <v>158955438</v>
      </c>
      <c r="N9" s="6"/>
      <c r="O9" s="127"/>
      <c r="P9" s="127"/>
      <c r="Q9" s="127"/>
      <c r="R9" s="6"/>
      <c r="S9" s="6"/>
      <c r="T9" s="6"/>
      <c r="U9" s="179"/>
      <c r="V9" s="179"/>
      <c r="W9" s="179"/>
      <c r="X9" s="179"/>
      <c r="Y9" s="179"/>
      <c r="Z9" s="179"/>
      <c r="AA9" s="394"/>
    </row>
    <row r="10" spans="1:27" ht="102">
      <c r="A10" s="25" t="s">
        <v>231</v>
      </c>
      <c r="B10" s="126" t="s">
        <v>232</v>
      </c>
      <c r="C10" s="6" t="s">
        <v>233</v>
      </c>
      <c r="D10" s="25" t="s">
        <v>234</v>
      </c>
      <c r="E10" s="6" t="s">
        <v>132</v>
      </c>
      <c r="F10" s="81" t="s">
        <v>931</v>
      </c>
      <c r="G10" s="81" t="s">
        <v>851</v>
      </c>
      <c r="H10" s="25" t="s">
        <v>234</v>
      </c>
      <c r="I10" s="419"/>
      <c r="J10" s="420">
        <v>135000000</v>
      </c>
      <c r="K10" s="419"/>
      <c r="L10" s="419"/>
      <c r="M10" s="421">
        <f t="shared" si="0"/>
        <v>135000000</v>
      </c>
      <c r="N10" s="81" t="s">
        <v>932</v>
      </c>
      <c r="O10" s="127"/>
      <c r="P10" s="127"/>
      <c r="Q10" s="127"/>
      <c r="R10" s="6"/>
      <c r="S10" s="6"/>
      <c r="T10" s="6"/>
      <c r="U10" s="179"/>
      <c r="V10" s="179"/>
      <c r="W10" s="179"/>
      <c r="X10" s="179"/>
      <c r="Y10" s="179"/>
      <c r="Z10" s="179"/>
      <c r="AA10" s="394"/>
    </row>
    <row r="11" spans="1:27" ht="51">
      <c r="A11" s="25"/>
      <c r="B11" s="126"/>
      <c r="C11" s="6"/>
      <c r="D11" s="25"/>
      <c r="E11" s="81" t="s">
        <v>933</v>
      </c>
      <c r="F11" s="81" t="s">
        <v>853</v>
      </c>
      <c r="G11" s="6"/>
      <c r="H11" s="144" t="s">
        <v>854</v>
      </c>
      <c r="I11" s="419"/>
      <c r="J11" s="420">
        <v>15000000</v>
      </c>
      <c r="K11" s="419"/>
      <c r="L11" s="419"/>
      <c r="M11" s="421">
        <f t="shared" si="0"/>
        <v>15000000</v>
      </c>
      <c r="N11" s="6"/>
      <c r="O11" s="127"/>
      <c r="P11" s="127"/>
      <c r="Q11" s="127"/>
      <c r="R11" s="6"/>
      <c r="S11" s="6"/>
      <c r="T11" s="6"/>
      <c r="U11" s="179"/>
      <c r="V11" s="179"/>
      <c r="W11" s="179"/>
      <c r="X11" s="179"/>
      <c r="Y11" s="179"/>
      <c r="Z11" s="179"/>
      <c r="AA11" s="394"/>
    </row>
    <row r="12" spans="1:27" ht="89.25">
      <c r="A12" s="1075" t="s">
        <v>235</v>
      </c>
      <c r="B12" s="566" t="s">
        <v>236</v>
      </c>
      <c r="C12" s="6" t="s">
        <v>237</v>
      </c>
      <c r="D12" s="6" t="s">
        <v>238</v>
      </c>
      <c r="E12" s="625" t="s">
        <v>135</v>
      </c>
      <c r="F12" s="81" t="s">
        <v>934</v>
      </c>
      <c r="G12" s="81" t="s">
        <v>935</v>
      </c>
      <c r="H12" s="6" t="s">
        <v>238</v>
      </c>
      <c r="I12" s="419"/>
      <c r="J12" s="420">
        <v>50000000</v>
      </c>
      <c r="K12" s="419"/>
      <c r="L12" s="419"/>
      <c r="M12" s="421">
        <f t="shared" si="0"/>
        <v>50000000</v>
      </c>
      <c r="N12" s="81" t="s">
        <v>936</v>
      </c>
      <c r="O12" s="127"/>
      <c r="P12" s="127"/>
      <c r="Q12" s="127"/>
      <c r="R12" s="6"/>
      <c r="S12" s="6"/>
      <c r="T12" s="6"/>
      <c r="U12" s="179"/>
      <c r="V12" s="179"/>
      <c r="W12" s="179"/>
      <c r="X12" s="179"/>
      <c r="Y12" s="179"/>
      <c r="Z12" s="179"/>
      <c r="AA12" s="394"/>
    </row>
    <row r="13" spans="1:27" ht="76.5">
      <c r="A13" s="1075"/>
      <c r="B13" s="566"/>
      <c r="C13" s="128" t="s">
        <v>175</v>
      </c>
      <c r="D13" s="128" t="s">
        <v>176</v>
      </c>
      <c r="E13" s="625"/>
      <c r="F13" s="128"/>
      <c r="G13" s="128"/>
      <c r="H13" s="128" t="s">
        <v>176</v>
      </c>
      <c r="I13" s="422"/>
      <c r="J13" s="423"/>
      <c r="K13" s="422"/>
      <c r="L13" s="422"/>
      <c r="M13" s="424">
        <f t="shared" si="0"/>
        <v>0</v>
      </c>
      <c r="N13" s="128"/>
      <c r="O13" s="129"/>
      <c r="P13" s="129"/>
      <c r="Q13" s="129"/>
      <c r="R13" s="128"/>
      <c r="S13" s="128"/>
      <c r="T13" s="128"/>
      <c r="U13" s="180"/>
      <c r="V13" s="180"/>
      <c r="W13" s="180"/>
      <c r="X13" s="180"/>
      <c r="Y13" s="180"/>
      <c r="Z13" s="180"/>
      <c r="AA13" s="395"/>
    </row>
    <row r="14" spans="1:27" ht="25.5">
      <c r="A14" s="1075"/>
      <c r="B14" s="566"/>
      <c r="C14" s="128"/>
      <c r="D14" s="128"/>
      <c r="E14" s="625"/>
      <c r="F14" s="628" t="s">
        <v>858</v>
      </c>
      <c r="G14" s="81" t="s">
        <v>857</v>
      </c>
      <c r="H14" s="625" t="s">
        <v>238</v>
      </c>
      <c r="I14" s="422"/>
      <c r="J14" s="423"/>
      <c r="K14" s="422"/>
      <c r="L14" s="422"/>
      <c r="M14" s="424"/>
      <c r="N14" s="128"/>
      <c r="O14" s="129"/>
      <c r="P14" s="129"/>
      <c r="Q14" s="129"/>
      <c r="R14" s="128"/>
      <c r="S14" s="128"/>
      <c r="T14" s="128"/>
      <c r="U14" s="180"/>
      <c r="V14" s="180"/>
      <c r="W14" s="180"/>
      <c r="X14" s="180"/>
      <c r="Y14" s="180"/>
      <c r="Z14" s="180"/>
      <c r="AA14" s="395"/>
    </row>
    <row r="15" spans="1:27" ht="25.5">
      <c r="A15" s="1075"/>
      <c r="B15" s="566"/>
      <c r="C15" s="128"/>
      <c r="D15" s="128"/>
      <c r="E15" s="6"/>
      <c r="F15" s="628"/>
      <c r="G15" s="81" t="s">
        <v>937</v>
      </c>
      <c r="H15" s="625"/>
      <c r="I15" s="422"/>
      <c r="J15" s="423">
        <v>20000000</v>
      </c>
      <c r="K15" s="422"/>
      <c r="L15" s="422"/>
      <c r="M15" s="424">
        <f>+I15+J15+K15+L15</f>
        <v>20000000</v>
      </c>
      <c r="N15" s="128"/>
      <c r="O15" s="129"/>
      <c r="P15" s="129"/>
      <c r="Q15" s="129"/>
      <c r="R15" s="128"/>
      <c r="S15" s="128"/>
      <c r="T15" s="128"/>
      <c r="U15" s="180"/>
      <c r="V15" s="180"/>
      <c r="W15" s="180"/>
      <c r="X15" s="180"/>
      <c r="Y15" s="180"/>
      <c r="Z15" s="180"/>
      <c r="AA15" s="395"/>
    </row>
    <row r="16" spans="1:27" ht="114.75">
      <c r="A16" s="1075"/>
      <c r="B16" s="566"/>
      <c r="C16" s="130" t="s">
        <v>239</v>
      </c>
      <c r="D16" s="130" t="s">
        <v>238</v>
      </c>
      <c r="E16" s="6" t="s">
        <v>138</v>
      </c>
      <c r="F16" s="81" t="s">
        <v>938</v>
      </c>
      <c r="G16" s="81" t="s">
        <v>859</v>
      </c>
      <c r="H16" s="130" t="s">
        <v>140</v>
      </c>
      <c r="I16" s="425"/>
      <c r="J16" s="426">
        <v>62732073</v>
      </c>
      <c r="K16" s="425"/>
      <c r="L16" s="425"/>
      <c r="M16" s="421">
        <f t="shared" si="0"/>
        <v>62732073</v>
      </c>
      <c r="N16" s="81" t="s">
        <v>939</v>
      </c>
      <c r="O16" s="127"/>
      <c r="P16" s="127"/>
      <c r="Q16" s="127"/>
      <c r="R16" s="6"/>
      <c r="S16" s="6"/>
      <c r="T16" s="6"/>
      <c r="U16" s="179"/>
      <c r="V16" s="179"/>
      <c r="W16" s="179"/>
      <c r="X16" s="179"/>
      <c r="Y16" s="179"/>
      <c r="Z16" s="179"/>
      <c r="AA16" s="396"/>
    </row>
    <row r="17" spans="1:27" ht="76.5">
      <c r="A17" s="1075"/>
      <c r="B17" s="566"/>
      <c r="C17" s="130" t="s">
        <v>240</v>
      </c>
      <c r="D17" s="130" t="s">
        <v>241</v>
      </c>
      <c r="E17" s="6" t="s">
        <v>142</v>
      </c>
      <c r="F17" s="81" t="s">
        <v>860</v>
      </c>
      <c r="G17" s="81" t="s">
        <v>861</v>
      </c>
      <c r="H17" s="81" t="s">
        <v>241</v>
      </c>
      <c r="I17" s="425"/>
      <c r="J17" s="426">
        <v>40000000</v>
      </c>
      <c r="K17" s="425"/>
      <c r="L17" s="425"/>
      <c r="M17" s="421">
        <f t="shared" si="0"/>
        <v>40000000</v>
      </c>
      <c r="N17" s="81" t="s">
        <v>940</v>
      </c>
      <c r="O17" s="127"/>
      <c r="P17" s="127"/>
      <c r="Q17" s="127"/>
      <c r="R17" s="6"/>
      <c r="S17" s="6"/>
      <c r="T17" s="6"/>
      <c r="U17" s="179"/>
      <c r="V17" s="179"/>
      <c r="W17" s="179"/>
      <c r="X17" s="179"/>
      <c r="Y17" s="179"/>
      <c r="Z17" s="179"/>
      <c r="AA17" s="396"/>
    </row>
    <row r="18" spans="1:27" ht="38.25">
      <c r="A18" s="397"/>
      <c r="B18" s="398"/>
      <c r="C18" s="399"/>
      <c r="D18" s="641" t="s">
        <v>244</v>
      </c>
      <c r="E18" s="399"/>
      <c r="F18" s="20" t="s">
        <v>152</v>
      </c>
      <c r="G18" s="399"/>
      <c r="H18" s="25" t="s">
        <v>245</v>
      </c>
      <c r="I18" s="427"/>
      <c r="J18" s="427"/>
      <c r="K18" s="427"/>
      <c r="L18" s="427"/>
      <c r="M18" s="421"/>
      <c r="N18" s="399"/>
      <c r="O18" s="127"/>
      <c r="P18" s="127"/>
      <c r="Q18" s="127"/>
      <c r="R18" s="6"/>
      <c r="S18" s="6"/>
      <c r="T18" s="6"/>
      <c r="U18" s="179"/>
      <c r="V18" s="179"/>
      <c r="W18" s="179"/>
      <c r="X18" s="179"/>
      <c r="Y18" s="179"/>
      <c r="Z18" s="179"/>
      <c r="AA18" s="394"/>
    </row>
    <row r="19" spans="1:27" ht="102">
      <c r="A19" s="400" t="s">
        <v>242</v>
      </c>
      <c r="B19" s="401" t="s">
        <v>243</v>
      </c>
      <c r="C19" s="402" t="s">
        <v>242</v>
      </c>
      <c r="D19" s="1075"/>
      <c r="E19" s="402" t="s">
        <v>941</v>
      </c>
      <c r="F19" s="81" t="s">
        <v>942</v>
      </c>
      <c r="G19" s="402" t="s">
        <v>943</v>
      </c>
      <c r="H19" s="25" t="s">
        <v>146</v>
      </c>
      <c r="I19" s="427"/>
      <c r="J19" s="427"/>
      <c r="K19" s="427"/>
      <c r="L19" s="427"/>
      <c r="M19" s="421"/>
      <c r="N19" s="402" t="s">
        <v>944</v>
      </c>
      <c r="O19" s="141"/>
      <c r="P19" s="141"/>
      <c r="Q19" s="141"/>
      <c r="R19" s="131"/>
      <c r="S19" s="131"/>
      <c r="T19" s="131"/>
      <c r="U19" s="181"/>
      <c r="V19" s="181"/>
      <c r="W19" s="181"/>
      <c r="X19" s="181"/>
      <c r="Y19" s="181"/>
      <c r="Z19" s="181"/>
      <c r="AA19" s="396"/>
    </row>
    <row r="20" spans="1:27" ht="51">
      <c r="A20" s="403"/>
      <c r="B20" s="403"/>
      <c r="C20" s="403"/>
      <c r="D20" s="1075"/>
      <c r="E20" s="403"/>
      <c r="F20" s="6" t="s">
        <v>148</v>
      </c>
      <c r="G20" s="403"/>
      <c r="H20" s="25" t="s">
        <v>149</v>
      </c>
      <c r="I20" s="428"/>
      <c r="J20" s="428"/>
      <c r="K20" s="428"/>
      <c r="L20" s="428"/>
      <c r="M20" s="429"/>
      <c r="N20" s="403"/>
      <c r="O20" s="127"/>
      <c r="P20" s="127"/>
      <c r="Q20" s="127"/>
      <c r="R20" s="6"/>
      <c r="S20" s="6"/>
      <c r="T20" s="6"/>
      <c r="U20" s="179"/>
      <c r="V20" s="179"/>
      <c r="W20" s="179"/>
      <c r="X20" s="179"/>
      <c r="Y20" s="179"/>
      <c r="Z20" s="179"/>
      <c r="AA20" s="395"/>
    </row>
    <row r="21" spans="1:27" ht="38.25">
      <c r="A21" s="403"/>
      <c r="B21" s="403"/>
      <c r="C21" s="403"/>
      <c r="D21" s="1075"/>
      <c r="E21" s="403"/>
      <c r="F21" s="6" t="s">
        <v>151</v>
      </c>
      <c r="G21" s="403"/>
      <c r="H21" s="144" t="s">
        <v>945</v>
      </c>
      <c r="I21" s="428"/>
      <c r="J21" s="428"/>
      <c r="K21" s="428"/>
      <c r="L21" s="428"/>
      <c r="M21" s="429"/>
      <c r="N21" s="403"/>
      <c r="O21" s="127"/>
      <c r="P21" s="127"/>
      <c r="Q21" s="127"/>
      <c r="R21" s="6"/>
      <c r="S21" s="6"/>
      <c r="T21" s="6"/>
      <c r="U21" s="179"/>
      <c r="V21" s="179"/>
      <c r="W21" s="179"/>
      <c r="X21" s="179"/>
      <c r="Y21" s="179"/>
      <c r="Z21" s="179"/>
      <c r="AA21" s="395"/>
    </row>
    <row r="22" spans="1:27" ht="15">
      <c r="A22" s="1076" t="s">
        <v>743</v>
      </c>
      <c r="B22" s="1076"/>
      <c r="C22" s="1076"/>
      <c r="D22" s="1076"/>
      <c r="E22" s="1076"/>
      <c r="F22" s="1076"/>
      <c r="G22" s="1076"/>
      <c r="H22" s="1076"/>
      <c r="I22" s="430">
        <f>SUM(I8:I21)</f>
        <v>0</v>
      </c>
      <c r="J22" s="430">
        <f>SUM(J8:J21)</f>
        <v>465901741</v>
      </c>
      <c r="K22" s="430">
        <f>SUM(K8:K21)</f>
        <v>0</v>
      </c>
      <c r="L22" s="430">
        <f>SUM(L8:L21)</f>
        <v>139231040</v>
      </c>
      <c r="M22" s="430">
        <f>SUM(M8:M21)</f>
        <v>605132781</v>
      </c>
      <c r="N22" s="1077"/>
      <c r="O22" s="1077"/>
      <c r="P22" s="1077"/>
      <c r="Q22" s="1077"/>
      <c r="R22" s="1077"/>
      <c r="S22" s="1077"/>
      <c r="T22" s="1077"/>
      <c r="U22" s="1077"/>
      <c r="V22" s="1077"/>
      <c r="W22" s="1077"/>
      <c r="X22" s="1077"/>
      <c r="Y22" s="1077"/>
      <c r="Z22" s="1077"/>
      <c r="AA22" s="380"/>
    </row>
    <row r="23" ht="14.25">
      <c r="J23" s="432"/>
    </row>
    <row r="24" ht="14.25">
      <c r="J24" s="432"/>
    </row>
    <row r="25" ht="14.25">
      <c r="J25" s="432"/>
    </row>
    <row r="26" ht="14.25">
      <c r="J26" s="432"/>
    </row>
    <row r="27" ht="14.25">
      <c r="J27" s="432"/>
    </row>
    <row r="28" ht="14.25">
      <c r="J28" s="432"/>
    </row>
    <row r="29" ht="14.25">
      <c r="J29" s="432"/>
    </row>
    <row r="30" ht="14.25">
      <c r="J30" s="432"/>
    </row>
    <row r="70" spans="1:27" s="2" customFormat="1" ht="18">
      <c r="A70" s="1056" t="s">
        <v>172</v>
      </c>
      <c r="B70" s="1056"/>
      <c r="C70" s="1056"/>
      <c r="D70" s="1056"/>
      <c r="E70" s="1056"/>
      <c r="F70" s="1056"/>
      <c r="G70" s="1056"/>
      <c r="H70" s="1056"/>
      <c r="I70" s="1056"/>
      <c r="J70" s="1056"/>
      <c r="K70" s="1056"/>
      <c r="L70" s="1056"/>
      <c r="M70" s="1056"/>
      <c r="N70" s="1056"/>
      <c r="O70" s="1056"/>
      <c r="P70" s="1056"/>
      <c r="Q70" s="1056"/>
      <c r="R70" s="1056"/>
      <c r="S70" s="1056"/>
      <c r="T70" s="1056"/>
      <c r="U70" s="1056"/>
      <c r="V70" s="1056"/>
      <c r="W70" s="1056"/>
      <c r="X70" s="1056"/>
      <c r="Y70" s="1056"/>
      <c r="Z70" s="1056"/>
      <c r="AA70" s="1056"/>
    </row>
    <row r="71" spans="1:27" s="2" customFormat="1" ht="18">
      <c r="A71" s="1056"/>
      <c r="B71" s="1056"/>
      <c r="C71" s="1056"/>
      <c r="D71" s="1056"/>
      <c r="E71" s="1056"/>
      <c r="F71" s="1056"/>
      <c r="G71" s="1056"/>
      <c r="H71" s="1056"/>
      <c r="I71" s="1056"/>
      <c r="J71" s="1056"/>
      <c r="K71" s="1056"/>
      <c r="L71" s="1056"/>
      <c r="M71" s="1056"/>
      <c r="N71" s="1056"/>
      <c r="O71" s="1056"/>
      <c r="P71" s="1056"/>
      <c r="Q71" s="1056"/>
      <c r="R71" s="1056"/>
      <c r="S71" s="1056"/>
      <c r="T71" s="1056"/>
      <c r="U71" s="1056"/>
      <c r="V71" s="1056"/>
      <c r="W71" s="1056"/>
      <c r="X71" s="1056"/>
      <c r="Y71" s="1056"/>
      <c r="Z71" s="1056"/>
      <c r="AA71" s="1056"/>
    </row>
    <row r="72" spans="1:27" s="66" customFormat="1" ht="15.75">
      <c r="A72" s="34" t="s">
        <v>313</v>
      </c>
      <c r="B72" s="585" t="s">
        <v>314</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row>
    <row r="73" spans="1:27" s="66" customFormat="1" ht="37.5" customHeight="1">
      <c r="A73" s="35" t="s">
        <v>165</v>
      </c>
      <c r="B73" s="1078" t="s">
        <v>863</v>
      </c>
      <c r="C73" s="1079"/>
      <c r="D73" s="1079"/>
      <c r="E73" s="1079"/>
      <c r="F73" s="1079"/>
      <c r="G73" s="1079"/>
      <c r="H73" s="1079"/>
      <c r="I73" s="1079"/>
      <c r="J73" s="1079"/>
      <c r="K73" s="1079"/>
      <c r="L73" s="1079"/>
      <c r="M73" s="1079"/>
      <c r="N73" s="1079"/>
      <c r="O73" s="1079"/>
      <c r="P73" s="1079"/>
      <c r="Q73" s="1079"/>
      <c r="R73" s="1079"/>
      <c r="S73" s="1079"/>
      <c r="T73" s="1079"/>
      <c r="U73" s="1079"/>
      <c r="V73" s="1079"/>
      <c r="W73" s="1079"/>
      <c r="X73" s="1079"/>
      <c r="Y73" s="1079"/>
      <c r="Z73" s="1079"/>
      <c r="AA73" s="1079"/>
    </row>
    <row r="74" spans="1:27" s="66" customFormat="1" ht="15.75">
      <c r="A74" s="34" t="s">
        <v>166</v>
      </c>
      <c r="B74" s="589" t="s">
        <v>442</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row>
    <row r="75" spans="1:27" s="2" customFormat="1" ht="16.5" customHeight="1">
      <c r="A75" s="1080" t="s">
        <v>162</v>
      </c>
      <c r="B75" s="1080" t="s">
        <v>168</v>
      </c>
      <c r="C75" s="1080" t="s">
        <v>167</v>
      </c>
      <c r="D75" s="1080" t="s">
        <v>170</v>
      </c>
      <c r="E75" s="1080" t="s">
        <v>154</v>
      </c>
      <c r="F75" s="1080" t="s">
        <v>169</v>
      </c>
      <c r="G75" s="1080" t="s">
        <v>155</v>
      </c>
      <c r="H75" s="1080" t="s">
        <v>174</v>
      </c>
      <c r="I75" s="1058" t="s">
        <v>156</v>
      </c>
      <c r="J75" s="1058"/>
      <c r="K75" s="1058"/>
      <c r="L75" s="1058"/>
      <c r="M75" s="1058" t="s">
        <v>163</v>
      </c>
      <c r="N75" s="1081" t="s">
        <v>161</v>
      </c>
      <c r="O75" s="1082" t="s">
        <v>173</v>
      </c>
      <c r="P75" s="1082"/>
      <c r="Q75" s="1082"/>
      <c r="R75" s="1082"/>
      <c r="S75" s="1082"/>
      <c r="T75" s="1082"/>
      <c r="U75" s="1082"/>
      <c r="V75" s="1082"/>
      <c r="W75" s="1082"/>
      <c r="X75" s="1082"/>
      <c r="Y75" s="1082"/>
      <c r="Z75" s="1082"/>
      <c r="AA75" s="1081" t="s">
        <v>441</v>
      </c>
    </row>
    <row r="76" spans="1:27" s="2" customFormat="1" ht="16.5" customHeight="1">
      <c r="A76" s="1080"/>
      <c r="B76" s="1080"/>
      <c r="C76" s="1080"/>
      <c r="D76" s="1080"/>
      <c r="E76" s="1080"/>
      <c r="F76" s="1080"/>
      <c r="G76" s="1080"/>
      <c r="H76" s="1080"/>
      <c r="I76" s="418" t="s">
        <v>157</v>
      </c>
      <c r="J76" s="418" t="s">
        <v>158</v>
      </c>
      <c r="K76" s="418" t="s">
        <v>159</v>
      </c>
      <c r="L76" s="418" t="s">
        <v>160</v>
      </c>
      <c r="M76" s="1058"/>
      <c r="N76" s="1081"/>
      <c r="O76" s="1081">
        <v>1</v>
      </c>
      <c r="P76" s="1081"/>
      <c r="Q76" s="1081"/>
      <c r="R76" s="1081">
        <v>2</v>
      </c>
      <c r="S76" s="1081"/>
      <c r="T76" s="1081"/>
      <c r="U76" s="1081">
        <v>3</v>
      </c>
      <c r="V76" s="1081"/>
      <c r="W76" s="1081"/>
      <c r="X76" s="1081">
        <v>4</v>
      </c>
      <c r="Y76" s="1081"/>
      <c r="Z76" s="1081"/>
      <c r="AA76" s="1081"/>
    </row>
    <row r="77" spans="1:27" s="271" customFormat="1" ht="114.75">
      <c r="A77" s="404" t="s">
        <v>121</v>
      </c>
      <c r="B77" s="405" t="s">
        <v>862</v>
      </c>
      <c r="C77" s="404">
        <v>1</v>
      </c>
      <c r="D77" s="404" t="s">
        <v>864</v>
      </c>
      <c r="E77" s="404" t="s">
        <v>865</v>
      </c>
      <c r="F77" s="404">
        <v>1</v>
      </c>
      <c r="G77" s="404" t="s">
        <v>866</v>
      </c>
      <c r="H77" s="404" t="s">
        <v>864</v>
      </c>
      <c r="I77" s="433">
        <v>40000000</v>
      </c>
      <c r="J77" s="433">
        <f>2554578535+98420070</f>
        <v>2652998605</v>
      </c>
      <c r="K77" s="433">
        <v>700000000</v>
      </c>
      <c r="L77" s="433">
        <v>2658780005</v>
      </c>
      <c r="M77" s="434">
        <f>+I77+J77+K77+L77</f>
        <v>6051778610</v>
      </c>
      <c r="N77" s="406" t="s">
        <v>315</v>
      </c>
      <c r="O77" s="406"/>
      <c r="P77" s="406"/>
      <c r="Q77" s="406"/>
      <c r="R77" s="406"/>
      <c r="S77" s="406"/>
      <c r="T77" s="406"/>
      <c r="U77" s="406"/>
      <c r="V77" s="406"/>
      <c r="W77" s="406"/>
      <c r="X77" s="406"/>
      <c r="Y77" s="406"/>
      <c r="Z77" s="406"/>
      <c r="AA77" s="385"/>
    </row>
    <row r="78" spans="1:27" s="271" customFormat="1" ht="12.75">
      <c r="A78" s="1083" t="s">
        <v>743</v>
      </c>
      <c r="B78" s="1083"/>
      <c r="C78" s="1083"/>
      <c r="D78" s="1083"/>
      <c r="E78" s="1083"/>
      <c r="F78" s="1083"/>
      <c r="G78" s="1083"/>
      <c r="H78" s="1083"/>
      <c r="I78" s="435">
        <f>SUM(I70:I77)</f>
        <v>40000000</v>
      </c>
      <c r="J78" s="435">
        <f>SUM(J70:J77)</f>
        <v>2652998605</v>
      </c>
      <c r="K78" s="435">
        <f>SUM(K70:K77)</f>
        <v>700000000</v>
      </c>
      <c r="L78" s="435">
        <v>2658780005</v>
      </c>
      <c r="M78" s="435">
        <f>SUM(M70:M77)</f>
        <v>6051778610</v>
      </c>
      <c r="N78" s="1084"/>
      <c r="O78" s="1084"/>
      <c r="P78" s="1084"/>
      <c r="Q78" s="1084"/>
      <c r="R78" s="1084"/>
      <c r="S78" s="1084"/>
      <c r="T78" s="1084"/>
      <c r="U78" s="1084"/>
      <c r="V78" s="1084"/>
      <c r="W78" s="1084"/>
      <c r="X78" s="1084"/>
      <c r="Y78" s="1084"/>
      <c r="Z78" s="1084"/>
      <c r="AA78" s="388"/>
    </row>
    <row r="126" spans="1:27" s="45" customFormat="1" ht="15">
      <c r="A126" s="1085" t="s">
        <v>172</v>
      </c>
      <c r="B126" s="1085"/>
      <c r="C126" s="1085"/>
      <c r="D126" s="1085"/>
      <c r="E126" s="1085"/>
      <c r="F126" s="1085"/>
      <c r="G126" s="1085"/>
      <c r="H126" s="1085"/>
      <c r="I126" s="1085"/>
      <c r="J126" s="1085"/>
      <c r="K126" s="1085"/>
      <c r="L126" s="1085"/>
      <c r="M126" s="1085"/>
      <c r="N126" s="1085"/>
      <c r="O126" s="1085"/>
      <c r="P126" s="1085"/>
      <c r="Q126" s="1085"/>
      <c r="R126" s="1085"/>
      <c r="S126" s="1085"/>
      <c r="T126" s="1085"/>
      <c r="U126" s="1085"/>
      <c r="V126" s="1085"/>
      <c r="W126" s="1085"/>
      <c r="X126" s="1085"/>
      <c r="Y126" s="1085"/>
      <c r="Z126" s="1085"/>
      <c r="AA126" s="1085"/>
    </row>
    <row r="127" spans="1:27" s="45" customFormat="1" ht="15">
      <c r="A127" s="931"/>
      <c r="B127" s="932"/>
      <c r="C127" s="932"/>
      <c r="D127" s="932"/>
      <c r="E127" s="932"/>
      <c r="F127" s="932"/>
      <c r="G127" s="932"/>
      <c r="H127" s="932"/>
      <c r="I127" s="932"/>
      <c r="J127" s="932"/>
      <c r="K127" s="932"/>
      <c r="L127" s="932"/>
      <c r="M127" s="932"/>
      <c r="N127" s="932"/>
      <c r="O127" s="932"/>
      <c r="P127" s="932"/>
      <c r="Q127" s="932"/>
      <c r="R127" s="932"/>
      <c r="S127" s="932"/>
      <c r="T127" s="932"/>
      <c r="U127" s="932"/>
      <c r="V127" s="932"/>
      <c r="W127" s="932"/>
      <c r="X127" s="932"/>
      <c r="Y127" s="932"/>
      <c r="Z127" s="932"/>
      <c r="AA127" s="933"/>
    </row>
    <row r="128" spans="1:27" s="260" customFormat="1" ht="21.75" customHeight="1">
      <c r="A128" s="391" t="s">
        <v>617</v>
      </c>
      <c r="B128" s="579" t="s">
        <v>194</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row>
    <row r="129" spans="1:27" s="260" customFormat="1" ht="80.25" customHeight="1">
      <c r="A129" s="392" t="s">
        <v>165</v>
      </c>
      <c r="B129" s="559" t="s">
        <v>195</v>
      </c>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row>
    <row r="130" spans="1:27" s="231" customFormat="1" ht="21.75" customHeight="1">
      <c r="A130" s="391" t="s">
        <v>166</v>
      </c>
      <c r="B130" s="1057" t="s">
        <v>196</v>
      </c>
      <c r="C130" s="1057"/>
      <c r="D130" s="1057"/>
      <c r="E130" s="1057"/>
      <c r="F130" s="1057"/>
      <c r="G130" s="1057"/>
      <c r="H130" s="1057"/>
      <c r="I130" s="1057"/>
      <c r="J130" s="1057"/>
      <c r="K130" s="1057"/>
      <c r="L130" s="1057"/>
      <c r="M130" s="1057"/>
      <c r="N130" s="1057"/>
      <c r="O130" s="1057"/>
      <c r="P130" s="1057"/>
      <c r="Q130" s="1057"/>
      <c r="R130" s="1057"/>
      <c r="S130" s="1057"/>
      <c r="T130" s="1057"/>
      <c r="U130" s="1057"/>
      <c r="V130" s="1057"/>
      <c r="W130" s="1057"/>
      <c r="X130" s="1057"/>
      <c r="Y130" s="1057"/>
      <c r="Z130" s="1057"/>
      <c r="AA130" s="1057"/>
    </row>
    <row r="131" spans="1:27" s="212" customFormat="1" ht="18" customHeight="1">
      <c r="A131" s="686" t="s">
        <v>162</v>
      </c>
      <c r="B131" s="686" t="s">
        <v>168</v>
      </c>
      <c r="C131" s="686" t="s">
        <v>167</v>
      </c>
      <c r="D131" s="686" t="s">
        <v>170</v>
      </c>
      <c r="E131" s="686" t="s">
        <v>154</v>
      </c>
      <c r="F131" s="686" t="s">
        <v>169</v>
      </c>
      <c r="G131" s="686" t="s">
        <v>155</v>
      </c>
      <c r="H131" s="686" t="s">
        <v>174</v>
      </c>
      <c r="I131" s="1058" t="s">
        <v>156</v>
      </c>
      <c r="J131" s="1058"/>
      <c r="K131" s="1058"/>
      <c r="L131" s="1058"/>
      <c r="M131" s="1058" t="s">
        <v>163</v>
      </c>
      <c r="N131" s="689" t="s">
        <v>161</v>
      </c>
      <c r="O131" s="686" t="s">
        <v>173</v>
      </c>
      <c r="P131" s="686"/>
      <c r="Q131" s="686"/>
      <c r="R131" s="686"/>
      <c r="S131" s="686"/>
      <c r="T131" s="686"/>
      <c r="U131" s="686"/>
      <c r="V131" s="686"/>
      <c r="W131" s="686"/>
      <c r="X131" s="686"/>
      <c r="Y131" s="686"/>
      <c r="Z131" s="686"/>
      <c r="AA131" s="689" t="s">
        <v>441</v>
      </c>
    </row>
    <row r="132" spans="1:27" s="212" customFormat="1" ht="15" customHeight="1">
      <c r="A132" s="686"/>
      <c r="B132" s="686"/>
      <c r="C132" s="686"/>
      <c r="D132" s="686"/>
      <c r="E132" s="686"/>
      <c r="F132" s="686"/>
      <c r="G132" s="686"/>
      <c r="H132" s="686"/>
      <c r="I132" s="418" t="s">
        <v>157</v>
      </c>
      <c r="J132" s="418" t="s">
        <v>158</v>
      </c>
      <c r="K132" s="418" t="s">
        <v>159</v>
      </c>
      <c r="L132" s="418" t="s">
        <v>160</v>
      </c>
      <c r="M132" s="1058"/>
      <c r="N132" s="689"/>
      <c r="O132" s="689">
        <v>1</v>
      </c>
      <c r="P132" s="689"/>
      <c r="Q132" s="689"/>
      <c r="R132" s="689">
        <v>2</v>
      </c>
      <c r="S132" s="689"/>
      <c r="T132" s="689"/>
      <c r="U132" s="689">
        <v>3</v>
      </c>
      <c r="V132" s="689"/>
      <c r="W132" s="689"/>
      <c r="X132" s="689">
        <v>4</v>
      </c>
      <c r="Y132" s="689"/>
      <c r="Z132" s="689"/>
      <c r="AA132" s="689"/>
    </row>
    <row r="133" spans="1:27" s="358" customFormat="1" ht="51">
      <c r="A133" s="1089" t="s">
        <v>197</v>
      </c>
      <c r="B133" s="1090" t="s">
        <v>959</v>
      </c>
      <c r="C133" s="359" t="s">
        <v>744</v>
      </c>
      <c r="D133" s="170" t="s">
        <v>745</v>
      </c>
      <c r="E133" s="170" t="s">
        <v>116</v>
      </c>
      <c r="F133" s="170" t="s">
        <v>629</v>
      </c>
      <c r="G133" s="170" t="s">
        <v>960</v>
      </c>
      <c r="H133" s="170" t="s">
        <v>118</v>
      </c>
      <c r="I133" s="436"/>
      <c r="J133" s="436">
        <v>65000000</v>
      </c>
      <c r="K133" s="436"/>
      <c r="L133" s="436">
        <v>20000000</v>
      </c>
      <c r="M133" s="437">
        <f>+I133+J133+K133+L133</f>
        <v>85000000</v>
      </c>
      <c r="N133" s="1089" t="s">
        <v>842</v>
      </c>
      <c r="O133" s="30"/>
      <c r="P133" s="30"/>
      <c r="Q133" s="30"/>
      <c r="R133" s="30"/>
      <c r="S133" s="30"/>
      <c r="T133" s="30"/>
      <c r="U133" s="30"/>
      <c r="V133" s="30"/>
      <c r="W133" s="30"/>
      <c r="X133" s="30"/>
      <c r="Y133" s="30"/>
      <c r="Z133" s="30"/>
      <c r="AA133" s="386"/>
    </row>
    <row r="134" spans="1:27" s="358" customFormat="1" ht="25.5">
      <c r="A134" s="1089"/>
      <c r="B134" s="1090"/>
      <c r="C134" s="359" t="s">
        <v>746</v>
      </c>
      <c r="D134" s="170" t="s">
        <v>747</v>
      </c>
      <c r="E134" s="19"/>
      <c r="F134" s="19"/>
      <c r="G134" s="19"/>
      <c r="H134" s="19"/>
      <c r="I134" s="436"/>
      <c r="J134" s="436"/>
      <c r="K134" s="436"/>
      <c r="L134" s="436"/>
      <c r="M134" s="437">
        <f aca="true" t="shared" si="1" ref="M134:M154">+I134+J134+K134+L134</f>
        <v>0</v>
      </c>
      <c r="N134" s="1089"/>
      <c r="O134" s="30"/>
      <c r="P134" s="30"/>
      <c r="Q134" s="30"/>
      <c r="R134" s="30"/>
      <c r="S134" s="30"/>
      <c r="T134" s="30"/>
      <c r="U134" s="30"/>
      <c r="V134" s="30"/>
      <c r="W134" s="30"/>
      <c r="X134" s="30"/>
      <c r="Y134" s="30"/>
      <c r="Z134" s="30"/>
      <c r="AA134" s="386"/>
    </row>
    <row r="135" spans="1:27" s="358" customFormat="1" ht="38.25">
      <c r="A135" s="1089"/>
      <c r="B135" s="1090"/>
      <c r="C135" s="359"/>
      <c r="D135" s="170"/>
      <c r="E135" s="170" t="s">
        <v>961</v>
      </c>
      <c r="F135" s="170" t="s">
        <v>631</v>
      </c>
      <c r="G135" s="170" t="s">
        <v>962</v>
      </c>
      <c r="H135" s="170" t="s">
        <v>632</v>
      </c>
      <c r="I135" s="436"/>
      <c r="J135" s="436">
        <v>45000000</v>
      </c>
      <c r="K135" s="436"/>
      <c r="L135" s="436"/>
      <c r="M135" s="437">
        <f t="shared" si="1"/>
        <v>45000000</v>
      </c>
      <c r="N135" s="1089"/>
      <c r="O135" s="30"/>
      <c r="P135" s="30"/>
      <c r="Q135" s="30"/>
      <c r="R135" s="30"/>
      <c r="S135" s="30"/>
      <c r="T135" s="30"/>
      <c r="U135" s="30"/>
      <c r="V135" s="30"/>
      <c r="W135" s="30"/>
      <c r="X135" s="30"/>
      <c r="Y135" s="30"/>
      <c r="Z135" s="30"/>
      <c r="AA135" s="386"/>
    </row>
    <row r="136" spans="1:27" s="358" customFormat="1" ht="38.25">
      <c r="A136" s="1089" t="s">
        <v>748</v>
      </c>
      <c r="B136" s="1090" t="s">
        <v>628</v>
      </c>
      <c r="C136" s="359" t="s">
        <v>749</v>
      </c>
      <c r="D136" s="170" t="s">
        <v>750</v>
      </c>
      <c r="E136" s="19"/>
      <c r="F136" s="19"/>
      <c r="G136" s="19"/>
      <c r="H136" s="19"/>
      <c r="I136" s="436"/>
      <c r="J136" s="436"/>
      <c r="K136" s="436"/>
      <c r="L136" s="436"/>
      <c r="M136" s="437">
        <f t="shared" si="1"/>
        <v>0</v>
      </c>
      <c r="N136" s="1089"/>
      <c r="O136" s="30"/>
      <c r="P136" s="30"/>
      <c r="Q136" s="30"/>
      <c r="R136" s="30"/>
      <c r="S136" s="30"/>
      <c r="T136" s="30"/>
      <c r="U136" s="30"/>
      <c r="V136" s="30"/>
      <c r="W136" s="30"/>
      <c r="X136" s="30"/>
      <c r="Y136" s="30"/>
      <c r="Z136" s="30"/>
      <c r="AA136" s="386"/>
    </row>
    <row r="137" spans="1:27" s="358" customFormat="1" ht="38.25">
      <c r="A137" s="1089"/>
      <c r="B137" s="1090"/>
      <c r="C137" s="359" t="s">
        <v>751</v>
      </c>
      <c r="D137" s="170" t="s">
        <v>752</v>
      </c>
      <c r="E137" s="19"/>
      <c r="F137" s="19"/>
      <c r="G137" s="19"/>
      <c r="H137" s="19"/>
      <c r="I137" s="436"/>
      <c r="J137" s="436"/>
      <c r="K137" s="436"/>
      <c r="L137" s="436"/>
      <c r="M137" s="437">
        <f t="shared" si="1"/>
        <v>0</v>
      </c>
      <c r="N137" s="1089"/>
      <c r="O137" s="30"/>
      <c r="P137" s="30"/>
      <c r="Q137" s="30"/>
      <c r="R137" s="30"/>
      <c r="S137" s="30"/>
      <c r="T137" s="30"/>
      <c r="U137" s="30"/>
      <c r="V137" s="30"/>
      <c r="W137" s="30"/>
      <c r="X137" s="30"/>
      <c r="Y137" s="30"/>
      <c r="Z137" s="30"/>
      <c r="AA137" s="386"/>
    </row>
    <row r="138" spans="1:27" s="358" customFormat="1" ht="38.25">
      <c r="A138" s="1089"/>
      <c r="B138" s="1090"/>
      <c r="C138" s="359"/>
      <c r="D138" s="170"/>
      <c r="E138" s="170" t="s">
        <v>119</v>
      </c>
      <c r="F138" s="170" t="s">
        <v>765</v>
      </c>
      <c r="G138" s="278"/>
      <c r="H138" s="170" t="s">
        <v>120</v>
      </c>
      <c r="I138" s="436"/>
      <c r="J138" s="436">
        <v>28755778</v>
      </c>
      <c r="K138" s="436"/>
      <c r="L138" s="436"/>
      <c r="M138" s="437">
        <f t="shared" si="1"/>
        <v>28755778</v>
      </c>
      <c r="N138" s="1089"/>
      <c r="O138" s="30"/>
      <c r="P138" s="30"/>
      <c r="Q138" s="30"/>
      <c r="R138" s="30"/>
      <c r="S138" s="30"/>
      <c r="T138" s="30"/>
      <c r="U138" s="30"/>
      <c r="V138" s="30"/>
      <c r="W138" s="30"/>
      <c r="X138" s="30"/>
      <c r="Y138" s="30"/>
      <c r="Z138" s="30"/>
      <c r="AA138" s="386"/>
    </row>
    <row r="139" spans="1:27" s="358" customFormat="1" ht="38.25">
      <c r="A139" s="1089"/>
      <c r="B139" s="1090"/>
      <c r="C139" s="359"/>
      <c r="D139" s="170"/>
      <c r="E139" s="170" t="s">
        <v>963</v>
      </c>
      <c r="F139" s="170" t="s">
        <v>631</v>
      </c>
      <c r="G139" s="170" t="s">
        <v>962</v>
      </c>
      <c r="H139" s="170" t="s">
        <v>632</v>
      </c>
      <c r="I139" s="436"/>
      <c r="J139" s="436">
        <v>15000000</v>
      </c>
      <c r="K139" s="436"/>
      <c r="L139" s="436"/>
      <c r="M139" s="437">
        <f t="shared" si="1"/>
        <v>15000000</v>
      </c>
      <c r="N139" s="1089"/>
      <c r="O139" s="30"/>
      <c r="P139" s="30"/>
      <c r="Q139" s="30"/>
      <c r="R139" s="30"/>
      <c r="S139" s="30"/>
      <c r="T139" s="30"/>
      <c r="U139" s="30"/>
      <c r="V139" s="30"/>
      <c r="W139" s="30"/>
      <c r="X139" s="30"/>
      <c r="Y139" s="30"/>
      <c r="Z139" s="30"/>
      <c r="AA139" s="386"/>
    </row>
    <row r="140" spans="1:27" s="358" customFormat="1" ht="51">
      <c r="A140" s="1089" t="s">
        <v>621</v>
      </c>
      <c r="B140" s="1090" t="s">
        <v>964</v>
      </c>
      <c r="C140" s="170" t="s">
        <v>623</v>
      </c>
      <c r="D140" s="170" t="s">
        <v>753</v>
      </c>
      <c r="E140" s="157" t="s">
        <v>965</v>
      </c>
      <c r="F140" s="170" t="s">
        <v>625</v>
      </c>
      <c r="G140" s="170" t="s">
        <v>626</v>
      </c>
      <c r="H140" s="170" t="s">
        <v>627</v>
      </c>
      <c r="I140" s="438"/>
      <c r="J140" s="439">
        <v>20000000</v>
      </c>
      <c r="K140" s="436"/>
      <c r="L140" s="436"/>
      <c r="M140" s="437">
        <f t="shared" si="1"/>
        <v>20000000</v>
      </c>
      <c r="N140" s="1089"/>
      <c r="O140" s="30"/>
      <c r="P140" s="30"/>
      <c r="Q140" s="30"/>
      <c r="R140" s="30"/>
      <c r="S140" s="30"/>
      <c r="T140" s="30"/>
      <c r="U140" s="30"/>
      <c r="V140" s="30"/>
      <c r="W140" s="30"/>
      <c r="X140" s="30"/>
      <c r="Y140" s="30"/>
      <c r="Z140" s="30"/>
      <c r="AA140" s="386"/>
    </row>
    <row r="141" spans="1:27" s="358" customFormat="1" ht="51">
      <c r="A141" s="1089"/>
      <c r="B141" s="1090"/>
      <c r="C141" s="359" t="s">
        <v>754</v>
      </c>
      <c r="D141" s="170" t="s">
        <v>755</v>
      </c>
      <c r="E141" s="170" t="s">
        <v>758</v>
      </c>
      <c r="F141" s="359" t="s">
        <v>754</v>
      </c>
      <c r="G141" s="359" t="s">
        <v>966</v>
      </c>
      <c r="H141" s="157" t="s">
        <v>416</v>
      </c>
      <c r="I141" s="436"/>
      <c r="J141" s="426"/>
      <c r="K141" s="436"/>
      <c r="L141" s="436"/>
      <c r="M141" s="437">
        <f t="shared" si="1"/>
        <v>0</v>
      </c>
      <c r="N141" s="1089"/>
      <c r="O141" s="30"/>
      <c r="P141" s="30"/>
      <c r="Q141" s="30"/>
      <c r="R141" s="30"/>
      <c r="S141" s="30"/>
      <c r="T141" s="30"/>
      <c r="U141" s="30"/>
      <c r="V141" s="30"/>
      <c r="W141" s="30"/>
      <c r="X141" s="30"/>
      <c r="Y141" s="30"/>
      <c r="Z141" s="30"/>
      <c r="AA141" s="386"/>
    </row>
    <row r="142" spans="1:27" s="358" customFormat="1" ht="89.25">
      <c r="A142" s="1089"/>
      <c r="B142" s="1090"/>
      <c r="C142" s="359" t="s">
        <v>967</v>
      </c>
      <c r="D142" s="170" t="s">
        <v>968</v>
      </c>
      <c r="E142" s="170" t="s">
        <v>969</v>
      </c>
      <c r="F142" s="170" t="s">
        <v>970</v>
      </c>
      <c r="G142" s="170"/>
      <c r="H142" s="170" t="s">
        <v>127</v>
      </c>
      <c r="I142" s="438"/>
      <c r="J142" s="439">
        <v>40000000</v>
      </c>
      <c r="K142" s="436"/>
      <c r="L142" s="436"/>
      <c r="M142" s="437">
        <f t="shared" si="1"/>
        <v>40000000</v>
      </c>
      <c r="N142" s="1089"/>
      <c r="O142" s="30"/>
      <c r="P142" s="30"/>
      <c r="Q142" s="30"/>
      <c r="R142" s="30"/>
      <c r="S142" s="30"/>
      <c r="T142" s="30"/>
      <c r="U142" s="30"/>
      <c r="V142" s="30"/>
      <c r="W142" s="30"/>
      <c r="X142" s="30"/>
      <c r="Y142" s="30"/>
      <c r="Z142" s="30"/>
      <c r="AA142" s="386"/>
    </row>
    <row r="143" spans="1:27" s="271" customFormat="1" ht="12.75">
      <c r="A143" s="1086" t="s">
        <v>634</v>
      </c>
      <c r="B143" s="1086"/>
      <c r="C143" s="1086"/>
      <c r="D143" s="360"/>
      <c r="E143" s="19"/>
      <c r="F143" s="19"/>
      <c r="G143" s="19"/>
      <c r="H143" s="19"/>
      <c r="I143" s="436"/>
      <c r="J143" s="436"/>
      <c r="K143" s="436"/>
      <c r="L143" s="436"/>
      <c r="M143" s="437">
        <f t="shared" si="1"/>
        <v>0</v>
      </c>
      <c r="N143" s="1089"/>
      <c r="O143" s="30"/>
      <c r="P143" s="30"/>
      <c r="Q143" s="30"/>
      <c r="R143" s="30"/>
      <c r="S143" s="30"/>
      <c r="T143" s="30"/>
      <c r="U143" s="30"/>
      <c r="V143" s="30"/>
      <c r="W143" s="30"/>
      <c r="X143" s="30"/>
      <c r="Y143" s="30"/>
      <c r="Z143" s="30"/>
      <c r="AA143" s="385"/>
    </row>
    <row r="144" spans="1:27" s="271" customFormat="1" ht="76.5">
      <c r="A144" s="157" t="s">
        <v>971</v>
      </c>
      <c r="B144" s="157" t="s">
        <v>972</v>
      </c>
      <c r="C144" s="157" t="s">
        <v>973</v>
      </c>
      <c r="D144" s="360" t="s">
        <v>974</v>
      </c>
      <c r="E144" s="361" t="s">
        <v>619</v>
      </c>
      <c r="F144" s="361" t="s">
        <v>620</v>
      </c>
      <c r="G144" s="361" t="s">
        <v>975</v>
      </c>
      <c r="H144" s="170" t="s">
        <v>63</v>
      </c>
      <c r="I144" s="436"/>
      <c r="J144" s="436"/>
      <c r="K144" s="436"/>
      <c r="L144" s="436">
        <v>100000000</v>
      </c>
      <c r="M144" s="437">
        <f t="shared" si="1"/>
        <v>100000000</v>
      </c>
      <c r="N144" s="1089"/>
      <c r="O144" s="30"/>
      <c r="P144" s="30"/>
      <c r="Q144" s="30"/>
      <c r="R144" s="30"/>
      <c r="S144" s="30"/>
      <c r="T144" s="30"/>
      <c r="U144" s="30"/>
      <c r="V144" s="30"/>
      <c r="W144" s="30"/>
      <c r="X144" s="30"/>
      <c r="Y144" s="30"/>
      <c r="Z144" s="30"/>
      <c r="AA144" s="385"/>
    </row>
    <row r="145" spans="1:27" s="271" customFormat="1" ht="51">
      <c r="A145" s="157" t="s">
        <v>198</v>
      </c>
      <c r="B145" s="157" t="s">
        <v>976</v>
      </c>
      <c r="C145" s="157" t="s">
        <v>639</v>
      </c>
      <c r="D145" s="157" t="s">
        <v>640</v>
      </c>
      <c r="E145" s="170" t="s">
        <v>977</v>
      </c>
      <c r="F145" s="170" t="s">
        <v>126</v>
      </c>
      <c r="G145" s="170" t="s">
        <v>396</v>
      </c>
      <c r="H145" s="170" t="s">
        <v>397</v>
      </c>
      <c r="I145" s="436"/>
      <c r="J145" s="436">
        <v>35000000</v>
      </c>
      <c r="K145" s="436"/>
      <c r="L145" s="436">
        <v>60000000</v>
      </c>
      <c r="M145" s="437">
        <f t="shared" si="1"/>
        <v>95000000</v>
      </c>
      <c r="N145" s="1089"/>
      <c r="O145" s="30"/>
      <c r="P145" s="30"/>
      <c r="Q145" s="30"/>
      <c r="R145" s="30"/>
      <c r="S145" s="30"/>
      <c r="T145" s="30"/>
      <c r="U145" s="30"/>
      <c r="V145" s="30"/>
      <c r="W145" s="30"/>
      <c r="X145" s="30"/>
      <c r="Y145" s="30"/>
      <c r="Z145" s="30"/>
      <c r="AA145" s="385"/>
    </row>
    <row r="146" spans="1:27" s="271" customFormat="1" ht="12.75">
      <c r="A146" s="1086" t="s">
        <v>642</v>
      </c>
      <c r="B146" s="1086"/>
      <c r="C146" s="1086"/>
      <c r="D146" s="157"/>
      <c r="E146" s="19"/>
      <c r="F146" s="19"/>
      <c r="G146" s="19"/>
      <c r="H146" s="19"/>
      <c r="I146" s="436"/>
      <c r="J146" s="436"/>
      <c r="K146" s="436"/>
      <c r="L146" s="436"/>
      <c r="M146" s="437">
        <f t="shared" si="1"/>
        <v>0</v>
      </c>
      <c r="N146" s="1089"/>
      <c r="O146" s="30"/>
      <c r="P146" s="30"/>
      <c r="Q146" s="30"/>
      <c r="R146" s="30"/>
      <c r="S146" s="30"/>
      <c r="T146" s="30"/>
      <c r="U146" s="30"/>
      <c r="V146" s="30"/>
      <c r="W146" s="30"/>
      <c r="X146" s="30"/>
      <c r="Y146" s="30"/>
      <c r="Z146" s="30"/>
      <c r="AA146" s="385"/>
    </row>
    <row r="147" spans="1:27" s="271" customFormat="1" ht="51">
      <c r="A147" s="157" t="s">
        <v>978</v>
      </c>
      <c r="B147" s="157" t="s">
        <v>979</v>
      </c>
      <c r="C147" s="157" t="s">
        <v>645</v>
      </c>
      <c r="D147" s="360" t="s">
        <v>646</v>
      </c>
      <c r="E147" s="227"/>
      <c r="F147" s="227"/>
      <c r="G147" s="227"/>
      <c r="H147" s="227"/>
      <c r="I147" s="440"/>
      <c r="J147" s="440"/>
      <c r="K147" s="436"/>
      <c r="L147" s="436"/>
      <c r="M147" s="437">
        <f t="shared" si="1"/>
        <v>0</v>
      </c>
      <c r="N147" s="1089"/>
      <c r="O147" s="30"/>
      <c r="P147" s="30"/>
      <c r="Q147" s="30"/>
      <c r="R147" s="30"/>
      <c r="S147" s="30"/>
      <c r="T147" s="30"/>
      <c r="U147" s="30"/>
      <c r="V147" s="30"/>
      <c r="W147" s="30"/>
      <c r="X147" s="30"/>
      <c r="Y147" s="30"/>
      <c r="Z147" s="30"/>
      <c r="AA147" s="385"/>
    </row>
    <row r="148" spans="1:27" s="271" customFormat="1" ht="102">
      <c r="A148" s="157"/>
      <c r="B148" s="157"/>
      <c r="C148" s="157" t="s">
        <v>980</v>
      </c>
      <c r="D148" s="360" t="s">
        <v>648</v>
      </c>
      <c r="E148" s="170" t="s">
        <v>981</v>
      </c>
      <c r="F148" s="170" t="s">
        <v>982</v>
      </c>
      <c r="G148" s="278"/>
      <c r="H148" s="170" t="s">
        <v>983</v>
      </c>
      <c r="I148" s="436"/>
      <c r="J148" s="436">
        <v>30000000</v>
      </c>
      <c r="K148" s="436"/>
      <c r="L148" s="436"/>
      <c r="M148" s="437">
        <f t="shared" si="1"/>
        <v>30000000</v>
      </c>
      <c r="N148" s="1089"/>
      <c r="O148" s="30"/>
      <c r="P148" s="30"/>
      <c r="Q148" s="30"/>
      <c r="R148" s="30"/>
      <c r="S148" s="30"/>
      <c r="T148" s="30"/>
      <c r="U148" s="30"/>
      <c r="V148" s="30"/>
      <c r="W148" s="30"/>
      <c r="X148" s="30"/>
      <c r="Y148" s="30"/>
      <c r="Z148" s="30"/>
      <c r="AA148" s="385"/>
    </row>
    <row r="149" spans="1:27" s="271" customFormat="1" ht="25.5">
      <c r="A149" s="157"/>
      <c r="B149" s="157"/>
      <c r="C149" s="157" t="s">
        <v>984</v>
      </c>
      <c r="D149" s="360" t="s">
        <v>650</v>
      </c>
      <c r="E149" s="19"/>
      <c r="F149" s="19"/>
      <c r="G149" s="19"/>
      <c r="H149" s="19"/>
      <c r="I149" s="436"/>
      <c r="J149" s="436"/>
      <c r="K149" s="436"/>
      <c r="L149" s="436"/>
      <c r="M149" s="437">
        <f t="shared" si="1"/>
        <v>0</v>
      </c>
      <c r="N149" s="1089"/>
      <c r="O149" s="30"/>
      <c r="P149" s="30"/>
      <c r="Q149" s="30"/>
      <c r="R149" s="30"/>
      <c r="S149" s="30"/>
      <c r="T149" s="30"/>
      <c r="U149" s="30"/>
      <c r="V149" s="30"/>
      <c r="W149" s="30"/>
      <c r="X149" s="30"/>
      <c r="Y149" s="30"/>
      <c r="Z149" s="30"/>
      <c r="AA149" s="385"/>
    </row>
    <row r="150" spans="1:27" s="271" customFormat="1" ht="25.5">
      <c r="A150" s="157"/>
      <c r="B150" s="157"/>
      <c r="C150" s="157" t="s">
        <v>651</v>
      </c>
      <c r="D150" s="360" t="s">
        <v>652</v>
      </c>
      <c r="E150" s="170" t="s">
        <v>985</v>
      </c>
      <c r="F150" s="170" t="s">
        <v>89</v>
      </c>
      <c r="G150" s="225" t="s">
        <v>355</v>
      </c>
      <c r="H150" s="170" t="s">
        <v>90</v>
      </c>
      <c r="I150" s="438"/>
      <c r="J150" s="439">
        <v>15000000</v>
      </c>
      <c r="K150" s="436"/>
      <c r="L150" s="436"/>
      <c r="M150" s="437">
        <f t="shared" si="1"/>
        <v>15000000</v>
      </c>
      <c r="N150" s="1089"/>
      <c r="O150" s="30"/>
      <c r="P150" s="30"/>
      <c r="Q150" s="30"/>
      <c r="R150" s="30"/>
      <c r="S150" s="30"/>
      <c r="T150" s="30"/>
      <c r="U150" s="30"/>
      <c r="V150" s="30"/>
      <c r="W150" s="30"/>
      <c r="X150" s="30"/>
      <c r="Y150" s="30"/>
      <c r="Z150" s="30"/>
      <c r="AA150" s="385"/>
    </row>
    <row r="151" spans="1:27" s="271" customFormat="1" ht="25.5">
      <c r="A151" s="157"/>
      <c r="B151" s="157"/>
      <c r="C151" s="157" t="s">
        <v>653</v>
      </c>
      <c r="D151" s="360" t="s">
        <v>654</v>
      </c>
      <c r="E151" s="170" t="s">
        <v>986</v>
      </c>
      <c r="F151" s="170" t="s">
        <v>761</v>
      </c>
      <c r="G151" s="225" t="s">
        <v>355</v>
      </c>
      <c r="H151" s="170" t="s">
        <v>762</v>
      </c>
      <c r="I151" s="438"/>
      <c r="J151" s="439">
        <v>15000000</v>
      </c>
      <c r="K151" s="436"/>
      <c r="L151" s="436"/>
      <c r="M151" s="437">
        <f t="shared" si="1"/>
        <v>15000000</v>
      </c>
      <c r="N151" s="1089"/>
      <c r="O151" s="30"/>
      <c r="P151" s="30"/>
      <c r="Q151" s="30"/>
      <c r="R151" s="30"/>
      <c r="S151" s="30"/>
      <c r="T151" s="30"/>
      <c r="U151" s="30"/>
      <c r="V151" s="30"/>
      <c r="W151" s="30"/>
      <c r="X151" s="30"/>
      <c r="Y151" s="30"/>
      <c r="Z151" s="30"/>
      <c r="AA151" s="385"/>
    </row>
    <row r="152" spans="1:27" s="271" customFormat="1" ht="25.5">
      <c r="A152" s="157"/>
      <c r="B152" s="157"/>
      <c r="C152" s="157" t="s">
        <v>655</v>
      </c>
      <c r="D152" s="360" t="s">
        <v>656</v>
      </c>
      <c r="E152" s="19"/>
      <c r="F152" s="19"/>
      <c r="G152" s="19"/>
      <c r="H152" s="19"/>
      <c r="I152" s="436"/>
      <c r="J152" s="436"/>
      <c r="K152" s="436"/>
      <c r="L152" s="436"/>
      <c r="M152" s="437">
        <f t="shared" si="1"/>
        <v>0</v>
      </c>
      <c r="N152" s="1089"/>
      <c r="O152" s="30"/>
      <c r="P152" s="30"/>
      <c r="Q152" s="30"/>
      <c r="R152" s="30"/>
      <c r="S152" s="30"/>
      <c r="T152" s="30"/>
      <c r="U152" s="30"/>
      <c r="V152" s="30"/>
      <c r="W152" s="30"/>
      <c r="X152" s="30"/>
      <c r="Y152" s="30"/>
      <c r="Z152" s="30"/>
      <c r="AA152" s="385"/>
    </row>
    <row r="153" spans="1:27" s="271" customFormat="1" ht="63.75">
      <c r="A153" s="157"/>
      <c r="B153" s="157"/>
      <c r="C153" s="170" t="s">
        <v>658</v>
      </c>
      <c r="D153" s="170" t="s">
        <v>987</v>
      </c>
      <c r="E153" s="170" t="s">
        <v>910</v>
      </c>
      <c r="F153" s="170" t="s">
        <v>911</v>
      </c>
      <c r="G153" s="170" t="s">
        <v>988</v>
      </c>
      <c r="H153" s="170" t="s">
        <v>122</v>
      </c>
      <c r="I153" s="419"/>
      <c r="J153" s="439">
        <v>274449581</v>
      </c>
      <c r="K153" s="436"/>
      <c r="L153" s="436"/>
      <c r="M153" s="437">
        <f t="shared" si="1"/>
        <v>274449581</v>
      </c>
      <c r="N153" s="1089"/>
      <c r="O153" s="30"/>
      <c r="P153" s="30"/>
      <c r="Q153" s="30"/>
      <c r="R153" s="30"/>
      <c r="S153" s="30"/>
      <c r="T153" s="30"/>
      <c r="U153" s="30"/>
      <c r="V153" s="30"/>
      <c r="W153" s="30"/>
      <c r="X153" s="30"/>
      <c r="Y153" s="30"/>
      <c r="Z153" s="30"/>
      <c r="AA153" s="385"/>
    </row>
    <row r="154" spans="1:27" s="271" customFormat="1" ht="51">
      <c r="A154" s="157"/>
      <c r="B154" s="157"/>
      <c r="C154" s="170" t="s">
        <v>989</v>
      </c>
      <c r="D154" s="170" t="s">
        <v>990</v>
      </c>
      <c r="E154" s="170" t="s">
        <v>92</v>
      </c>
      <c r="F154" s="170" t="s">
        <v>991</v>
      </c>
      <c r="G154" s="170" t="s">
        <v>95</v>
      </c>
      <c r="H154" s="170" t="s">
        <v>992</v>
      </c>
      <c r="I154" s="419"/>
      <c r="J154" s="439">
        <v>102918593</v>
      </c>
      <c r="K154" s="436"/>
      <c r="L154" s="436"/>
      <c r="M154" s="437">
        <f t="shared" si="1"/>
        <v>102918593</v>
      </c>
      <c r="N154" s="1089"/>
      <c r="O154" s="30"/>
      <c r="P154" s="30"/>
      <c r="Q154" s="30"/>
      <c r="R154" s="30"/>
      <c r="S154" s="30"/>
      <c r="T154" s="30"/>
      <c r="U154" s="30"/>
      <c r="V154" s="30"/>
      <c r="W154" s="30"/>
      <c r="X154" s="30"/>
      <c r="Y154" s="30"/>
      <c r="Z154" s="30"/>
      <c r="AA154" s="385"/>
    </row>
    <row r="155" spans="1:27" ht="15">
      <c r="A155" s="1076" t="s">
        <v>743</v>
      </c>
      <c r="B155" s="1076"/>
      <c r="C155" s="1076"/>
      <c r="D155" s="1076"/>
      <c r="E155" s="1076"/>
      <c r="F155" s="1076"/>
      <c r="G155" s="1076"/>
      <c r="H155" s="1076"/>
      <c r="I155" s="430">
        <f>SUM(I144:I154)</f>
        <v>0</v>
      </c>
      <c r="J155" s="430">
        <f>SUM(J133:J154)</f>
        <v>686123952</v>
      </c>
      <c r="K155" s="430">
        <f>SUM(K133:K154)</f>
        <v>0</v>
      </c>
      <c r="L155" s="430">
        <f>SUM(L133:L154)</f>
        <v>180000000</v>
      </c>
      <c r="M155" s="430">
        <f>SUM(M133:M154)</f>
        <v>866123952</v>
      </c>
      <c r="N155" s="1077"/>
      <c r="O155" s="1077"/>
      <c r="P155" s="1077"/>
      <c r="Q155" s="1077"/>
      <c r="R155" s="1077"/>
      <c r="S155" s="1077"/>
      <c r="T155" s="1077"/>
      <c r="U155" s="1077"/>
      <c r="V155" s="1077"/>
      <c r="W155" s="1077"/>
      <c r="X155" s="1077"/>
      <c r="Y155" s="1077"/>
      <c r="Z155" s="1077"/>
      <c r="AA155" s="380"/>
    </row>
    <row r="205" spans="1:27" s="2" customFormat="1" ht="18">
      <c r="A205" s="1087" t="s">
        <v>172</v>
      </c>
      <c r="B205" s="1088"/>
      <c r="C205" s="1088"/>
      <c r="D205" s="1088"/>
      <c r="E205" s="1088"/>
      <c r="F205" s="1088"/>
      <c r="G205" s="1088"/>
      <c r="H205" s="1088"/>
      <c r="I205" s="1088"/>
      <c r="J205" s="1088"/>
      <c r="K205" s="1088"/>
      <c r="L205" s="1088"/>
      <c r="M205" s="1088"/>
      <c r="N205" s="1088"/>
      <c r="O205" s="1088"/>
      <c r="P205" s="1088"/>
      <c r="Q205" s="1088"/>
      <c r="R205" s="1088"/>
      <c r="S205" s="1088"/>
      <c r="T205" s="1088"/>
      <c r="U205" s="1088"/>
      <c r="V205" s="1088"/>
      <c r="W205" s="1088"/>
      <c r="X205" s="1088"/>
      <c r="Y205" s="1088"/>
      <c r="Z205" s="1088"/>
      <c r="AA205" s="1088"/>
    </row>
    <row r="206" spans="1:27" s="2" customFormat="1" ht="18">
      <c r="A206" s="1118"/>
      <c r="B206" s="1118"/>
      <c r="C206" s="1118"/>
      <c r="D206" s="1118"/>
      <c r="E206" s="1118"/>
      <c r="F206" s="1118"/>
      <c r="G206" s="1118"/>
      <c r="H206" s="1118"/>
      <c r="I206" s="1118"/>
      <c r="J206" s="1118"/>
      <c r="K206" s="1118"/>
      <c r="L206" s="1118"/>
      <c r="M206" s="1118"/>
      <c r="N206" s="1118"/>
      <c r="O206" s="1118"/>
      <c r="P206" s="1118"/>
      <c r="Q206" s="1118"/>
      <c r="R206" s="1118"/>
      <c r="S206" s="1118"/>
      <c r="T206" s="1118"/>
      <c r="U206" s="1118"/>
      <c r="V206" s="1118"/>
      <c r="W206" s="1118"/>
      <c r="X206" s="1118"/>
      <c r="Y206" s="1118"/>
      <c r="Z206" s="1118"/>
      <c r="AA206" s="1118"/>
    </row>
    <row r="207" spans="1:27" s="260" customFormat="1" ht="21.75" customHeight="1">
      <c r="A207" s="391" t="s">
        <v>164</v>
      </c>
      <c r="B207" s="579" t="s">
        <v>200</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row>
    <row r="208" spans="1:27" s="260" customFormat="1" ht="20.25" customHeight="1">
      <c r="A208" s="392" t="s">
        <v>165</v>
      </c>
      <c r="B208" s="559" t="s">
        <v>201</v>
      </c>
      <c r="C208" s="559"/>
      <c r="D208" s="559"/>
      <c r="E208" s="559"/>
      <c r="F208" s="559"/>
      <c r="G208" s="559"/>
      <c r="H208" s="559"/>
      <c r="I208" s="559"/>
      <c r="J208" s="559"/>
      <c r="K208" s="559"/>
      <c r="L208" s="559"/>
      <c r="M208" s="559"/>
      <c r="N208" s="559"/>
      <c r="O208" s="559"/>
      <c r="P208" s="559"/>
      <c r="Q208" s="559"/>
      <c r="R208" s="559"/>
      <c r="S208" s="559"/>
      <c r="T208" s="559"/>
      <c r="U208" s="559"/>
      <c r="V208" s="559"/>
      <c r="W208" s="559"/>
      <c r="X208" s="559"/>
      <c r="Y208" s="559"/>
      <c r="Z208" s="559"/>
      <c r="AA208" s="559"/>
    </row>
    <row r="209" spans="1:27" s="231" customFormat="1" ht="21.75" customHeight="1">
      <c r="A209" s="391" t="s">
        <v>166</v>
      </c>
      <c r="B209" s="1057" t="s">
        <v>202</v>
      </c>
      <c r="C209" s="1057"/>
      <c r="D209" s="1057"/>
      <c r="E209" s="1057"/>
      <c r="F209" s="1057"/>
      <c r="G209" s="1057"/>
      <c r="H209" s="1057"/>
      <c r="I209" s="1057"/>
      <c r="J209" s="1057"/>
      <c r="K209" s="1057"/>
      <c r="L209" s="1057"/>
      <c r="M209" s="1057"/>
      <c r="N209" s="1057"/>
      <c r="O209" s="1057"/>
      <c r="P209" s="1057"/>
      <c r="Q209" s="1057"/>
      <c r="R209" s="1057"/>
      <c r="S209" s="1057"/>
      <c r="T209" s="1057"/>
      <c r="U209" s="1057"/>
      <c r="V209" s="1057"/>
      <c r="W209" s="1057"/>
      <c r="X209" s="1057"/>
      <c r="Y209" s="1057"/>
      <c r="Z209" s="1057"/>
      <c r="AA209" s="1057"/>
    </row>
    <row r="210" spans="1:27" s="212" customFormat="1" ht="15">
      <c r="A210" s="686" t="s">
        <v>162</v>
      </c>
      <c r="B210" s="686" t="s">
        <v>168</v>
      </c>
      <c r="C210" s="686" t="s">
        <v>167</v>
      </c>
      <c r="D210" s="686" t="s">
        <v>170</v>
      </c>
      <c r="E210" s="686" t="s">
        <v>154</v>
      </c>
      <c r="F210" s="686" t="s">
        <v>169</v>
      </c>
      <c r="G210" s="686" t="s">
        <v>155</v>
      </c>
      <c r="H210" s="686" t="s">
        <v>174</v>
      </c>
      <c r="I210" s="1058" t="s">
        <v>156</v>
      </c>
      <c r="J210" s="1058"/>
      <c r="K210" s="1058"/>
      <c r="L210" s="1058"/>
      <c r="M210" s="1058" t="s">
        <v>163</v>
      </c>
      <c r="N210" s="689" t="s">
        <v>161</v>
      </c>
      <c r="O210" s="686" t="s">
        <v>173</v>
      </c>
      <c r="P210" s="686"/>
      <c r="Q210" s="686"/>
      <c r="R210" s="686"/>
      <c r="S210" s="686"/>
      <c r="T210" s="686"/>
      <c r="U210" s="686"/>
      <c r="V210" s="686"/>
      <c r="W210" s="686"/>
      <c r="X210" s="686"/>
      <c r="Y210" s="686"/>
      <c r="Z210" s="686"/>
      <c r="AA210" s="689" t="s">
        <v>441</v>
      </c>
    </row>
    <row r="211" spans="1:27" s="212" customFormat="1" ht="15" customHeight="1">
      <c r="A211" s="686"/>
      <c r="B211" s="686"/>
      <c r="C211" s="686"/>
      <c r="D211" s="686"/>
      <c r="E211" s="686"/>
      <c r="F211" s="686"/>
      <c r="G211" s="686"/>
      <c r="H211" s="686"/>
      <c r="I211" s="418" t="s">
        <v>157</v>
      </c>
      <c r="J211" s="418" t="s">
        <v>158</v>
      </c>
      <c r="K211" s="418" t="s">
        <v>159</v>
      </c>
      <c r="L211" s="418" t="s">
        <v>160</v>
      </c>
      <c r="M211" s="1058"/>
      <c r="N211" s="689"/>
      <c r="O211" s="689">
        <v>1</v>
      </c>
      <c r="P211" s="689"/>
      <c r="Q211" s="689"/>
      <c r="R211" s="689">
        <v>2</v>
      </c>
      <c r="S211" s="689"/>
      <c r="T211" s="689"/>
      <c r="U211" s="689">
        <v>3</v>
      </c>
      <c r="V211" s="689"/>
      <c r="W211" s="689"/>
      <c r="X211" s="689">
        <v>4</v>
      </c>
      <c r="Y211" s="689"/>
      <c r="Z211" s="689"/>
      <c r="AA211" s="689"/>
    </row>
    <row r="212" spans="1:27" s="2" customFormat="1" ht="38.25">
      <c r="A212" s="616" t="s">
        <v>203</v>
      </c>
      <c r="B212" s="613" t="s">
        <v>204</v>
      </c>
      <c r="C212" s="616" t="s">
        <v>205</v>
      </c>
      <c r="D212" s="616" t="s">
        <v>206</v>
      </c>
      <c r="E212" s="81" t="s">
        <v>993</v>
      </c>
      <c r="F212" s="23" t="s">
        <v>412</v>
      </c>
      <c r="G212" s="81" t="s">
        <v>355</v>
      </c>
      <c r="H212" s="23" t="s">
        <v>413</v>
      </c>
      <c r="I212" s="441"/>
      <c r="J212" s="436"/>
      <c r="K212" s="441"/>
      <c r="L212" s="441"/>
      <c r="M212" s="437">
        <f>+I212+J212+K212+L212</f>
        <v>0</v>
      </c>
      <c r="N212" s="614" t="s">
        <v>877</v>
      </c>
      <c r="O212" s="7"/>
      <c r="P212" s="7"/>
      <c r="Q212" s="7"/>
      <c r="R212" s="7"/>
      <c r="S212" s="7"/>
      <c r="T212" s="7"/>
      <c r="U212" s="7"/>
      <c r="V212" s="7"/>
      <c r="W212" s="7"/>
      <c r="X212" s="7"/>
      <c r="Y212" s="7"/>
      <c r="Z212" s="7"/>
      <c r="AA212" s="407"/>
    </row>
    <row r="213" spans="1:27" s="2" customFormat="1" ht="51">
      <c r="A213" s="616"/>
      <c r="B213" s="613"/>
      <c r="C213" s="616"/>
      <c r="D213" s="616"/>
      <c r="E213" s="170" t="s">
        <v>994</v>
      </c>
      <c r="F213" s="170" t="s">
        <v>995</v>
      </c>
      <c r="G213" s="170" t="s">
        <v>996</v>
      </c>
      <c r="H213" s="170" t="s">
        <v>770</v>
      </c>
      <c r="I213" s="441"/>
      <c r="J213" s="436">
        <v>16892420</v>
      </c>
      <c r="K213" s="441"/>
      <c r="L213" s="441"/>
      <c r="M213" s="437">
        <f>+I213+J213+K213+L213</f>
        <v>16892420</v>
      </c>
      <c r="N213" s="614"/>
      <c r="O213" s="7"/>
      <c r="P213" s="7"/>
      <c r="Q213" s="7"/>
      <c r="R213" s="7"/>
      <c r="S213" s="7"/>
      <c r="T213" s="7"/>
      <c r="U213" s="7"/>
      <c r="V213" s="7"/>
      <c r="W213" s="7"/>
      <c r="X213" s="7"/>
      <c r="Y213" s="7"/>
      <c r="Z213" s="7"/>
      <c r="AA213" s="407"/>
    </row>
    <row r="214" spans="1:27" s="389" customFormat="1" ht="12.75">
      <c r="A214" s="616" t="s">
        <v>207</v>
      </c>
      <c r="B214" s="613" t="s">
        <v>208</v>
      </c>
      <c r="C214" s="613" t="s">
        <v>209</v>
      </c>
      <c r="D214" s="616" t="s">
        <v>210</v>
      </c>
      <c r="E214" s="628" t="s">
        <v>997</v>
      </c>
      <c r="F214" s="637" t="s">
        <v>406</v>
      </c>
      <c r="G214" s="16" t="s">
        <v>404</v>
      </c>
      <c r="H214" s="625" t="s">
        <v>338</v>
      </c>
      <c r="I214" s="1091"/>
      <c r="J214" s="1091">
        <v>30000000</v>
      </c>
      <c r="K214" s="1091"/>
      <c r="L214" s="1091"/>
      <c r="M214" s="1092">
        <f>+I214+J214+K214+L214</f>
        <v>30000000</v>
      </c>
      <c r="N214" s="614"/>
      <c r="O214" s="6"/>
      <c r="P214" s="6"/>
      <c r="Q214" s="6"/>
      <c r="R214" s="6"/>
      <c r="S214" s="6"/>
      <c r="T214" s="6"/>
      <c r="U214" s="6"/>
      <c r="V214" s="6"/>
      <c r="W214" s="6"/>
      <c r="X214" s="6"/>
      <c r="Y214" s="6"/>
      <c r="Z214" s="6"/>
      <c r="AA214" s="408"/>
    </row>
    <row r="215" spans="1:27" s="2" customFormat="1" ht="24">
      <c r="A215" s="616"/>
      <c r="B215" s="613"/>
      <c r="C215" s="613"/>
      <c r="D215" s="616"/>
      <c r="E215" s="760"/>
      <c r="F215" s="625"/>
      <c r="G215" s="16" t="s">
        <v>766</v>
      </c>
      <c r="H215" s="625"/>
      <c r="I215" s="1091"/>
      <c r="J215" s="1091"/>
      <c r="K215" s="1091"/>
      <c r="L215" s="1091"/>
      <c r="M215" s="1092"/>
      <c r="N215" s="614"/>
      <c r="O215" s="3"/>
      <c r="P215" s="3"/>
      <c r="Q215" s="3"/>
      <c r="R215" s="3"/>
      <c r="S215" s="3"/>
      <c r="T215" s="6"/>
      <c r="U215" s="6"/>
      <c r="V215" s="6"/>
      <c r="W215" s="6"/>
      <c r="X215" s="6"/>
      <c r="Y215" s="6"/>
      <c r="Z215" s="6"/>
      <c r="AA215" s="409"/>
    </row>
    <row r="216" spans="1:27" s="389" customFormat="1" ht="24">
      <c r="A216" s="616"/>
      <c r="B216" s="613"/>
      <c r="C216" s="613"/>
      <c r="D216" s="616"/>
      <c r="E216" s="760"/>
      <c r="F216" s="625"/>
      <c r="G216" s="16" t="s">
        <v>405</v>
      </c>
      <c r="H216" s="625"/>
      <c r="I216" s="1091"/>
      <c r="J216" s="1091"/>
      <c r="K216" s="1091"/>
      <c r="L216" s="1091"/>
      <c r="M216" s="1092"/>
      <c r="N216" s="614"/>
      <c r="O216" s="3"/>
      <c r="P216" s="3"/>
      <c r="Q216" s="3"/>
      <c r="R216" s="3"/>
      <c r="S216" s="3"/>
      <c r="T216" s="6"/>
      <c r="U216" s="6"/>
      <c r="V216" s="6"/>
      <c r="W216" s="6"/>
      <c r="X216" s="6"/>
      <c r="Y216" s="6"/>
      <c r="Z216" s="6"/>
      <c r="AA216" s="408"/>
    </row>
    <row r="217" spans="1:27" s="2" customFormat="1" ht="24">
      <c r="A217" s="616"/>
      <c r="B217" s="613"/>
      <c r="C217" s="613"/>
      <c r="D217" s="616"/>
      <c r="E217" s="760"/>
      <c r="F217" s="625"/>
      <c r="G217" s="16" t="s">
        <v>998</v>
      </c>
      <c r="H217" s="625"/>
      <c r="I217" s="1091"/>
      <c r="J217" s="1091"/>
      <c r="K217" s="1091"/>
      <c r="L217" s="1091"/>
      <c r="M217" s="1092"/>
      <c r="N217" s="614"/>
      <c r="O217" s="3"/>
      <c r="P217" s="3"/>
      <c r="Q217" s="3"/>
      <c r="R217" s="3"/>
      <c r="S217" s="3"/>
      <c r="T217" s="6"/>
      <c r="U217" s="6"/>
      <c r="V217" s="6"/>
      <c r="W217" s="6"/>
      <c r="X217" s="6"/>
      <c r="Y217" s="6"/>
      <c r="Z217" s="6"/>
      <c r="AA217" s="409"/>
    </row>
    <row r="218" spans="1:27" s="389" customFormat="1" ht="12.75">
      <c r="A218" s="616"/>
      <c r="B218" s="613"/>
      <c r="C218" s="614" t="s">
        <v>663</v>
      </c>
      <c r="D218" s="615" t="s">
        <v>999</v>
      </c>
      <c r="E218" s="614" t="s">
        <v>900</v>
      </c>
      <c r="F218" s="614" t="s">
        <v>901</v>
      </c>
      <c r="G218" s="16" t="s">
        <v>903</v>
      </c>
      <c r="H218" s="614" t="s">
        <v>902</v>
      </c>
      <c r="I218" s="419"/>
      <c r="J218" s="438"/>
      <c r="K218" s="419"/>
      <c r="L218" s="419"/>
      <c r="M218" s="437">
        <f aca="true" t="shared" si="2" ref="M218:M223">+I218+J218+K218+L218</f>
        <v>0</v>
      </c>
      <c r="N218" s="227"/>
      <c r="O218" s="6"/>
      <c r="P218" s="6"/>
      <c r="Q218" s="6"/>
      <c r="R218" s="6"/>
      <c r="S218" s="6"/>
      <c r="T218" s="6"/>
      <c r="U218" s="6"/>
      <c r="V218" s="6"/>
      <c r="W218" s="6"/>
      <c r="X218" s="6"/>
      <c r="Y218" s="6"/>
      <c r="Z218" s="6"/>
      <c r="AA218" s="408"/>
    </row>
    <row r="219" spans="1:27" s="2" customFormat="1" ht="18">
      <c r="A219" s="616"/>
      <c r="B219" s="613"/>
      <c r="C219" s="613"/>
      <c r="D219" s="616"/>
      <c r="E219" s="760"/>
      <c r="F219" s="625"/>
      <c r="G219" s="16" t="s">
        <v>904</v>
      </c>
      <c r="H219" s="625"/>
      <c r="I219" s="422"/>
      <c r="J219" s="438"/>
      <c r="K219" s="422"/>
      <c r="L219" s="422"/>
      <c r="M219" s="437">
        <f t="shared" si="2"/>
        <v>0</v>
      </c>
      <c r="N219" s="227"/>
      <c r="O219" s="3"/>
      <c r="P219" s="3"/>
      <c r="Q219" s="3"/>
      <c r="R219" s="3"/>
      <c r="S219" s="3"/>
      <c r="T219" s="6"/>
      <c r="U219" s="6"/>
      <c r="V219" s="6"/>
      <c r="W219" s="6"/>
      <c r="X219" s="6"/>
      <c r="Y219" s="6"/>
      <c r="Z219" s="6"/>
      <c r="AA219" s="409"/>
    </row>
    <row r="220" spans="1:27" s="2" customFormat="1" ht="18">
      <c r="A220" s="616"/>
      <c r="B220" s="613"/>
      <c r="C220" s="613"/>
      <c r="D220" s="616"/>
      <c r="E220" s="760"/>
      <c r="F220" s="625"/>
      <c r="G220" s="16" t="s">
        <v>905</v>
      </c>
      <c r="H220" s="625"/>
      <c r="I220" s="438">
        <v>20000000</v>
      </c>
      <c r="J220" s="438">
        <v>20000000</v>
      </c>
      <c r="K220" s="422"/>
      <c r="L220" s="422"/>
      <c r="M220" s="437">
        <f t="shared" si="2"/>
        <v>40000000</v>
      </c>
      <c r="N220" s="227"/>
      <c r="O220" s="3"/>
      <c r="P220" s="3"/>
      <c r="Q220" s="3"/>
      <c r="R220" s="3"/>
      <c r="S220" s="3"/>
      <c r="T220" s="6"/>
      <c r="U220" s="6"/>
      <c r="V220" s="6"/>
      <c r="W220" s="6"/>
      <c r="X220" s="6"/>
      <c r="Y220" s="6"/>
      <c r="Z220" s="6"/>
      <c r="AA220" s="407"/>
    </row>
    <row r="221" spans="1:27" s="389" customFormat="1" ht="12.75">
      <c r="A221" s="641" t="s">
        <v>1000</v>
      </c>
      <c r="B221" s="628" t="s">
        <v>665</v>
      </c>
      <c r="C221" s="628" t="s">
        <v>1001</v>
      </c>
      <c r="D221" s="615" t="s">
        <v>1002</v>
      </c>
      <c r="E221" s="614" t="s">
        <v>906</v>
      </c>
      <c r="F221" s="614" t="s">
        <v>907</v>
      </c>
      <c r="G221" s="1093" t="s">
        <v>909</v>
      </c>
      <c r="H221" s="614" t="s">
        <v>1003</v>
      </c>
      <c r="I221" s="419"/>
      <c r="J221" s="438"/>
      <c r="K221" s="419"/>
      <c r="L221" s="419"/>
      <c r="M221" s="437">
        <f t="shared" si="2"/>
        <v>0</v>
      </c>
      <c r="N221" s="227"/>
      <c r="O221" s="6"/>
      <c r="P221" s="6"/>
      <c r="Q221" s="6"/>
      <c r="R221" s="6"/>
      <c r="S221" s="6"/>
      <c r="T221" s="6"/>
      <c r="U221" s="6"/>
      <c r="V221" s="6"/>
      <c r="W221" s="6"/>
      <c r="X221" s="6"/>
      <c r="Y221" s="6"/>
      <c r="Z221" s="6"/>
      <c r="AA221" s="408"/>
    </row>
    <row r="222" spans="1:27" s="2" customFormat="1" ht="18">
      <c r="A222" s="616"/>
      <c r="B222" s="613"/>
      <c r="C222" s="613"/>
      <c r="D222" s="616"/>
      <c r="E222" s="760"/>
      <c r="F222" s="625"/>
      <c r="G222" s="1093"/>
      <c r="H222" s="625"/>
      <c r="I222" s="422"/>
      <c r="J222" s="438"/>
      <c r="K222" s="422"/>
      <c r="L222" s="422"/>
      <c r="M222" s="437">
        <f t="shared" si="2"/>
        <v>0</v>
      </c>
      <c r="N222" s="227"/>
      <c r="O222" s="3"/>
      <c r="P222" s="3"/>
      <c r="Q222" s="3"/>
      <c r="R222" s="3"/>
      <c r="S222" s="3"/>
      <c r="T222" s="6"/>
      <c r="U222" s="6"/>
      <c r="V222" s="6"/>
      <c r="W222" s="6"/>
      <c r="X222" s="6"/>
      <c r="Y222" s="6"/>
      <c r="Z222" s="6"/>
      <c r="AA222" s="409"/>
    </row>
    <row r="223" spans="1:27" s="2" customFormat="1" ht="18">
      <c r="A223" s="616"/>
      <c r="B223" s="613"/>
      <c r="C223" s="613"/>
      <c r="D223" s="616"/>
      <c r="E223" s="760"/>
      <c r="F223" s="625"/>
      <c r="G223" s="1093"/>
      <c r="H223" s="625"/>
      <c r="I223" s="422"/>
      <c r="J223" s="438">
        <v>15000000</v>
      </c>
      <c r="K223" s="422"/>
      <c r="L223" s="422"/>
      <c r="M223" s="437">
        <f t="shared" si="2"/>
        <v>15000000</v>
      </c>
      <c r="N223" s="227"/>
      <c r="O223" s="3"/>
      <c r="P223" s="3"/>
      <c r="Q223" s="3"/>
      <c r="R223" s="3"/>
      <c r="S223" s="3"/>
      <c r="T223" s="6"/>
      <c r="U223" s="6"/>
      <c r="V223" s="6"/>
      <c r="W223" s="6"/>
      <c r="X223" s="6"/>
      <c r="Y223" s="6"/>
      <c r="Z223" s="6"/>
      <c r="AA223" s="407"/>
    </row>
    <row r="224" spans="1:27" s="389" customFormat="1" ht="15">
      <c r="A224" s="616"/>
      <c r="B224" s="613"/>
      <c r="C224" s="613"/>
      <c r="D224" s="616"/>
      <c r="E224" s="760"/>
      <c r="F224" s="625"/>
      <c r="G224" s="1093"/>
      <c r="H224" s="625"/>
      <c r="I224" s="438"/>
      <c r="J224" s="438"/>
      <c r="K224" s="422"/>
      <c r="L224" s="422"/>
      <c r="M224" s="437"/>
      <c r="N224" s="227"/>
      <c r="O224" s="3"/>
      <c r="P224" s="3"/>
      <c r="Q224" s="3"/>
      <c r="R224" s="3"/>
      <c r="S224" s="3"/>
      <c r="T224" s="6"/>
      <c r="U224" s="6"/>
      <c r="V224" s="6"/>
      <c r="W224" s="6"/>
      <c r="X224" s="6"/>
      <c r="Y224" s="6"/>
      <c r="Z224" s="6"/>
      <c r="AA224" s="408"/>
    </row>
    <row r="225" spans="1:27" ht="15">
      <c r="A225" s="1076" t="s">
        <v>743</v>
      </c>
      <c r="B225" s="1076"/>
      <c r="C225" s="1076"/>
      <c r="D225" s="1076"/>
      <c r="E225" s="1076"/>
      <c r="F225" s="1076"/>
      <c r="G225" s="1076"/>
      <c r="H225" s="1076"/>
      <c r="I225" s="430">
        <f>SUM(I217:I224)</f>
        <v>20000000</v>
      </c>
      <c r="J225" s="430">
        <f>SUM(J206:J224)</f>
        <v>81892420</v>
      </c>
      <c r="K225" s="430">
        <f>SUM(K206:K224)</f>
        <v>0</v>
      </c>
      <c r="L225" s="430">
        <f>SUM(L206:L224)</f>
        <v>0</v>
      </c>
      <c r="M225" s="430">
        <f>SUM(M206:M224)</f>
        <v>101892420</v>
      </c>
      <c r="N225" s="1077"/>
      <c r="O225" s="1077"/>
      <c r="P225" s="1077"/>
      <c r="Q225" s="1077"/>
      <c r="R225" s="1077"/>
      <c r="S225" s="1077"/>
      <c r="T225" s="1077"/>
      <c r="U225" s="1077"/>
      <c r="V225" s="1077"/>
      <c r="W225" s="1077"/>
      <c r="X225" s="1077"/>
      <c r="Y225" s="1077"/>
      <c r="Z225" s="1077"/>
      <c r="AA225" s="380"/>
    </row>
    <row r="259" spans="1:27" s="2" customFormat="1" ht="18">
      <c r="A259" s="1087" t="s">
        <v>172</v>
      </c>
      <c r="B259" s="1088"/>
      <c r="C259" s="1088"/>
      <c r="D259" s="1088"/>
      <c r="E259" s="1088"/>
      <c r="F259" s="1088"/>
      <c r="G259" s="1088"/>
      <c r="H259" s="1088"/>
      <c r="I259" s="1088"/>
      <c r="J259" s="1088"/>
      <c r="K259" s="1088"/>
      <c r="L259" s="1088"/>
      <c r="M259" s="1088"/>
      <c r="N259" s="1088"/>
      <c r="O259" s="1088"/>
      <c r="P259" s="1088"/>
      <c r="Q259" s="1088"/>
      <c r="R259" s="1088"/>
      <c r="S259" s="1088"/>
      <c r="T259" s="1088"/>
      <c r="U259" s="1088"/>
      <c r="V259" s="1088"/>
      <c r="W259" s="1088"/>
      <c r="X259" s="1088"/>
      <c r="Y259" s="1088"/>
      <c r="Z259" s="1088"/>
      <c r="AA259" s="1088"/>
    </row>
    <row r="260" spans="1:27" s="2" customFormat="1" ht="18">
      <c r="A260" s="1087"/>
      <c r="B260" s="1088"/>
      <c r="C260" s="1088"/>
      <c r="D260" s="1088"/>
      <c r="E260" s="1088"/>
      <c r="F260" s="1088"/>
      <c r="G260" s="1088"/>
      <c r="H260" s="1088"/>
      <c r="I260" s="1088"/>
      <c r="J260" s="1088"/>
      <c r="K260" s="1088"/>
      <c r="L260" s="1088"/>
      <c r="M260" s="1088"/>
      <c r="N260" s="1088"/>
      <c r="O260" s="1088"/>
      <c r="P260" s="1088"/>
      <c r="Q260" s="1088"/>
      <c r="R260" s="1088"/>
      <c r="S260" s="1088"/>
      <c r="T260" s="1088"/>
      <c r="U260" s="1088"/>
      <c r="V260" s="1088"/>
      <c r="W260" s="1088"/>
      <c r="X260" s="1088"/>
      <c r="Y260" s="1088"/>
      <c r="Z260" s="1088"/>
      <c r="AA260" s="1088"/>
    </row>
    <row r="261" spans="1:27" s="260" customFormat="1" ht="21.75" customHeight="1">
      <c r="A261" s="391" t="s">
        <v>164</v>
      </c>
      <c r="B261" s="579" t="s">
        <v>211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row>
    <row r="262" spans="1:27" s="260" customFormat="1" ht="20.25" customHeight="1">
      <c r="A262" s="392" t="s">
        <v>165</v>
      </c>
      <c r="B262" s="559" t="s">
        <v>212</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row>
    <row r="263" spans="1:27" s="231" customFormat="1" ht="21.75" customHeight="1">
      <c r="A263" s="391" t="s">
        <v>166</v>
      </c>
      <c r="B263" s="1057" t="s">
        <v>213</v>
      </c>
      <c r="C263" s="1057"/>
      <c r="D263" s="1057"/>
      <c r="E263" s="1057"/>
      <c r="F263" s="1057"/>
      <c r="G263" s="1057"/>
      <c r="H263" s="1057"/>
      <c r="I263" s="1057"/>
      <c r="J263" s="1057"/>
      <c r="K263" s="1057"/>
      <c r="L263" s="1057"/>
      <c r="M263" s="1057"/>
      <c r="N263" s="1057"/>
      <c r="O263" s="1057"/>
      <c r="P263" s="1057"/>
      <c r="Q263" s="1057"/>
      <c r="R263" s="1057"/>
      <c r="S263" s="1057"/>
      <c r="T263" s="1057"/>
      <c r="U263" s="1057"/>
      <c r="V263" s="1057"/>
      <c r="W263" s="1057"/>
      <c r="X263" s="1057"/>
      <c r="Y263" s="1057"/>
      <c r="Z263" s="1057"/>
      <c r="AA263" s="1057"/>
    </row>
    <row r="264" spans="1:27" s="212" customFormat="1" ht="15">
      <c r="A264" s="686" t="s">
        <v>162</v>
      </c>
      <c r="B264" s="686" t="s">
        <v>168</v>
      </c>
      <c r="C264" s="686" t="s">
        <v>167</v>
      </c>
      <c r="D264" s="686" t="s">
        <v>170</v>
      </c>
      <c r="E264" s="686" t="s">
        <v>154</v>
      </c>
      <c r="F264" s="686" t="s">
        <v>169</v>
      </c>
      <c r="G264" s="686" t="s">
        <v>155</v>
      </c>
      <c r="H264" s="686" t="s">
        <v>174</v>
      </c>
      <c r="I264" s="1058" t="s">
        <v>156</v>
      </c>
      <c r="J264" s="1058"/>
      <c r="K264" s="1058"/>
      <c r="L264" s="1058"/>
      <c r="M264" s="1058" t="s">
        <v>163</v>
      </c>
      <c r="N264" s="689" t="s">
        <v>161</v>
      </c>
      <c r="O264" s="686" t="s">
        <v>173</v>
      </c>
      <c r="P264" s="686"/>
      <c r="Q264" s="686"/>
      <c r="R264" s="686"/>
      <c r="S264" s="686"/>
      <c r="T264" s="686"/>
      <c r="U264" s="686"/>
      <c r="V264" s="686"/>
      <c r="W264" s="686"/>
      <c r="X264" s="686"/>
      <c r="Y264" s="686"/>
      <c r="Z264" s="686"/>
      <c r="AA264" s="689" t="s">
        <v>441</v>
      </c>
    </row>
    <row r="265" spans="1:27" s="212" customFormat="1" ht="15" customHeight="1">
      <c r="A265" s="686"/>
      <c r="B265" s="686"/>
      <c r="C265" s="686"/>
      <c r="D265" s="686"/>
      <c r="E265" s="686"/>
      <c r="F265" s="686"/>
      <c r="G265" s="686"/>
      <c r="H265" s="686"/>
      <c r="I265" s="418" t="s">
        <v>157</v>
      </c>
      <c r="J265" s="418" t="s">
        <v>158</v>
      </c>
      <c r="K265" s="418" t="s">
        <v>159</v>
      </c>
      <c r="L265" s="418" t="s">
        <v>160</v>
      </c>
      <c r="M265" s="1058"/>
      <c r="N265" s="689"/>
      <c r="O265" s="689">
        <v>1</v>
      </c>
      <c r="P265" s="689"/>
      <c r="Q265" s="689"/>
      <c r="R265" s="689">
        <v>2</v>
      </c>
      <c r="S265" s="689"/>
      <c r="T265" s="689"/>
      <c r="U265" s="689">
        <v>3</v>
      </c>
      <c r="V265" s="689"/>
      <c r="W265" s="689"/>
      <c r="X265" s="689">
        <v>4</v>
      </c>
      <c r="Y265" s="689"/>
      <c r="Z265" s="689"/>
      <c r="AA265" s="689"/>
    </row>
    <row r="266" spans="1:27" s="271" customFormat="1" ht="38.25">
      <c r="A266" s="170" t="s">
        <v>1004</v>
      </c>
      <c r="B266" s="170" t="s">
        <v>1005</v>
      </c>
      <c r="C266" s="170" t="s">
        <v>1006</v>
      </c>
      <c r="D266" s="170" t="s">
        <v>1007</v>
      </c>
      <c r="E266" s="170" t="s">
        <v>250</v>
      </c>
      <c r="F266" s="170" t="s">
        <v>1008</v>
      </c>
      <c r="G266" s="170" t="s">
        <v>102</v>
      </c>
      <c r="H266" s="170" t="s">
        <v>85</v>
      </c>
      <c r="I266" s="419"/>
      <c r="J266" s="419">
        <v>15000000</v>
      </c>
      <c r="K266" s="419"/>
      <c r="L266" s="419"/>
      <c r="M266" s="442">
        <f>+I266+J266+K266+L266</f>
        <v>15000000</v>
      </c>
      <c r="N266" s="170"/>
      <c r="O266" s="170"/>
      <c r="P266" s="170"/>
      <c r="Q266" s="170"/>
      <c r="R266" s="170"/>
      <c r="S266" s="170"/>
      <c r="T266" s="170"/>
      <c r="U266" s="170"/>
      <c r="V266" s="170"/>
      <c r="W266" s="170"/>
      <c r="X266" s="170"/>
      <c r="Y266" s="170"/>
      <c r="Z266" s="170"/>
      <c r="AA266" s="385"/>
    </row>
    <row r="267" spans="1:27" s="271" customFormat="1" ht="38.25">
      <c r="A267" s="170" t="s">
        <v>671</v>
      </c>
      <c r="B267" s="170" t="s">
        <v>1009</v>
      </c>
      <c r="C267" s="170" t="s">
        <v>673</v>
      </c>
      <c r="D267" s="170" t="s">
        <v>772</v>
      </c>
      <c r="E267" s="157" t="s">
        <v>773</v>
      </c>
      <c r="F267" s="157" t="s">
        <v>1010</v>
      </c>
      <c r="G267" s="361" t="s">
        <v>1011</v>
      </c>
      <c r="H267" s="170" t="s">
        <v>1012</v>
      </c>
      <c r="I267" s="441"/>
      <c r="J267" s="443">
        <v>17419314</v>
      </c>
      <c r="K267" s="441"/>
      <c r="L267" s="441"/>
      <c r="M267" s="442">
        <f>+I267+J267+K267+L267</f>
        <v>17419314</v>
      </c>
      <c r="N267" s="170"/>
      <c r="O267" s="170"/>
      <c r="P267" s="170"/>
      <c r="Q267" s="170"/>
      <c r="R267" s="170"/>
      <c r="S267" s="170"/>
      <c r="T267" s="170"/>
      <c r="U267" s="170"/>
      <c r="V267" s="170"/>
      <c r="W267" s="170"/>
      <c r="X267" s="170"/>
      <c r="Y267" s="170"/>
      <c r="Z267" s="170"/>
      <c r="AA267" s="385"/>
    </row>
    <row r="268" spans="1:27" s="271" customFormat="1" ht="38.25">
      <c r="A268" s="170"/>
      <c r="B268" s="170"/>
      <c r="C268" s="170"/>
      <c r="D268" s="170"/>
      <c r="E268" s="170" t="s">
        <v>1013</v>
      </c>
      <c r="F268" s="170" t="s">
        <v>1014</v>
      </c>
      <c r="G268" s="170" t="s">
        <v>781</v>
      </c>
      <c r="H268" s="170" t="s">
        <v>780</v>
      </c>
      <c r="I268" s="419"/>
      <c r="J268" s="419"/>
      <c r="K268" s="419"/>
      <c r="L268" s="419">
        <v>10000000</v>
      </c>
      <c r="M268" s="442">
        <f>+I268+J268+K268+L268</f>
        <v>10000000</v>
      </c>
      <c r="N268" s="170"/>
      <c r="O268" s="170"/>
      <c r="P268" s="170"/>
      <c r="Q268" s="170"/>
      <c r="R268" s="170"/>
      <c r="S268" s="170"/>
      <c r="T268" s="170"/>
      <c r="U268" s="170"/>
      <c r="V268" s="170"/>
      <c r="W268" s="170"/>
      <c r="X268" s="170"/>
      <c r="Y268" s="170"/>
      <c r="Z268" s="170"/>
      <c r="AA268" s="385"/>
    </row>
    <row r="269" spans="1:27" s="271" customFormat="1" ht="12.75">
      <c r="A269" s="614" t="s">
        <v>1015</v>
      </c>
      <c r="B269" s="614" t="s">
        <v>1016</v>
      </c>
      <c r="C269" s="614" t="s">
        <v>1017</v>
      </c>
      <c r="D269" s="614" t="s">
        <v>1018</v>
      </c>
      <c r="E269" s="614" t="s">
        <v>774</v>
      </c>
      <c r="F269" s="614" t="s">
        <v>1019</v>
      </c>
      <c r="G269" s="614" t="s">
        <v>1020</v>
      </c>
      <c r="H269" s="614" t="s">
        <v>775</v>
      </c>
      <c r="I269" s="1091"/>
      <c r="J269" s="1091"/>
      <c r="K269" s="1091"/>
      <c r="L269" s="1091">
        <v>2000000</v>
      </c>
      <c r="M269" s="1096">
        <f>+I269+J269+K269+L269</f>
        <v>2000000</v>
      </c>
      <c r="N269" s="170"/>
      <c r="O269" s="170"/>
      <c r="P269" s="170"/>
      <c r="Q269" s="170"/>
      <c r="R269" s="170"/>
      <c r="S269" s="170"/>
      <c r="T269" s="170"/>
      <c r="U269" s="170"/>
      <c r="V269" s="170"/>
      <c r="W269" s="170"/>
      <c r="X269" s="170"/>
      <c r="Y269" s="170"/>
      <c r="Z269" s="170"/>
      <c r="AA269" s="385"/>
    </row>
    <row r="270" spans="1:27" s="271" customFormat="1" ht="12.75">
      <c r="A270" s="614"/>
      <c r="B270" s="614"/>
      <c r="C270" s="614"/>
      <c r="D270" s="614"/>
      <c r="E270" s="614"/>
      <c r="F270" s="614"/>
      <c r="G270" s="614"/>
      <c r="H270" s="614"/>
      <c r="I270" s="1091"/>
      <c r="J270" s="1091"/>
      <c r="K270" s="1091"/>
      <c r="L270" s="1091"/>
      <c r="M270" s="1096"/>
      <c r="N270" s="170"/>
      <c r="O270" s="170"/>
      <c r="P270" s="170"/>
      <c r="Q270" s="170"/>
      <c r="R270" s="170"/>
      <c r="S270" s="170"/>
      <c r="T270" s="170"/>
      <c r="U270" s="170"/>
      <c r="V270" s="170"/>
      <c r="W270" s="170"/>
      <c r="X270" s="170"/>
      <c r="Y270" s="170"/>
      <c r="Z270" s="170"/>
      <c r="AA270" s="385"/>
    </row>
    <row r="271" spans="1:27" s="271" customFormat="1" ht="12.75">
      <c r="A271" s="614"/>
      <c r="B271" s="614"/>
      <c r="C271" s="614"/>
      <c r="D271" s="614"/>
      <c r="E271" s="614"/>
      <c r="F271" s="614"/>
      <c r="G271" s="614"/>
      <c r="H271" s="614"/>
      <c r="I271" s="1091"/>
      <c r="J271" s="1091"/>
      <c r="K271" s="1091"/>
      <c r="L271" s="1091"/>
      <c r="M271" s="1096"/>
      <c r="N271" s="170"/>
      <c r="O271" s="170"/>
      <c r="P271" s="170"/>
      <c r="Q271" s="170"/>
      <c r="R271" s="170"/>
      <c r="S271" s="170"/>
      <c r="T271" s="170"/>
      <c r="U271" s="170"/>
      <c r="V271" s="170"/>
      <c r="W271" s="170"/>
      <c r="X271" s="170"/>
      <c r="Y271" s="170"/>
      <c r="Z271" s="170"/>
      <c r="AA271" s="385"/>
    </row>
    <row r="272" spans="1:27" s="271" customFormat="1" ht="12.75">
      <c r="A272" s="614"/>
      <c r="B272" s="614"/>
      <c r="C272" s="614"/>
      <c r="D272" s="614"/>
      <c r="E272" s="614"/>
      <c r="F272" s="614"/>
      <c r="G272" s="614"/>
      <c r="H272" s="614"/>
      <c r="I272" s="1091"/>
      <c r="J272" s="1091"/>
      <c r="K272" s="1091"/>
      <c r="L272" s="1091"/>
      <c r="M272" s="1096"/>
      <c r="N272" s="170"/>
      <c r="O272" s="170"/>
      <c r="P272" s="170"/>
      <c r="Q272" s="170"/>
      <c r="R272" s="170"/>
      <c r="S272" s="170"/>
      <c r="T272" s="170"/>
      <c r="U272" s="170"/>
      <c r="V272" s="170"/>
      <c r="W272" s="170"/>
      <c r="X272" s="170"/>
      <c r="Y272" s="170"/>
      <c r="Z272" s="170"/>
      <c r="AA272" s="385"/>
    </row>
    <row r="273" spans="1:27" s="271" customFormat="1" ht="38.25">
      <c r="A273" s="157"/>
      <c r="B273" s="170"/>
      <c r="C273" s="170"/>
      <c r="D273" s="170"/>
      <c r="E273" s="170" t="s">
        <v>776</v>
      </c>
      <c r="F273" s="170" t="s">
        <v>778</v>
      </c>
      <c r="G273" s="170" t="s">
        <v>1021</v>
      </c>
      <c r="H273" s="170" t="s">
        <v>779</v>
      </c>
      <c r="I273" s="419"/>
      <c r="J273" s="419"/>
      <c r="K273" s="419"/>
      <c r="L273" s="419">
        <v>2000000</v>
      </c>
      <c r="M273" s="442">
        <f>+I273+L273</f>
        <v>2000000</v>
      </c>
      <c r="N273" s="170"/>
      <c r="O273" s="170"/>
      <c r="P273" s="170"/>
      <c r="Q273" s="170"/>
      <c r="R273" s="170"/>
      <c r="S273" s="170"/>
      <c r="T273" s="170"/>
      <c r="U273" s="170"/>
      <c r="V273" s="170"/>
      <c r="W273" s="170"/>
      <c r="X273" s="170"/>
      <c r="Y273" s="170"/>
      <c r="Z273" s="170"/>
      <c r="AA273" s="385"/>
    </row>
    <row r="274" spans="1:27" s="271" customFormat="1" ht="12.75">
      <c r="A274" s="614" t="s">
        <v>214</v>
      </c>
      <c r="B274" s="614" t="s">
        <v>215</v>
      </c>
      <c r="C274" s="614" t="s">
        <v>216</v>
      </c>
      <c r="D274" s="614" t="s">
        <v>217</v>
      </c>
      <c r="E274" s="614" t="s">
        <v>1022</v>
      </c>
      <c r="F274" s="614" t="s">
        <v>46</v>
      </c>
      <c r="G274" s="170" t="s">
        <v>1023</v>
      </c>
      <c r="H274" s="614" t="s">
        <v>782</v>
      </c>
      <c r="I274" s="1091"/>
      <c r="J274" s="1091">
        <v>6000000</v>
      </c>
      <c r="K274" s="1091"/>
      <c r="L274" s="1091"/>
      <c r="M274" s="1096">
        <f>+I274+J274+K274+L274</f>
        <v>6000000</v>
      </c>
      <c r="N274" s="170"/>
      <c r="O274" s="170"/>
      <c r="P274" s="170"/>
      <c r="Q274" s="170"/>
      <c r="R274" s="170"/>
      <c r="S274" s="170"/>
      <c r="T274" s="170"/>
      <c r="U274" s="170"/>
      <c r="V274" s="170"/>
      <c r="W274" s="170"/>
      <c r="X274" s="170"/>
      <c r="Y274" s="170"/>
      <c r="Z274" s="170"/>
      <c r="AA274" s="385"/>
    </row>
    <row r="275" spans="1:27" s="271" customFormat="1" ht="12.75">
      <c r="A275" s="614"/>
      <c r="B275" s="614"/>
      <c r="C275" s="614"/>
      <c r="D275" s="614"/>
      <c r="E275" s="614"/>
      <c r="F275" s="614"/>
      <c r="G275" s="170" t="s">
        <v>357</v>
      </c>
      <c r="H275" s="614"/>
      <c r="I275" s="1091"/>
      <c r="J275" s="1091"/>
      <c r="K275" s="1091"/>
      <c r="L275" s="1091"/>
      <c r="M275" s="1096"/>
      <c r="N275" s="170"/>
      <c r="O275" s="170"/>
      <c r="P275" s="170"/>
      <c r="Q275" s="170"/>
      <c r="R275" s="170"/>
      <c r="S275" s="170"/>
      <c r="T275" s="170"/>
      <c r="U275" s="170"/>
      <c r="V275" s="170"/>
      <c r="W275" s="170"/>
      <c r="X275" s="170"/>
      <c r="Y275" s="170"/>
      <c r="Z275" s="170"/>
      <c r="AA275" s="385"/>
    </row>
    <row r="276" spans="1:27" s="271" customFormat="1" ht="12.75">
      <c r="A276" s="614"/>
      <c r="B276" s="614"/>
      <c r="C276" s="614"/>
      <c r="D276" s="614"/>
      <c r="E276" s="614"/>
      <c r="F276" s="614"/>
      <c r="G276" s="170" t="s">
        <v>102</v>
      </c>
      <c r="H276" s="614"/>
      <c r="I276" s="1091"/>
      <c r="J276" s="1091"/>
      <c r="K276" s="1091"/>
      <c r="L276" s="1091"/>
      <c r="M276" s="1096"/>
      <c r="N276" s="170"/>
      <c r="O276" s="170"/>
      <c r="P276" s="170"/>
      <c r="Q276" s="170"/>
      <c r="R276" s="170"/>
      <c r="S276" s="170"/>
      <c r="T276" s="170"/>
      <c r="U276" s="170"/>
      <c r="V276" s="170"/>
      <c r="W276" s="170"/>
      <c r="X276" s="170"/>
      <c r="Y276" s="170"/>
      <c r="Z276" s="170"/>
      <c r="AA276" s="385"/>
    </row>
    <row r="277" spans="1:27" s="271" customFormat="1" ht="12.75">
      <c r="A277" s="614"/>
      <c r="B277" s="614"/>
      <c r="C277" s="614"/>
      <c r="D277" s="614"/>
      <c r="E277" s="614" t="s">
        <v>1024</v>
      </c>
      <c r="F277" s="614" t="s">
        <v>46</v>
      </c>
      <c r="G277" s="170" t="s">
        <v>1023</v>
      </c>
      <c r="H277" s="614" t="s">
        <v>782</v>
      </c>
      <c r="I277" s="1091"/>
      <c r="J277" s="1091">
        <v>6000000</v>
      </c>
      <c r="K277" s="1091"/>
      <c r="L277" s="1091"/>
      <c r="M277" s="1096">
        <f>+I277+J277+K277+L277</f>
        <v>6000000</v>
      </c>
      <c r="N277" s="170"/>
      <c r="O277" s="170"/>
      <c r="P277" s="170"/>
      <c r="Q277" s="170"/>
      <c r="R277" s="170"/>
      <c r="S277" s="170"/>
      <c r="T277" s="170"/>
      <c r="U277" s="170"/>
      <c r="V277" s="170"/>
      <c r="W277" s="170"/>
      <c r="X277" s="170"/>
      <c r="Y277" s="170"/>
      <c r="Z277" s="170"/>
      <c r="AA277" s="385"/>
    </row>
    <row r="278" spans="1:27" s="271" customFormat="1" ht="12.75">
      <c r="A278" s="614"/>
      <c r="B278" s="614"/>
      <c r="C278" s="614"/>
      <c r="D278" s="614"/>
      <c r="E278" s="614"/>
      <c r="F278" s="614"/>
      <c r="G278" s="170" t="s">
        <v>357</v>
      </c>
      <c r="H278" s="614"/>
      <c r="I278" s="1091"/>
      <c r="J278" s="1091"/>
      <c r="K278" s="1091"/>
      <c r="L278" s="1091"/>
      <c r="M278" s="1096"/>
      <c r="N278" s="170"/>
      <c r="O278" s="170"/>
      <c r="P278" s="170"/>
      <c r="Q278" s="170"/>
      <c r="R278" s="170"/>
      <c r="S278" s="170"/>
      <c r="T278" s="170"/>
      <c r="U278" s="170"/>
      <c r="V278" s="170"/>
      <c r="W278" s="170"/>
      <c r="X278" s="170"/>
      <c r="Y278" s="170"/>
      <c r="Z278" s="170"/>
      <c r="AA278" s="385"/>
    </row>
    <row r="279" spans="1:27" s="271" customFormat="1" ht="12.75">
      <c r="A279" s="614"/>
      <c r="B279" s="614"/>
      <c r="C279" s="614"/>
      <c r="D279" s="614"/>
      <c r="E279" s="614"/>
      <c r="F279" s="614"/>
      <c r="G279" s="170" t="s">
        <v>102</v>
      </c>
      <c r="H279" s="614"/>
      <c r="I279" s="1091"/>
      <c r="J279" s="1091"/>
      <c r="K279" s="1091"/>
      <c r="L279" s="1091"/>
      <c r="M279" s="1096"/>
      <c r="N279" s="170"/>
      <c r="O279" s="170"/>
      <c r="P279" s="170"/>
      <c r="Q279" s="170"/>
      <c r="R279" s="170"/>
      <c r="S279" s="170"/>
      <c r="T279" s="170"/>
      <c r="U279" s="170"/>
      <c r="V279" s="170"/>
      <c r="W279" s="170"/>
      <c r="X279" s="170"/>
      <c r="Y279" s="170"/>
      <c r="Z279" s="170"/>
      <c r="AA279" s="385"/>
    </row>
    <row r="280" spans="1:27" s="271" customFormat="1" ht="12.75">
      <c r="A280" s="614"/>
      <c r="B280" s="614"/>
      <c r="C280" s="614"/>
      <c r="D280" s="614"/>
      <c r="E280" s="614" t="s">
        <v>783</v>
      </c>
      <c r="F280" s="614" t="s">
        <v>898</v>
      </c>
      <c r="G280" s="170" t="s">
        <v>1023</v>
      </c>
      <c r="H280" s="614" t="s">
        <v>779</v>
      </c>
      <c r="I280" s="1091"/>
      <c r="J280" s="1091">
        <v>17000000</v>
      </c>
      <c r="K280" s="1091"/>
      <c r="L280" s="1091"/>
      <c r="M280" s="1096">
        <f>+I280+J280+K280+L280</f>
        <v>17000000</v>
      </c>
      <c r="N280" s="170"/>
      <c r="O280" s="170"/>
      <c r="P280" s="170"/>
      <c r="Q280" s="170"/>
      <c r="R280" s="170"/>
      <c r="S280" s="170"/>
      <c r="T280" s="170"/>
      <c r="U280" s="170"/>
      <c r="V280" s="170"/>
      <c r="W280" s="170"/>
      <c r="X280" s="170"/>
      <c r="Y280" s="170"/>
      <c r="Z280" s="170"/>
      <c r="AA280" s="385"/>
    </row>
    <row r="281" spans="1:27" s="271" customFormat="1" ht="12.75">
      <c r="A281" s="614"/>
      <c r="B281" s="614"/>
      <c r="C281" s="614"/>
      <c r="D281" s="614"/>
      <c r="E281" s="614"/>
      <c r="F281" s="614"/>
      <c r="G281" s="170" t="s">
        <v>357</v>
      </c>
      <c r="H281" s="614"/>
      <c r="I281" s="1091"/>
      <c r="J281" s="1091"/>
      <c r="K281" s="1091"/>
      <c r="L281" s="1091"/>
      <c r="M281" s="1096"/>
      <c r="N281" s="170"/>
      <c r="O281" s="170"/>
      <c r="P281" s="170"/>
      <c r="Q281" s="170"/>
      <c r="R281" s="170"/>
      <c r="S281" s="170"/>
      <c r="T281" s="170"/>
      <c r="U281" s="170"/>
      <c r="V281" s="170"/>
      <c r="W281" s="170"/>
      <c r="X281" s="170"/>
      <c r="Y281" s="170"/>
      <c r="Z281" s="170"/>
      <c r="AA281" s="385"/>
    </row>
    <row r="282" spans="1:27" s="271" customFormat="1" ht="12.75">
      <c r="A282" s="614"/>
      <c r="B282" s="614"/>
      <c r="C282" s="614"/>
      <c r="D282" s="614"/>
      <c r="E282" s="614"/>
      <c r="F282" s="614"/>
      <c r="G282" s="170" t="s">
        <v>102</v>
      </c>
      <c r="H282" s="614"/>
      <c r="I282" s="1091"/>
      <c r="J282" s="1091"/>
      <c r="K282" s="1091"/>
      <c r="L282" s="1091"/>
      <c r="M282" s="1096"/>
      <c r="N282" s="170"/>
      <c r="O282" s="170"/>
      <c r="P282" s="170"/>
      <c r="Q282" s="170"/>
      <c r="R282" s="170"/>
      <c r="S282" s="170"/>
      <c r="T282" s="170"/>
      <c r="U282" s="170"/>
      <c r="V282" s="170"/>
      <c r="W282" s="170"/>
      <c r="X282" s="170"/>
      <c r="Y282" s="170"/>
      <c r="Z282" s="170"/>
      <c r="AA282" s="385"/>
    </row>
    <row r="283" spans="1:27" s="271" customFormat="1" ht="63.75">
      <c r="A283" s="614" t="s">
        <v>1025</v>
      </c>
      <c r="B283" s="614" t="s">
        <v>1026</v>
      </c>
      <c r="C283" s="614" t="s">
        <v>1027</v>
      </c>
      <c r="D283" s="614" t="s">
        <v>787</v>
      </c>
      <c r="E283" s="170" t="s">
        <v>1028</v>
      </c>
      <c r="F283" s="170" t="s">
        <v>1029</v>
      </c>
      <c r="G283" s="170" t="s">
        <v>1030</v>
      </c>
      <c r="H283" s="170" t="s">
        <v>788</v>
      </c>
      <c r="I283" s="419"/>
      <c r="J283" s="419"/>
      <c r="K283" s="419"/>
      <c r="L283" s="419"/>
      <c r="M283" s="421"/>
      <c r="N283" s="170"/>
      <c r="O283" s="170"/>
      <c r="P283" s="170"/>
      <c r="Q283" s="170"/>
      <c r="R283" s="170"/>
      <c r="S283" s="170"/>
      <c r="T283" s="170"/>
      <c r="U283" s="170"/>
      <c r="V283" s="170"/>
      <c r="W283" s="170"/>
      <c r="X283" s="170"/>
      <c r="Y283" s="170"/>
      <c r="Z283" s="170"/>
      <c r="AA283" s="385"/>
    </row>
    <row r="284" spans="1:27" s="271" customFormat="1" ht="127.5">
      <c r="A284" s="614"/>
      <c r="B284" s="614"/>
      <c r="C284" s="614"/>
      <c r="D284" s="614"/>
      <c r="E284" s="170" t="s">
        <v>1031</v>
      </c>
      <c r="F284" s="170" t="s">
        <v>1032</v>
      </c>
      <c r="G284" s="170" t="s">
        <v>1033</v>
      </c>
      <c r="H284" s="170" t="s">
        <v>789</v>
      </c>
      <c r="I284" s="419"/>
      <c r="J284" s="419"/>
      <c r="K284" s="419"/>
      <c r="L284" s="419"/>
      <c r="M284" s="421"/>
      <c r="N284" s="170"/>
      <c r="O284" s="170"/>
      <c r="P284" s="170"/>
      <c r="Q284" s="170"/>
      <c r="R284" s="170"/>
      <c r="S284" s="170"/>
      <c r="T284" s="170"/>
      <c r="U284" s="170"/>
      <c r="V284" s="170"/>
      <c r="W284" s="170"/>
      <c r="X284" s="170"/>
      <c r="Y284" s="170"/>
      <c r="Z284" s="170"/>
      <c r="AA284" s="385"/>
    </row>
    <row r="285" spans="1:27" ht="15">
      <c r="A285" s="1076" t="s">
        <v>743</v>
      </c>
      <c r="B285" s="1076"/>
      <c r="C285" s="1076"/>
      <c r="D285" s="1076"/>
      <c r="E285" s="1076"/>
      <c r="F285" s="1076"/>
      <c r="G285" s="1076"/>
      <c r="H285" s="1076"/>
      <c r="I285" s="430">
        <f>SUM(I274:I284)</f>
        <v>0</v>
      </c>
      <c r="J285" s="430">
        <f>SUM(J264:J284)</f>
        <v>61419314</v>
      </c>
      <c r="K285" s="430">
        <f>SUM(K264:K284)</f>
        <v>0</v>
      </c>
      <c r="L285" s="430">
        <f>SUM(L264:L284)</f>
        <v>14000000</v>
      </c>
      <c r="M285" s="430">
        <f>SUM(M264:M284)</f>
        <v>75419314</v>
      </c>
      <c r="N285" s="1077"/>
      <c r="O285" s="1077"/>
      <c r="P285" s="1077"/>
      <c r="Q285" s="1077"/>
      <c r="R285" s="1077"/>
      <c r="S285" s="1077"/>
      <c r="T285" s="1077"/>
      <c r="U285" s="1077"/>
      <c r="V285" s="1077"/>
      <c r="W285" s="1077"/>
      <c r="X285" s="1077"/>
      <c r="Y285" s="1077"/>
      <c r="Z285" s="1077"/>
      <c r="AA285" s="380"/>
    </row>
    <row r="304" spans="1:27" ht="15.75">
      <c r="A304" s="1056" t="s">
        <v>172</v>
      </c>
      <c r="B304" s="1056"/>
      <c r="C304" s="1056"/>
      <c r="D304" s="1056"/>
      <c r="E304" s="1056"/>
      <c r="F304" s="1056"/>
      <c r="G304" s="1056"/>
      <c r="H304" s="1056"/>
      <c r="I304" s="1056"/>
      <c r="J304" s="1056"/>
      <c r="K304" s="1056"/>
      <c r="L304" s="1056"/>
      <c r="M304" s="1056"/>
      <c r="N304" s="1056"/>
      <c r="O304" s="1056"/>
      <c r="P304" s="1056"/>
      <c r="Q304" s="1056"/>
      <c r="R304" s="1056"/>
      <c r="S304" s="1056"/>
      <c r="T304" s="1056"/>
      <c r="U304" s="1056"/>
      <c r="V304" s="1056"/>
      <c r="W304" s="1056"/>
      <c r="X304" s="1056"/>
      <c r="Y304" s="1056"/>
      <c r="Z304" s="1056"/>
      <c r="AA304" s="1056"/>
    </row>
    <row r="305" spans="1:27" ht="15.75">
      <c r="A305" s="1056"/>
      <c r="B305" s="1056"/>
      <c r="C305" s="1056"/>
      <c r="D305" s="1056"/>
      <c r="E305" s="1056"/>
      <c r="F305" s="1056"/>
      <c r="G305" s="1056"/>
      <c r="H305" s="1056"/>
      <c r="I305" s="1056"/>
      <c r="J305" s="1056"/>
      <c r="K305" s="1056"/>
      <c r="L305" s="1056"/>
      <c r="M305" s="1056"/>
      <c r="N305" s="1056"/>
      <c r="O305" s="1056"/>
      <c r="P305" s="1056"/>
      <c r="Q305" s="1056"/>
      <c r="R305" s="1056"/>
      <c r="S305" s="1056"/>
      <c r="T305" s="1056"/>
      <c r="U305" s="1056"/>
      <c r="V305" s="1056"/>
      <c r="W305" s="1056"/>
      <c r="X305" s="1056"/>
      <c r="Y305" s="1056"/>
      <c r="Z305" s="1056"/>
      <c r="AA305" s="1056"/>
    </row>
    <row r="306" spans="1:27" ht="12.75">
      <c r="A306" s="41" t="s">
        <v>218</v>
      </c>
      <c r="B306" s="684" t="s">
        <v>346</v>
      </c>
      <c r="C306" s="684"/>
      <c r="D306" s="684"/>
      <c r="E306" s="684"/>
      <c r="F306" s="684"/>
      <c r="G306" s="684"/>
      <c r="H306" s="684"/>
      <c r="I306" s="684"/>
      <c r="J306" s="684"/>
      <c r="K306" s="684"/>
      <c r="L306" s="684"/>
      <c r="M306" s="684"/>
      <c r="N306" s="684"/>
      <c r="O306" s="684"/>
      <c r="P306" s="684"/>
      <c r="Q306" s="684"/>
      <c r="R306" s="684"/>
      <c r="S306" s="684"/>
      <c r="T306" s="684"/>
      <c r="U306" s="684"/>
      <c r="V306" s="684"/>
      <c r="W306" s="684"/>
      <c r="X306" s="684"/>
      <c r="Y306" s="684"/>
      <c r="Z306" s="684"/>
      <c r="AA306" s="684"/>
    </row>
    <row r="307" spans="1:27" ht="12.75">
      <c r="A307" s="411" t="s">
        <v>165</v>
      </c>
      <c r="B307" s="687" t="s">
        <v>347</v>
      </c>
      <c r="C307" s="687"/>
      <c r="D307" s="687"/>
      <c r="E307" s="687"/>
      <c r="F307" s="687"/>
      <c r="G307" s="687"/>
      <c r="H307" s="687"/>
      <c r="I307" s="687"/>
      <c r="J307" s="687"/>
      <c r="K307" s="687"/>
      <c r="L307" s="687"/>
      <c r="M307" s="687"/>
      <c r="N307" s="687"/>
      <c r="O307" s="687"/>
      <c r="P307" s="687"/>
      <c r="Q307" s="687"/>
      <c r="R307" s="687"/>
      <c r="S307" s="687"/>
      <c r="T307" s="687"/>
      <c r="U307" s="687"/>
      <c r="V307" s="687"/>
      <c r="W307" s="687"/>
      <c r="X307" s="687"/>
      <c r="Y307" s="687"/>
      <c r="Z307" s="687"/>
      <c r="AA307" s="687"/>
    </row>
    <row r="308" spans="1:27" ht="12.75">
      <c r="A308" s="41" t="s">
        <v>166</v>
      </c>
      <c r="B308" s="688" t="s">
        <v>348</v>
      </c>
      <c r="C308" s="688"/>
      <c r="D308" s="688"/>
      <c r="E308" s="688"/>
      <c r="F308" s="688"/>
      <c r="G308" s="688"/>
      <c r="H308" s="688"/>
      <c r="I308" s="688"/>
      <c r="J308" s="688"/>
      <c r="K308" s="688"/>
      <c r="L308" s="688"/>
      <c r="M308" s="688"/>
      <c r="N308" s="688"/>
      <c r="O308" s="688"/>
      <c r="P308" s="688"/>
      <c r="Q308" s="688"/>
      <c r="R308" s="688"/>
      <c r="S308" s="688"/>
      <c r="T308" s="688"/>
      <c r="U308" s="688"/>
      <c r="V308" s="688"/>
      <c r="W308" s="688"/>
      <c r="X308" s="688"/>
      <c r="Y308" s="688"/>
      <c r="Z308" s="688"/>
      <c r="AA308" s="688"/>
    </row>
    <row r="309" spans="1:27" s="212" customFormat="1" ht="18" customHeight="1">
      <c r="A309" s="686" t="s">
        <v>162</v>
      </c>
      <c r="B309" s="686" t="s">
        <v>168</v>
      </c>
      <c r="C309" s="686" t="s">
        <v>167</v>
      </c>
      <c r="D309" s="686" t="s">
        <v>170</v>
      </c>
      <c r="E309" s="686" t="s">
        <v>154</v>
      </c>
      <c r="F309" s="686" t="s">
        <v>169</v>
      </c>
      <c r="G309" s="686" t="s">
        <v>155</v>
      </c>
      <c r="H309" s="686" t="s">
        <v>174</v>
      </c>
      <c r="I309" s="1058" t="s">
        <v>156</v>
      </c>
      <c r="J309" s="1058"/>
      <c r="K309" s="1058"/>
      <c r="L309" s="1058"/>
      <c r="M309" s="1058" t="s">
        <v>163</v>
      </c>
      <c r="N309" s="689" t="s">
        <v>161</v>
      </c>
      <c r="O309" s="686" t="s">
        <v>173</v>
      </c>
      <c r="P309" s="686"/>
      <c r="Q309" s="686"/>
      <c r="R309" s="686"/>
      <c r="S309" s="686"/>
      <c r="T309" s="686"/>
      <c r="U309" s="686"/>
      <c r="V309" s="686"/>
      <c r="W309" s="686"/>
      <c r="X309" s="686"/>
      <c r="Y309" s="686"/>
      <c r="Z309" s="686"/>
      <c r="AA309" s="689" t="s">
        <v>441</v>
      </c>
    </row>
    <row r="310" spans="1:27" s="212" customFormat="1" ht="17.25" customHeight="1">
      <c r="A310" s="686"/>
      <c r="B310" s="686"/>
      <c r="C310" s="686"/>
      <c r="D310" s="686"/>
      <c r="E310" s="686"/>
      <c r="F310" s="686"/>
      <c r="G310" s="686"/>
      <c r="H310" s="686"/>
      <c r="I310" s="418" t="s">
        <v>157</v>
      </c>
      <c r="J310" s="418" t="s">
        <v>158</v>
      </c>
      <c r="K310" s="418" t="s">
        <v>159</v>
      </c>
      <c r="L310" s="418" t="s">
        <v>160</v>
      </c>
      <c r="M310" s="1058"/>
      <c r="N310" s="689"/>
      <c r="O310" s="689">
        <v>1</v>
      </c>
      <c r="P310" s="689"/>
      <c r="Q310" s="689"/>
      <c r="R310" s="689">
        <v>2</v>
      </c>
      <c r="S310" s="689"/>
      <c r="T310" s="689"/>
      <c r="U310" s="689">
        <v>3</v>
      </c>
      <c r="V310" s="689"/>
      <c r="W310" s="689"/>
      <c r="X310" s="689">
        <v>4</v>
      </c>
      <c r="Y310" s="689"/>
      <c r="Z310" s="689"/>
      <c r="AA310" s="689"/>
    </row>
    <row r="311" spans="1:27" s="271" customFormat="1" ht="25.5">
      <c r="A311" s="699" t="s">
        <v>349</v>
      </c>
      <c r="B311" s="699" t="s">
        <v>350</v>
      </c>
      <c r="C311" s="699" t="s">
        <v>351</v>
      </c>
      <c r="D311" s="699" t="s">
        <v>352</v>
      </c>
      <c r="E311" s="699" t="s">
        <v>66</v>
      </c>
      <c r="F311" s="699" t="s">
        <v>949</v>
      </c>
      <c r="G311" s="278" t="s">
        <v>353</v>
      </c>
      <c r="H311" s="699" t="s">
        <v>354</v>
      </c>
      <c r="I311" s="1097">
        <v>75000000</v>
      </c>
      <c r="J311" s="1097">
        <v>20000000</v>
      </c>
      <c r="K311" s="1097"/>
      <c r="L311" s="1097"/>
      <c r="M311" s="1092">
        <f>+I311+J311+K311+L311</f>
        <v>95000000</v>
      </c>
      <c r="N311" s="699" t="s">
        <v>877</v>
      </c>
      <c r="O311" s="362"/>
      <c r="P311" s="362"/>
      <c r="Q311" s="362"/>
      <c r="R311" s="362"/>
      <c r="S311" s="362"/>
      <c r="T311" s="362"/>
      <c r="U311" s="43"/>
      <c r="V311" s="43"/>
      <c r="W311" s="43"/>
      <c r="X311" s="43"/>
      <c r="Y311" s="43"/>
      <c r="Z311" s="43"/>
      <c r="AA311" s="385"/>
    </row>
    <row r="312" spans="1:27" s="271" customFormat="1" ht="25.5">
      <c r="A312" s="699"/>
      <c r="B312" s="699"/>
      <c r="C312" s="699"/>
      <c r="D312" s="699"/>
      <c r="E312" s="699"/>
      <c r="F312" s="699"/>
      <c r="G312" s="278" t="s">
        <v>869</v>
      </c>
      <c r="H312" s="699"/>
      <c r="I312" s="1097"/>
      <c r="J312" s="1097"/>
      <c r="K312" s="1097"/>
      <c r="L312" s="1097"/>
      <c r="M312" s="1092"/>
      <c r="N312" s="699"/>
      <c r="O312" s="362"/>
      <c r="P312" s="362"/>
      <c r="Q312" s="362"/>
      <c r="R312" s="362"/>
      <c r="S312" s="362"/>
      <c r="T312" s="362"/>
      <c r="U312" s="43"/>
      <c r="V312" s="43"/>
      <c r="W312" s="43"/>
      <c r="X312" s="43"/>
      <c r="Y312" s="43"/>
      <c r="Z312" s="43"/>
      <c r="AA312" s="385"/>
    </row>
    <row r="313" spans="1:27" s="271" customFormat="1" ht="12.75">
      <c r="A313" s="699"/>
      <c r="B313" s="699"/>
      <c r="C313" s="699"/>
      <c r="D313" s="699"/>
      <c r="E313" s="699"/>
      <c r="F313" s="699"/>
      <c r="G313" s="278" t="s">
        <v>870</v>
      </c>
      <c r="H313" s="699"/>
      <c r="I313" s="1097"/>
      <c r="J313" s="1097"/>
      <c r="K313" s="1097"/>
      <c r="L313" s="1097"/>
      <c r="M313" s="1092"/>
      <c r="N313" s="699"/>
      <c r="O313" s="362"/>
      <c r="P313" s="362"/>
      <c r="Q313" s="362"/>
      <c r="R313" s="362"/>
      <c r="S313" s="362"/>
      <c r="T313" s="362"/>
      <c r="U313" s="43"/>
      <c r="V313" s="43"/>
      <c r="W313" s="43"/>
      <c r="X313" s="43"/>
      <c r="Y313" s="43"/>
      <c r="Z313" s="43"/>
      <c r="AA313" s="385"/>
    </row>
    <row r="314" spans="1:27" s="271" customFormat="1" ht="12.75">
      <c r="A314" s="699"/>
      <c r="B314" s="699"/>
      <c r="C314" s="699"/>
      <c r="D314" s="699"/>
      <c r="E314" s="699"/>
      <c r="F314" s="699"/>
      <c r="G314" s="278" t="s">
        <v>68</v>
      </c>
      <c r="H314" s="699"/>
      <c r="I314" s="1097"/>
      <c r="J314" s="1097"/>
      <c r="K314" s="1097"/>
      <c r="L314" s="1097"/>
      <c r="M314" s="1092"/>
      <c r="N314" s="699"/>
      <c r="O314" s="278"/>
      <c r="P314" s="278"/>
      <c r="Q314" s="278"/>
      <c r="R314" s="278"/>
      <c r="S314" s="278"/>
      <c r="T314" s="278"/>
      <c r="U314" s="278"/>
      <c r="V314" s="278"/>
      <c r="W314" s="278"/>
      <c r="X314" s="278"/>
      <c r="Y314" s="278"/>
      <c r="Z314" s="278"/>
      <c r="AA314" s="385"/>
    </row>
    <row r="315" spans="1:27" s="271" customFormat="1" ht="76.5">
      <c r="A315" s="699"/>
      <c r="B315" s="699"/>
      <c r="C315" s="699"/>
      <c r="D315" s="699"/>
      <c r="E315" s="278" t="s">
        <v>1034</v>
      </c>
      <c r="F315" s="278" t="s">
        <v>67</v>
      </c>
      <c r="G315" s="278" t="s">
        <v>68</v>
      </c>
      <c r="H315" s="278" t="s">
        <v>69</v>
      </c>
      <c r="I315" s="444"/>
      <c r="J315" s="444"/>
      <c r="K315" s="444"/>
      <c r="L315" s="444"/>
      <c r="M315" s="437">
        <f>+I315+J315+K315+L315</f>
        <v>0</v>
      </c>
      <c r="N315" s="363"/>
      <c r="O315" s="363"/>
      <c r="P315" s="363"/>
      <c r="Q315" s="363"/>
      <c r="R315" s="363"/>
      <c r="S315" s="363"/>
      <c r="T315" s="363"/>
      <c r="U315" s="363"/>
      <c r="V315" s="363"/>
      <c r="W315" s="363"/>
      <c r="X315" s="363"/>
      <c r="Y315" s="363"/>
      <c r="Z315" s="363"/>
      <c r="AA315" s="385"/>
    </row>
    <row r="316" spans="1:27" s="271" customFormat="1" ht="25.5">
      <c r="A316" s="699"/>
      <c r="B316" s="699"/>
      <c r="C316" s="699"/>
      <c r="D316" s="699"/>
      <c r="E316" s="699" t="s">
        <v>872</v>
      </c>
      <c r="F316" s="699" t="s">
        <v>868</v>
      </c>
      <c r="G316" s="278" t="s">
        <v>353</v>
      </c>
      <c r="H316" s="699" t="s">
        <v>354</v>
      </c>
      <c r="I316" s="1097">
        <v>30000000</v>
      </c>
      <c r="J316" s="1097">
        <v>70947866</v>
      </c>
      <c r="K316" s="1097"/>
      <c r="L316" s="1097"/>
      <c r="M316" s="1092">
        <f>+I316+J316+K316+L316</f>
        <v>100947866</v>
      </c>
      <c r="N316" s="699" t="s">
        <v>877</v>
      </c>
      <c r="O316" s="362"/>
      <c r="P316" s="362"/>
      <c r="Q316" s="362"/>
      <c r="R316" s="362"/>
      <c r="S316" s="362"/>
      <c r="T316" s="362"/>
      <c r="U316" s="43"/>
      <c r="V316" s="43"/>
      <c r="W316" s="43"/>
      <c r="X316" s="43"/>
      <c r="Y316" s="43"/>
      <c r="Z316" s="43"/>
      <c r="AA316" s="385"/>
    </row>
    <row r="317" spans="1:27" s="271" customFormat="1" ht="12.75">
      <c r="A317" s="699"/>
      <c r="B317" s="699"/>
      <c r="C317" s="699"/>
      <c r="D317" s="699"/>
      <c r="E317" s="699"/>
      <c r="F317" s="699"/>
      <c r="G317" s="278" t="s">
        <v>105</v>
      </c>
      <c r="H317" s="699"/>
      <c r="I317" s="1097"/>
      <c r="J317" s="1097"/>
      <c r="K317" s="1097"/>
      <c r="L317" s="1097"/>
      <c r="M317" s="1092"/>
      <c r="N317" s="699"/>
      <c r="O317" s="362"/>
      <c r="P317" s="362"/>
      <c r="Q317" s="362"/>
      <c r="R317" s="362"/>
      <c r="S317" s="362"/>
      <c r="T317" s="362"/>
      <c r="U317" s="43"/>
      <c r="V317" s="43"/>
      <c r="W317" s="43"/>
      <c r="X317" s="43"/>
      <c r="Y317" s="43"/>
      <c r="Z317" s="43"/>
      <c r="AA317" s="385"/>
    </row>
    <row r="318" spans="1:27" s="271" customFormat="1" ht="25.5">
      <c r="A318" s="699"/>
      <c r="B318" s="699"/>
      <c r="C318" s="699"/>
      <c r="D318" s="699"/>
      <c r="E318" s="1098" t="s">
        <v>873</v>
      </c>
      <c r="F318" s="1099" t="s">
        <v>878</v>
      </c>
      <c r="G318" s="278" t="s">
        <v>353</v>
      </c>
      <c r="H318" s="278"/>
      <c r="I318" s="426"/>
      <c r="J318" s="426"/>
      <c r="K318" s="426"/>
      <c r="L318" s="426"/>
      <c r="M318" s="437"/>
      <c r="N318" s="278"/>
      <c r="O318" s="362"/>
      <c r="P318" s="362"/>
      <c r="Q318" s="362"/>
      <c r="R318" s="362"/>
      <c r="S318" s="362"/>
      <c r="T318" s="362"/>
      <c r="U318" s="43"/>
      <c r="V318" s="43"/>
      <c r="W318" s="43"/>
      <c r="X318" s="43"/>
      <c r="Y318" s="43"/>
      <c r="Z318" s="43"/>
      <c r="AA318" s="385"/>
    </row>
    <row r="319" spans="1:27" s="271" customFormat="1" ht="25.5">
      <c r="A319" s="699"/>
      <c r="B319" s="699"/>
      <c r="C319" s="699"/>
      <c r="D319" s="699"/>
      <c r="E319" s="795"/>
      <c r="F319" s="1099"/>
      <c r="G319" s="278" t="s">
        <v>105</v>
      </c>
      <c r="H319" s="364" t="s">
        <v>69</v>
      </c>
      <c r="I319" s="444"/>
      <c r="J319" s="445">
        <v>20000000</v>
      </c>
      <c r="K319" s="444"/>
      <c r="L319" s="444"/>
      <c r="M319" s="437">
        <f>+I319+J319+K319+L319</f>
        <v>20000000</v>
      </c>
      <c r="N319" s="363"/>
      <c r="O319" s="363"/>
      <c r="P319" s="363"/>
      <c r="Q319" s="363"/>
      <c r="R319" s="363"/>
      <c r="S319" s="363"/>
      <c r="T319" s="363"/>
      <c r="U319" s="363"/>
      <c r="V319" s="363"/>
      <c r="W319" s="363"/>
      <c r="X319" s="363"/>
      <c r="Y319" s="363"/>
      <c r="Z319" s="363"/>
      <c r="AA319" s="385"/>
    </row>
    <row r="320" spans="1:27" s="271" customFormat="1" ht="51">
      <c r="A320" s="699"/>
      <c r="B320" s="699"/>
      <c r="C320" s="278"/>
      <c r="D320" s="278"/>
      <c r="E320" s="278" t="s">
        <v>874</v>
      </c>
      <c r="F320" s="278" t="s">
        <v>875</v>
      </c>
      <c r="G320" s="278" t="s">
        <v>355</v>
      </c>
      <c r="H320" s="278" t="s">
        <v>876</v>
      </c>
      <c r="I320" s="444"/>
      <c r="J320" s="445">
        <v>15000000</v>
      </c>
      <c r="K320" s="444"/>
      <c r="L320" s="444"/>
      <c r="M320" s="437">
        <f>+I320+J320+K320+L320</f>
        <v>15000000</v>
      </c>
      <c r="N320" s="363"/>
      <c r="O320" s="363"/>
      <c r="P320" s="363"/>
      <c r="Q320" s="363"/>
      <c r="R320" s="363"/>
      <c r="S320" s="363"/>
      <c r="T320" s="363"/>
      <c r="U320" s="363"/>
      <c r="V320" s="363"/>
      <c r="W320" s="363"/>
      <c r="X320" s="363"/>
      <c r="Y320" s="363"/>
      <c r="Z320" s="363"/>
      <c r="AA320" s="385"/>
    </row>
    <row r="321" spans="1:27" s="271" customFormat="1" ht="13.5" thickBot="1">
      <c r="A321" s="1130" t="s">
        <v>743</v>
      </c>
      <c r="B321" s="1130"/>
      <c r="C321" s="1130"/>
      <c r="D321" s="1130"/>
      <c r="E321" s="1130"/>
      <c r="F321" s="1130"/>
      <c r="G321" s="1130"/>
      <c r="H321" s="1130"/>
      <c r="I321" s="446">
        <f>SUM(I311:I320)</f>
        <v>105000000</v>
      </c>
      <c r="J321" s="446">
        <f>SUM(J311:J320)</f>
        <v>125947866</v>
      </c>
      <c r="K321" s="446">
        <f>SUM(K311:K320)</f>
        <v>0</v>
      </c>
      <c r="L321" s="446">
        <f>SUM(L311:L320)</f>
        <v>0</v>
      </c>
      <c r="M321" s="446">
        <f>SUM(M311:M320)</f>
        <v>230947866</v>
      </c>
      <c r="N321" s="1131"/>
      <c r="O321" s="1131"/>
      <c r="P321" s="1131"/>
      <c r="Q321" s="1131"/>
      <c r="R321" s="1131"/>
      <c r="S321" s="1131"/>
      <c r="T321" s="1131"/>
      <c r="U321" s="1131"/>
      <c r="V321" s="1131"/>
      <c r="W321" s="1131"/>
      <c r="X321" s="1131"/>
      <c r="Y321" s="1131"/>
      <c r="Z321" s="1131"/>
      <c r="AA321" s="323"/>
    </row>
    <row r="322" ht="15" thickTop="1"/>
    <row r="359" spans="1:27" s="2" customFormat="1" ht="18">
      <c r="A359" s="1129" t="s">
        <v>172</v>
      </c>
      <c r="B359" s="1129"/>
      <c r="C359" s="1129"/>
      <c r="D359" s="1129"/>
      <c r="E359" s="1129"/>
      <c r="F359" s="1129"/>
      <c r="G359" s="1129"/>
      <c r="H359" s="1129"/>
      <c r="I359" s="1129"/>
      <c r="J359" s="1129"/>
      <c r="K359" s="1129"/>
      <c r="L359" s="1129"/>
      <c r="M359" s="1129"/>
      <c r="N359" s="1129"/>
      <c r="O359" s="1129"/>
      <c r="P359" s="1129"/>
      <c r="Q359" s="1129"/>
      <c r="R359" s="1129"/>
      <c r="S359" s="1129"/>
      <c r="T359" s="1129"/>
      <c r="U359" s="1129"/>
      <c r="V359" s="1129"/>
      <c r="W359" s="1129"/>
      <c r="X359" s="1129"/>
      <c r="Y359" s="1129"/>
      <c r="Z359" s="1129"/>
      <c r="AA359" s="1129"/>
    </row>
    <row r="360" spans="1:27" s="2" customFormat="1" ht="18">
      <c r="A360" s="1129"/>
      <c r="B360" s="1129"/>
      <c r="C360" s="1129"/>
      <c r="D360" s="1129"/>
      <c r="E360" s="1129"/>
      <c r="F360" s="1129"/>
      <c r="G360" s="1129"/>
      <c r="H360" s="1129"/>
      <c r="I360" s="1129"/>
      <c r="J360" s="1129"/>
      <c r="K360" s="1129"/>
      <c r="L360" s="1129"/>
      <c r="M360" s="1129"/>
      <c r="N360" s="1129"/>
      <c r="O360" s="1129"/>
      <c r="P360" s="1129"/>
      <c r="Q360" s="1129"/>
      <c r="R360" s="1129"/>
      <c r="S360" s="1129"/>
      <c r="T360" s="1129"/>
      <c r="U360" s="1129"/>
      <c r="V360" s="1129"/>
      <c r="W360" s="1129"/>
      <c r="X360" s="1129"/>
      <c r="Y360" s="1129"/>
      <c r="Z360" s="1129"/>
      <c r="AA360" s="1129"/>
    </row>
    <row r="361" spans="1:27" s="285" customFormat="1" ht="21" customHeight="1">
      <c r="A361" s="146" t="s">
        <v>554</v>
      </c>
      <c r="B361" s="684" t="s">
        <v>954</v>
      </c>
      <c r="C361" s="684"/>
      <c r="D361" s="684"/>
      <c r="E361" s="684"/>
      <c r="F361" s="684"/>
      <c r="G361" s="684"/>
      <c r="H361" s="684"/>
      <c r="I361" s="684"/>
      <c r="J361" s="684"/>
      <c r="K361" s="684"/>
      <c r="L361" s="684"/>
      <c r="M361" s="684"/>
      <c r="N361" s="684"/>
      <c r="O361" s="684"/>
      <c r="P361" s="684"/>
      <c r="Q361" s="684"/>
      <c r="R361" s="684"/>
      <c r="S361" s="684"/>
      <c r="T361" s="684"/>
      <c r="U361" s="684"/>
      <c r="V361" s="684"/>
      <c r="W361" s="684"/>
      <c r="X361" s="684"/>
      <c r="Y361" s="684"/>
      <c r="Z361" s="684"/>
      <c r="AA361" s="684"/>
    </row>
    <row r="362" spans="1:27" s="285" customFormat="1" ht="21" customHeight="1">
      <c r="A362" s="149" t="s">
        <v>165</v>
      </c>
      <c r="B362" s="684" t="s">
        <v>381</v>
      </c>
      <c r="C362" s="684"/>
      <c r="D362" s="684"/>
      <c r="E362" s="684"/>
      <c r="F362" s="684"/>
      <c r="G362" s="684"/>
      <c r="H362" s="684"/>
      <c r="I362" s="684"/>
      <c r="J362" s="684"/>
      <c r="K362" s="684"/>
      <c r="L362" s="684"/>
      <c r="M362" s="684"/>
      <c r="N362" s="684"/>
      <c r="O362" s="684"/>
      <c r="P362" s="684"/>
      <c r="Q362" s="684"/>
      <c r="R362" s="684"/>
      <c r="S362" s="684"/>
      <c r="T362" s="684"/>
      <c r="U362" s="684"/>
      <c r="V362" s="684"/>
      <c r="W362" s="684"/>
      <c r="X362" s="684"/>
      <c r="Y362" s="684"/>
      <c r="Z362" s="684"/>
      <c r="AA362" s="684"/>
    </row>
    <row r="363" spans="1:27" s="2" customFormat="1" ht="18">
      <c r="A363" s="41" t="s">
        <v>166</v>
      </c>
      <c r="B363" s="684" t="s">
        <v>1035</v>
      </c>
      <c r="C363" s="684"/>
      <c r="D363" s="684"/>
      <c r="E363" s="684"/>
      <c r="F363" s="684"/>
      <c r="G363" s="684"/>
      <c r="H363" s="684"/>
      <c r="I363" s="684"/>
      <c r="J363" s="684"/>
      <c r="K363" s="684"/>
      <c r="L363" s="684"/>
      <c r="M363" s="684"/>
      <c r="N363" s="684"/>
      <c r="O363" s="684"/>
      <c r="P363" s="684"/>
      <c r="Q363" s="684"/>
      <c r="R363" s="684"/>
      <c r="S363" s="684"/>
      <c r="T363" s="684"/>
      <c r="U363" s="684"/>
      <c r="V363" s="684"/>
      <c r="W363" s="684"/>
      <c r="X363" s="684"/>
      <c r="Y363" s="684"/>
      <c r="Z363" s="684"/>
      <c r="AA363" s="684"/>
    </row>
    <row r="364" spans="1:27" s="2" customFormat="1" ht="16.5" customHeight="1">
      <c r="A364" s="1080" t="s">
        <v>162</v>
      </c>
      <c r="B364" s="1080" t="s">
        <v>168</v>
      </c>
      <c r="C364" s="1080" t="s">
        <v>167</v>
      </c>
      <c r="D364" s="1080" t="s">
        <v>170</v>
      </c>
      <c r="E364" s="1080" t="s">
        <v>154</v>
      </c>
      <c r="F364" s="1080" t="s">
        <v>169</v>
      </c>
      <c r="G364" s="1080" t="s">
        <v>155</v>
      </c>
      <c r="H364" s="1080" t="s">
        <v>174</v>
      </c>
      <c r="I364" s="1058" t="s">
        <v>156</v>
      </c>
      <c r="J364" s="1058"/>
      <c r="K364" s="1058"/>
      <c r="L364" s="1058"/>
      <c r="M364" s="1058" t="s">
        <v>163</v>
      </c>
      <c r="N364" s="1081" t="s">
        <v>161</v>
      </c>
      <c r="O364" s="1082" t="s">
        <v>173</v>
      </c>
      <c r="P364" s="1082"/>
      <c r="Q364" s="1082"/>
      <c r="R364" s="1082"/>
      <c r="S364" s="1082"/>
      <c r="T364" s="1082"/>
      <c r="U364" s="1082"/>
      <c r="V364" s="1082"/>
      <c r="W364" s="1082"/>
      <c r="X364" s="1082"/>
      <c r="Y364" s="1082"/>
      <c r="Z364" s="1082"/>
      <c r="AA364" s="1081" t="s">
        <v>441</v>
      </c>
    </row>
    <row r="365" spans="1:27" s="2" customFormat="1" ht="16.5" customHeight="1">
      <c r="A365" s="1080"/>
      <c r="B365" s="1080"/>
      <c r="C365" s="1080"/>
      <c r="D365" s="1080"/>
      <c r="E365" s="1080"/>
      <c r="F365" s="1080"/>
      <c r="G365" s="1080"/>
      <c r="H365" s="1080"/>
      <c r="I365" s="418" t="s">
        <v>157</v>
      </c>
      <c r="J365" s="418" t="s">
        <v>158</v>
      </c>
      <c r="K365" s="418" t="s">
        <v>159</v>
      </c>
      <c r="L365" s="418" t="s">
        <v>160</v>
      </c>
      <c r="M365" s="1058"/>
      <c r="N365" s="1081"/>
      <c r="O365" s="1081">
        <v>1</v>
      </c>
      <c r="P365" s="1081"/>
      <c r="Q365" s="1081"/>
      <c r="R365" s="1081">
        <v>2</v>
      </c>
      <c r="S365" s="1081"/>
      <c r="T365" s="1081"/>
      <c r="U365" s="1081">
        <v>3</v>
      </c>
      <c r="V365" s="1081"/>
      <c r="W365" s="1081"/>
      <c r="X365" s="1081">
        <v>4</v>
      </c>
      <c r="Y365" s="1081"/>
      <c r="Z365" s="1081"/>
      <c r="AA365" s="1081"/>
    </row>
    <row r="366" spans="1:27" s="271" customFormat="1" ht="38.25">
      <c r="A366" s="699" t="s">
        <v>553</v>
      </c>
      <c r="B366" s="699" t="s">
        <v>1036</v>
      </c>
      <c r="C366" s="699" t="s">
        <v>1037</v>
      </c>
      <c r="D366" s="699" t="s">
        <v>1038</v>
      </c>
      <c r="E366" s="699" t="s">
        <v>383</v>
      </c>
      <c r="F366" s="699" t="s">
        <v>384</v>
      </c>
      <c r="G366" s="170" t="s">
        <v>557</v>
      </c>
      <c r="H366" s="699" t="s">
        <v>385</v>
      </c>
      <c r="I366" s="426"/>
      <c r="J366" s="426"/>
      <c r="K366" s="426"/>
      <c r="L366" s="426"/>
      <c r="M366" s="424">
        <f>+I366+J366+K366+L366</f>
        <v>0</v>
      </c>
      <c r="N366" s="699" t="s">
        <v>382</v>
      </c>
      <c r="O366" s="43"/>
      <c r="P366" s="43"/>
      <c r="Q366" s="43"/>
      <c r="R366" s="43"/>
      <c r="S366" s="43"/>
      <c r="T366" s="43"/>
      <c r="U366" s="43"/>
      <c r="V366" s="43"/>
      <c r="W366" s="43"/>
      <c r="X366" s="43"/>
      <c r="Y366" s="43"/>
      <c r="Z366" s="43"/>
      <c r="AA366" s="1100"/>
    </row>
    <row r="367" spans="1:27" s="271" customFormat="1" ht="25.5">
      <c r="A367" s="699"/>
      <c r="B367" s="699"/>
      <c r="C367" s="699"/>
      <c r="D367" s="699"/>
      <c r="E367" s="699"/>
      <c r="F367" s="699"/>
      <c r="G367" s="170" t="s">
        <v>558</v>
      </c>
      <c r="H367" s="699"/>
      <c r="I367" s="426"/>
      <c r="J367" s="426"/>
      <c r="K367" s="426"/>
      <c r="L367" s="426"/>
      <c r="M367" s="424">
        <f aca="true" t="shared" si="3" ref="M367:M398">+I367+J367+K367+L367</f>
        <v>0</v>
      </c>
      <c r="N367" s="699"/>
      <c r="O367" s="43"/>
      <c r="P367" s="43"/>
      <c r="Q367" s="43"/>
      <c r="R367" s="43"/>
      <c r="S367" s="43"/>
      <c r="T367" s="43"/>
      <c r="U367" s="43"/>
      <c r="V367" s="43"/>
      <c r="W367" s="43"/>
      <c r="X367" s="43"/>
      <c r="Y367" s="43"/>
      <c r="Z367" s="43"/>
      <c r="AA367" s="1100"/>
    </row>
    <row r="368" spans="1:27" s="271" customFormat="1" ht="25.5">
      <c r="A368" s="699"/>
      <c r="B368" s="699"/>
      <c r="C368" s="699"/>
      <c r="D368" s="699"/>
      <c r="E368" s="699"/>
      <c r="F368" s="699"/>
      <c r="G368" s="170" t="s">
        <v>559</v>
      </c>
      <c r="H368" s="699"/>
      <c r="I368" s="426"/>
      <c r="J368" s="426">
        <v>40000000</v>
      </c>
      <c r="K368" s="426"/>
      <c r="L368" s="426"/>
      <c r="M368" s="424">
        <f t="shared" si="3"/>
        <v>40000000</v>
      </c>
      <c r="N368" s="699"/>
      <c r="O368" s="278" t="s">
        <v>219</v>
      </c>
      <c r="P368" s="278" t="s">
        <v>219</v>
      </c>
      <c r="Q368" s="278" t="s">
        <v>219</v>
      </c>
      <c r="R368" s="278" t="s">
        <v>219</v>
      </c>
      <c r="S368" s="278" t="s">
        <v>219</v>
      </c>
      <c r="T368" s="278" t="s">
        <v>219</v>
      </c>
      <c r="U368" s="278" t="s">
        <v>219</v>
      </c>
      <c r="V368" s="278" t="s">
        <v>219</v>
      </c>
      <c r="W368" s="278" t="s">
        <v>219</v>
      </c>
      <c r="X368" s="278" t="s">
        <v>219</v>
      </c>
      <c r="Y368" s="278" t="s">
        <v>219</v>
      </c>
      <c r="Z368" s="278" t="s">
        <v>219</v>
      </c>
      <c r="AA368" s="1100"/>
    </row>
    <row r="369" spans="1:27" s="271" customFormat="1" ht="12.75">
      <c r="A369" s="699"/>
      <c r="B369" s="699"/>
      <c r="C369" s="699"/>
      <c r="D369" s="699"/>
      <c r="E369" s="699"/>
      <c r="F369" s="699"/>
      <c r="G369" s="170" t="s">
        <v>560</v>
      </c>
      <c r="H369" s="699"/>
      <c r="I369" s="426"/>
      <c r="J369" s="426"/>
      <c r="K369" s="426"/>
      <c r="L369" s="426"/>
      <c r="M369" s="424">
        <f t="shared" si="3"/>
        <v>0</v>
      </c>
      <c r="N369" s="699"/>
      <c r="O369" s="365"/>
      <c r="P369" s="365"/>
      <c r="Q369" s="365"/>
      <c r="R369" s="365"/>
      <c r="S369" s="365"/>
      <c r="T369" s="365"/>
      <c r="U369" s="365"/>
      <c r="V369" s="365"/>
      <c r="W369" s="365"/>
      <c r="X369" s="365"/>
      <c r="Y369" s="365"/>
      <c r="Z369" s="365"/>
      <c r="AA369" s="1100"/>
    </row>
    <row r="370" spans="1:27" s="271" customFormat="1" ht="38.25">
      <c r="A370" s="699"/>
      <c r="B370" s="699"/>
      <c r="C370" s="699"/>
      <c r="D370" s="699"/>
      <c r="E370" s="699"/>
      <c r="F370" s="699"/>
      <c r="G370" s="170" t="s">
        <v>561</v>
      </c>
      <c r="H370" s="699"/>
      <c r="I370" s="426"/>
      <c r="J370" s="426"/>
      <c r="K370" s="426"/>
      <c r="L370" s="426"/>
      <c r="M370" s="424">
        <f t="shared" si="3"/>
        <v>0</v>
      </c>
      <c r="N370" s="699"/>
      <c r="O370" s="278"/>
      <c r="P370" s="278"/>
      <c r="Q370" s="278"/>
      <c r="R370" s="278"/>
      <c r="S370" s="278"/>
      <c r="T370" s="278"/>
      <c r="U370" s="278"/>
      <c r="V370" s="278"/>
      <c r="W370" s="278"/>
      <c r="X370" s="278"/>
      <c r="Y370" s="278"/>
      <c r="Z370" s="278"/>
      <c r="AA370" s="1100"/>
    </row>
    <row r="371" spans="1:27" s="271" customFormat="1" ht="25.5">
      <c r="A371" s="699" t="s">
        <v>950</v>
      </c>
      <c r="B371" s="699" t="s">
        <v>386</v>
      </c>
      <c r="C371" s="699" t="s">
        <v>564</v>
      </c>
      <c r="D371" s="699" t="s">
        <v>387</v>
      </c>
      <c r="E371" s="1101" t="s">
        <v>1039</v>
      </c>
      <c r="F371" s="614" t="s">
        <v>590</v>
      </c>
      <c r="G371" s="156" t="s">
        <v>570</v>
      </c>
      <c r="H371" s="614" t="s">
        <v>388</v>
      </c>
      <c r="I371" s="440"/>
      <c r="J371" s="436"/>
      <c r="K371" s="436"/>
      <c r="L371" s="436"/>
      <c r="M371" s="424">
        <f t="shared" si="3"/>
        <v>0</v>
      </c>
      <c r="N371" s="699"/>
      <c r="O371" s="227"/>
      <c r="P371" s="227"/>
      <c r="Q371" s="227"/>
      <c r="R371" s="227"/>
      <c r="S371" s="227"/>
      <c r="T371" s="227"/>
      <c r="U371" s="227"/>
      <c r="V371" s="227"/>
      <c r="W371" s="227"/>
      <c r="X371" s="227"/>
      <c r="Y371" s="227"/>
      <c r="Z371" s="227"/>
      <c r="AA371" s="1102"/>
    </row>
    <row r="372" spans="1:27" s="271" customFormat="1" ht="25.5">
      <c r="A372" s="699"/>
      <c r="B372" s="699"/>
      <c r="C372" s="699"/>
      <c r="D372" s="795"/>
      <c r="E372" s="1101"/>
      <c r="F372" s="614"/>
      <c r="G372" s="156" t="s">
        <v>571</v>
      </c>
      <c r="H372" s="614"/>
      <c r="I372" s="440"/>
      <c r="J372" s="436">
        <v>13000000</v>
      </c>
      <c r="K372" s="436"/>
      <c r="L372" s="436"/>
      <c r="M372" s="424">
        <f t="shared" si="3"/>
        <v>13000000</v>
      </c>
      <c r="N372" s="699"/>
      <c r="O372" s="155"/>
      <c r="P372" s="155"/>
      <c r="Q372" s="155" t="s">
        <v>219</v>
      </c>
      <c r="R372" s="155"/>
      <c r="S372" s="155"/>
      <c r="T372" s="155"/>
      <c r="U372" s="155"/>
      <c r="V372" s="155"/>
      <c r="W372" s="155"/>
      <c r="X372" s="155"/>
      <c r="Y372" s="155"/>
      <c r="Z372" s="155"/>
      <c r="AA372" s="1102"/>
    </row>
    <row r="373" spans="1:27" s="271" customFormat="1" ht="12.75">
      <c r="A373" s="699"/>
      <c r="B373" s="699"/>
      <c r="C373" s="699"/>
      <c r="D373" s="795"/>
      <c r="E373" s="1101"/>
      <c r="F373" s="614"/>
      <c r="G373" s="156" t="s">
        <v>572</v>
      </c>
      <c r="H373" s="614"/>
      <c r="I373" s="440"/>
      <c r="J373" s="436"/>
      <c r="K373" s="436"/>
      <c r="L373" s="440"/>
      <c r="M373" s="424">
        <f t="shared" si="3"/>
        <v>0</v>
      </c>
      <c r="N373" s="699"/>
      <c r="O373" s="155"/>
      <c r="P373" s="155"/>
      <c r="Q373" s="155"/>
      <c r="R373" s="155"/>
      <c r="S373" s="155"/>
      <c r="T373" s="155"/>
      <c r="U373" s="155"/>
      <c r="V373" s="155"/>
      <c r="W373" s="155"/>
      <c r="X373" s="155"/>
      <c r="Y373" s="155"/>
      <c r="Z373" s="155"/>
      <c r="AA373" s="1102"/>
    </row>
    <row r="374" spans="1:27" s="271" customFormat="1" ht="25.5">
      <c r="A374" s="699"/>
      <c r="B374" s="699"/>
      <c r="C374" s="699"/>
      <c r="D374" s="699"/>
      <c r="E374" s="614" t="s">
        <v>1040</v>
      </c>
      <c r="F374" s="614" t="s">
        <v>1041</v>
      </c>
      <c r="G374" s="156" t="s">
        <v>570</v>
      </c>
      <c r="H374" s="614" t="s">
        <v>567</v>
      </c>
      <c r="I374" s="440"/>
      <c r="J374" s="436"/>
      <c r="K374" s="436"/>
      <c r="L374" s="440"/>
      <c r="M374" s="424">
        <f t="shared" si="3"/>
        <v>0</v>
      </c>
      <c r="N374" s="699"/>
      <c r="O374" s="155"/>
      <c r="P374" s="155"/>
      <c r="Q374" s="155"/>
      <c r="R374" s="155"/>
      <c r="S374" s="155"/>
      <c r="T374" s="155"/>
      <c r="U374" s="155"/>
      <c r="V374" s="155"/>
      <c r="W374" s="155"/>
      <c r="X374" s="155"/>
      <c r="Y374" s="155"/>
      <c r="Z374" s="155"/>
      <c r="AA374" s="1102"/>
    </row>
    <row r="375" spans="1:27" s="271" customFormat="1" ht="25.5">
      <c r="A375" s="699"/>
      <c r="B375" s="699"/>
      <c r="C375" s="699"/>
      <c r="D375" s="795"/>
      <c r="E375" s="614"/>
      <c r="F375" s="614"/>
      <c r="G375" s="156" t="s">
        <v>571</v>
      </c>
      <c r="H375" s="614"/>
      <c r="I375" s="440"/>
      <c r="J375" s="436">
        <v>33000000</v>
      </c>
      <c r="K375" s="436"/>
      <c r="L375" s="440"/>
      <c r="M375" s="424">
        <f t="shared" si="3"/>
        <v>33000000</v>
      </c>
      <c r="N375" s="699"/>
      <c r="O375" s="155"/>
      <c r="P375" s="155"/>
      <c r="Q375" s="155"/>
      <c r="R375" s="155"/>
      <c r="S375" s="155"/>
      <c r="T375" s="155" t="s">
        <v>219</v>
      </c>
      <c r="U375" s="155"/>
      <c r="V375" s="155"/>
      <c r="W375" s="155"/>
      <c r="X375" s="155"/>
      <c r="Y375" s="155"/>
      <c r="Z375" s="155"/>
      <c r="AA375" s="1102"/>
    </row>
    <row r="376" spans="1:27" s="271" customFormat="1" ht="12.75">
      <c r="A376" s="699"/>
      <c r="B376" s="699"/>
      <c r="C376" s="699"/>
      <c r="D376" s="795"/>
      <c r="E376" s="614"/>
      <c r="F376" s="614"/>
      <c r="G376" s="156" t="s">
        <v>572</v>
      </c>
      <c r="H376" s="614"/>
      <c r="I376" s="440"/>
      <c r="J376" s="436"/>
      <c r="K376" s="436"/>
      <c r="L376" s="440"/>
      <c r="M376" s="424">
        <f t="shared" si="3"/>
        <v>0</v>
      </c>
      <c r="N376" s="699"/>
      <c r="O376" s="227"/>
      <c r="P376" s="227"/>
      <c r="Q376" s="227"/>
      <c r="R376" s="227"/>
      <c r="S376" s="227"/>
      <c r="T376" s="227"/>
      <c r="U376" s="227"/>
      <c r="V376" s="227"/>
      <c r="W376" s="227"/>
      <c r="X376" s="227"/>
      <c r="Y376" s="227"/>
      <c r="Z376" s="227"/>
      <c r="AA376" s="1102"/>
    </row>
    <row r="377" spans="1:27" s="271" customFormat="1" ht="25.5">
      <c r="A377" s="699"/>
      <c r="B377" s="699"/>
      <c r="C377" s="699"/>
      <c r="D377" s="795"/>
      <c r="E377" s="614" t="s">
        <v>1042</v>
      </c>
      <c r="F377" s="614" t="s">
        <v>951</v>
      </c>
      <c r="G377" s="156" t="s">
        <v>570</v>
      </c>
      <c r="H377" s="614" t="s">
        <v>567</v>
      </c>
      <c r="I377" s="440"/>
      <c r="J377" s="436"/>
      <c r="K377" s="436"/>
      <c r="L377" s="440"/>
      <c r="M377" s="424">
        <f t="shared" si="3"/>
        <v>0</v>
      </c>
      <c r="N377" s="699"/>
      <c r="O377" s="227"/>
      <c r="P377" s="227"/>
      <c r="Q377" s="227"/>
      <c r="R377" s="227"/>
      <c r="S377" s="227"/>
      <c r="T377" s="227"/>
      <c r="U377" s="227"/>
      <c r="V377" s="227"/>
      <c r="W377" s="227"/>
      <c r="X377" s="227"/>
      <c r="Y377" s="227"/>
      <c r="Z377" s="227"/>
      <c r="AA377" s="1102"/>
    </row>
    <row r="378" spans="1:27" s="271" customFormat="1" ht="25.5">
      <c r="A378" s="699"/>
      <c r="B378" s="699"/>
      <c r="C378" s="699"/>
      <c r="D378" s="795"/>
      <c r="E378" s="614"/>
      <c r="F378" s="614"/>
      <c r="G378" s="156" t="s">
        <v>571</v>
      </c>
      <c r="H378" s="614"/>
      <c r="I378" s="440"/>
      <c r="J378" s="436">
        <v>12000000</v>
      </c>
      <c r="K378" s="436"/>
      <c r="L378" s="440"/>
      <c r="M378" s="424">
        <f t="shared" si="3"/>
        <v>12000000</v>
      </c>
      <c r="N378" s="699"/>
      <c r="O378" s="227"/>
      <c r="P378" s="227"/>
      <c r="Q378" s="155" t="s">
        <v>219</v>
      </c>
      <c r="R378" s="155"/>
      <c r="S378" s="155"/>
      <c r="T378" s="155"/>
      <c r="U378" s="155"/>
      <c r="V378" s="155"/>
      <c r="W378" s="155"/>
      <c r="X378" s="155"/>
      <c r="Y378" s="155"/>
      <c r="Z378" s="155"/>
      <c r="AA378" s="1102"/>
    </row>
    <row r="379" spans="1:27" s="271" customFormat="1" ht="12.75">
      <c r="A379" s="699"/>
      <c r="B379" s="699"/>
      <c r="C379" s="699"/>
      <c r="D379" s="795"/>
      <c r="E379" s="614"/>
      <c r="F379" s="614"/>
      <c r="G379" s="156" t="s">
        <v>572</v>
      </c>
      <c r="H379" s="614"/>
      <c r="I379" s="440"/>
      <c r="J379" s="436"/>
      <c r="K379" s="436"/>
      <c r="L379" s="440"/>
      <c r="M379" s="424">
        <f t="shared" si="3"/>
        <v>0</v>
      </c>
      <c r="N379" s="699"/>
      <c r="O379" s="227"/>
      <c r="P379" s="227"/>
      <c r="Q379" s="227"/>
      <c r="R379" s="227"/>
      <c r="S379" s="227"/>
      <c r="T379" s="227"/>
      <c r="U379" s="227"/>
      <c r="V379" s="227"/>
      <c r="W379" s="227"/>
      <c r="X379" s="227"/>
      <c r="Y379" s="227"/>
      <c r="Z379" s="227"/>
      <c r="AA379" s="1102"/>
    </row>
    <row r="380" spans="1:27" s="271" customFormat="1" ht="25.5">
      <c r="A380" s="699" t="s">
        <v>389</v>
      </c>
      <c r="B380" s="699" t="s">
        <v>574</v>
      </c>
      <c r="C380" s="699" t="s">
        <v>578</v>
      </c>
      <c r="D380" s="699" t="s">
        <v>577</v>
      </c>
      <c r="E380" s="614" t="s">
        <v>569</v>
      </c>
      <c r="F380" s="614" t="s">
        <v>575</v>
      </c>
      <c r="G380" s="157" t="s">
        <v>1043</v>
      </c>
      <c r="H380" s="614" t="s">
        <v>576</v>
      </c>
      <c r="I380" s="440"/>
      <c r="J380" s="436"/>
      <c r="K380" s="436"/>
      <c r="L380" s="440"/>
      <c r="M380" s="424">
        <f t="shared" si="3"/>
        <v>0</v>
      </c>
      <c r="N380" s="699"/>
      <c r="O380" s="227"/>
      <c r="P380" s="227"/>
      <c r="Q380" s="227"/>
      <c r="R380" s="227"/>
      <c r="S380" s="227"/>
      <c r="T380" s="227"/>
      <c r="U380" s="227"/>
      <c r="V380" s="227"/>
      <c r="W380" s="227"/>
      <c r="X380" s="227"/>
      <c r="Y380" s="227"/>
      <c r="Z380" s="227"/>
      <c r="AA380" s="1102"/>
    </row>
    <row r="381" spans="1:27" s="271" customFormat="1" ht="25.5">
      <c r="A381" s="699"/>
      <c r="B381" s="699"/>
      <c r="C381" s="699"/>
      <c r="D381" s="699"/>
      <c r="E381" s="614"/>
      <c r="F381" s="614"/>
      <c r="G381" s="157" t="s">
        <v>579</v>
      </c>
      <c r="H381" s="614"/>
      <c r="I381" s="440"/>
      <c r="J381" s="436"/>
      <c r="K381" s="436"/>
      <c r="L381" s="440"/>
      <c r="M381" s="424">
        <f t="shared" si="3"/>
        <v>0</v>
      </c>
      <c r="N381" s="699"/>
      <c r="O381" s="227"/>
      <c r="P381" s="227"/>
      <c r="Q381" s="227"/>
      <c r="R381" s="227"/>
      <c r="S381" s="227"/>
      <c r="T381" s="227"/>
      <c r="U381" s="227"/>
      <c r="V381" s="227"/>
      <c r="W381" s="227"/>
      <c r="X381" s="227"/>
      <c r="Y381" s="227"/>
      <c r="Z381" s="227"/>
      <c r="AA381" s="1102"/>
    </row>
    <row r="382" spans="1:27" s="271" customFormat="1" ht="12.75">
      <c r="A382" s="699"/>
      <c r="B382" s="699"/>
      <c r="C382" s="699"/>
      <c r="D382" s="699"/>
      <c r="E382" s="614"/>
      <c r="F382" s="614"/>
      <c r="G382" s="157" t="s">
        <v>250</v>
      </c>
      <c r="H382" s="614"/>
      <c r="I382" s="440"/>
      <c r="J382" s="436">
        <v>20000000</v>
      </c>
      <c r="K382" s="436"/>
      <c r="L382" s="440"/>
      <c r="M382" s="424">
        <f t="shared" si="3"/>
        <v>20000000</v>
      </c>
      <c r="N382" s="699"/>
      <c r="O382" s="227"/>
      <c r="P382" s="227"/>
      <c r="Q382" s="227"/>
      <c r="R382" s="227"/>
      <c r="S382" s="155" t="s">
        <v>219</v>
      </c>
      <c r="T382" s="227"/>
      <c r="U382" s="227"/>
      <c r="V382" s="227"/>
      <c r="W382" s="227"/>
      <c r="X382" s="227"/>
      <c r="Y382" s="227"/>
      <c r="Z382" s="227"/>
      <c r="AA382" s="1102"/>
    </row>
    <row r="383" spans="1:27" s="271" customFormat="1" ht="12.75">
      <c r="A383" s="699"/>
      <c r="B383" s="699"/>
      <c r="C383" s="699"/>
      <c r="D383" s="699"/>
      <c r="E383" s="614" t="s">
        <v>394</v>
      </c>
      <c r="F383" s="614" t="s">
        <v>587</v>
      </c>
      <c r="G383" s="1103" t="s">
        <v>1044</v>
      </c>
      <c r="H383" s="614"/>
      <c r="I383" s="440"/>
      <c r="J383" s="436"/>
      <c r="K383" s="436"/>
      <c r="L383" s="440"/>
      <c r="M383" s="424">
        <f t="shared" si="3"/>
        <v>0</v>
      </c>
      <c r="N383" s="699"/>
      <c r="O383" s="227"/>
      <c r="P383" s="227"/>
      <c r="Q383" s="227"/>
      <c r="R383" s="227"/>
      <c r="S383" s="227"/>
      <c r="T383" s="227"/>
      <c r="U383" s="227"/>
      <c r="V383" s="227"/>
      <c r="W383" s="227"/>
      <c r="X383" s="227"/>
      <c r="Y383" s="227"/>
      <c r="Z383" s="227"/>
      <c r="AA383" s="1102"/>
    </row>
    <row r="384" spans="1:27" s="271" customFormat="1" ht="12.75">
      <c r="A384" s="699"/>
      <c r="B384" s="699"/>
      <c r="C384" s="699"/>
      <c r="D384" s="699"/>
      <c r="E384" s="614"/>
      <c r="F384" s="614"/>
      <c r="G384" s="1103"/>
      <c r="H384" s="614"/>
      <c r="I384" s="440"/>
      <c r="J384" s="436">
        <v>2000000</v>
      </c>
      <c r="K384" s="436"/>
      <c r="L384" s="440"/>
      <c r="M384" s="424">
        <f t="shared" si="3"/>
        <v>2000000</v>
      </c>
      <c r="N384" s="699"/>
      <c r="O384" s="227"/>
      <c r="P384" s="227"/>
      <c r="Q384" s="227"/>
      <c r="R384" s="227"/>
      <c r="S384" s="227"/>
      <c r="T384" s="227"/>
      <c r="U384" s="227"/>
      <c r="V384" s="227"/>
      <c r="W384" s="227"/>
      <c r="X384" s="227"/>
      <c r="Y384" s="227"/>
      <c r="Z384" s="227"/>
      <c r="AA384" s="1102"/>
    </row>
    <row r="385" spans="1:27" s="271" customFormat="1" ht="12.75">
      <c r="A385" s="699" t="s">
        <v>580</v>
      </c>
      <c r="B385" s="699" t="s">
        <v>1045</v>
      </c>
      <c r="C385" s="699" t="s">
        <v>1046</v>
      </c>
      <c r="D385" s="699" t="s">
        <v>1047</v>
      </c>
      <c r="E385" s="614" t="s">
        <v>1048</v>
      </c>
      <c r="F385" s="614" t="s">
        <v>598</v>
      </c>
      <c r="G385" s="614" t="s">
        <v>1049</v>
      </c>
      <c r="H385" s="614" t="s">
        <v>599</v>
      </c>
      <c r="I385" s="440"/>
      <c r="J385" s="436"/>
      <c r="K385" s="436"/>
      <c r="L385" s="440"/>
      <c r="M385" s="424">
        <f t="shared" si="3"/>
        <v>0</v>
      </c>
      <c r="N385" s="699"/>
      <c r="O385" s="227"/>
      <c r="P385" s="227"/>
      <c r="Q385" s="227"/>
      <c r="R385" s="227"/>
      <c r="S385" s="227"/>
      <c r="T385" s="227"/>
      <c r="U385" s="227"/>
      <c r="V385" s="227"/>
      <c r="W385" s="227"/>
      <c r="X385" s="227"/>
      <c r="Y385" s="227"/>
      <c r="Z385" s="227"/>
      <c r="AA385" s="1100"/>
    </row>
    <row r="386" spans="1:27" s="271" customFormat="1" ht="12.75">
      <c r="A386" s="699"/>
      <c r="B386" s="699"/>
      <c r="C386" s="699"/>
      <c r="D386" s="699"/>
      <c r="E386" s="614"/>
      <c r="F386" s="614"/>
      <c r="G386" s="614"/>
      <c r="H386" s="614"/>
      <c r="I386" s="440"/>
      <c r="J386" s="436">
        <v>25000000</v>
      </c>
      <c r="K386" s="436"/>
      <c r="L386" s="440"/>
      <c r="M386" s="424">
        <f t="shared" si="3"/>
        <v>25000000</v>
      </c>
      <c r="N386" s="699"/>
      <c r="O386" s="227"/>
      <c r="P386" s="227"/>
      <c r="Q386" s="227"/>
      <c r="R386" s="227"/>
      <c r="S386" s="227"/>
      <c r="T386" s="227"/>
      <c r="U386" s="227"/>
      <c r="V386" s="227"/>
      <c r="W386" s="227"/>
      <c r="X386" s="227"/>
      <c r="Y386" s="227"/>
      <c r="Z386" s="227"/>
      <c r="AA386" s="1100"/>
    </row>
    <row r="387" spans="1:27" s="271" customFormat="1" ht="12.75">
      <c r="A387" s="699"/>
      <c r="B387" s="699"/>
      <c r="C387" s="699"/>
      <c r="D387" s="699"/>
      <c r="E387" s="614"/>
      <c r="F387" s="614"/>
      <c r="G387" s="614"/>
      <c r="H387" s="614"/>
      <c r="I387" s="440"/>
      <c r="J387" s="436"/>
      <c r="K387" s="436"/>
      <c r="L387" s="440"/>
      <c r="M387" s="424">
        <f t="shared" si="3"/>
        <v>0</v>
      </c>
      <c r="N387" s="699"/>
      <c r="O387" s="227"/>
      <c r="P387" s="227"/>
      <c r="Q387" s="227"/>
      <c r="R387" s="155" t="s">
        <v>219</v>
      </c>
      <c r="S387" s="227"/>
      <c r="T387" s="227"/>
      <c r="U387" s="227"/>
      <c r="V387" s="227"/>
      <c r="W387" s="227"/>
      <c r="X387" s="227"/>
      <c r="Y387" s="227"/>
      <c r="Z387" s="227"/>
      <c r="AA387" s="1100"/>
    </row>
    <row r="388" spans="1:27" s="271" customFormat="1" ht="12.75">
      <c r="A388" s="699"/>
      <c r="B388" s="699"/>
      <c r="C388" s="699"/>
      <c r="D388" s="699"/>
      <c r="E388" s="614"/>
      <c r="F388" s="614"/>
      <c r="G388" s="614"/>
      <c r="H388" s="614"/>
      <c r="I388" s="440"/>
      <c r="J388" s="436"/>
      <c r="K388" s="436"/>
      <c r="L388" s="440"/>
      <c r="M388" s="424">
        <f t="shared" si="3"/>
        <v>0</v>
      </c>
      <c r="N388" s="699"/>
      <c r="O388" s="227"/>
      <c r="P388" s="227"/>
      <c r="Q388" s="227"/>
      <c r="R388" s="227"/>
      <c r="S388" s="227"/>
      <c r="T388" s="227"/>
      <c r="U388" s="227"/>
      <c r="V388" s="227"/>
      <c r="W388" s="227"/>
      <c r="X388" s="227"/>
      <c r="Y388" s="227"/>
      <c r="Z388" s="227"/>
      <c r="AA388" s="1100"/>
    </row>
    <row r="389" spans="1:27" s="271" customFormat="1" ht="12.75">
      <c r="A389" s="699" t="s">
        <v>390</v>
      </c>
      <c r="B389" s="699" t="s">
        <v>391</v>
      </c>
      <c r="C389" s="699" t="s">
        <v>610</v>
      </c>
      <c r="D389" s="699" t="s">
        <v>392</v>
      </c>
      <c r="E389" s="614" t="s">
        <v>1050</v>
      </c>
      <c r="F389" s="614" t="s">
        <v>1051</v>
      </c>
      <c r="G389" s="157" t="s">
        <v>592</v>
      </c>
      <c r="H389" s="614" t="s">
        <v>1052</v>
      </c>
      <c r="I389" s="440"/>
      <c r="J389" s="436"/>
      <c r="K389" s="436"/>
      <c r="L389" s="440"/>
      <c r="M389" s="424">
        <f t="shared" si="3"/>
        <v>0</v>
      </c>
      <c r="N389" s="699"/>
      <c r="O389" s="227"/>
      <c r="P389" s="227"/>
      <c r="Q389" s="227"/>
      <c r="R389" s="227"/>
      <c r="S389" s="227"/>
      <c r="T389" s="227"/>
      <c r="U389" s="227"/>
      <c r="V389" s="227"/>
      <c r="W389" s="227"/>
      <c r="X389" s="227"/>
      <c r="Y389" s="227"/>
      <c r="Z389" s="227"/>
      <c r="AA389" s="1102"/>
    </row>
    <row r="390" spans="1:27" s="271" customFormat="1" ht="12.75">
      <c r="A390" s="699"/>
      <c r="B390" s="699"/>
      <c r="C390" s="699"/>
      <c r="D390" s="699"/>
      <c r="E390" s="614"/>
      <c r="F390" s="614"/>
      <c r="G390" s="157" t="s">
        <v>1053</v>
      </c>
      <c r="H390" s="614"/>
      <c r="I390" s="440"/>
      <c r="J390" s="436">
        <v>2000000</v>
      </c>
      <c r="K390" s="436"/>
      <c r="L390" s="440"/>
      <c r="M390" s="424">
        <f t="shared" si="3"/>
        <v>2000000</v>
      </c>
      <c r="N390" s="699"/>
      <c r="O390" s="227"/>
      <c r="P390" s="227"/>
      <c r="Q390" s="227"/>
      <c r="R390" s="227"/>
      <c r="S390" s="227"/>
      <c r="T390" s="227"/>
      <c r="U390" s="227"/>
      <c r="V390" s="227"/>
      <c r="W390" s="227"/>
      <c r="X390" s="227"/>
      <c r="Y390" s="227"/>
      <c r="Z390" s="227"/>
      <c r="AA390" s="1102"/>
    </row>
    <row r="391" spans="1:27" s="271" customFormat="1" ht="12.75">
      <c r="A391" s="699"/>
      <c r="B391" s="699"/>
      <c r="C391" s="699"/>
      <c r="D391" s="699"/>
      <c r="E391" s="614"/>
      <c r="F391" s="614"/>
      <c r="G391" s="157" t="s">
        <v>1054</v>
      </c>
      <c r="H391" s="614"/>
      <c r="I391" s="440"/>
      <c r="J391" s="436"/>
      <c r="K391" s="436"/>
      <c r="L391" s="440"/>
      <c r="M391" s="424">
        <f t="shared" si="3"/>
        <v>0</v>
      </c>
      <c r="N391" s="699"/>
      <c r="O391" s="227"/>
      <c r="P391" s="227"/>
      <c r="Q391" s="227"/>
      <c r="R391" s="227"/>
      <c r="S391" s="227"/>
      <c r="T391" s="227"/>
      <c r="U391" s="227"/>
      <c r="V391" s="227"/>
      <c r="W391" s="227"/>
      <c r="X391" s="227"/>
      <c r="Y391" s="227"/>
      <c r="Z391" s="227"/>
      <c r="AA391" s="1102"/>
    </row>
    <row r="392" spans="1:27" s="271" customFormat="1" ht="12.75">
      <c r="A392" s="745" t="s">
        <v>952</v>
      </c>
      <c r="B392" s="1104" t="s">
        <v>953</v>
      </c>
      <c r="C392" s="699" t="s">
        <v>1055</v>
      </c>
      <c r="D392" s="699" t="s">
        <v>584</v>
      </c>
      <c r="E392" s="614" t="s">
        <v>1056</v>
      </c>
      <c r="F392" s="614" t="s">
        <v>613</v>
      </c>
      <c r="G392" s="157" t="s">
        <v>75</v>
      </c>
      <c r="H392" s="614" t="s">
        <v>1057</v>
      </c>
      <c r="I392" s="440"/>
      <c r="J392" s="436"/>
      <c r="K392" s="436"/>
      <c r="L392" s="440"/>
      <c r="M392" s="424">
        <f t="shared" si="3"/>
        <v>0</v>
      </c>
      <c r="N392" s="699"/>
      <c r="O392" s="227"/>
      <c r="P392" s="227"/>
      <c r="Q392" s="227"/>
      <c r="R392" s="227"/>
      <c r="S392" s="227"/>
      <c r="T392" s="227"/>
      <c r="U392" s="227"/>
      <c r="V392" s="227"/>
      <c r="W392" s="227"/>
      <c r="X392" s="227"/>
      <c r="Y392" s="227"/>
      <c r="Z392" s="227"/>
      <c r="AA392" s="412"/>
    </row>
    <row r="393" spans="1:27" s="271" customFormat="1" ht="12.75">
      <c r="A393" s="745"/>
      <c r="B393" s="1104"/>
      <c r="C393" s="699"/>
      <c r="D393" s="699"/>
      <c r="E393" s="614"/>
      <c r="F393" s="614"/>
      <c r="G393" s="157" t="s">
        <v>614</v>
      </c>
      <c r="H393" s="614"/>
      <c r="I393" s="440"/>
      <c r="J393" s="436">
        <v>10000000</v>
      </c>
      <c r="K393" s="436"/>
      <c r="L393" s="440"/>
      <c r="M393" s="424">
        <f t="shared" si="3"/>
        <v>10000000</v>
      </c>
      <c r="N393" s="699"/>
      <c r="O393" s="227"/>
      <c r="P393" s="227"/>
      <c r="Q393" s="227"/>
      <c r="R393" s="227"/>
      <c r="S393" s="227"/>
      <c r="T393" s="227"/>
      <c r="U393" s="227"/>
      <c r="V393" s="155" t="s">
        <v>219</v>
      </c>
      <c r="W393" s="227"/>
      <c r="X393" s="227"/>
      <c r="Y393" s="227"/>
      <c r="Z393" s="227"/>
      <c r="AA393" s="412"/>
    </row>
    <row r="394" spans="1:27" s="271" customFormat="1" ht="12.75">
      <c r="A394" s="745"/>
      <c r="B394" s="1104"/>
      <c r="C394" s="699"/>
      <c r="D394" s="699"/>
      <c r="E394" s="614"/>
      <c r="F394" s="614"/>
      <c r="G394" s="157" t="s">
        <v>76</v>
      </c>
      <c r="H394" s="614"/>
      <c r="I394" s="440"/>
      <c r="J394" s="436"/>
      <c r="K394" s="436"/>
      <c r="L394" s="440"/>
      <c r="M394" s="424">
        <f t="shared" si="3"/>
        <v>0</v>
      </c>
      <c r="N394" s="699"/>
      <c r="O394" s="227"/>
      <c r="P394" s="227"/>
      <c r="Q394" s="227"/>
      <c r="R394" s="227"/>
      <c r="S394" s="227"/>
      <c r="T394" s="227"/>
      <c r="U394" s="227"/>
      <c r="V394" s="155"/>
      <c r="W394" s="227"/>
      <c r="X394" s="227"/>
      <c r="Y394" s="227"/>
      <c r="Z394" s="227"/>
      <c r="AA394" s="412"/>
    </row>
    <row r="395" spans="1:27" s="271" customFormat="1" ht="12.75">
      <c r="A395" s="745"/>
      <c r="B395" s="1104"/>
      <c r="C395" s="699"/>
      <c r="D395" s="699"/>
      <c r="E395" s="614"/>
      <c r="F395" s="614" t="s">
        <v>1058</v>
      </c>
      <c r="G395" s="157" t="s">
        <v>615</v>
      </c>
      <c r="H395" s="614"/>
      <c r="I395" s="440"/>
      <c r="J395" s="436"/>
      <c r="K395" s="436"/>
      <c r="L395" s="440"/>
      <c r="M395" s="424">
        <f t="shared" si="3"/>
        <v>0</v>
      </c>
      <c r="N395" s="699"/>
      <c r="O395" s="227"/>
      <c r="P395" s="227"/>
      <c r="Q395" s="227"/>
      <c r="R395" s="227"/>
      <c r="S395" s="227"/>
      <c r="T395" s="227"/>
      <c r="U395" s="227"/>
      <c r="V395" s="155"/>
      <c r="W395" s="227"/>
      <c r="X395" s="227"/>
      <c r="Y395" s="227"/>
      <c r="Z395" s="227"/>
      <c r="AA395" s="1100"/>
    </row>
    <row r="396" spans="1:27" s="271" customFormat="1" ht="25.5">
      <c r="A396" s="745"/>
      <c r="B396" s="1104"/>
      <c r="C396" s="699"/>
      <c r="D396" s="699"/>
      <c r="E396" s="614"/>
      <c r="F396" s="614"/>
      <c r="G396" s="157" t="s">
        <v>1059</v>
      </c>
      <c r="H396" s="614"/>
      <c r="I396" s="440"/>
      <c r="J396" s="436">
        <v>3000000</v>
      </c>
      <c r="K396" s="436"/>
      <c r="L396" s="440"/>
      <c r="M396" s="424">
        <f t="shared" si="3"/>
        <v>3000000</v>
      </c>
      <c r="N396" s="699"/>
      <c r="O396" s="227"/>
      <c r="P396" s="227"/>
      <c r="Q396" s="227"/>
      <c r="R396" s="227"/>
      <c r="S396" s="227"/>
      <c r="T396" s="227"/>
      <c r="U396" s="227"/>
      <c r="V396" s="155" t="s">
        <v>219</v>
      </c>
      <c r="W396" s="227"/>
      <c r="X396" s="227"/>
      <c r="Y396" s="227"/>
      <c r="Z396" s="227"/>
      <c r="AA396" s="1100"/>
    </row>
    <row r="397" spans="1:27" s="271" customFormat="1" ht="12.75">
      <c r="A397" s="146" t="s">
        <v>166</v>
      </c>
      <c r="B397" s="745" t="s">
        <v>600</v>
      </c>
      <c r="C397" s="745"/>
      <c r="D397" s="366"/>
      <c r="E397" s="363"/>
      <c r="F397" s="363"/>
      <c r="G397" s="363"/>
      <c r="H397" s="363"/>
      <c r="I397" s="447"/>
      <c r="J397" s="447"/>
      <c r="K397" s="447"/>
      <c r="L397" s="447"/>
      <c r="M397" s="424">
        <f t="shared" si="3"/>
        <v>0</v>
      </c>
      <c r="N397" s="699"/>
      <c r="O397" s="363"/>
      <c r="P397" s="363"/>
      <c r="Q397" s="363"/>
      <c r="R397" s="363"/>
      <c r="S397" s="363"/>
      <c r="T397" s="363"/>
      <c r="U397" s="363"/>
      <c r="V397" s="363"/>
      <c r="W397" s="363"/>
      <c r="X397" s="363"/>
      <c r="Y397" s="363"/>
      <c r="Z397" s="363"/>
      <c r="AA397" s="385"/>
    </row>
    <row r="398" spans="1:27" s="271" customFormat="1" ht="38.25">
      <c r="A398" s="278" t="s">
        <v>601</v>
      </c>
      <c r="B398" s="278" t="s">
        <v>1060</v>
      </c>
      <c r="C398" s="278" t="s">
        <v>1061</v>
      </c>
      <c r="D398" s="278" t="s">
        <v>1062</v>
      </c>
      <c r="E398" s="170" t="s">
        <v>1063</v>
      </c>
      <c r="F398" s="170" t="s">
        <v>606</v>
      </c>
      <c r="G398" s="170" t="s">
        <v>1064</v>
      </c>
      <c r="H398" s="170" t="s">
        <v>608</v>
      </c>
      <c r="I398" s="436"/>
      <c r="J398" s="436">
        <v>10000000</v>
      </c>
      <c r="K398" s="436"/>
      <c r="L398" s="441"/>
      <c r="M398" s="424">
        <f t="shared" si="3"/>
        <v>10000000</v>
      </c>
      <c r="N398" s="699"/>
      <c r="O398" s="30"/>
      <c r="P398" s="30"/>
      <c r="Q398" s="30"/>
      <c r="R398" s="30"/>
      <c r="S398" s="30"/>
      <c r="T398" s="30"/>
      <c r="U398" s="30"/>
      <c r="V398" s="30"/>
      <c r="W398" s="30"/>
      <c r="X398" s="30"/>
      <c r="Y398" s="30"/>
      <c r="Z398" s="30"/>
      <c r="AA398" s="385"/>
    </row>
    <row r="399" spans="1:27" s="271" customFormat="1" ht="12.75">
      <c r="A399" s="1083" t="s">
        <v>743</v>
      </c>
      <c r="B399" s="1083"/>
      <c r="C399" s="1083"/>
      <c r="D399" s="1083"/>
      <c r="E399" s="1083"/>
      <c r="F399" s="1083"/>
      <c r="G399" s="1083"/>
      <c r="H399" s="1083"/>
      <c r="I399" s="435">
        <f>SUM(I395:I398)</f>
        <v>0</v>
      </c>
      <c r="J399" s="435">
        <f>SUM(J366:J398)</f>
        <v>170000000</v>
      </c>
      <c r="K399" s="435">
        <f>SUM(K366:K398)</f>
        <v>0</v>
      </c>
      <c r="L399" s="435">
        <f>SUM(L366:L398)</f>
        <v>0</v>
      </c>
      <c r="M399" s="435">
        <f>SUM(M366:M398)</f>
        <v>170000000</v>
      </c>
      <c r="N399" s="1084"/>
      <c r="O399" s="1084"/>
      <c r="P399" s="1084"/>
      <c r="Q399" s="1084"/>
      <c r="R399" s="1084"/>
      <c r="S399" s="1084"/>
      <c r="T399" s="1084"/>
      <c r="U399" s="1084"/>
      <c r="V399" s="1084"/>
      <c r="W399" s="1084"/>
      <c r="X399" s="1084"/>
      <c r="Y399" s="1084"/>
      <c r="Z399" s="1084"/>
      <c r="AA399" s="388"/>
    </row>
    <row r="409" spans="1:27" ht="15.75">
      <c r="A409" s="1056" t="s">
        <v>172</v>
      </c>
      <c r="B409" s="1056"/>
      <c r="C409" s="1056"/>
      <c r="D409" s="1056"/>
      <c r="E409" s="1056"/>
      <c r="F409" s="1056"/>
      <c r="G409" s="1056"/>
      <c r="H409" s="1056"/>
      <c r="I409" s="1056"/>
      <c r="J409" s="1056"/>
      <c r="K409" s="1056"/>
      <c r="L409" s="1056"/>
      <c r="M409" s="1056"/>
      <c r="N409" s="1056"/>
      <c r="O409" s="1056"/>
      <c r="P409" s="1056"/>
      <c r="Q409" s="1056"/>
      <c r="R409" s="1056"/>
      <c r="S409" s="1056"/>
      <c r="T409" s="1056"/>
      <c r="U409" s="1056"/>
      <c r="V409" s="1056"/>
      <c r="W409" s="1056"/>
      <c r="X409" s="1056"/>
      <c r="Y409" s="1056"/>
      <c r="Z409" s="1056"/>
      <c r="AA409" s="1056"/>
    </row>
    <row r="410" spans="1:27" ht="15.75">
      <c r="A410" s="1056"/>
      <c r="B410" s="1056"/>
      <c r="C410" s="1056"/>
      <c r="D410" s="1056"/>
      <c r="E410" s="1056"/>
      <c r="F410" s="1056"/>
      <c r="G410" s="1056"/>
      <c r="H410" s="1056"/>
      <c r="I410" s="1056"/>
      <c r="J410" s="1056"/>
      <c r="K410" s="1056"/>
      <c r="L410" s="1056"/>
      <c r="M410" s="1056"/>
      <c r="N410" s="1056"/>
      <c r="O410" s="1056"/>
      <c r="P410" s="1056"/>
      <c r="Q410" s="1056"/>
      <c r="R410" s="1056"/>
      <c r="S410" s="1056"/>
      <c r="T410" s="1056"/>
      <c r="U410" s="1056"/>
      <c r="V410" s="1056"/>
      <c r="W410" s="1056"/>
      <c r="X410" s="1056"/>
      <c r="Y410" s="1056"/>
      <c r="Z410" s="1056"/>
      <c r="AA410" s="1056"/>
    </row>
    <row r="411" spans="1:27" ht="15.75">
      <c r="A411" s="39" t="s">
        <v>218</v>
      </c>
      <c r="B411" s="967" t="s">
        <v>283</v>
      </c>
      <c r="C411" s="967"/>
      <c r="D411" s="967"/>
      <c r="E411" s="967"/>
      <c r="F411" s="967"/>
      <c r="G411" s="967"/>
      <c r="H411" s="967"/>
      <c r="I411" s="967"/>
      <c r="J411" s="967"/>
      <c r="K411" s="967"/>
      <c r="L411" s="967"/>
      <c r="M411" s="967"/>
      <c r="N411" s="967"/>
      <c r="O411" s="967"/>
      <c r="P411" s="967"/>
      <c r="Q411" s="967"/>
      <c r="R411" s="967"/>
      <c r="S411" s="967"/>
      <c r="T411" s="967"/>
      <c r="U411" s="967"/>
      <c r="V411" s="967"/>
      <c r="W411" s="967"/>
      <c r="X411" s="967"/>
      <c r="Y411" s="967"/>
      <c r="Z411" s="967"/>
      <c r="AA411" s="967"/>
    </row>
    <row r="412" spans="1:27" ht="15.75">
      <c r="A412" s="40" t="s">
        <v>165</v>
      </c>
      <c r="B412" s="1105" t="s">
        <v>339</v>
      </c>
      <c r="C412" s="1105"/>
      <c r="D412" s="1105"/>
      <c r="E412" s="1105"/>
      <c r="F412" s="1105"/>
      <c r="G412" s="1105"/>
      <c r="H412" s="1105"/>
      <c r="I412" s="1105"/>
      <c r="J412" s="1105"/>
      <c r="K412" s="1105"/>
      <c r="L412" s="1105"/>
      <c r="M412" s="1105"/>
      <c r="N412" s="1105"/>
      <c r="O412" s="1105"/>
      <c r="P412" s="1105"/>
      <c r="Q412" s="1105"/>
      <c r="R412" s="1105"/>
      <c r="S412" s="1105"/>
      <c r="T412" s="1105"/>
      <c r="U412" s="1105"/>
      <c r="V412" s="1105"/>
      <c r="W412" s="1105"/>
      <c r="X412" s="1105"/>
      <c r="Y412" s="1105"/>
      <c r="Z412" s="1105"/>
      <c r="AA412" s="1105"/>
    </row>
    <row r="413" spans="1:27" ht="15.75">
      <c r="A413" s="41" t="s">
        <v>166</v>
      </c>
      <c r="B413" s="1106" t="s">
        <v>677</v>
      </c>
      <c r="C413" s="1106"/>
      <c r="D413" s="1106"/>
      <c r="E413" s="1106"/>
      <c r="F413" s="1106"/>
      <c r="G413" s="1106"/>
      <c r="H413" s="1106"/>
      <c r="I413" s="1106"/>
      <c r="J413" s="1106"/>
      <c r="K413" s="1106"/>
      <c r="L413" s="1106"/>
      <c r="M413" s="1106"/>
      <c r="N413" s="1106"/>
      <c r="O413" s="1106"/>
      <c r="P413" s="1106"/>
      <c r="Q413" s="1106"/>
      <c r="R413" s="1106"/>
      <c r="S413" s="1106"/>
      <c r="T413" s="1106"/>
      <c r="U413" s="1106"/>
      <c r="V413" s="1106"/>
      <c r="W413" s="1106"/>
      <c r="X413" s="1106"/>
      <c r="Y413" s="1106"/>
      <c r="Z413" s="1106"/>
      <c r="AA413" s="1106"/>
    </row>
    <row r="414" spans="1:27" s="212" customFormat="1" ht="18" customHeight="1">
      <c r="A414" s="686" t="s">
        <v>162</v>
      </c>
      <c r="B414" s="686" t="s">
        <v>168</v>
      </c>
      <c r="C414" s="686" t="s">
        <v>167</v>
      </c>
      <c r="D414" s="686" t="s">
        <v>170</v>
      </c>
      <c r="E414" s="686" t="s">
        <v>154</v>
      </c>
      <c r="F414" s="686" t="s">
        <v>169</v>
      </c>
      <c r="G414" s="686" t="s">
        <v>155</v>
      </c>
      <c r="H414" s="686" t="s">
        <v>174</v>
      </c>
      <c r="I414" s="1058" t="s">
        <v>156</v>
      </c>
      <c r="J414" s="1058"/>
      <c r="K414" s="1058"/>
      <c r="L414" s="1058"/>
      <c r="M414" s="1058" t="s">
        <v>163</v>
      </c>
      <c r="N414" s="689" t="s">
        <v>161</v>
      </c>
      <c r="O414" s="686" t="s">
        <v>173</v>
      </c>
      <c r="P414" s="686"/>
      <c r="Q414" s="686"/>
      <c r="R414" s="686"/>
      <c r="S414" s="686"/>
      <c r="T414" s="686"/>
      <c r="U414" s="686"/>
      <c r="V414" s="686"/>
      <c r="W414" s="686"/>
      <c r="X414" s="686"/>
      <c r="Y414" s="686"/>
      <c r="Z414" s="686"/>
      <c r="AA414" s="689" t="s">
        <v>441</v>
      </c>
    </row>
    <row r="415" spans="1:27" s="212" customFormat="1" ht="17.25" customHeight="1">
      <c r="A415" s="686"/>
      <c r="B415" s="686"/>
      <c r="C415" s="686"/>
      <c r="D415" s="686"/>
      <c r="E415" s="686"/>
      <c r="F415" s="686"/>
      <c r="G415" s="686"/>
      <c r="H415" s="686"/>
      <c r="I415" s="418" t="s">
        <v>157</v>
      </c>
      <c r="J415" s="418" t="s">
        <v>158</v>
      </c>
      <c r="K415" s="418" t="s">
        <v>159</v>
      </c>
      <c r="L415" s="418" t="s">
        <v>160</v>
      </c>
      <c r="M415" s="1058"/>
      <c r="N415" s="689"/>
      <c r="O415" s="689">
        <v>1</v>
      </c>
      <c r="P415" s="689"/>
      <c r="Q415" s="689"/>
      <c r="R415" s="689">
        <v>2</v>
      </c>
      <c r="S415" s="689"/>
      <c r="T415" s="689"/>
      <c r="U415" s="689">
        <v>3</v>
      </c>
      <c r="V415" s="689"/>
      <c r="W415" s="689"/>
      <c r="X415" s="689">
        <v>4</v>
      </c>
      <c r="Y415" s="689"/>
      <c r="Z415" s="689"/>
      <c r="AA415" s="689"/>
    </row>
    <row r="416" spans="1:27" s="271" customFormat="1" ht="38.25">
      <c r="A416" s="274" t="s">
        <v>679</v>
      </c>
      <c r="B416" s="278" t="s">
        <v>1065</v>
      </c>
      <c r="C416" s="274" t="s">
        <v>680</v>
      </c>
      <c r="D416" s="274" t="s">
        <v>681</v>
      </c>
      <c r="E416" s="170" t="s">
        <v>1066</v>
      </c>
      <c r="F416" s="170" t="s">
        <v>881</v>
      </c>
      <c r="G416" s="170" t="s">
        <v>879</v>
      </c>
      <c r="H416" s="170" t="s">
        <v>427</v>
      </c>
      <c r="I416" s="419"/>
      <c r="J416" s="448">
        <v>15000000</v>
      </c>
      <c r="K416" s="436"/>
      <c r="L416" s="436"/>
      <c r="M416" s="437">
        <f>+I416+J416+K416+L416</f>
        <v>15000000</v>
      </c>
      <c r="N416" s="614" t="s">
        <v>842</v>
      </c>
      <c r="O416" s="155"/>
      <c r="P416" s="155"/>
      <c r="Q416" s="155"/>
      <c r="R416" s="155"/>
      <c r="S416" s="155"/>
      <c r="T416" s="155"/>
      <c r="U416" s="155"/>
      <c r="V416" s="155"/>
      <c r="W416" s="155"/>
      <c r="X416" s="155"/>
      <c r="Y416" s="155"/>
      <c r="Z416" s="155"/>
      <c r="AA416" s="385"/>
    </row>
    <row r="417" spans="1:27" s="271" customFormat="1" ht="25.5">
      <c r="A417" s="1107"/>
      <c r="B417" s="699"/>
      <c r="C417" s="1107"/>
      <c r="D417" s="782"/>
      <c r="E417" s="274" t="s">
        <v>1067</v>
      </c>
      <c r="F417" s="320" t="s">
        <v>1068</v>
      </c>
      <c r="G417" s="278" t="s">
        <v>50</v>
      </c>
      <c r="H417" s="320" t="s">
        <v>1069</v>
      </c>
      <c r="I417" s="440"/>
      <c r="J417" s="436">
        <v>5000000</v>
      </c>
      <c r="K417" s="436"/>
      <c r="L417" s="436"/>
      <c r="M417" s="437">
        <f>+I417+J417+K417+L417</f>
        <v>5000000</v>
      </c>
      <c r="N417" s="614"/>
      <c r="O417" s="155"/>
      <c r="P417" s="155"/>
      <c r="Q417" s="155"/>
      <c r="R417" s="155"/>
      <c r="S417" s="155"/>
      <c r="T417" s="155"/>
      <c r="U417" s="155"/>
      <c r="V417" s="155"/>
      <c r="W417" s="155"/>
      <c r="X417" s="155"/>
      <c r="Y417" s="155"/>
      <c r="Z417" s="155"/>
      <c r="AA417" s="385"/>
    </row>
    <row r="418" spans="1:27" s="271" customFormat="1" ht="12.75">
      <c r="A418" s="1107"/>
      <c r="B418" s="699"/>
      <c r="C418" s="1107"/>
      <c r="D418" s="782"/>
      <c r="E418" s="782" t="s">
        <v>1070</v>
      </c>
      <c r="F418" s="782" t="s">
        <v>1071</v>
      </c>
      <c r="G418" s="278" t="s">
        <v>357</v>
      </c>
      <c r="H418" s="1107" t="s">
        <v>54</v>
      </c>
      <c r="I418" s="1108"/>
      <c r="J418" s="1109">
        <v>4000000</v>
      </c>
      <c r="K418" s="1109"/>
      <c r="L418" s="1109"/>
      <c r="M418" s="1092">
        <f>L418+I418+J418+K418</f>
        <v>4000000</v>
      </c>
      <c r="N418" s="614"/>
      <c r="O418" s="155"/>
      <c r="P418" s="155"/>
      <c r="Q418" s="155"/>
      <c r="R418" s="155"/>
      <c r="S418" s="155"/>
      <c r="T418" s="155"/>
      <c r="U418" s="155"/>
      <c r="V418" s="155"/>
      <c r="W418" s="155"/>
      <c r="X418" s="155"/>
      <c r="Y418" s="155"/>
      <c r="Z418" s="155"/>
      <c r="AA418" s="385"/>
    </row>
    <row r="419" spans="1:27" s="271" customFormat="1" ht="12.75">
      <c r="A419" s="1107"/>
      <c r="B419" s="699"/>
      <c r="C419" s="1107"/>
      <c r="D419" s="782"/>
      <c r="E419" s="782"/>
      <c r="F419" s="782"/>
      <c r="G419" s="278" t="s">
        <v>102</v>
      </c>
      <c r="H419" s="1107"/>
      <c r="I419" s="1108"/>
      <c r="J419" s="1109"/>
      <c r="K419" s="1109"/>
      <c r="L419" s="1109"/>
      <c r="M419" s="1092"/>
      <c r="N419" s="614"/>
      <c r="O419" s="155"/>
      <c r="P419" s="155"/>
      <c r="Q419" s="155"/>
      <c r="R419" s="155"/>
      <c r="S419" s="155"/>
      <c r="T419" s="155"/>
      <c r="U419" s="155"/>
      <c r="V419" s="155"/>
      <c r="W419" s="155"/>
      <c r="X419" s="155"/>
      <c r="Y419" s="155"/>
      <c r="Z419" s="155"/>
      <c r="AA419" s="385"/>
    </row>
    <row r="420" spans="1:27" s="271" customFormat="1" ht="12.75">
      <c r="A420" s="1107"/>
      <c r="B420" s="699"/>
      <c r="C420" s="1107"/>
      <c r="D420" s="782"/>
      <c r="E420" s="782"/>
      <c r="F420" s="782"/>
      <c r="G420" s="278" t="s">
        <v>84</v>
      </c>
      <c r="H420" s="1107"/>
      <c r="I420" s="1108"/>
      <c r="J420" s="1109"/>
      <c r="K420" s="1109"/>
      <c r="L420" s="1109"/>
      <c r="M420" s="1092"/>
      <c r="N420" s="614"/>
      <c r="O420" s="155"/>
      <c r="P420" s="155"/>
      <c r="Q420" s="155"/>
      <c r="R420" s="155"/>
      <c r="S420" s="155"/>
      <c r="T420" s="155"/>
      <c r="U420" s="155"/>
      <c r="V420" s="155"/>
      <c r="W420" s="155"/>
      <c r="X420" s="155"/>
      <c r="Y420" s="155"/>
      <c r="Z420" s="155"/>
      <c r="AA420" s="385"/>
    </row>
    <row r="421" spans="1:27" s="271" customFormat="1" ht="38.25">
      <c r="A421" s="274" t="s">
        <v>682</v>
      </c>
      <c r="B421" s="278" t="s">
        <v>1072</v>
      </c>
      <c r="C421" s="274" t="s">
        <v>683</v>
      </c>
      <c r="D421" s="274" t="s">
        <v>684</v>
      </c>
      <c r="E421" s="614" t="s">
        <v>1073</v>
      </c>
      <c r="F421" s="614" t="s">
        <v>1074</v>
      </c>
      <c r="G421" s="170" t="s">
        <v>1075</v>
      </c>
      <c r="H421" s="614" t="s">
        <v>1076</v>
      </c>
      <c r="I421" s="436"/>
      <c r="J421" s="436"/>
      <c r="K421" s="436"/>
      <c r="L421" s="436"/>
      <c r="M421" s="437">
        <f>+I421+J421+K421+L421</f>
        <v>0</v>
      </c>
      <c r="N421" s="614"/>
      <c r="O421" s="155"/>
      <c r="P421" s="155"/>
      <c r="Q421" s="155"/>
      <c r="R421" s="155"/>
      <c r="S421" s="155"/>
      <c r="T421" s="155"/>
      <c r="U421" s="155"/>
      <c r="V421" s="155"/>
      <c r="W421" s="155"/>
      <c r="X421" s="155"/>
      <c r="Y421" s="155"/>
      <c r="Z421" s="155"/>
      <c r="AA421" s="385"/>
    </row>
    <row r="422" spans="1:27" s="271" customFormat="1" ht="25.5">
      <c r="A422" s="274"/>
      <c r="B422" s="278"/>
      <c r="C422" s="274"/>
      <c r="D422" s="274"/>
      <c r="E422" s="795"/>
      <c r="F422" s="614"/>
      <c r="G422" s="170" t="s">
        <v>342</v>
      </c>
      <c r="H422" s="614"/>
      <c r="I422" s="436"/>
      <c r="J422" s="436"/>
      <c r="K422" s="436"/>
      <c r="L422" s="436"/>
      <c r="M422" s="437">
        <f>+I422+J422+K422+L422</f>
        <v>0</v>
      </c>
      <c r="N422" s="614"/>
      <c r="O422" s="155"/>
      <c r="P422" s="155"/>
      <c r="Q422" s="155"/>
      <c r="R422" s="155"/>
      <c r="S422" s="155"/>
      <c r="T422" s="155"/>
      <c r="U422" s="155"/>
      <c r="V422" s="155"/>
      <c r="W422" s="155"/>
      <c r="X422" s="155"/>
      <c r="Y422" s="155"/>
      <c r="Z422" s="155"/>
      <c r="AA422" s="385"/>
    </row>
    <row r="423" spans="1:27" s="271" customFormat="1" ht="12.75">
      <c r="A423" s="274"/>
      <c r="B423" s="278"/>
      <c r="C423" s="274"/>
      <c r="D423" s="274"/>
      <c r="E423" s="795"/>
      <c r="F423" s="614"/>
      <c r="G423" s="170" t="s">
        <v>343</v>
      </c>
      <c r="H423" s="614"/>
      <c r="I423" s="436"/>
      <c r="J423" s="448">
        <v>176000000</v>
      </c>
      <c r="K423" s="436"/>
      <c r="L423" s="436"/>
      <c r="M423" s="437">
        <f>+I423+J423+K423+L423</f>
        <v>176000000</v>
      </c>
      <c r="N423" s="614"/>
      <c r="O423" s="155"/>
      <c r="P423" s="155"/>
      <c r="Q423" s="155"/>
      <c r="R423" s="155"/>
      <c r="S423" s="155"/>
      <c r="T423" s="155"/>
      <c r="U423" s="155"/>
      <c r="V423" s="155"/>
      <c r="W423" s="155"/>
      <c r="X423" s="155"/>
      <c r="Y423" s="155"/>
      <c r="Z423" s="155"/>
      <c r="AA423" s="385"/>
    </row>
    <row r="424" spans="1:27" s="271" customFormat="1" ht="25.5">
      <c r="A424" s="321" t="s">
        <v>685</v>
      </c>
      <c r="B424" s="278" t="s">
        <v>688</v>
      </c>
      <c r="C424" s="274" t="s">
        <v>686</v>
      </c>
      <c r="D424" s="274" t="s">
        <v>687</v>
      </c>
      <c r="E424" s="274" t="s">
        <v>882</v>
      </c>
      <c r="F424" s="274" t="s">
        <v>883</v>
      </c>
      <c r="G424" s="274" t="s">
        <v>355</v>
      </c>
      <c r="H424" s="274" t="s">
        <v>884</v>
      </c>
      <c r="I424" s="450"/>
      <c r="J424" s="451">
        <v>30000000</v>
      </c>
      <c r="K424" s="450"/>
      <c r="L424" s="450"/>
      <c r="M424" s="437">
        <f>+I424+J424+K424+L424</f>
        <v>30000000</v>
      </c>
      <c r="N424" s="614"/>
      <c r="O424" s="155"/>
      <c r="P424" s="155"/>
      <c r="Q424" s="155"/>
      <c r="R424" s="155"/>
      <c r="S424" s="155"/>
      <c r="T424" s="155"/>
      <c r="U424" s="155"/>
      <c r="V424" s="155"/>
      <c r="W424" s="155"/>
      <c r="X424" s="155"/>
      <c r="Y424" s="155"/>
      <c r="Z424" s="155"/>
      <c r="AA424" s="385"/>
    </row>
    <row r="425" spans="1:27" s="271" customFormat="1" ht="12.75">
      <c r="A425" s="1083" t="s">
        <v>743</v>
      </c>
      <c r="B425" s="1083"/>
      <c r="C425" s="1083"/>
      <c r="D425" s="1083"/>
      <c r="E425" s="1083"/>
      <c r="F425" s="1083"/>
      <c r="G425" s="1083"/>
      <c r="H425" s="1083"/>
      <c r="I425" s="430">
        <f>SUM(I416:I424)</f>
        <v>0</v>
      </c>
      <c r="J425" s="430">
        <f>SUM(J416:J424)</f>
        <v>230000000</v>
      </c>
      <c r="K425" s="430">
        <f>SUM(K416:K424)</f>
        <v>0</v>
      </c>
      <c r="L425" s="430">
        <f>SUM(L416:L424)</f>
        <v>0</v>
      </c>
      <c r="M425" s="430">
        <f>SUM(M416:M424)</f>
        <v>230000000</v>
      </c>
      <c r="N425" s="1084"/>
      <c r="O425" s="1084"/>
      <c r="P425" s="1084"/>
      <c r="Q425" s="1084"/>
      <c r="R425" s="1084"/>
      <c r="S425" s="1084"/>
      <c r="T425" s="1084"/>
      <c r="U425" s="1084"/>
      <c r="V425" s="1084"/>
      <c r="W425" s="1084"/>
      <c r="X425" s="1084"/>
      <c r="Y425" s="1084"/>
      <c r="Z425" s="1084"/>
      <c r="AA425" s="388"/>
    </row>
    <row r="466" spans="1:27" s="231" customFormat="1" ht="17.25" customHeight="1">
      <c r="A466" s="1054" t="s">
        <v>172</v>
      </c>
      <c r="B466" s="1054"/>
      <c r="C466" s="1054"/>
      <c r="D466" s="1054"/>
      <c r="E466" s="1054"/>
      <c r="F466" s="1054"/>
      <c r="G466" s="1054"/>
      <c r="H466" s="1054"/>
      <c r="I466" s="1054"/>
      <c r="J466" s="1054"/>
      <c r="K466" s="1054"/>
      <c r="L466" s="1054"/>
      <c r="M466" s="1054"/>
      <c r="N466" s="1054"/>
      <c r="O466" s="1054"/>
      <c r="P466" s="1054"/>
      <c r="Q466" s="1054"/>
      <c r="R466" s="1054"/>
      <c r="S466" s="1054"/>
      <c r="T466" s="1054"/>
      <c r="U466" s="1054"/>
      <c r="V466" s="1054"/>
      <c r="W466" s="1054"/>
      <c r="X466" s="1054"/>
      <c r="Y466" s="1054"/>
      <c r="Z466" s="1054"/>
      <c r="AA466" s="1054"/>
    </row>
    <row r="467" spans="1:27" s="260" customFormat="1" ht="22.5" customHeight="1">
      <c r="A467" s="391" t="s">
        <v>164</v>
      </c>
      <c r="B467" s="579" t="s">
        <v>178</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row>
    <row r="468" spans="1:27" s="260" customFormat="1" ht="31.5" customHeight="1">
      <c r="A468" s="392" t="s">
        <v>165</v>
      </c>
      <c r="B468" s="559" t="s">
        <v>179</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row>
    <row r="469" spans="1:27" s="231" customFormat="1" ht="22.5" customHeight="1">
      <c r="A469" s="391" t="s">
        <v>166</v>
      </c>
      <c r="B469" s="1057" t="s">
        <v>689</v>
      </c>
      <c r="C469" s="1057"/>
      <c r="D469" s="1057"/>
      <c r="E469" s="1057"/>
      <c r="F469" s="1057"/>
      <c r="G469" s="1057"/>
      <c r="H469" s="1057"/>
      <c r="I469" s="1057"/>
      <c r="J469" s="1057"/>
      <c r="K469" s="1057"/>
      <c r="L469" s="1057"/>
      <c r="M469" s="1057"/>
      <c r="N469" s="1057"/>
      <c r="O469" s="1057"/>
      <c r="P469" s="1057"/>
      <c r="Q469" s="1057"/>
      <c r="R469" s="1057"/>
      <c r="S469" s="1057"/>
      <c r="T469" s="1057"/>
      <c r="U469" s="1057"/>
      <c r="V469" s="1057"/>
      <c r="W469" s="1057"/>
      <c r="X469" s="1057"/>
      <c r="Y469" s="1057"/>
      <c r="Z469" s="1057"/>
      <c r="AA469" s="1057"/>
    </row>
    <row r="470" spans="1:27" s="212" customFormat="1" ht="18" customHeight="1">
      <c r="A470" s="686" t="s">
        <v>162</v>
      </c>
      <c r="B470" s="686" t="s">
        <v>168</v>
      </c>
      <c r="C470" s="686" t="s">
        <v>167</v>
      </c>
      <c r="D470" s="686" t="s">
        <v>170</v>
      </c>
      <c r="E470" s="686" t="s">
        <v>154</v>
      </c>
      <c r="F470" s="686" t="s">
        <v>169</v>
      </c>
      <c r="G470" s="686" t="s">
        <v>155</v>
      </c>
      <c r="H470" s="686" t="s">
        <v>174</v>
      </c>
      <c r="I470" s="1058" t="s">
        <v>156</v>
      </c>
      <c r="J470" s="1058"/>
      <c r="K470" s="1058"/>
      <c r="L470" s="1058"/>
      <c r="M470" s="1058" t="s">
        <v>163</v>
      </c>
      <c r="N470" s="689" t="s">
        <v>161</v>
      </c>
      <c r="O470" s="686" t="s">
        <v>173</v>
      </c>
      <c r="P470" s="686"/>
      <c r="Q470" s="686"/>
      <c r="R470" s="686"/>
      <c r="S470" s="686"/>
      <c r="T470" s="686"/>
      <c r="U470" s="686"/>
      <c r="V470" s="686"/>
      <c r="W470" s="686"/>
      <c r="X470" s="686"/>
      <c r="Y470" s="686"/>
      <c r="Z470" s="686"/>
      <c r="AA470" s="689" t="s">
        <v>441</v>
      </c>
    </row>
    <row r="471" spans="1:27" s="212" customFormat="1" ht="15" customHeight="1">
      <c r="A471" s="686"/>
      <c r="B471" s="686"/>
      <c r="C471" s="686"/>
      <c r="D471" s="686"/>
      <c r="E471" s="686"/>
      <c r="F471" s="686"/>
      <c r="G471" s="686"/>
      <c r="H471" s="686"/>
      <c r="I471" s="418" t="s">
        <v>157</v>
      </c>
      <c r="J471" s="418" t="s">
        <v>158</v>
      </c>
      <c r="K471" s="418" t="s">
        <v>159</v>
      </c>
      <c r="L471" s="418" t="s">
        <v>160</v>
      </c>
      <c r="M471" s="1058"/>
      <c r="N471" s="689"/>
      <c r="O471" s="689">
        <v>1</v>
      </c>
      <c r="P471" s="689"/>
      <c r="Q471" s="689"/>
      <c r="R471" s="689">
        <v>2</v>
      </c>
      <c r="S471" s="689"/>
      <c r="T471" s="689"/>
      <c r="U471" s="689">
        <v>3</v>
      </c>
      <c r="V471" s="689"/>
      <c r="W471" s="689"/>
      <c r="X471" s="689">
        <v>4</v>
      </c>
      <c r="Y471" s="689"/>
      <c r="Z471" s="689"/>
      <c r="AA471" s="689"/>
    </row>
    <row r="472" spans="1:27" s="271" customFormat="1" ht="12.75">
      <c r="A472" s="615" t="s">
        <v>180</v>
      </c>
      <c r="B472" s="615" t="s">
        <v>1077</v>
      </c>
      <c r="C472" s="615" t="s">
        <v>181</v>
      </c>
      <c r="D472" s="615" t="s">
        <v>182</v>
      </c>
      <c r="E472" s="614" t="s">
        <v>80</v>
      </c>
      <c r="F472" s="614" t="s">
        <v>1078</v>
      </c>
      <c r="G472" s="170" t="s">
        <v>318</v>
      </c>
      <c r="H472" s="614" t="s">
        <v>395</v>
      </c>
      <c r="I472" s="436"/>
      <c r="J472" s="436"/>
      <c r="K472" s="436"/>
      <c r="L472" s="436"/>
      <c r="M472" s="437">
        <f>+I472+J472+K472+L472</f>
        <v>0</v>
      </c>
      <c r="N472" s="614" t="s">
        <v>226</v>
      </c>
      <c r="O472" s="155"/>
      <c r="P472" s="155"/>
      <c r="Q472" s="155"/>
      <c r="R472" s="155"/>
      <c r="S472" s="155"/>
      <c r="T472" s="155"/>
      <c r="U472" s="155"/>
      <c r="V472" s="155"/>
      <c r="W472" s="155"/>
      <c r="X472" s="155"/>
      <c r="Y472" s="155"/>
      <c r="Z472" s="155"/>
      <c r="AA472" s="385"/>
    </row>
    <row r="473" spans="1:27" s="271" customFormat="1" ht="38.25">
      <c r="A473" s="615"/>
      <c r="B473" s="615"/>
      <c r="C473" s="615"/>
      <c r="D473" s="615"/>
      <c r="E473" s="614"/>
      <c r="F473" s="614"/>
      <c r="G473" s="170" t="s">
        <v>1079</v>
      </c>
      <c r="H473" s="614"/>
      <c r="I473" s="436"/>
      <c r="J473" s="436">
        <v>10000000</v>
      </c>
      <c r="K473" s="436"/>
      <c r="L473" s="436"/>
      <c r="M473" s="437">
        <f>+I473+J473+K473+L473</f>
        <v>10000000</v>
      </c>
      <c r="N473" s="614"/>
      <c r="O473" s="155"/>
      <c r="P473" s="155"/>
      <c r="Q473" s="155"/>
      <c r="R473" s="155"/>
      <c r="S473" s="155"/>
      <c r="T473" s="155"/>
      <c r="U473" s="155"/>
      <c r="V473" s="155" t="s">
        <v>220</v>
      </c>
      <c r="W473" s="155" t="s">
        <v>220</v>
      </c>
      <c r="X473" s="155" t="s">
        <v>220</v>
      </c>
      <c r="Y473" s="155" t="s">
        <v>220</v>
      </c>
      <c r="Z473" s="155"/>
      <c r="AA473" s="385"/>
    </row>
    <row r="474" spans="1:27" s="271" customFormat="1" ht="12.75">
      <c r="A474" s="615"/>
      <c r="B474" s="615"/>
      <c r="C474" s="615"/>
      <c r="D474" s="615"/>
      <c r="E474" s="614"/>
      <c r="F474" s="614"/>
      <c r="G474" s="155" t="s">
        <v>1080</v>
      </c>
      <c r="H474" s="614"/>
      <c r="I474" s="436"/>
      <c r="J474" s="436"/>
      <c r="K474" s="436"/>
      <c r="L474" s="436"/>
      <c r="M474" s="437">
        <f>+I474+J474+K474+L474</f>
        <v>0</v>
      </c>
      <c r="N474" s="614"/>
      <c r="O474" s="155"/>
      <c r="P474" s="155"/>
      <c r="Q474" s="155"/>
      <c r="R474" s="155"/>
      <c r="S474" s="155"/>
      <c r="T474" s="155"/>
      <c r="U474" s="155"/>
      <c r="V474" s="155"/>
      <c r="W474" s="155"/>
      <c r="X474" s="155"/>
      <c r="Y474" s="155"/>
      <c r="Z474" s="155"/>
      <c r="AA474" s="385"/>
    </row>
    <row r="475" spans="1:27" s="367" customFormat="1" ht="12.75">
      <c r="A475" s="615"/>
      <c r="B475" s="615"/>
      <c r="C475" s="615"/>
      <c r="D475" s="615"/>
      <c r="E475" s="614" t="s">
        <v>1081</v>
      </c>
      <c r="F475" s="1107" t="s">
        <v>1082</v>
      </c>
      <c r="G475" s="170" t="s">
        <v>222</v>
      </c>
      <c r="H475" s="1110" t="s">
        <v>1083</v>
      </c>
      <c r="I475" s="1091">
        <v>0</v>
      </c>
      <c r="J475" s="1111">
        <v>17500000</v>
      </c>
      <c r="K475" s="1091">
        <v>0</v>
      </c>
      <c r="L475" s="1091">
        <v>0</v>
      </c>
      <c r="M475" s="1112">
        <f>+I475+J475+K475+L475</f>
        <v>17500000</v>
      </c>
      <c r="N475" s="614"/>
      <c r="O475" s="170"/>
      <c r="P475" s="170"/>
      <c r="Q475" s="170"/>
      <c r="R475" s="170"/>
      <c r="S475" s="170"/>
      <c r="T475" s="170"/>
      <c r="U475" s="170" t="s">
        <v>220</v>
      </c>
      <c r="V475" s="170" t="s">
        <v>220</v>
      </c>
      <c r="W475" s="170"/>
      <c r="X475" s="170"/>
      <c r="Y475" s="170"/>
      <c r="Z475" s="170"/>
      <c r="AA475" s="412"/>
    </row>
    <row r="476" spans="1:27" s="367" customFormat="1" ht="12.75">
      <c r="A476" s="615"/>
      <c r="B476" s="615"/>
      <c r="C476" s="615"/>
      <c r="D476" s="615"/>
      <c r="E476" s="614"/>
      <c r="F476" s="1107"/>
      <c r="G476" s="170" t="s">
        <v>223</v>
      </c>
      <c r="H476" s="1110"/>
      <c r="I476" s="1091"/>
      <c r="J476" s="1111"/>
      <c r="K476" s="1091"/>
      <c r="L476" s="1091"/>
      <c r="M476" s="1092"/>
      <c r="N476" s="614"/>
      <c r="O476" s="170"/>
      <c r="P476" s="170"/>
      <c r="Q476" s="170"/>
      <c r="R476" s="170"/>
      <c r="S476" s="170"/>
      <c r="T476" s="170"/>
      <c r="U476" s="170"/>
      <c r="V476" s="170" t="s">
        <v>220</v>
      </c>
      <c r="W476" s="170" t="s">
        <v>220</v>
      </c>
      <c r="X476" s="170"/>
      <c r="Y476" s="170"/>
      <c r="Z476" s="170"/>
      <c r="AA476" s="412"/>
    </row>
    <row r="477" spans="1:27" s="367" customFormat="1" ht="12.75">
      <c r="A477" s="615"/>
      <c r="B477" s="615"/>
      <c r="C477" s="615"/>
      <c r="D477" s="615"/>
      <c r="E477" s="614"/>
      <c r="F477" s="1107"/>
      <c r="G477" s="170" t="s">
        <v>224</v>
      </c>
      <c r="H477" s="1110"/>
      <c r="I477" s="1091"/>
      <c r="J477" s="1111"/>
      <c r="K477" s="1091"/>
      <c r="L477" s="1091"/>
      <c r="M477" s="1092"/>
      <c r="N477" s="614"/>
      <c r="O477" s="170"/>
      <c r="P477" s="170"/>
      <c r="Q477" s="170"/>
      <c r="R477" s="170"/>
      <c r="S477" s="170"/>
      <c r="T477" s="170"/>
      <c r="U477" s="170"/>
      <c r="V477" s="170"/>
      <c r="W477" s="170" t="s">
        <v>220</v>
      </c>
      <c r="X477" s="170" t="s">
        <v>220</v>
      </c>
      <c r="Y477" s="170"/>
      <c r="Z477" s="170"/>
      <c r="AA477" s="412"/>
    </row>
    <row r="478" spans="1:27" s="367" customFormat="1" ht="12.75">
      <c r="A478" s="615"/>
      <c r="B478" s="615"/>
      <c r="C478" s="615"/>
      <c r="D478" s="615"/>
      <c r="E478" s="614"/>
      <c r="F478" s="1107"/>
      <c r="G478" s="170" t="s">
        <v>221</v>
      </c>
      <c r="H478" s="1110"/>
      <c r="I478" s="1091"/>
      <c r="J478" s="1111"/>
      <c r="K478" s="1091"/>
      <c r="L478" s="1091"/>
      <c r="M478" s="1092"/>
      <c r="N478" s="614"/>
      <c r="O478" s="170"/>
      <c r="P478" s="170"/>
      <c r="Q478" s="170"/>
      <c r="R478" s="170"/>
      <c r="S478" s="170"/>
      <c r="T478" s="170"/>
      <c r="U478" s="170"/>
      <c r="V478" s="170"/>
      <c r="W478" s="170"/>
      <c r="X478" s="170" t="s">
        <v>220</v>
      </c>
      <c r="Y478" s="170" t="s">
        <v>220</v>
      </c>
      <c r="Z478" s="170"/>
      <c r="AA478" s="412"/>
    </row>
    <row r="479" spans="1:27" s="367" customFormat="1" ht="12.75">
      <c r="A479" s="615"/>
      <c r="B479" s="615"/>
      <c r="C479" s="615"/>
      <c r="D479" s="615"/>
      <c r="E479" s="614"/>
      <c r="F479" s="1107"/>
      <c r="G479" s="170" t="s">
        <v>225</v>
      </c>
      <c r="H479" s="1110"/>
      <c r="I479" s="1091"/>
      <c r="J479" s="1111"/>
      <c r="K479" s="1091"/>
      <c r="L479" s="1091"/>
      <c r="M479" s="1092"/>
      <c r="N479" s="614"/>
      <c r="O479" s="170"/>
      <c r="P479" s="170"/>
      <c r="Q479" s="170"/>
      <c r="R479" s="170"/>
      <c r="S479" s="170"/>
      <c r="T479" s="170"/>
      <c r="U479" s="170"/>
      <c r="V479" s="170"/>
      <c r="W479" s="170"/>
      <c r="X479" s="170"/>
      <c r="Y479" s="170"/>
      <c r="Z479" s="170"/>
      <c r="AA479" s="412"/>
    </row>
    <row r="480" spans="1:27" s="367" customFormat="1" ht="51">
      <c r="A480" s="615"/>
      <c r="B480" s="615"/>
      <c r="C480" s="615"/>
      <c r="D480" s="615"/>
      <c r="E480" s="614"/>
      <c r="F480" s="274" t="s">
        <v>1191</v>
      </c>
      <c r="G480" s="170" t="s">
        <v>1190</v>
      </c>
      <c r="H480" s="281" t="s">
        <v>1084</v>
      </c>
      <c r="I480" s="419"/>
      <c r="J480" s="420">
        <v>26000000</v>
      </c>
      <c r="K480" s="419"/>
      <c r="L480" s="419"/>
      <c r="M480" s="437">
        <f>+I480+J480+K480+L480</f>
        <v>26000000</v>
      </c>
      <c r="N480" s="614"/>
      <c r="O480" s="170"/>
      <c r="P480" s="170"/>
      <c r="Q480" s="170"/>
      <c r="R480" s="170"/>
      <c r="S480" s="170"/>
      <c r="T480" s="170"/>
      <c r="U480" s="170"/>
      <c r="V480" s="170"/>
      <c r="W480" s="170"/>
      <c r="X480" s="170"/>
      <c r="Y480" s="170"/>
      <c r="Z480" s="170"/>
      <c r="AA480" s="412"/>
    </row>
    <row r="481" spans="1:27" s="367" customFormat="1" ht="63.75">
      <c r="A481" s="615"/>
      <c r="B481" s="615"/>
      <c r="C481" s="615"/>
      <c r="D481" s="615"/>
      <c r="E481" s="614"/>
      <c r="F481" s="274" t="s">
        <v>1192</v>
      </c>
      <c r="G481" s="170" t="s">
        <v>1193</v>
      </c>
      <c r="H481" s="281" t="s">
        <v>1085</v>
      </c>
      <c r="I481" s="419"/>
      <c r="J481" s="420">
        <v>11500000</v>
      </c>
      <c r="K481" s="419"/>
      <c r="L481" s="419"/>
      <c r="M481" s="437">
        <f>+I481+J481+K481+L481</f>
        <v>11500000</v>
      </c>
      <c r="N481" s="614"/>
      <c r="O481" s="170"/>
      <c r="P481" s="170"/>
      <c r="Q481" s="170"/>
      <c r="R481" s="170"/>
      <c r="S481" s="170"/>
      <c r="T481" s="170"/>
      <c r="U481" s="170"/>
      <c r="V481" s="170"/>
      <c r="W481" s="170"/>
      <c r="X481" s="170"/>
      <c r="Y481" s="170"/>
      <c r="Z481" s="170"/>
      <c r="AA481" s="412"/>
    </row>
    <row r="482" spans="1:27" s="271" customFormat="1" ht="12.75">
      <c r="A482" s="615"/>
      <c r="B482" s="615"/>
      <c r="C482" s="615"/>
      <c r="D482" s="615"/>
      <c r="E482" s="614" t="s">
        <v>1086</v>
      </c>
      <c r="F482" s="614" t="s">
        <v>1087</v>
      </c>
      <c r="G482" s="170" t="s">
        <v>68</v>
      </c>
      <c r="H482" s="614" t="s">
        <v>1088</v>
      </c>
      <c r="I482" s="1091"/>
      <c r="J482" s="1091"/>
      <c r="K482" s="1091"/>
      <c r="L482" s="1091">
        <v>30000000</v>
      </c>
      <c r="M482" s="1096">
        <f>+I483+J483+K483+L482</f>
        <v>30000000</v>
      </c>
      <c r="N482" s="225"/>
      <c r="O482" s="225"/>
      <c r="P482" s="225"/>
      <c r="Q482" s="225"/>
      <c r="R482" s="225"/>
      <c r="S482" s="225"/>
      <c r="T482" s="225"/>
      <c r="U482" s="225"/>
      <c r="V482" s="225"/>
      <c r="W482" s="225"/>
      <c r="X482" s="225"/>
      <c r="Y482" s="225"/>
      <c r="Z482" s="225"/>
      <c r="AA482" s="385"/>
    </row>
    <row r="483" spans="1:27" s="271" customFormat="1" ht="12.75">
      <c r="A483" s="615"/>
      <c r="B483" s="615"/>
      <c r="C483" s="615"/>
      <c r="D483" s="615"/>
      <c r="E483" s="614"/>
      <c r="F483" s="614"/>
      <c r="G483" s="170" t="s">
        <v>82</v>
      </c>
      <c r="H483" s="614"/>
      <c r="I483" s="1091"/>
      <c r="J483" s="1091"/>
      <c r="K483" s="1091"/>
      <c r="L483" s="1091"/>
      <c r="M483" s="1096"/>
      <c r="N483" s="614" t="s">
        <v>226</v>
      </c>
      <c r="O483" s="225"/>
      <c r="P483" s="225"/>
      <c r="Q483" s="225"/>
      <c r="R483" s="225"/>
      <c r="S483" s="225"/>
      <c r="T483" s="225"/>
      <c r="U483" s="225"/>
      <c r="V483" s="225"/>
      <c r="W483" s="225"/>
      <c r="X483" s="225"/>
      <c r="Y483" s="225"/>
      <c r="Z483" s="225"/>
      <c r="AA483" s="385"/>
    </row>
    <row r="484" spans="1:27" s="271" customFormat="1" ht="12.75">
      <c r="A484" s="615"/>
      <c r="B484" s="615"/>
      <c r="C484" s="615"/>
      <c r="D484" s="615"/>
      <c r="E484" s="614"/>
      <c r="F484" s="614"/>
      <c r="G484" s="170" t="s">
        <v>83</v>
      </c>
      <c r="H484" s="614"/>
      <c r="I484" s="1091"/>
      <c r="J484" s="1091"/>
      <c r="K484" s="1091"/>
      <c r="L484" s="1091"/>
      <c r="M484" s="1096"/>
      <c r="N484" s="614"/>
      <c r="O484" s="225"/>
      <c r="P484" s="225"/>
      <c r="Q484" s="225"/>
      <c r="R484" s="225"/>
      <c r="S484" s="225"/>
      <c r="T484" s="225"/>
      <c r="U484" s="225"/>
      <c r="V484" s="225"/>
      <c r="W484" s="225"/>
      <c r="X484" s="225"/>
      <c r="Y484" s="225"/>
      <c r="Z484" s="225"/>
      <c r="AA484" s="385"/>
    </row>
    <row r="485" spans="1:27" s="271" customFormat="1" ht="12.75">
      <c r="A485" s="615"/>
      <c r="B485" s="615"/>
      <c r="C485" s="615"/>
      <c r="D485" s="615"/>
      <c r="E485" s="614"/>
      <c r="F485" s="614" t="s">
        <v>1089</v>
      </c>
      <c r="G485" s="1113"/>
      <c r="H485" s="614" t="s">
        <v>1090</v>
      </c>
      <c r="I485" s="1091"/>
      <c r="J485" s="1091"/>
      <c r="K485" s="1091"/>
      <c r="L485" s="1091">
        <v>15000000</v>
      </c>
      <c r="M485" s="1096">
        <f>+I485+J485+K485+L485</f>
        <v>15000000</v>
      </c>
      <c r="N485" s="614"/>
      <c r="O485" s="227"/>
      <c r="P485" s="227"/>
      <c r="Q485" s="227"/>
      <c r="R485" s="227"/>
      <c r="S485" s="227"/>
      <c r="T485" s="227"/>
      <c r="U485" s="227"/>
      <c r="V485" s="227"/>
      <c r="W485" s="227"/>
      <c r="X485" s="227"/>
      <c r="Y485" s="227"/>
      <c r="Z485" s="227"/>
      <c r="AA485" s="385"/>
    </row>
    <row r="486" spans="1:27" s="271" customFormat="1" ht="12.75">
      <c r="A486" s="615"/>
      <c r="B486" s="615"/>
      <c r="C486" s="615"/>
      <c r="D486" s="615"/>
      <c r="E486" s="614"/>
      <c r="F486" s="614"/>
      <c r="G486" s="1113"/>
      <c r="H486" s="614"/>
      <c r="I486" s="1091"/>
      <c r="J486" s="1091"/>
      <c r="K486" s="1091"/>
      <c r="L486" s="1091"/>
      <c r="M486" s="1096"/>
      <c r="N486" s="614"/>
      <c r="O486" s="227"/>
      <c r="P486" s="227"/>
      <c r="Q486" s="227"/>
      <c r="R486" s="227"/>
      <c r="S486" s="227"/>
      <c r="T486" s="227"/>
      <c r="U486" s="227"/>
      <c r="V486" s="227"/>
      <c r="W486" s="227"/>
      <c r="X486" s="227"/>
      <c r="Y486" s="227"/>
      <c r="Z486" s="227"/>
      <c r="AA486" s="385"/>
    </row>
    <row r="487" spans="1:27" s="271" customFormat="1" ht="12.75">
      <c r="A487" s="615"/>
      <c r="B487" s="615"/>
      <c r="C487" s="615"/>
      <c r="D487" s="615"/>
      <c r="E487" s="614"/>
      <c r="F487" s="614"/>
      <c r="G487" s="1113"/>
      <c r="H487" s="614"/>
      <c r="I487" s="1091"/>
      <c r="J487" s="1091"/>
      <c r="K487" s="1091"/>
      <c r="L487" s="1091"/>
      <c r="M487" s="1096"/>
      <c r="N487" s="614"/>
      <c r="O487" s="227"/>
      <c r="P487" s="227"/>
      <c r="Q487" s="227"/>
      <c r="R487" s="227"/>
      <c r="S487" s="227"/>
      <c r="T487" s="227"/>
      <c r="U487" s="227"/>
      <c r="V487" s="227"/>
      <c r="W487" s="227"/>
      <c r="X487" s="227"/>
      <c r="Y487" s="227"/>
      <c r="Z487" s="227"/>
      <c r="AA487" s="385"/>
    </row>
    <row r="488" spans="1:27" s="271" customFormat="1" ht="12.75">
      <c r="A488" s="615"/>
      <c r="B488" s="615"/>
      <c r="C488" s="615"/>
      <c r="D488" s="615"/>
      <c r="E488" s="614"/>
      <c r="F488" s="1089" t="s">
        <v>1091</v>
      </c>
      <c r="G488" s="1113"/>
      <c r="H488" s="614" t="s">
        <v>77</v>
      </c>
      <c r="I488" s="1108"/>
      <c r="J488" s="1108"/>
      <c r="K488" s="1108"/>
      <c r="L488" s="1091">
        <v>5000000</v>
      </c>
      <c r="M488" s="1096">
        <f>+I488+J488+K488+L488</f>
        <v>5000000</v>
      </c>
      <c r="N488" s="614"/>
      <c r="O488" s="227"/>
      <c r="P488" s="227"/>
      <c r="Q488" s="227"/>
      <c r="R488" s="227"/>
      <c r="S488" s="227"/>
      <c r="T488" s="227"/>
      <c r="U488" s="227"/>
      <c r="V488" s="227"/>
      <c r="W488" s="227"/>
      <c r="X488" s="227"/>
      <c r="Y488" s="227"/>
      <c r="Z488" s="227"/>
      <c r="AA488" s="385"/>
    </row>
    <row r="489" spans="1:27" s="271" customFormat="1" ht="12.75">
      <c r="A489" s="615"/>
      <c r="B489" s="615"/>
      <c r="C489" s="615"/>
      <c r="D489" s="615"/>
      <c r="E489" s="614"/>
      <c r="F489" s="1089"/>
      <c r="G489" s="1113"/>
      <c r="H489" s="614"/>
      <c r="I489" s="1108"/>
      <c r="J489" s="1108"/>
      <c r="K489" s="1108"/>
      <c r="L489" s="1091"/>
      <c r="M489" s="1096"/>
      <c r="N489" s="614"/>
      <c r="O489" s="227"/>
      <c r="P489" s="227"/>
      <c r="Q489" s="227"/>
      <c r="R489" s="227"/>
      <c r="S489" s="227"/>
      <c r="T489" s="227"/>
      <c r="U489" s="227"/>
      <c r="V489" s="227"/>
      <c r="W489" s="227"/>
      <c r="X489" s="227"/>
      <c r="Y489" s="227"/>
      <c r="Z489" s="227"/>
      <c r="AA489" s="385"/>
    </row>
    <row r="490" spans="1:27" s="271" customFormat="1" ht="12.75">
      <c r="A490" s="615"/>
      <c r="B490" s="615"/>
      <c r="C490" s="615"/>
      <c r="D490" s="615"/>
      <c r="E490" s="614"/>
      <c r="F490" s="1089"/>
      <c r="G490" s="1113"/>
      <c r="H490" s="614"/>
      <c r="I490" s="1108"/>
      <c r="J490" s="1108"/>
      <c r="K490" s="1108"/>
      <c r="L490" s="1091"/>
      <c r="M490" s="1096"/>
      <c r="N490" s="614"/>
      <c r="O490" s="227"/>
      <c r="P490" s="227"/>
      <c r="Q490" s="227"/>
      <c r="R490" s="227"/>
      <c r="S490" s="227"/>
      <c r="T490" s="227"/>
      <c r="U490" s="227"/>
      <c r="V490" s="227"/>
      <c r="W490" s="227"/>
      <c r="X490" s="227"/>
      <c r="Y490" s="227"/>
      <c r="Z490" s="227"/>
      <c r="AA490" s="385"/>
    </row>
    <row r="491" spans="1:27" s="271" customFormat="1" ht="12.75">
      <c r="A491" s="615"/>
      <c r="B491" s="615"/>
      <c r="C491" s="615"/>
      <c r="D491" s="615"/>
      <c r="E491" s="614"/>
      <c r="F491" s="1089"/>
      <c r="G491" s="1113"/>
      <c r="H491" s="614"/>
      <c r="I491" s="1108"/>
      <c r="J491" s="1108"/>
      <c r="K491" s="1108"/>
      <c r="L491" s="1091"/>
      <c r="M491" s="1096"/>
      <c r="N491" s="614"/>
      <c r="O491" s="227"/>
      <c r="P491" s="227"/>
      <c r="Q491" s="227"/>
      <c r="R491" s="227"/>
      <c r="S491" s="227"/>
      <c r="T491" s="227"/>
      <c r="U491" s="227"/>
      <c r="V491" s="227"/>
      <c r="W491" s="227"/>
      <c r="X491" s="227"/>
      <c r="Y491" s="227"/>
      <c r="Z491" s="227"/>
      <c r="AA491" s="385"/>
    </row>
    <row r="492" spans="1:27" ht="15">
      <c r="A492" s="1076" t="s">
        <v>743</v>
      </c>
      <c r="B492" s="1076"/>
      <c r="C492" s="1076"/>
      <c r="D492" s="1076"/>
      <c r="E492" s="1076"/>
      <c r="F492" s="1076"/>
      <c r="G492" s="1076"/>
      <c r="H492" s="1076"/>
      <c r="I492" s="430">
        <f>SUM(I472:I491)</f>
        <v>0</v>
      </c>
      <c r="J492" s="430">
        <f>SUM(J472:J491)</f>
        <v>65000000</v>
      </c>
      <c r="K492" s="430">
        <f>SUM(K472:K491)</f>
        <v>0</v>
      </c>
      <c r="L492" s="430">
        <f>SUM(L472:L491)</f>
        <v>50000000</v>
      </c>
      <c r="M492" s="430">
        <f>SUM(M472:M491)</f>
        <v>115000000</v>
      </c>
      <c r="N492" s="1077"/>
      <c r="O492" s="1077"/>
      <c r="P492" s="1077"/>
      <c r="Q492" s="1077"/>
      <c r="R492" s="1077"/>
      <c r="S492" s="1077"/>
      <c r="T492" s="1077"/>
      <c r="U492" s="1077"/>
      <c r="V492" s="1077"/>
      <c r="W492" s="1077"/>
      <c r="X492" s="1077"/>
      <c r="Y492" s="1077"/>
      <c r="Z492" s="1077"/>
      <c r="AA492" s="380"/>
    </row>
    <row r="521" spans="1:27" s="231" customFormat="1" ht="15.75">
      <c r="A521" s="1054" t="s">
        <v>172</v>
      </c>
      <c r="B521" s="1054"/>
      <c r="C521" s="1054"/>
      <c r="D521" s="1054"/>
      <c r="E521" s="1054"/>
      <c r="F521" s="1054"/>
      <c r="G521" s="1054"/>
      <c r="H521" s="1054"/>
      <c r="I521" s="1054"/>
      <c r="J521" s="1054"/>
      <c r="K521" s="1054"/>
      <c r="L521" s="1054"/>
      <c r="M521" s="1054"/>
      <c r="N521" s="1054"/>
      <c r="O521" s="1054"/>
      <c r="P521" s="1054"/>
      <c r="Q521" s="1054"/>
      <c r="R521" s="1054"/>
      <c r="S521" s="1054"/>
      <c r="T521" s="1054"/>
      <c r="U521" s="1054"/>
      <c r="V521" s="1054"/>
      <c r="W521" s="1054"/>
      <c r="X521" s="1054"/>
      <c r="Y521" s="1054"/>
      <c r="Z521" s="1054"/>
      <c r="AA521" s="1054"/>
    </row>
    <row r="522" spans="1:27" s="260" customFormat="1" ht="21.75" customHeight="1">
      <c r="A522" s="391" t="s">
        <v>164</v>
      </c>
      <c r="B522" s="579" t="s">
        <v>183</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row>
    <row r="523" spans="1:27" s="260" customFormat="1" ht="21.75" customHeight="1">
      <c r="A523" s="392" t="s">
        <v>165</v>
      </c>
      <c r="B523" s="559" t="s">
        <v>785</v>
      </c>
      <c r="C523" s="559"/>
      <c r="D523" s="559"/>
      <c r="E523" s="559"/>
      <c r="F523" s="559"/>
      <c r="G523" s="559"/>
      <c r="H523" s="559"/>
      <c r="I523" s="559"/>
      <c r="J523" s="559"/>
      <c r="K523" s="559"/>
      <c r="L523" s="559"/>
      <c r="M523" s="559"/>
      <c r="N523" s="559"/>
      <c r="O523" s="559"/>
      <c r="P523" s="559"/>
      <c r="Q523" s="559"/>
      <c r="R523" s="559"/>
      <c r="S523" s="559"/>
      <c r="T523" s="559"/>
      <c r="U523" s="559"/>
      <c r="V523" s="559"/>
      <c r="W523" s="559"/>
      <c r="X523" s="559"/>
      <c r="Y523" s="559"/>
      <c r="Z523" s="559"/>
      <c r="AA523" s="559"/>
    </row>
    <row r="524" spans="1:27" s="231" customFormat="1" ht="21.75" customHeight="1">
      <c r="A524" s="391" t="s">
        <v>166</v>
      </c>
      <c r="B524" s="1057" t="s">
        <v>184</v>
      </c>
      <c r="C524" s="1057"/>
      <c r="D524" s="1057"/>
      <c r="E524" s="1057"/>
      <c r="F524" s="1057"/>
      <c r="G524" s="1057"/>
      <c r="H524" s="1057"/>
      <c r="I524" s="1057"/>
      <c r="J524" s="1057"/>
      <c r="K524" s="1057"/>
      <c r="L524" s="1057"/>
      <c r="M524" s="1057"/>
      <c r="N524" s="1057"/>
      <c r="O524" s="1057"/>
      <c r="P524" s="1057"/>
      <c r="Q524" s="1057"/>
      <c r="R524" s="1057"/>
      <c r="S524" s="1057"/>
      <c r="T524" s="1057"/>
      <c r="U524" s="1057"/>
      <c r="V524" s="1057"/>
      <c r="W524" s="1057"/>
      <c r="X524" s="1057"/>
      <c r="Y524" s="1057"/>
      <c r="Z524" s="1057"/>
      <c r="AA524" s="1057"/>
    </row>
    <row r="525" spans="1:27" s="212" customFormat="1" ht="18" customHeight="1">
      <c r="A525" s="686" t="s">
        <v>162</v>
      </c>
      <c r="B525" s="686" t="s">
        <v>168</v>
      </c>
      <c r="C525" s="686" t="s">
        <v>167</v>
      </c>
      <c r="D525" s="686" t="s">
        <v>170</v>
      </c>
      <c r="E525" s="686" t="s">
        <v>154</v>
      </c>
      <c r="F525" s="686" t="s">
        <v>169</v>
      </c>
      <c r="G525" s="686" t="s">
        <v>155</v>
      </c>
      <c r="H525" s="686" t="s">
        <v>174</v>
      </c>
      <c r="I525" s="1058" t="s">
        <v>156</v>
      </c>
      <c r="J525" s="1058"/>
      <c r="K525" s="1058"/>
      <c r="L525" s="1058"/>
      <c r="M525" s="1058" t="s">
        <v>163</v>
      </c>
      <c r="N525" s="689" t="s">
        <v>161</v>
      </c>
      <c r="O525" s="686" t="s">
        <v>173</v>
      </c>
      <c r="P525" s="686"/>
      <c r="Q525" s="686"/>
      <c r="R525" s="686"/>
      <c r="S525" s="686"/>
      <c r="T525" s="686"/>
      <c r="U525" s="686"/>
      <c r="V525" s="686"/>
      <c r="W525" s="686"/>
      <c r="X525" s="686"/>
      <c r="Y525" s="686"/>
      <c r="Z525" s="686"/>
      <c r="AA525" s="689" t="s">
        <v>441</v>
      </c>
    </row>
    <row r="526" spans="1:27" s="212" customFormat="1" ht="15" customHeight="1">
      <c r="A526" s="686"/>
      <c r="B526" s="686"/>
      <c r="C526" s="686"/>
      <c r="D526" s="686"/>
      <c r="E526" s="686"/>
      <c r="F526" s="686"/>
      <c r="G526" s="686"/>
      <c r="H526" s="686"/>
      <c r="I526" s="418" t="s">
        <v>157</v>
      </c>
      <c r="J526" s="418" t="s">
        <v>158</v>
      </c>
      <c r="K526" s="418" t="s">
        <v>159</v>
      </c>
      <c r="L526" s="418" t="s">
        <v>160</v>
      </c>
      <c r="M526" s="1058"/>
      <c r="N526" s="689"/>
      <c r="O526" s="689">
        <v>1</v>
      </c>
      <c r="P526" s="689"/>
      <c r="Q526" s="689"/>
      <c r="R526" s="689">
        <v>2</v>
      </c>
      <c r="S526" s="689"/>
      <c r="T526" s="689"/>
      <c r="U526" s="689">
        <v>3</v>
      </c>
      <c r="V526" s="689"/>
      <c r="W526" s="689"/>
      <c r="X526" s="689">
        <v>4</v>
      </c>
      <c r="Y526" s="689"/>
      <c r="Z526" s="689"/>
      <c r="AA526" s="689"/>
    </row>
    <row r="527" spans="1:27" s="367" customFormat="1" ht="12.75">
      <c r="A527" s="615" t="s">
        <v>185</v>
      </c>
      <c r="B527" s="614" t="s">
        <v>186</v>
      </c>
      <c r="C527" s="615" t="s">
        <v>187</v>
      </c>
      <c r="D527" s="615" t="s">
        <v>188</v>
      </c>
      <c r="E527" s="614" t="s">
        <v>1092</v>
      </c>
      <c r="F527" s="1107" t="s">
        <v>1093</v>
      </c>
      <c r="G527" s="170" t="s">
        <v>318</v>
      </c>
      <c r="H527" s="1110" t="s">
        <v>321</v>
      </c>
      <c r="I527" s="419"/>
      <c r="J527" s="420"/>
      <c r="K527" s="419"/>
      <c r="L527" s="419"/>
      <c r="M527" s="421"/>
      <c r="N527" s="614" t="s">
        <v>1094</v>
      </c>
      <c r="O527" s="170"/>
      <c r="P527" s="170"/>
      <c r="Q527" s="170"/>
      <c r="R527" s="170"/>
      <c r="S527" s="170"/>
      <c r="T527" s="170"/>
      <c r="U527" s="170"/>
      <c r="V527" s="170"/>
      <c r="W527" s="170"/>
      <c r="X527" s="170"/>
      <c r="Y527" s="170"/>
      <c r="Z527" s="170"/>
      <c r="AA527" s="412"/>
    </row>
    <row r="528" spans="1:27" s="367" customFormat="1" ht="12.75">
      <c r="A528" s="615"/>
      <c r="B528" s="614"/>
      <c r="C528" s="615"/>
      <c r="D528" s="615"/>
      <c r="E528" s="614"/>
      <c r="F528" s="1107"/>
      <c r="G528" s="170" t="s">
        <v>1095</v>
      </c>
      <c r="H528" s="1110"/>
      <c r="I528" s="419"/>
      <c r="J528" s="420">
        <v>8000000</v>
      </c>
      <c r="K528" s="419"/>
      <c r="L528" s="419"/>
      <c r="M528" s="421">
        <f>+L528+K528+J528+I528</f>
        <v>8000000</v>
      </c>
      <c r="N528" s="614"/>
      <c r="O528" s="170"/>
      <c r="P528" s="170"/>
      <c r="Q528" s="170"/>
      <c r="R528" s="170"/>
      <c r="S528" s="170"/>
      <c r="T528" s="170"/>
      <c r="U528" s="170"/>
      <c r="V528" s="170"/>
      <c r="W528" s="170"/>
      <c r="X528" s="170"/>
      <c r="Y528" s="170"/>
      <c r="Z528" s="170"/>
      <c r="AA528" s="412"/>
    </row>
    <row r="529" spans="1:27" s="367" customFormat="1" ht="25.5">
      <c r="A529" s="615"/>
      <c r="B529" s="614"/>
      <c r="C529" s="615"/>
      <c r="D529" s="615"/>
      <c r="E529" s="614"/>
      <c r="F529" s="1107"/>
      <c r="G529" s="170" t="s">
        <v>1096</v>
      </c>
      <c r="H529" s="1110"/>
      <c r="I529" s="419"/>
      <c r="J529" s="419"/>
      <c r="K529" s="419"/>
      <c r="L529" s="419"/>
      <c r="M529" s="421">
        <f aca="true" t="shared" si="4" ref="M529:M539">+L529+K529+J529+I529</f>
        <v>0</v>
      </c>
      <c r="N529" s="614"/>
      <c r="O529" s="170"/>
      <c r="P529" s="170"/>
      <c r="Q529" s="170"/>
      <c r="R529" s="170"/>
      <c r="S529" s="170"/>
      <c r="T529" s="170"/>
      <c r="U529" s="170"/>
      <c r="V529" s="170"/>
      <c r="W529" s="170"/>
      <c r="X529" s="170"/>
      <c r="Y529" s="170"/>
      <c r="Z529" s="170"/>
      <c r="AA529" s="412"/>
    </row>
    <row r="530" spans="1:27" s="367" customFormat="1" ht="12.75">
      <c r="A530" s="615" t="s">
        <v>189</v>
      </c>
      <c r="B530" s="614" t="s">
        <v>57</v>
      </c>
      <c r="C530" s="615" t="s">
        <v>1097</v>
      </c>
      <c r="D530" s="360" t="s">
        <v>1098</v>
      </c>
      <c r="E530" s="614" t="s">
        <v>1099</v>
      </c>
      <c r="F530" s="1107" t="s">
        <v>1097</v>
      </c>
      <c r="G530" s="170" t="s">
        <v>1100</v>
      </c>
      <c r="H530" s="1110" t="s">
        <v>335</v>
      </c>
      <c r="I530" s="419"/>
      <c r="J530" s="419"/>
      <c r="K530" s="419"/>
      <c r="L530" s="419"/>
      <c r="M530" s="421">
        <f t="shared" si="4"/>
        <v>0</v>
      </c>
      <c r="N530" s="614"/>
      <c r="O530" s="170"/>
      <c r="P530" s="170"/>
      <c r="Q530" s="170"/>
      <c r="R530" s="170"/>
      <c r="S530" s="170"/>
      <c r="T530" s="170"/>
      <c r="U530" s="170"/>
      <c r="V530" s="170"/>
      <c r="W530" s="170"/>
      <c r="X530" s="170"/>
      <c r="Y530" s="170"/>
      <c r="Z530" s="170"/>
      <c r="AA530" s="412"/>
    </row>
    <row r="531" spans="1:27" s="367" customFormat="1" ht="12.75">
      <c r="A531" s="615"/>
      <c r="B531" s="614"/>
      <c r="C531" s="615"/>
      <c r="D531" s="360"/>
      <c r="E531" s="614"/>
      <c r="F531" s="1107"/>
      <c r="G531" s="170" t="s">
        <v>332</v>
      </c>
      <c r="H531" s="1110"/>
      <c r="I531" s="419"/>
      <c r="J531" s="419">
        <v>17000000</v>
      </c>
      <c r="K531" s="419"/>
      <c r="L531" s="419"/>
      <c r="M531" s="421">
        <f t="shared" si="4"/>
        <v>17000000</v>
      </c>
      <c r="N531" s="614"/>
      <c r="O531" s="170"/>
      <c r="P531" s="170"/>
      <c r="Q531" s="170"/>
      <c r="R531" s="170"/>
      <c r="S531" s="170"/>
      <c r="T531" s="170"/>
      <c r="U531" s="170"/>
      <c r="V531" s="170"/>
      <c r="W531" s="170"/>
      <c r="X531" s="170"/>
      <c r="Y531" s="170"/>
      <c r="Z531" s="170"/>
      <c r="AA531" s="412"/>
    </row>
    <row r="532" spans="1:27" s="367" customFormat="1" ht="25.5">
      <c r="A532" s="615"/>
      <c r="B532" s="614"/>
      <c r="C532" s="615"/>
      <c r="D532" s="360"/>
      <c r="E532" s="614"/>
      <c r="F532" s="1107"/>
      <c r="G532" s="170" t="s">
        <v>1101</v>
      </c>
      <c r="H532" s="1110"/>
      <c r="I532" s="419"/>
      <c r="J532" s="419"/>
      <c r="K532" s="419"/>
      <c r="L532" s="419"/>
      <c r="M532" s="421">
        <f t="shared" si="4"/>
        <v>0</v>
      </c>
      <c r="N532" s="614"/>
      <c r="O532" s="170"/>
      <c r="P532" s="170"/>
      <c r="Q532" s="170"/>
      <c r="R532" s="170"/>
      <c r="S532" s="170"/>
      <c r="T532" s="170"/>
      <c r="U532" s="170"/>
      <c r="V532" s="170"/>
      <c r="W532" s="170"/>
      <c r="X532" s="170"/>
      <c r="Y532" s="170"/>
      <c r="Z532" s="170"/>
      <c r="AA532" s="412"/>
    </row>
    <row r="533" spans="1:27" s="367" customFormat="1" ht="12.75">
      <c r="A533" s="615"/>
      <c r="B533" s="614"/>
      <c r="C533" s="615"/>
      <c r="D533" s="360"/>
      <c r="E533" s="614"/>
      <c r="F533" s="1107"/>
      <c r="G533" s="170" t="s">
        <v>1102</v>
      </c>
      <c r="H533" s="1110"/>
      <c r="I533" s="419"/>
      <c r="J533" s="420"/>
      <c r="K533" s="419"/>
      <c r="L533" s="419"/>
      <c r="M533" s="421">
        <f t="shared" si="4"/>
        <v>0</v>
      </c>
      <c r="N533" s="614"/>
      <c r="O533" s="170"/>
      <c r="P533" s="170"/>
      <c r="Q533" s="170"/>
      <c r="R533" s="170"/>
      <c r="S533" s="170"/>
      <c r="T533" s="170"/>
      <c r="U533" s="170"/>
      <c r="V533" s="170"/>
      <c r="W533" s="170"/>
      <c r="X533" s="170"/>
      <c r="Y533" s="170"/>
      <c r="Z533" s="170"/>
      <c r="AA533" s="412"/>
    </row>
    <row r="534" spans="1:27" s="367" customFormat="1" ht="12.75">
      <c r="A534" s="615" t="s">
        <v>1189</v>
      </c>
      <c r="B534" s="614" t="s">
        <v>1103</v>
      </c>
      <c r="C534" s="614" t="s">
        <v>190</v>
      </c>
      <c r="D534" s="615" t="s">
        <v>191</v>
      </c>
      <c r="E534" s="614" t="s">
        <v>1104</v>
      </c>
      <c r="F534" s="614" t="s">
        <v>1105</v>
      </c>
      <c r="G534" s="170" t="s">
        <v>324</v>
      </c>
      <c r="H534" s="614" t="s">
        <v>326</v>
      </c>
      <c r="I534" s="419"/>
      <c r="J534" s="420"/>
      <c r="K534" s="419"/>
      <c r="L534" s="419"/>
      <c r="M534" s="421">
        <f t="shared" si="4"/>
        <v>0</v>
      </c>
      <c r="N534" s="614"/>
      <c r="O534" s="170"/>
      <c r="P534" s="170"/>
      <c r="Q534" s="170"/>
      <c r="R534" s="170"/>
      <c r="S534" s="170"/>
      <c r="T534" s="170"/>
      <c r="U534" s="170"/>
      <c r="V534" s="170"/>
      <c r="W534" s="170"/>
      <c r="X534" s="170"/>
      <c r="Y534" s="170"/>
      <c r="Z534" s="170"/>
      <c r="AA534" s="412"/>
    </row>
    <row r="535" spans="1:27" s="271" customFormat="1" ht="12.75">
      <c r="A535" s="615"/>
      <c r="B535" s="614"/>
      <c r="C535" s="614"/>
      <c r="D535" s="615"/>
      <c r="E535" s="614"/>
      <c r="F535" s="614"/>
      <c r="G535" s="225"/>
      <c r="H535" s="614"/>
      <c r="I535" s="419"/>
      <c r="J535" s="419"/>
      <c r="K535" s="419"/>
      <c r="L535" s="419"/>
      <c r="M535" s="421">
        <f t="shared" si="4"/>
        <v>0</v>
      </c>
      <c r="N535" s="614"/>
      <c r="O535" s="225"/>
      <c r="P535" s="225"/>
      <c r="Q535" s="225"/>
      <c r="R535" s="225"/>
      <c r="S535" s="225"/>
      <c r="T535" s="225"/>
      <c r="U535" s="225"/>
      <c r="V535" s="225"/>
      <c r="W535" s="225"/>
      <c r="X535" s="225"/>
      <c r="Y535" s="225"/>
      <c r="Z535" s="225"/>
      <c r="AA535" s="385"/>
    </row>
    <row r="536" spans="1:27" s="271" customFormat="1" ht="12.75">
      <c r="A536" s="615"/>
      <c r="B536" s="614"/>
      <c r="C536" s="614"/>
      <c r="D536" s="615"/>
      <c r="E536" s="614"/>
      <c r="F536" s="614"/>
      <c r="G536" s="225" t="s">
        <v>1106</v>
      </c>
      <c r="H536" s="614"/>
      <c r="I536" s="419"/>
      <c r="J536" s="419">
        <v>10000000</v>
      </c>
      <c r="K536" s="419"/>
      <c r="L536" s="419"/>
      <c r="M536" s="421">
        <f t="shared" si="4"/>
        <v>10000000</v>
      </c>
      <c r="N536" s="614"/>
      <c r="O536" s="225"/>
      <c r="P536" s="225"/>
      <c r="Q536" s="225"/>
      <c r="R536" s="225"/>
      <c r="S536" s="225"/>
      <c r="T536" s="225"/>
      <c r="U536" s="225"/>
      <c r="V536" s="225"/>
      <c r="W536" s="225"/>
      <c r="X536" s="225"/>
      <c r="Y536" s="225"/>
      <c r="Z536" s="225"/>
      <c r="AA536" s="385"/>
    </row>
    <row r="537" spans="1:27" s="271" customFormat="1" ht="12.75">
      <c r="A537" s="615"/>
      <c r="B537" s="614"/>
      <c r="C537" s="614" t="s">
        <v>192</v>
      </c>
      <c r="D537" s="614" t="s">
        <v>193</v>
      </c>
      <c r="E537" s="614"/>
      <c r="F537" s="614" t="s">
        <v>55</v>
      </c>
      <c r="G537" s="170" t="s">
        <v>327</v>
      </c>
      <c r="H537" s="614" t="s">
        <v>329</v>
      </c>
      <c r="I537" s="419"/>
      <c r="J537" s="449"/>
      <c r="K537" s="419"/>
      <c r="L537" s="419"/>
      <c r="M537" s="421">
        <f t="shared" si="4"/>
        <v>0</v>
      </c>
      <c r="N537" s="614"/>
      <c r="O537" s="227"/>
      <c r="P537" s="227"/>
      <c r="Q537" s="227"/>
      <c r="R537" s="227"/>
      <c r="S537" s="227"/>
      <c r="T537" s="227"/>
      <c r="U537" s="227"/>
      <c r="V537" s="227"/>
      <c r="W537" s="227"/>
      <c r="X537" s="227"/>
      <c r="Y537" s="227"/>
      <c r="Z537" s="227"/>
      <c r="AA537" s="385"/>
    </row>
    <row r="538" spans="1:27" s="271" customFormat="1" ht="12.75">
      <c r="A538" s="615"/>
      <c r="B538" s="614"/>
      <c r="C538" s="614"/>
      <c r="D538" s="614"/>
      <c r="E538" s="614"/>
      <c r="F538" s="614"/>
      <c r="G538" s="225" t="s">
        <v>1107</v>
      </c>
      <c r="H538" s="614"/>
      <c r="I538" s="419"/>
      <c r="J538" s="449">
        <v>10000000</v>
      </c>
      <c r="K538" s="419"/>
      <c r="L538" s="419"/>
      <c r="M538" s="421">
        <f t="shared" si="4"/>
        <v>10000000</v>
      </c>
      <c r="N538" s="614"/>
      <c r="O538" s="227"/>
      <c r="P538" s="227"/>
      <c r="Q538" s="227"/>
      <c r="R538" s="227"/>
      <c r="S538" s="227"/>
      <c r="T538" s="227"/>
      <c r="U538" s="227"/>
      <c r="V538" s="227"/>
      <c r="W538" s="227"/>
      <c r="X538" s="227"/>
      <c r="Y538" s="227"/>
      <c r="Z538" s="227"/>
      <c r="AA538" s="385"/>
    </row>
    <row r="539" spans="1:27" s="271" customFormat="1" ht="12.75">
      <c r="A539" s="615"/>
      <c r="B539" s="614"/>
      <c r="C539" s="1114" t="s">
        <v>439</v>
      </c>
      <c r="D539" s="614" t="s">
        <v>440</v>
      </c>
      <c r="E539" s="614" t="s">
        <v>1108</v>
      </c>
      <c r="F539" s="614" t="s">
        <v>914</v>
      </c>
      <c r="G539" s="170" t="s">
        <v>318</v>
      </c>
      <c r="H539" s="614" t="s">
        <v>1109</v>
      </c>
      <c r="I539" s="1091"/>
      <c r="J539" s="1091">
        <v>5000000</v>
      </c>
      <c r="K539" s="1091"/>
      <c r="L539" s="1091"/>
      <c r="M539" s="1096">
        <f t="shared" si="4"/>
        <v>5000000</v>
      </c>
      <c r="N539" s="614"/>
      <c r="O539" s="227"/>
      <c r="P539" s="227"/>
      <c r="Q539" s="227"/>
      <c r="R539" s="227"/>
      <c r="S539" s="227"/>
      <c r="T539" s="227"/>
      <c r="U539" s="227"/>
      <c r="V539" s="227"/>
      <c r="W539" s="227"/>
      <c r="X539" s="227"/>
      <c r="Y539" s="227"/>
      <c r="Z539" s="227"/>
      <c r="AA539" s="385"/>
    </row>
    <row r="540" spans="1:27" s="271" customFormat="1" ht="12.75">
      <c r="A540" s="615"/>
      <c r="B540" s="614"/>
      <c r="C540" s="1114"/>
      <c r="D540" s="614"/>
      <c r="E540" s="614"/>
      <c r="F540" s="614"/>
      <c r="G540" s="170" t="s">
        <v>916</v>
      </c>
      <c r="H540" s="614"/>
      <c r="I540" s="1091"/>
      <c r="J540" s="1091"/>
      <c r="K540" s="1091"/>
      <c r="L540" s="1091"/>
      <c r="M540" s="1096"/>
      <c r="N540" s="614"/>
      <c r="O540" s="227"/>
      <c r="P540" s="227"/>
      <c r="Q540" s="227"/>
      <c r="R540" s="227"/>
      <c r="S540" s="227"/>
      <c r="T540" s="227"/>
      <c r="U540" s="227"/>
      <c r="V540" s="227"/>
      <c r="W540" s="227"/>
      <c r="X540" s="227"/>
      <c r="Y540" s="227"/>
      <c r="Z540" s="227"/>
      <c r="AA540" s="385"/>
    </row>
    <row r="541" spans="1:27" ht="15">
      <c r="A541" s="1076" t="s">
        <v>743</v>
      </c>
      <c r="B541" s="1076"/>
      <c r="C541" s="1076"/>
      <c r="D541" s="1076"/>
      <c r="E541" s="1076"/>
      <c r="F541" s="1076"/>
      <c r="G541" s="1076"/>
      <c r="H541" s="1076"/>
      <c r="I541" s="430">
        <f>SUM(I527:I540)</f>
        <v>0</v>
      </c>
      <c r="J541" s="430">
        <f>SUM(J527:J540)</f>
        <v>50000000</v>
      </c>
      <c r="K541" s="430">
        <f>SUM(K527:K540)</f>
        <v>0</v>
      </c>
      <c r="L541" s="430">
        <f>SUM(L527:L540)</f>
        <v>0</v>
      </c>
      <c r="M541" s="430">
        <f>SUM(M527:M540)</f>
        <v>50000000</v>
      </c>
      <c r="N541" s="1077"/>
      <c r="O541" s="1077"/>
      <c r="P541" s="1077"/>
      <c r="Q541" s="1077"/>
      <c r="R541" s="1077"/>
      <c r="S541" s="1077"/>
      <c r="T541" s="1077"/>
      <c r="U541" s="1077"/>
      <c r="V541" s="1077"/>
      <c r="W541" s="1077"/>
      <c r="X541" s="1077"/>
      <c r="Y541" s="1077"/>
      <c r="Z541" s="1077"/>
      <c r="AA541" s="380"/>
    </row>
    <row r="582" spans="1:27" s="2" customFormat="1" ht="18">
      <c r="A582" s="1088" t="s">
        <v>172</v>
      </c>
      <c r="B582" s="1088"/>
      <c r="C582" s="1088"/>
      <c r="D582" s="1088"/>
      <c r="E582" s="1088"/>
      <c r="F582" s="1088"/>
      <c r="G582" s="1088"/>
      <c r="H582" s="1088"/>
      <c r="I582" s="1088"/>
      <c r="J582" s="1088"/>
      <c r="K582" s="1088"/>
      <c r="L582" s="1088"/>
      <c r="M582" s="1088"/>
      <c r="N582" s="1088"/>
      <c r="O582" s="1088"/>
      <c r="P582" s="1088"/>
      <c r="Q582" s="1088"/>
      <c r="R582" s="1088"/>
      <c r="S582" s="1088"/>
      <c r="T582" s="1088"/>
      <c r="U582" s="1088"/>
      <c r="V582" s="1088"/>
      <c r="W582" s="1088"/>
      <c r="X582" s="1088"/>
      <c r="Y582" s="1088"/>
      <c r="Z582" s="1088"/>
      <c r="AA582" s="1088"/>
    </row>
    <row r="583" spans="1:27" s="2" customFormat="1" ht="18">
      <c r="A583" s="1088"/>
      <c r="B583" s="1088"/>
      <c r="C583" s="1088"/>
      <c r="D583" s="1088"/>
      <c r="E583" s="1088"/>
      <c r="F583" s="1088"/>
      <c r="G583" s="1088"/>
      <c r="H583" s="1088"/>
      <c r="I583" s="1088"/>
      <c r="J583" s="1088"/>
      <c r="K583" s="1088"/>
      <c r="L583" s="1088"/>
      <c r="M583" s="1088"/>
      <c r="N583" s="1088"/>
      <c r="O583" s="1088"/>
      <c r="P583" s="1088"/>
      <c r="Q583" s="1088"/>
      <c r="R583" s="1088"/>
      <c r="S583" s="1088"/>
      <c r="T583" s="1088"/>
      <c r="U583" s="1088"/>
      <c r="V583" s="1088"/>
      <c r="W583" s="1088"/>
      <c r="X583" s="1088"/>
      <c r="Y583" s="1088"/>
      <c r="Z583" s="1088"/>
      <c r="AA583" s="1088"/>
    </row>
    <row r="584" spans="1:27" s="285" customFormat="1" ht="19.5" customHeight="1">
      <c r="A584" s="284" t="s">
        <v>164</v>
      </c>
      <c r="B584" s="853" t="s">
        <v>246</v>
      </c>
      <c r="C584" s="853"/>
      <c r="D584" s="853"/>
      <c r="E584" s="853"/>
      <c r="F584" s="853"/>
      <c r="G584" s="853"/>
      <c r="H584" s="853"/>
      <c r="I584" s="853"/>
      <c r="J584" s="853"/>
      <c r="K584" s="853"/>
      <c r="L584" s="853"/>
      <c r="M584" s="853"/>
      <c r="N584" s="853"/>
      <c r="O584" s="853"/>
      <c r="P584" s="853"/>
      <c r="Q584" s="853"/>
      <c r="R584" s="853"/>
      <c r="S584" s="853"/>
      <c r="T584" s="853"/>
      <c r="U584" s="853"/>
      <c r="V584" s="853"/>
      <c r="W584" s="853"/>
      <c r="X584" s="853"/>
      <c r="Y584" s="853"/>
      <c r="Z584" s="853"/>
      <c r="AA584" s="853"/>
    </row>
    <row r="585" spans="1:27" s="285" customFormat="1" ht="19.5" customHeight="1">
      <c r="A585" s="286" t="s">
        <v>165</v>
      </c>
      <c r="B585" s="857" t="s">
        <v>247</v>
      </c>
      <c r="C585" s="857"/>
      <c r="D585" s="857"/>
      <c r="E585" s="857"/>
      <c r="F585" s="857"/>
      <c r="G585" s="857"/>
      <c r="H585" s="857"/>
      <c r="I585" s="857"/>
      <c r="J585" s="857"/>
      <c r="K585" s="857"/>
      <c r="L585" s="857"/>
      <c r="M585" s="857"/>
      <c r="N585" s="857"/>
      <c r="O585" s="857"/>
      <c r="P585" s="857"/>
      <c r="Q585" s="857"/>
      <c r="R585" s="857"/>
      <c r="S585" s="857"/>
      <c r="T585" s="857"/>
      <c r="U585" s="857"/>
      <c r="V585" s="857"/>
      <c r="W585" s="857"/>
      <c r="X585" s="857"/>
      <c r="Y585" s="857"/>
      <c r="Z585" s="857"/>
      <c r="AA585" s="857"/>
    </row>
    <row r="586" spans="1:27" s="285" customFormat="1" ht="19.5" customHeight="1">
      <c r="A586" s="284" t="s">
        <v>166</v>
      </c>
      <c r="B586" s="858" t="s">
        <v>248</v>
      </c>
      <c r="C586" s="858"/>
      <c r="D586" s="858"/>
      <c r="E586" s="858"/>
      <c r="F586" s="858"/>
      <c r="G586" s="858"/>
      <c r="H586" s="858"/>
      <c r="I586" s="858"/>
      <c r="J586" s="858"/>
      <c r="K586" s="858"/>
      <c r="L586" s="858"/>
      <c r="M586" s="858"/>
      <c r="N586" s="858"/>
      <c r="O586" s="858"/>
      <c r="P586" s="858"/>
      <c r="Q586" s="858"/>
      <c r="R586" s="858"/>
      <c r="S586" s="858"/>
      <c r="T586" s="858"/>
      <c r="U586" s="858"/>
      <c r="V586" s="858"/>
      <c r="W586" s="858"/>
      <c r="X586" s="858"/>
      <c r="Y586" s="858"/>
      <c r="Z586" s="858"/>
      <c r="AA586" s="858"/>
    </row>
    <row r="587" spans="1:27" s="212" customFormat="1" ht="15">
      <c r="A587" s="686" t="s">
        <v>162</v>
      </c>
      <c r="B587" s="686" t="s">
        <v>168</v>
      </c>
      <c r="C587" s="686" t="s">
        <v>167</v>
      </c>
      <c r="D587" s="686" t="s">
        <v>170</v>
      </c>
      <c r="E587" s="686" t="s">
        <v>154</v>
      </c>
      <c r="F587" s="686" t="s">
        <v>169</v>
      </c>
      <c r="G587" s="686" t="s">
        <v>155</v>
      </c>
      <c r="H587" s="686" t="s">
        <v>174</v>
      </c>
      <c r="I587" s="1058" t="s">
        <v>156</v>
      </c>
      <c r="J587" s="1058"/>
      <c r="K587" s="1058"/>
      <c r="L587" s="1058"/>
      <c r="M587" s="1058" t="s">
        <v>163</v>
      </c>
      <c r="N587" s="689" t="s">
        <v>161</v>
      </c>
      <c r="O587" s="686" t="s">
        <v>173</v>
      </c>
      <c r="P587" s="686"/>
      <c r="Q587" s="686"/>
      <c r="R587" s="686"/>
      <c r="S587" s="686"/>
      <c r="T587" s="686"/>
      <c r="U587" s="686"/>
      <c r="V587" s="686"/>
      <c r="W587" s="686"/>
      <c r="X587" s="686"/>
      <c r="Y587" s="686"/>
      <c r="Z587" s="686"/>
      <c r="AA587" s="689" t="s">
        <v>441</v>
      </c>
    </row>
    <row r="588" spans="1:27" s="212" customFormat="1" ht="15" customHeight="1">
      <c r="A588" s="686"/>
      <c r="B588" s="686"/>
      <c r="C588" s="686"/>
      <c r="D588" s="686"/>
      <c r="E588" s="686"/>
      <c r="F588" s="686"/>
      <c r="G588" s="686"/>
      <c r="H588" s="686"/>
      <c r="I588" s="418" t="s">
        <v>157</v>
      </c>
      <c r="J588" s="418" t="s">
        <v>158</v>
      </c>
      <c r="K588" s="418" t="s">
        <v>159</v>
      </c>
      <c r="L588" s="418" t="s">
        <v>160</v>
      </c>
      <c r="M588" s="1058"/>
      <c r="N588" s="689"/>
      <c r="O588" s="689">
        <v>1</v>
      </c>
      <c r="P588" s="689"/>
      <c r="Q588" s="689"/>
      <c r="R588" s="689">
        <v>2</v>
      </c>
      <c r="S588" s="689"/>
      <c r="T588" s="689"/>
      <c r="U588" s="689">
        <v>3</v>
      </c>
      <c r="V588" s="689"/>
      <c r="W588" s="689"/>
      <c r="X588" s="689">
        <v>4</v>
      </c>
      <c r="Y588" s="689"/>
      <c r="Z588" s="689"/>
      <c r="AA588" s="689"/>
    </row>
    <row r="589" spans="1:27" s="2" customFormat="1" ht="18">
      <c r="A589" s="32" t="s">
        <v>166</v>
      </c>
      <c r="B589" s="880" t="s">
        <v>249</v>
      </c>
      <c r="C589" s="880"/>
      <c r="D589" s="880"/>
      <c r="E589" s="880"/>
      <c r="F589" s="880"/>
      <c r="G589" s="880"/>
      <c r="H589" s="880"/>
      <c r="I589" s="880"/>
      <c r="J589" s="880"/>
      <c r="K589" s="880"/>
      <c r="L589" s="880"/>
      <c r="M589" s="880"/>
      <c r="N589" s="880"/>
      <c r="O589" s="880"/>
      <c r="P589" s="880"/>
      <c r="Q589" s="880"/>
      <c r="R589" s="880"/>
      <c r="S589" s="880"/>
      <c r="T589" s="880"/>
      <c r="U589" s="880"/>
      <c r="V589" s="880"/>
      <c r="W589" s="880"/>
      <c r="X589" s="880"/>
      <c r="Y589" s="880"/>
      <c r="Z589" s="880"/>
      <c r="AA589" s="880"/>
    </row>
    <row r="590" spans="1:27" s="271" customFormat="1" ht="12.75">
      <c r="A590" s="1116" t="s">
        <v>250</v>
      </c>
      <c r="B590" s="699" t="s">
        <v>251</v>
      </c>
      <c r="C590" s="1116" t="s">
        <v>252</v>
      </c>
      <c r="D590" s="1116" t="s">
        <v>253</v>
      </c>
      <c r="E590" s="614" t="s">
        <v>1110</v>
      </c>
      <c r="F590" s="614" t="s">
        <v>1111</v>
      </c>
      <c r="G590" s="170" t="s">
        <v>318</v>
      </c>
      <c r="H590" s="614" t="s">
        <v>253</v>
      </c>
      <c r="I590" s="1117"/>
      <c r="J590" s="1109">
        <v>10000000</v>
      </c>
      <c r="K590" s="1109"/>
      <c r="L590" s="1109"/>
      <c r="M590" s="1092">
        <f>+I590+J590+K590+L590</f>
        <v>10000000</v>
      </c>
      <c r="N590" s="614" t="s">
        <v>842</v>
      </c>
      <c r="O590" s="30"/>
      <c r="P590" s="30"/>
      <c r="Q590" s="30"/>
      <c r="R590" s="30"/>
      <c r="S590" s="30"/>
      <c r="T590" s="30"/>
      <c r="U590" s="30"/>
      <c r="V590" s="30"/>
      <c r="W590" s="30"/>
      <c r="X590" s="30"/>
      <c r="Y590" s="30"/>
      <c r="Z590" s="30"/>
      <c r="AA590" s="1115"/>
    </row>
    <row r="591" spans="1:27" s="271" customFormat="1" ht="12.75">
      <c r="A591" s="1116"/>
      <c r="B591" s="699"/>
      <c r="C591" s="1116"/>
      <c r="D591" s="1116"/>
      <c r="E591" s="614"/>
      <c r="F591" s="614"/>
      <c r="G591" s="170" t="s">
        <v>1112</v>
      </c>
      <c r="H591" s="614"/>
      <c r="I591" s="1117"/>
      <c r="J591" s="1109"/>
      <c r="K591" s="1109"/>
      <c r="L591" s="1109"/>
      <c r="M591" s="1092">
        <f aca="true" t="shared" si="5" ref="M591:M597">+I591+J591+K591+L591</f>
        <v>0</v>
      </c>
      <c r="N591" s="614"/>
      <c r="O591" s="227"/>
      <c r="P591" s="227"/>
      <c r="Q591" s="227"/>
      <c r="R591" s="227"/>
      <c r="S591" s="227"/>
      <c r="T591" s="227"/>
      <c r="U591" s="227"/>
      <c r="V591" s="227"/>
      <c r="W591" s="227"/>
      <c r="X591" s="227"/>
      <c r="Y591" s="227"/>
      <c r="Z591" s="227"/>
      <c r="AA591" s="1115"/>
    </row>
    <row r="592" spans="1:27" s="271" customFormat="1" ht="12.75">
      <c r="A592" s="1116"/>
      <c r="B592" s="699"/>
      <c r="C592" s="1116"/>
      <c r="D592" s="1116"/>
      <c r="E592" s="614"/>
      <c r="F592" s="614"/>
      <c r="G592" s="170" t="s">
        <v>1080</v>
      </c>
      <c r="H592" s="614"/>
      <c r="I592" s="1117"/>
      <c r="J592" s="1109"/>
      <c r="K592" s="1109"/>
      <c r="L592" s="1109"/>
      <c r="M592" s="1092">
        <f t="shared" si="5"/>
        <v>0</v>
      </c>
      <c r="N592" s="614"/>
      <c r="O592" s="227"/>
      <c r="P592" s="227"/>
      <c r="Q592" s="227"/>
      <c r="R592" s="227"/>
      <c r="S592" s="227"/>
      <c r="T592" s="227"/>
      <c r="U592" s="227"/>
      <c r="V592" s="227"/>
      <c r="W592" s="227"/>
      <c r="X592" s="227"/>
      <c r="Y592" s="227"/>
      <c r="Z592" s="227"/>
      <c r="AA592" s="1115"/>
    </row>
    <row r="593" spans="1:27" s="271" customFormat="1" ht="12.75">
      <c r="A593" s="32" t="s">
        <v>166</v>
      </c>
      <c r="B593" s="880" t="s">
        <v>254</v>
      </c>
      <c r="C593" s="880"/>
      <c r="D593" s="880"/>
      <c r="E593" s="880"/>
      <c r="F593" s="880"/>
      <c r="G593" s="880"/>
      <c r="H593" s="880"/>
      <c r="I593" s="880"/>
      <c r="J593" s="880"/>
      <c r="K593" s="880"/>
      <c r="L593" s="880"/>
      <c r="M593" s="880"/>
      <c r="N593" s="880"/>
      <c r="O593" s="880"/>
      <c r="P593" s="880"/>
      <c r="Q593" s="880"/>
      <c r="R593" s="880"/>
      <c r="S593" s="880"/>
      <c r="T593" s="880"/>
      <c r="U593" s="880"/>
      <c r="V593" s="880"/>
      <c r="W593" s="880"/>
      <c r="X593" s="880"/>
      <c r="Y593" s="880"/>
      <c r="Z593" s="880"/>
      <c r="AA593" s="880"/>
    </row>
    <row r="594" spans="1:27" s="271" customFormat="1" ht="38.25">
      <c r="A594" s="615" t="s">
        <v>255</v>
      </c>
      <c r="B594" s="614" t="s">
        <v>256</v>
      </c>
      <c r="C594" s="615" t="s">
        <v>257</v>
      </c>
      <c r="D594" s="615" t="s">
        <v>258</v>
      </c>
      <c r="E594" s="614" t="s">
        <v>1113</v>
      </c>
      <c r="F594" s="614" t="s">
        <v>1114</v>
      </c>
      <c r="G594" s="170" t="s">
        <v>1115</v>
      </c>
      <c r="H594" s="614" t="s">
        <v>1116</v>
      </c>
      <c r="I594" s="441"/>
      <c r="J594" s="436"/>
      <c r="K594" s="436"/>
      <c r="L594" s="436"/>
      <c r="M594" s="437">
        <f t="shared" si="5"/>
        <v>0</v>
      </c>
      <c r="N594" s="30"/>
      <c r="O594" s="30"/>
      <c r="P594" s="30"/>
      <c r="Q594" s="30"/>
      <c r="R594" s="30"/>
      <c r="S594" s="30"/>
      <c r="T594" s="30"/>
      <c r="U594" s="30"/>
      <c r="V594" s="30"/>
      <c r="W594" s="30" t="s">
        <v>220</v>
      </c>
      <c r="X594" s="30"/>
      <c r="Y594" s="30"/>
      <c r="Z594" s="30"/>
      <c r="AA594" s="1115"/>
    </row>
    <row r="595" spans="1:27" s="271" customFormat="1" ht="25.5">
      <c r="A595" s="615"/>
      <c r="B595" s="614"/>
      <c r="C595" s="615"/>
      <c r="D595" s="615"/>
      <c r="E595" s="614"/>
      <c r="F595" s="614"/>
      <c r="G595" s="170" t="s">
        <v>1117</v>
      </c>
      <c r="H595" s="614"/>
      <c r="I595" s="440"/>
      <c r="J595" s="440"/>
      <c r="K595" s="440"/>
      <c r="L595" s="440"/>
      <c r="M595" s="437"/>
      <c r="N595" s="227"/>
      <c r="O595" s="227"/>
      <c r="P595" s="227"/>
      <c r="Q595" s="227"/>
      <c r="R595" s="227"/>
      <c r="S595" s="227"/>
      <c r="T595" s="227"/>
      <c r="U595" s="227"/>
      <c r="V595" s="227"/>
      <c r="W595" s="227" t="s">
        <v>220</v>
      </c>
      <c r="X595" s="227" t="s">
        <v>220</v>
      </c>
      <c r="Y595" s="227"/>
      <c r="Z595" s="227"/>
      <c r="AA595" s="1115"/>
    </row>
    <row r="596" spans="1:27" s="271" customFormat="1" ht="25.5">
      <c r="A596" s="615"/>
      <c r="B596" s="614"/>
      <c r="C596" s="615"/>
      <c r="D596" s="615"/>
      <c r="E596" s="614"/>
      <c r="F596" s="614"/>
      <c r="G596" s="170" t="s">
        <v>1118</v>
      </c>
      <c r="H596" s="614"/>
      <c r="I596" s="440"/>
      <c r="J596" s="440"/>
      <c r="K596" s="440"/>
      <c r="L596" s="440"/>
      <c r="M596" s="437">
        <f t="shared" si="5"/>
        <v>0</v>
      </c>
      <c r="N596" s="227"/>
      <c r="O596" s="227"/>
      <c r="P596" s="227"/>
      <c r="Q596" s="227"/>
      <c r="R596" s="227"/>
      <c r="S596" s="227"/>
      <c r="T596" s="227"/>
      <c r="U596" s="227"/>
      <c r="V596" s="227"/>
      <c r="W596" s="227"/>
      <c r="X596" s="227" t="s">
        <v>220</v>
      </c>
      <c r="Y596" s="227" t="s">
        <v>220</v>
      </c>
      <c r="Z596" s="227"/>
      <c r="AA596" s="1115"/>
    </row>
    <row r="597" spans="1:27" s="271" customFormat="1" ht="25.5">
      <c r="A597" s="615"/>
      <c r="B597" s="614"/>
      <c r="C597" s="615"/>
      <c r="D597" s="615"/>
      <c r="E597" s="614"/>
      <c r="F597" s="614"/>
      <c r="G597" s="170" t="s">
        <v>1119</v>
      </c>
      <c r="H597" s="614"/>
      <c r="I597" s="440"/>
      <c r="J597" s="440"/>
      <c r="K597" s="440"/>
      <c r="L597" s="440"/>
      <c r="M597" s="437">
        <f t="shared" si="5"/>
        <v>0</v>
      </c>
      <c r="N597" s="227"/>
      <c r="O597" s="227"/>
      <c r="P597" s="227"/>
      <c r="Q597" s="227"/>
      <c r="R597" s="227"/>
      <c r="S597" s="227"/>
      <c r="T597" s="227"/>
      <c r="U597" s="227"/>
      <c r="V597" s="227"/>
      <c r="W597" s="227"/>
      <c r="X597" s="227"/>
      <c r="Y597" s="227" t="s">
        <v>220</v>
      </c>
      <c r="Z597" s="227" t="s">
        <v>220</v>
      </c>
      <c r="AA597" s="1115"/>
    </row>
    <row r="598" spans="1:27" ht="15">
      <c r="A598" s="1076" t="s">
        <v>743</v>
      </c>
      <c r="B598" s="1076"/>
      <c r="C598" s="1076"/>
      <c r="D598" s="1076"/>
      <c r="E598" s="1076"/>
      <c r="F598" s="1076"/>
      <c r="G598" s="1076"/>
      <c r="H598" s="1076"/>
      <c r="I598" s="430">
        <f>+I590+I591+I592+I594+I595+I596+I597</f>
        <v>0</v>
      </c>
      <c r="J598" s="430">
        <f>+J590+J591+J592+J594+J595+J596+J597</f>
        <v>10000000</v>
      </c>
      <c r="K598" s="430">
        <f>+K590+K591+K592+K594+K595+K596+K597</f>
        <v>0</v>
      </c>
      <c r="L598" s="430">
        <f>+L590+L591+L592+L594+L595+L596+L597</f>
        <v>0</v>
      </c>
      <c r="M598" s="430">
        <f>+M590+M591+M592+M594+M595+M596+M597</f>
        <v>10000000</v>
      </c>
      <c r="N598" s="1077"/>
      <c r="O598" s="1077"/>
      <c r="P598" s="1077"/>
      <c r="Q598" s="1077"/>
      <c r="R598" s="1077"/>
      <c r="S598" s="1077"/>
      <c r="T598" s="1077"/>
      <c r="U598" s="1077"/>
      <c r="V598" s="1077"/>
      <c r="W598" s="1077"/>
      <c r="X598" s="1077"/>
      <c r="Y598" s="1077"/>
      <c r="Z598" s="1077"/>
      <c r="AA598" s="380"/>
    </row>
    <row r="640" spans="1:27" s="2" customFormat="1" ht="18">
      <c r="A640" s="1119" t="s">
        <v>172</v>
      </c>
      <c r="B640" s="1118"/>
      <c r="C640" s="1118"/>
      <c r="D640" s="1118"/>
      <c r="E640" s="1118"/>
      <c r="F640" s="1118"/>
      <c r="G640" s="1118"/>
      <c r="H640" s="1118"/>
      <c r="I640" s="1118"/>
      <c r="J640" s="1118"/>
      <c r="K640" s="1118"/>
      <c r="L640" s="1118"/>
      <c r="M640" s="1118"/>
      <c r="N640" s="1118"/>
      <c r="O640" s="1118"/>
      <c r="P640" s="1118"/>
      <c r="Q640" s="1118"/>
      <c r="R640" s="1118"/>
      <c r="S640" s="1118"/>
      <c r="T640" s="1118"/>
      <c r="U640" s="1118"/>
      <c r="V640" s="1118"/>
      <c r="W640" s="1118"/>
      <c r="X640" s="1118"/>
      <c r="Y640" s="1118"/>
      <c r="Z640" s="1118"/>
      <c r="AA640" s="1118"/>
    </row>
    <row r="641" spans="1:27" s="2" customFormat="1" ht="18">
      <c r="A641" s="1118"/>
      <c r="B641" s="1118"/>
      <c r="C641" s="1118"/>
      <c r="D641" s="1118"/>
      <c r="E641" s="1118"/>
      <c r="F641" s="1118"/>
      <c r="G641" s="1118"/>
      <c r="H641" s="1118"/>
      <c r="I641" s="1118"/>
      <c r="J641" s="1118"/>
      <c r="K641" s="1118"/>
      <c r="L641" s="1118"/>
      <c r="M641" s="1118"/>
      <c r="N641" s="1118"/>
      <c r="O641" s="1118"/>
      <c r="P641" s="1118"/>
      <c r="Q641" s="1118"/>
      <c r="R641" s="1118"/>
      <c r="S641" s="1118"/>
      <c r="T641" s="1118"/>
      <c r="U641" s="1118"/>
      <c r="V641" s="1118"/>
      <c r="W641" s="1118"/>
      <c r="X641" s="1118"/>
      <c r="Y641" s="1118"/>
      <c r="Z641" s="1118"/>
      <c r="AA641" s="1118"/>
    </row>
    <row r="642" spans="1:27" s="390" customFormat="1" ht="23.25" customHeight="1">
      <c r="A642" s="355" t="s">
        <v>164</v>
      </c>
      <c r="B642" s="853" t="s">
        <v>259</v>
      </c>
      <c r="C642" s="853"/>
      <c r="D642" s="853"/>
      <c r="E642" s="853"/>
      <c r="F642" s="853"/>
      <c r="G642" s="853"/>
      <c r="H642" s="853"/>
      <c r="I642" s="853"/>
      <c r="J642" s="853"/>
      <c r="K642" s="853"/>
      <c r="L642" s="853"/>
      <c r="M642" s="853"/>
      <c r="N642" s="853"/>
      <c r="O642" s="853"/>
      <c r="P642" s="853"/>
      <c r="Q642" s="853"/>
      <c r="R642" s="853"/>
      <c r="S642" s="853"/>
      <c r="T642" s="853"/>
      <c r="U642" s="853"/>
      <c r="V642" s="853"/>
      <c r="W642" s="853"/>
      <c r="X642" s="853"/>
      <c r="Y642" s="853"/>
      <c r="Z642" s="853"/>
      <c r="AA642" s="853"/>
    </row>
    <row r="643" spans="1:27" s="390" customFormat="1" ht="32.25" customHeight="1">
      <c r="A643" s="356" t="s">
        <v>165</v>
      </c>
      <c r="B643" s="857" t="s">
        <v>260</v>
      </c>
      <c r="C643" s="857"/>
      <c r="D643" s="857"/>
      <c r="E643" s="857"/>
      <c r="F643" s="857"/>
      <c r="G643" s="857"/>
      <c r="H643" s="857"/>
      <c r="I643" s="857"/>
      <c r="J643" s="857"/>
      <c r="K643" s="857"/>
      <c r="L643" s="857"/>
      <c r="M643" s="857"/>
      <c r="N643" s="857"/>
      <c r="O643" s="857"/>
      <c r="P643" s="857"/>
      <c r="Q643" s="857"/>
      <c r="R643" s="857"/>
      <c r="S643" s="857"/>
      <c r="T643" s="857"/>
      <c r="U643" s="857"/>
      <c r="V643" s="857"/>
      <c r="W643" s="857"/>
      <c r="X643" s="857"/>
      <c r="Y643" s="857"/>
      <c r="Z643" s="857"/>
      <c r="AA643" s="857"/>
    </row>
    <row r="644" spans="1:27" s="390" customFormat="1" ht="21" customHeight="1">
      <c r="A644" s="355" t="s">
        <v>166</v>
      </c>
      <c r="B644" s="858" t="s">
        <v>261</v>
      </c>
      <c r="C644" s="858"/>
      <c r="D644" s="858"/>
      <c r="E644" s="858"/>
      <c r="F644" s="858"/>
      <c r="G644" s="858"/>
      <c r="H644" s="858"/>
      <c r="I644" s="858"/>
      <c r="J644" s="858"/>
      <c r="K644" s="858"/>
      <c r="L644" s="858"/>
      <c r="M644" s="858"/>
      <c r="N644" s="858"/>
      <c r="O644" s="858"/>
      <c r="P644" s="858"/>
      <c r="Q644" s="858"/>
      <c r="R644" s="858"/>
      <c r="S644" s="858"/>
      <c r="T644" s="858"/>
      <c r="U644" s="858"/>
      <c r="V644" s="858"/>
      <c r="W644" s="858"/>
      <c r="X644" s="858"/>
      <c r="Y644" s="858"/>
      <c r="Z644" s="858"/>
      <c r="AA644" s="858"/>
    </row>
    <row r="645" spans="1:27" s="212" customFormat="1" ht="15">
      <c r="A645" s="686" t="s">
        <v>162</v>
      </c>
      <c r="B645" s="686" t="s">
        <v>168</v>
      </c>
      <c r="C645" s="686" t="s">
        <v>167</v>
      </c>
      <c r="D645" s="686" t="s">
        <v>170</v>
      </c>
      <c r="E645" s="686" t="s">
        <v>154</v>
      </c>
      <c r="F645" s="686" t="s">
        <v>169</v>
      </c>
      <c r="G645" s="686" t="s">
        <v>155</v>
      </c>
      <c r="H645" s="686" t="s">
        <v>174</v>
      </c>
      <c r="I645" s="1058" t="s">
        <v>156</v>
      </c>
      <c r="J645" s="1058"/>
      <c r="K645" s="1058"/>
      <c r="L645" s="1058"/>
      <c r="M645" s="1082" t="s">
        <v>163</v>
      </c>
      <c r="N645" s="686" t="s">
        <v>433</v>
      </c>
      <c r="O645" s="689" t="s">
        <v>432</v>
      </c>
      <c r="P645" s="689"/>
      <c r="Q645" s="689"/>
      <c r="R645" s="689"/>
      <c r="S645" s="689"/>
      <c r="T645" s="689"/>
      <c r="U645" s="689"/>
      <c r="V645" s="689"/>
      <c r="W645" s="689"/>
      <c r="X645" s="689"/>
      <c r="Y645" s="689"/>
      <c r="Z645" s="689"/>
      <c r="AA645" s="689" t="s">
        <v>441</v>
      </c>
    </row>
    <row r="646" spans="1:27" s="212" customFormat="1" ht="15" customHeight="1">
      <c r="A646" s="686"/>
      <c r="B646" s="686"/>
      <c r="C646" s="686"/>
      <c r="D646" s="686"/>
      <c r="E646" s="686"/>
      <c r="F646" s="686"/>
      <c r="G646" s="686"/>
      <c r="H646" s="686"/>
      <c r="I646" s="418" t="s">
        <v>157</v>
      </c>
      <c r="J646" s="418" t="s">
        <v>158</v>
      </c>
      <c r="K646" s="418" t="s">
        <v>159</v>
      </c>
      <c r="L646" s="418" t="s">
        <v>160</v>
      </c>
      <c r="M646" s="1082"/>
      <c r="N646" s="686"/>
      <c r="O646" s="689">
        <v>1</v>
      </c>
      <c r="P646" s="689"/>
      <c r="Q646" s="689"/>
      <c r="R646" s="689">
        <v>2</v>
      </c>
      <c r="S646" s="689"/>
      <c r="T646" s="689"/>
      <c r="U646" s="689">
        <v>3</v>
      </c>
      <c r="V646" s="689"/>
      <c r="W646" s="689"/>
      <c r="X646" s="689">
        <v>4</v>
      </c>
      <c r="Y646" s="689"/>
      <c r="Z646" s="689"/>
      <c r="AA646" s="689"/>
    </row>
    <row r="647" spans="1:27" s="271" customFormat="1" ht="51">
      <c r="A647" s="170" t="s">
        <v>262</v>
      </c>
      <c r="B647" s="278" t="s">
        <v>1120</v>
      </c>
      <c r="C647" s="278" t="s">
        <v>690</v>
      </c>
      <c r="D647" s="278" t="s">
        <v>691</v>
      </c>
      <c r="E647" s="19"/>
      <c r="F647" s="19"/>
      <c r="G647" s="19"/>
      <c r="H647" s="19"/>
      <c r="I647" s="436"/>
      <c r="J647" s="436"/>
      <c r="K647" s="436"/>
      <c r="L647" s="436"/>
      <c r="M647" s="437"/>
      <c r="N647" s="155"/>
      <c r="O647" s="30"/>
      <c r="P647" s="30"/>
      <c r="Q647" s="30"/>
      <c r="R647" s="30"/>
      <c r="S647" s="30"/>
      <c r="T647" s="30"/>
      <c r="U647" s="30"/>
      <c r="V647" s="30"/>
      <c r="W647" s="30"/>
      <c r="X647" s="30"/>
      <c r="Y647" s="30"/>
      <c r="Z647" s="30"/>
      <c r="AA647" s="385"/>
    </row>
    <row r="648" spans="1:27" s="271" customFormat="1" ht="63.75">
      <c r="A648" s="170" t="s">
        <v>692</v>
      </c>
      <c r="B648" s="170" t="s">
        <v>1121</v>
      </c>
      <c r="C648" s="170" t="s">
        <v>693</v>
      </c>
      <c r="D648" s="170" t="s">
        <v>694</v>
      </c>
      <c r="E648" s="19"/>
      <c r="F648" s="19"/>
      <c r="G648" s="19"/>
      <c r="H648" s="19"/>
      <c r="I648" s="436"/>
      <c r="J648" s="436"/>
      <c r="K648" s="436"/>
      <c r="L648" s="436"/>
      <c r="M648" s="437"/>
      <c r="N648" s="155"/>
      <c r="O648" s="30"/>
      <c r="P648" s="30"/>
      <c r="Q648" s="30"/>
      <c r="R648" s="30"/>
      <c r="S648" s="30"/>
      <c r="T648" s="30"/>
      <c r="U648" s="30"/>
      <c r="V648" s="30"/>
      <c r="W648" s="30"/>
      <c r="X648" s="30"/>
      <c r="Y648" s="30"/>
      <c r="Z648" s="30"/>
      <c r="AA648" s="385"/>
    </row>
    <row r="649" spans="1:27" s="271" customFormat="1" ht="12.75">
      <c r="A649" s="32" t="s">
        <v>166</v>
      </c>
      <c r="B649" s="880" t="s">
        <v>263</v>
      </c>
      <c r="C649" s="880"/>
      <c r="D649" s="880"/>
      <c r="E649" s="880"/>
      <c r="F649" s="880"/>
      <c r="G649" s="880"/>
      <c r="H649" s="880"/>
      <c r="I649" s="880"/>
      <c r="J649" s="880"/>
      <c r="K649" s="880"/>
      <c r="L649" s="880"/>
      <c r="M649" s="452"/>
      <c r="N649" s="155"/>
      <c r="O649" s="30"/>
      <c r="P649" s="30"/>
      <c r="Q649" s="30"/>
      <c r="R649" s="30"/>
      <c r="S649" s="30"/>
      <c r="T649" s="30"/>
      <c r="U649" s="30"/>
      <c r="V649" s="30"/>
      <c r="W649" s="30"/>
      <c r="X649" s="30"/>
      <c r="Y649" s="30"/>
      <c r="Z649" s="30"/>
      <c r="AA649" s="385"/>
    </row>
    <row r="650" spans="1:27" s="271" customFormat="1" ht="63.75">
      <c r="A650" s="300" t="s">
        <v>697</v>
      </c>
      <c r="B650" s="274" t="s">
        <v>1122</v>
      </c>
      <c r="C650" s="274" t="s">
        <v>698</v>
      </c>
      <c r="D650" s="274" t="s">
        <v>699</v>
      </c>
      <c r="E650" s="19"/>
      <c r="F650" s="19"/>
      <c r="G650" s="19"/>
      <c r="H650" s="19"/>
      <c r="I650" s="453"/>
      <c r="J650" s="453"/>
      <c r="K650" s="453"/>
      <c r="L650" s="453"/>
      <c r="M650" s="452"/>
      <c r="N650" s="155"/>
      <c r="O650" s="30"/>
      <c r="P650" s="30"/>
      <c r="Q650" s="30"/>
      <c r="R650" s="30"/>
      <c r="S650" s="30"/>
      <c r="T650" s="30"/>
      <c r="U650" s="30"/>
      <c r="V650" s="30"/>
      <c r="W650" s="30"/>
      <c r="X650" s="30"/>
      <c r="Y650" s="30"/>
      <c r="Z650" s="30"/>
      <c r="AA650" s="385"/>
    </row>
    <row r="651" spans="1:27" s="271" customFormat="1" ht="12.75">
      <c r="A651" s="32" t="s">
        <v>166</v>
      </c>
      <c r="B651" s="880" t="s">
        <v>701</v>
      </c>
      <c r="C651" s="880"/>
      <c r="D651" s="880"/>
      <c r="E651" s="880"/>
      <c r="F651" s="880"/>
      <c r="G651" s="880"/>
      <c r="H651" s="880"/>
      <c r="I651" s="880"/>
      <c r="J651" s="880"/>
      <c r="K651" s="880"/>
      <c r="L651" s="880"/>
      <c r="M651" s="452"/>
      <c r="N651" s="155"/>
      <c r="O651" s="30"/>
      <c r="P651" s="30"/>
      <c r="Q651" s="30"/>
      <c r="R651" s="30"/>
      <c r="S651" s="30"/>
      <c r="T651" s="30"/>
      <c r="U651" s="30"/>
      <c r="V651" s="30"/>
      <c r="W651" s="30"/>
      <c r="X651" s="30"/>
      <c r="Y651" s="30"/>
      <c r="Z651" s="30"/>
      <c r="AA651" s="385"/>
    </row>
    <row r="652" spans="1:27" s="271" customFormat="1" ht="89.25">
      <c r="A652" s="300" t="s">
        <v>702</v>
      </c>
      <c r="B652" s="274" t="s">
        <v>1123</v>
      </c>
      <c r="C652" s="274" t="s">
        <v>800</v>
      </c>
      <c r="D652" s="274" t="s">
        <v>264</v>
      </c>
      <c r="E652" s="614" t="s">
        <v>1124</v>
      </c>
      <c r="F652" s="699" t="s">
        <v>1125</v>
      </c>
      <c r="G652" s="170" t="s">
        <v>318</v>
      </c>
      <c r="H652" s="614" t="s">
        <v>431</v>
      </c>
      <c r="I652" s="1109">
        <v>12000000</v>
      </c>
      <c r="J652" s="1109">
        <v>3000000</v>
      </c>
      <c r="K652" s="1109"/>
      <c r="L652" s="1109"/>
      <c r="M652" s="1092">
        <f>+I652+J652+K652+L652</f>
        <v>15000000</v>
      </c>
      <c r="N652" s="155"/>
      <c r="O652" s="30"/>
      <c r="P652" s="30"/>
      <c r="Q652" s="30"/>
      <c r="R652" s="30"/>
      <c r="S652" s="30"/>
      <c r="T652" s="30"/>
      <c r="U652" s="30"/>
      <c r="V652" s="30"/>
      <c r="W652" s="30"/>
      <c r="X652" s="30"/>
      <c r="Y652" s="30"/>
      <c r="Z652" s="30"/>
      <c r="AA652" s="385"/>
    </row>
    <row r="653" spans="1:27" s="271" customFormat="1" ht="12.75">
      <c r="A653" s="300"/>
      <c r="B653" s="274"/>
      <c r="C653" s="274"/>
      <c r="D653" s="274"/>
      <c r="E653" s="614"/>
      <c r="F653" s="699"/>
      <c r="G653" s="170" t="s">
        <v>371</v>
      </c>
      <c r="H653" s="614"/>
      <c r="I653" s="1109"/>
      <c r="J653" s="1109"/>
      <c r="K653" s="1109"/>
      <c r="L653" s="1109"/>
      <c r="M653" s="1092"/>
      <c r="N653" s="155"/>
      <c r="O653" s="30"/>
      <c r="P653" s="30"/>
      <c r="Q653" s="30"/>
      <c r="R653" s="30"/>
      <c r="S653" s="30"/>
      <c r="T653" s="30"/>
      <c r="U653" s="30"/>
      <c r="V653" s="30"/>
      <c r="W653" s="30"/>
      <c r="X653" s="30"/>
      <c r="Y653" s="30"/>
      <c r="Z653" s="30"/>
      <c r="AA653" s="385"/>
    </row>
    <row r="654" spans="1:27" s="271" customFormat="1" ht="12.75">
      <c r="A654" s="32" t="s">
        <v>166</v>
      </c>
      <c r="B654" s="880" t="s">
        <v>704</v>
      </c>
      <c r="C654" s="880"/>
      <c r="D654" s="880"/>
      <c r="E654" s="880"/>
      <c r="F654" s="880"/>
      <c r="G654" s="880"/>
      <c r="H654" s="880"/>
      <c r="I654" s="880"/>
      <c r="J654" s="880"/>
      <c r="K654" s="880"/>
      <c r="L654" s="880"/>
      <c r="M654" s="452"/>
      <c r="N654" s="155"/>
      <c r="O654" s="30"/>
      <c r="P654" s="30"/>
      <c r="Q654" s="30"/>
      <c r="R654" s="30"/>
      <c r="S654" s="30"/>
      <c r="T654" s="30"/>
      <c r="U654" s="30"/>
      <c r="V654" s="30"/>
      <c r="W654" s="30"/>
      <c r="X654" s="30"/>
      <c r="Y654" s="30"/>
      <c r="Z654" s="30"/>
      <c r="AA654" s="385"/>
    </row>
    <row r="655" spans="1:27" s="271" customFormat="1" ht="51">
      <c r="A655" s="300" t="s">
        <v>705</v>
      </c>
      <c r="B655" s="300" t="s">
        <v>1126</v>
      </c>
      <c r="C655" s="274" t="s">
        <v>801</v>
      </c>
      <c r="D655" s="274" t="s">
        <v>264</v>
      </c>
      <c r="E655" s="614" t="s">
        <v>265</v>
      </c>
      <c r="F655" s="699" t="s">
        <v>1127</v>
      </c>
      <c r="G655" s="170" t="s">
        <v>1128</v>
      </c>
      <c r="H655" s="614" t="s">
        <v>431</v>
      </c>
      <c r="I655" s="1109">
        <v>10000000</v>
      </c>
      <c r="J655" s="1109">
        <v>20000000</v>
      </c>
      <c r="K655" s="1109"/>
      <c r="L655" s="1109"/>
      <c r="M655" s="1092">
        <f>+I655+J655+K655+L655</f>
        <v>30000000</v>
      </c>
      <c r="N655" s="155"/>
      <c r="O655" s="30"/>
      <c r="P655" s="30"/>
      <c r="Q655" s="30"/>
      <c r="R655" s="30"/>
      <c r="S655" s="30"/>
      <c r="T655" s="30"/>
      <c r="U655" s="30"/>
      <c r="V655" s="30"/>
      <c r="W655" s="30"/>
      <c r="X655" s="30"/>
      <c r="Y655" s="30"/>
      <c r="Z655" s="30"/>
      <c r="AA655" s="385"/>
    </row>
    <row r="656" spans="1:27" s="271" customFormat="1" ht="25.5">
      <c r="A656" s="300"/>
      <c r="B656" s="300"/>
      <c r="C656" s="274"/>
      <c r="D656" s="274"/>
      <c r="E656" s="614"/>
      <c r="F656" s="699"/>
      <c r="G656" s="170" t="s">
        <v>1129</v>
      </c>
      <c r="H656" s="614"/>
      <c r="I656" s="1109"/>
      <c r="J656" s="1109"/>
      <c r="K656" s="1109"/>
      <c r="L656" s="1109"/>
      <c r="M656" s="1092"/>
      <c r="N656" s="155"/>
      <c r="O656" s="30"/>
      <c r="P656" s="30"/>
      <c r="Q656" s="30"/>
      <c r="R656" s="30"/>
      <c r="S656" s="30"/>
      <c r="T656" s="30"/>
      <c r="U656" s="30"/>
      <c r="V656" s="30"/>
      <c r="W656" s="30"/>
      <c r="X656" s="30"/>
      <c r="Y656" s="30"/>
      <c r="Z656" s="30"/>
      <c r="AA656" s="385"/>
    </row>
    <row r="657" spans="1:27" s="271" customFormat="1" ht="12.75">
      <c r="A657" s="32" t="s">
        <v>166</v>
      </c>
      <c r="B657" s="880" t="s">
        <v>707</v>
      </c>
      <c r="C657" s="880"/>
      <c r="D657" s="880"/>
      <c r="E657" s="880"/>
      <c r="F657" s="880"/>
      <c r="G657" s="880"/>
      <c r="H657" s="880"/>
      <c r="I657" s="880"/>
      <c r="J657" s="880"/>
      <c r="K657" s="880"/>
      <c r="L657" s="880"/>
      <c r="M657" s="452"/>
      <c r="N657" s="155"/>
      <c r="O657" s="30"/>
      <c r="P657" s="30"/>
      <c r="Q657" s="30"/>
      <c r="R657" s="30"/>
      <c r="S657" s="30"/>
      <c r="T657" s="30"/>
      <c r="U657" s="30"/>
      <c r="V657" s="30"/>
      <c r="W657" s="30"/>
      <c r="X657" s="30"/>
      <c r="Y657" s="30"/>
      <c r="Z657" s="30"/>
      <c r="AA657" s="385"/>
    </row>
    <row r="658" spans="1:27" s="271" customFormat="1" ht="38.25">
      <c r="A658" s="300" t="s">
        <v>708</v>
      </c>
      <c r="B658" s="300" t="s">
        <v>1130</v>
      </c>
      <c r="C658" s="300" t="s">
        <v>709</v>
      </c>
      <c r="D658" s="300" t="s">
        <v>710</v>
      </c>
      <c r="E658" s="288"/>
      <c r="F658" s="288"/>
      <c r="G658" s="288"/>
      <c r="H658" s="288"/>
      <c r="I658" s="454"/>
      <c r="J658" s="454"/>
      <c r="K658" s="454"/>
      <c r="L658" s="454"/>
      <c r="M658" s="452"/>
      <c r="N658" s="155"/>
      <c r="O658" s="30"/>
      <c r="P658" s="30"/>
      <c r="Q658" s="30"/>
      <c r="R658" s="30"/>
      <c r="S658" s="30"/>
      <c r="T658" s="30"/>
      <c r="U658" s="30"/>
      <c r="V658" s="30"/>
      <c r="W658" s="30"/>
      <c r="X658" s="30"/>
      <c r="Y658" s="30"/>
      <c r="Z658" s="30"/>
      <c r="AA658" s="385"/>
    </row>
    <row r="659" spans="1:27" s="271" customFormat="1" ht="76.5">
      <c r="A659" s="300" t="s">
        <v>250</v>
      </c>
      <c r="B659" s="300" t="s">
        <v>1131</v>
      </c>
      <c r="C659" s="300" t="s">
        <v>806</v>
      </c>
      <c r="D659" s="300" t="s">
        <v>711</v>
      </c>
      <c r="E659" s="288"/>
      <c r="F659" s="288"/>
      <c r="G659" s="288"/>
      <c r="H659" s="288"/>
      <c r="I659" s="454"/>
      <c r="J659" s="454"/>
      <c r="K659" s="454"/>
      <c r="L659" s="454"/>
      <c r="M659" s="452"/>
      <c r="N659" s="155"/>
      <c r="O659" s="30"/>
      <c r="P659" s="30"/>
      <c r="Q659" s="30"/>
      <c r="R659" s="30"/>
      <c r="S659" s="30"/>
      <c r="T659" s="30"/>
      <c r="U659" s="30"/>
      <c r="V659" s="30"/>
      <c r="W659" s="30"/>
      <c r="X659" s="30"/>
      <c r="Y659" s="30"/>
      <c r="Z659" s="30"/>
      <c r="AA659" s="385"/>
    </row>
    <row r="660" spans="1:27" s="271" customFormat="1" ht="76.5">
      <c r="A660" s="300"/>
      <c r="B660" s="300"/>
      <c r="C660" s="300"/>
      <c r="D660" s="300"/>
      <c r="E660" s="1120" t="s">
        <v>807</v>
      </c>
      <c r="F660" s="300" t="s">
        <v>808</v>
      </c>
      <c r="G660" s="300" t="s">
        <v>813</v>
      </c>
      <c r="H660" s="300" t="s">
        <v>820</v>
      </c>
      <c r="I660" s="454"/>
      <c r="J660" s="454"/>
      <c r="K660" s="454"/>
      <c r="L660" s="454"/>
      <c r="M660" s="452"/>
      <c r="N660" s="155"/>
      <c r="O660" s="30"/>
      <c r="P660" s="30"/>
      <c r="Q660" s="30"/>
      <c r="R660" s="30"/>
      <c r="S660" s="30"/>
      <c r="T660" s="30"/>
      <c r="U660" s="30"/>
      <c r="V660" s="30"/>
      <c r="W660" s="30"/>
      <c r="X660" s="30"/>
      <c r="Y660" s="30"/>
      <c r="Z660" s="30"/>
      <c r="AA660" s="385"/>
    </row>
    <row r="661" spans="1:27" s="271" customFormat="1" ht="51">
      <c r="A661" s="300"/>
      <c r="B661" s="300"/>
      <c r="C661" s="300"/>
      <c r="D661" s="300"/>
      <c r="E661" s="1120"/>
      <c r="F661" s="300" t="s">
        <v>809</v>
      </c>
      <c r="G661" s="300" t="s">
        <v>814</v>
      </c>
      <c r="H661" s="300" t="s">
        <v>782</v>
      </c>
      <c r="I661" s="454"/>
      <c r="J661" s="454"/>
      <c r="K661" s="454"/>
      <c r="L661" s="454"/>
      <c r="M661" s="452"/>
      <c r="N661" s="155"/>
      <c r="O661" s="30"/>
      <c r="P661" s="30"/>
      <c r="Q661" s="30"/>
      <c r="R661" s="30"/>
      <c r="S661" s="30"/>
      <c r="T661" s="30"/>
      <c r="U661" s="30"/>
      <c r="V661" s="30"/>
      <c r="W661" s="30"/>
      <c r="X661" s="30"/>
      <c r="Y661" s="30"/>
      <c r="Z661" s="30"/>
      <c r="AA661" s="385"/>
    </row>
    <row r="662" spans="1:27" s="271" customFormat="1" ht="51">
      <c r="A662" s="300"/>
      <c r="B662" s="300"/>
      <c r="C662" s="300"/>
      <c r="D662" s="300"/>
      <c r="E662" s="1120"/>
      <c r="F662" s="300" t="s">
        <v>810</v>
      </c>
      <c r="G662" s="300" t="s">
        <v>1132</v>
      </c>
      <c r="H662" s="300" t="s">
        <v>821</v>
      </c>
      <c r="I662" s="454"/>
      <c r="J662" s="454"/>
      <c r="K662" s="454"/>
      <c r="L662" s="454"/>
      <c r="M662" s="452"/>
      <c r="N662" s="155"/>
      <c r="O662" s="30"/>
      <c r="P662" s="30"/>
      <c r="Q662" s="30"/>
      <c r="R662" s="30"/>
      <c r="S662" s="30"/>
      <c r="T662" s="30"/>
      <c r="U662" s="30"/>
      <c r="V662" s="30"/>
      <c r="W662" s="30"/>
      <c r="X662" s="30"/>
      <c r="Y662" s="30"/>
      <c r="Z662" s="30"/>
      <c r="AA662" s="385"/>
    </row>
    <row r="663" spans="1:27" s="271" customFormat="1" ht="38.25">
      <c r="A663" s="300"/>
      <c r="B663" s="300"/>
      <c r="C663" s="300"/>
      <c r="D663" s="300"/>
      <c r="E663" s="1120" t="s">
        <v>1133</v>
      </c>
      <c r="F663" s="1120" t="s">
        <v>811</v>
      </c>
      <c r="G663" s="300" t="s">
        <v>816</v>
      </c>
      <c r="H663" s="300" t="s">
        <v>822</v>
      </c>
      <c r="I663" s="454"/>
      <c r="J663" s="454"/>
      <c r="K663" s="454"/>
      <c r="L663" s="454"/>
      <c r="M663" s="452"/>
      <c r="N663" s="155"/>
      <c r="O663" s="30"/>
      <c r="P663" s="30"/>
      <c r="Q663" s="30"/>
      <c r="R663" s="30"/>
      <c r="S663" s="30"/>
      <c r="T663" s="30"/>
      <c r="U663" s="30"/>
      <c r="V663" s="30"/>
      <c r="W663" s="30"/>
      <c r="X663" s="30"/>
      <c r="Y663" s="30"/>
      <c r="Z663" s="30"/>
      <c r="AA663" s="385"/>
    </row>
    <row r="664" spans="1:27" s="271" customFormat="1" ht="25.5">
      <c r="A664" s="300"/>
      <c r="B664" s="300"/>
      <c r="C664" s="300"/>
      <c r="D664" s="300"/>
      <c r="E664" s="1120"/>
      <c r="F664" s="1120"/>
      <c r="G664" s="300" t="s">
        <v>817</v>
      </c>
      <c r="H664" s="300" t="s">
        <v>823</v>
      </c>
      <c r="I664" s="454"/>
      <c r="J664" s="454"/>
      <c r="K664" s="454"/>
      <c r="L664" s="454"/>
      <c r="M664" s="452"/>
      <c r="N664" s="155"/>
      <c r="O664" s="30"/>
      <c r="P664" s="30"/>
      <c r="Q664" s="30"/>
      <c r="R664" s="30"/>
      <c r="S664" s="30"/>
      <c r="T664" s="30"/>
      <c r="U664" s="30"/>
      <c r="V664" s="30"/>
      <c r="W664" s="30"/>
      <c r="X664" s="30"/>
      <c r="Y664" s="30"/>
      <c r="Z664" s="30"/>
      <c r="AA664" s="385"/>
    </row>
    <row r="665" spans="1:27" s="271" customFormat="1" ht="25.5">
      <c r="A665" s="300"/>
      <c r="B665" s="300"/>
      <c r="C665" s="300"/>
      <c r="D665" s="300"/>
      <c r="E665" s="1120"/>
      <c r="F665" s="1120"/>
      <c r="G665" s="300" t="s">
        <v>818</v>
      </c>
      <c r="H665" s="300" t="s">
        <v>824</v>
      </c>
      <c r="I665" s="454"/>
      <c r="J665" s="454"/>
      <c r="K665" s="454"/>
      <c r="L665" s="454"/>
      <c r="M665" s="452"/>
      <c r="N665" s="155"/>
      <c r="O665" s="30"/>
      <c r="P665" s="30"/>
      <c r="Q665" s="30"/>
      <c r="R665" s="30"/>
      <c r="S665" s="30"/>
      <c r="T665" s="30"/>
      <c r="U665" s="30"/>
      <c r="V665" s="30"/>
      <c r="W665" s="30"/>
      <c r="X665" s="30"/>
      <c r="Y665" s="30"/>
      <c r="Z665" s="30"/>
      <c r="AA665" s="385"/>
    </row>
    <row r="666" spans="1:27" s="271" customFormat="1" ht="25.5">
      <c r="A666" s="300"/>
      <c r="B666" s="300"/>
      <c r="C666" s="300"/>
      <c r="D666" s="300"/>
      <c r="E666" s="1120"/>
      <c r="F666" s="1120"/>
      <c r="G666" s="300" t="s">
        <v>819</v>
      </c>
      <c r="H666" s="300" t="s">
        <v>825</v>
      </c>
      <c r="I666" s="454"/>
      <c r="J666" s="454"/>
      <c r="K666" s="454"/>
      <c r="L666" s="454"/>
      <c r="M666" s="452"/>
      <c r="N666" s="155"/>
      <c r="O666" s="30"/>
      <c r="P666" s="30"/>
      <c r="Q666" s="30"/>
      <c r="R666" s="30"/>
      <c r="S666" s="30"/>
      <c r="T666" s="30"/>
      <c r="U666" s="30"/>
      <c r="V666" s="30"/>
      <c r="W666" s="30"/>
      <c r="X666" s="30"/>
      <c r="Y666" s="30"/>
      <c r="Z666" s="30"/>
      <c r="AA666" s="385"/>
    </row>
    <row r="667" spans="1:27" s="271" customFormat="1" ht="12.75">
      <c r="A667" s="32" t="s">
        <v>166</v>
      </c>
      <c r="B667" s="880" t="s">
        <v>714</v>
      </c>
      <c r="C667" s="880"/>
      <c r="D667" s="880"/>
      <c r="E667" s="880"/>
      <c r="F667" s="880"/>
      <c r="G667" s="880"/>
      <c r="H667" s="880"/>
      <c r="I667" s="880"/>
      <c r="J667" s="880"/>
      <c r="K667" s="880"/>
      <c r="L667" s="880"/>
      <c r="M667" s="452"/>
      <c r="N667" s="155"/>
      <c r="O667" s="30"/>
      <c r="P667" s="30"/>
      <c r="Q667" s="30"/>
      <c r="R667" s="30"/>
      <c r="S667" s="30"/>
      <c r="T667" s="30"/>
      <c r="U667" s="30"/>
      <c r="V667" s="30"/>
      <c r="W667" s="30"/>
      <c r="X667" s="30"/>
      <c r="Y667" s="30"/>
      <c r="Z667" s="30"/>
      <c r="AA667" s="385"/>
    </row>
    <row r="668" spans="1:27" s="271" customFormat="1" ht="51">
      <c r="A668" s="278" t="s">
        <v>715</v>
      </c>
      <c r="B668" s="278" t="s">
        <v>1134</v>
      </c>
      <c r="C668" s="300" t="s">
        <v>717</v>
      </c>
      <c r="D668" s="300" t="s">
        <v>1135</v>
      </c>
      <c r="E668" s="288"/>
      <c r="F668" s="288"/>
      <c r="G668" s="288"/>
      <c r="H668" s="288"/>
      <c r="I668" s="454"/>
      <c r="J668" s="454"/>
      <c r="K668" s="454"/>
      <c r="L668" s="454"/>
      <c r="M668" s="452"/>
      <c r="N668" s="155"/>
      <c r="O668" s="30"/>
      <c r="P668" s="30"/>
      <c r="Q668" s="30"/>
      <c r="R668" s="30"/>
      <c r="S668" s="30"/>
      <c r="T668" s="30"/>
      <c r="U668" s="30"/>
      <c r="V668" s="30"/>
      <c r="W668" s="30"/>
      <c r="X668" s="30"/>
      <c r="Y668" s="30"/>
      <c r="Z668" s="30"/>
      <c r="AA668" s="385"/>
    </row>
    <row r="669" spans="1:27" s="271" customFormat="1" ht="12.75">
      <c r="A669" s="32" t="s">
        <v>166</v>
      </c>
      <c r="B669" s="880" t="s">
        <v>719</v>
      </c>
      <c r="C669" s="880"/>
      <c r="D669" s="880"/>
      <c r="E669" s="880"/>
      <c r="F669" s="880"/>
      <c r="G669" s="880"/>
      <c r="H669" s="880"/>
      <c r="I669" s="880"/>
      <c r="J669" s="880"/>
      <c r="K669" s="880"/>
      <c r="L669" s="880"/>
      <c r="M669" s="452"/>
      <c r="N669" s="155"/>
      <c r="O669" s="30"/>
      <c r="P669" s="30"/>
      <c r="Q669" s="30"/>
      <c r="R669" s="30"/>
      <c r="S669" s="30"/>
      <c r="T669" s="30"/>
      <c r="U669" s="30"/>
      <c r="V669" s="30"/>
      <c r="W669" s="30"/>
      <c r="X669" s="30"/>
      <c r="Y669" s="30"/>
      <c r="Z669" s="30"/>
      <c r="AA669" s="385"/>
    </row>
    <row r="670" spans="1:27" s="271" customFormat="1" ht="51">
      <c r="A670" s="278" t="s">
        <v>248</v>
      </c>
      <c r="B670" s="278" t="s">
        <v>1136</v>
      </c>
      <c r="C670" s="278" t="s">
        <v>720</v>
      </c>
      <c r="D670" s="278" t="s">
        <v>721</v>
      </c>
      <c r="E670" s="288"/>
      <c r="F670" s="288"/>
      <c r="G670" s="288"/>
      <c r="H670" s="288"/>
      <c r="I670" s="454"/>
      <c r="J670" s="454"/>
      <c r="K670" s="454"/>
      <c r="L670" s="454"/>
      <c r="M670" s="452"/>
      <c r="N670" s="155"/>
      <c r="O670" s="30"/>
      <c r="P670" s="30"/>
      <c r="Q670" s="30"/>
      <c r="R670" s="30"/>
      <c r="S670" s="30"/>
      <c r="T670" s="30"/>
      <c r="U670" s="30"/>
      <c r="V670" s="30"/>
      <c r="W670" s="30"/>
      <c r="X670" s="30"/>
      <c r="Y670" s="30"/>
      <c r="Z670" s="30"/>
      <c r="AA670" s="385"/>
    </row>
    <row r="671" spans="1:27" s="271" customFormat="1" ht="51">
      <c r="A671" s="278" t="s">
        <v>741</v>
      </c>
      <c r="B671" s="278" t="s">
        <v>735</v>
      </c>
      <c r="C671" s="278" t="s">
        <v>722</v>
      </c>
      <c r="D671" s="278" t="s">
        <v>723</v>
      </c>
      <c r="E671" s="699" t="s">
        <v>1137</v>
      </c>
      <c r="F671" s="699" t="s">
        <v>107</v>
      </c>
      <c r="G671" s="170" t="s">
        <v>1138</v>
      </c>
      <c r="H671" s="614" t="s">
        <v>109</v>
      </c>
      <c r="I671" s="1109">
        <v>10000000</v>
      </c>
      <c r="J671" s="1109">
        <v>20000000</v>
      </c>
      <c r="K671" s="1109"/>
      <c r="L671" s="1109"/>
      <c r="M671" s="1092">
        <f>+I671+J671+L671</f>
        <v>30000000</v>
      </c>
      <c r="N671" s="155"/>
      <c r="O671" s="30"/>
      <c r="P671" s="30"/>
      <c r="Q671" s="30"/>
      <c r="R671" s="30"/>
      <c r="S671" s="30"/>
      <c r="T671" s="30"/>
      <c r="U671" s="30"/>
      <c r="V671" s="30"/>
      <c r="W671" s="30"/>
      <c r="X671" s="30"/>
      <c r="Y671" s="30"/>
      <c r="Z671" s="30"/>
      <c r="AA671" s="385"/>
    </row>
    <row r="672" spans="1:27" s="271" customFormat="1" ht="12.75">
      <c r="A672" s="362"/>
      <c r="B672" s="278"/>
      <c r="C672" s="278"/>
      <c r="D672" s="278"/>
      <c r="E672" s="699"/>
      <c r="F672" s="699"/>
      <c r="G672" s="170" t="s">
        <v>102</v>
      </c>
      <c r="H672" s="614"/>
      <c r="I672" s="1109"/>
      <c r="J672" s="1109"/>
      <c r="K672" s="1109"/>
      <c r="L672" s="1109"/>
      <c r="M672" s="1092"/>
      <c r="N672" s="155"/>
      <c r="O672" s="30"/>
      <c r="P672" s="30"/>
      <c r="Q672" s="30"/>
      <c r="R672" s="30"/>
      <c r="S672" s="30"/>
      <c r="T672" s="30"/>
      <c r="U672" s="30"/>
      <c r="V672" s="30"/>
      <c r="W672" s="30"/>
      <c r="X672" s="30"/>
      <c r="Y672" s="30"/>
      <c r="Z672" s="30"/>
      <c r="AA672" s="385"/>
    </row>
    <row r="673" spans="1:27" s="271" customFormat="1" ht="51">
      <c r="A673" s="699" t="s">
        <v>742</v>
      </c>
      <c r="B673" s="699" t="s">
        <v>1139</v>
      </c>
      <c r="C673" s="278" t="s">
        <v>724</v>
      </c>
      <c r="D673" s="278" t="s">
        <v>725</v>
      </c>
      <c r="E673" s="288"/>
      <c r="F673" s="288"/>
      <c r="G673" s="288"/>
      <c r="H673" s="288"/>
      <c r="I673" s="454"/>
      <c r="J673" s="454"/>
      <c r="K673" s="454"/>
      <c r="L673" s="454"/>
      <c r="M673" s="452"/>
      <c r="N673" s="155"/>
      <c r="O673" s="30"/>
      <c r="P673" s="30"/>
      <c r="Q673" s="30"/>
      <c r="R673" s="30"/>
      <c r="S673" s="30"/>
      <c r="T673" s="30"/>
      <c r="U673" s="30"/>
      <c r="V673" s="30"/>
      <c r="W673" s="30"/>
      <c r="X673" s="30"/>
      <c r="Y673" s="30"/>
      <c r="Z673" s="30"/>
      <c r="AA673" s="385"/>
    </row>
    <row r="674" spans="1:27" s="271" customFormat="1" ht="63.75">
      <c r="A674" s="699"/>
      <c r="B674" s="699"/>
      <c r="C674" s="278" t="s">
        <v>726</v>
      </c>
      <c r="D674" s="278" t="s">
        <v>727</v>
      </c>
      <c r="E674" s="288"/>
      <c r="F674" s="288"/>
      <c r="G674" s="288"/>
      <c r="H674" s="288"/>
      <c r="I674" s="454"/>
      <c r="J674" s="454"/>
      <c r="K674" s="454"/>
      <c r="L674" s="454"/>
      <c r="M674" s="452"/>
      <c r="N674" s="155"/>
      <c r="O674" s="30"/>
      <c r="P674" s="30"/>
      <c r="Q674" s="30"/>
      <c r="R674" s="30"/>
      <c r="S674" s="30"/>
      <c r="T674" s="30"/>
      <c r="U674" s="30"/>
      <c r="V674" s="30"/>
      <c r="W674" s="30"/>
      <c r="X674" s="30"/>
      <c r="Y674" s="30"/>
      <c r="Z674" s="30"/>
      <c r="AA674" s="385"/>
    </row>
    <row r="675" spans="1:27" s="271" customFormat="1" ht="63.75">
      <c r="A675" s="699"/>
      <c r="B675" s="699"/>
      <c r="C675" s="278" t="s">
        <v>728</v>
      </c>
      <c r="D675" s="278" t="s">
        <v>729</v>
      </c>
      <c r="E675" s="288"/>
      <c r="F675" s="288"/>
      <c r="G675" s="288"/>
      <c r="H675" s="288"/>
      <c r="I675" s="454"/>
      <c r="J675" s="454"/>
      <c r="K675" s="454"/>
      <c r="L675" s="454"/>
      <c r="M675" s="452"/>
      <c r="N675" s="155"/>
      <c r="O675" s="30"/>
      <c r="P675" s="30"/>
      <c r="Q675" s="30"/>
      <c r="R675" s="30"/>
      <c r="S675" s="30"/>
      <c r="T675" s="30"/>
      <c r="U675" s="30"/>
      <c r="V675" s="30"/>
      <c r="W675" s="30"/>
      <c r="X675" s="30"/>
      <c r="Y675" s="30"/>
      <c r="Z675" s="30"/>
      <c r="AA675" s="385"/>
    </row>
    <row r="676" spans="1:27" s="271" customFormat="1" ht="38.25">
      <c r="A676" s="413" t="s">
        <v>730</v>
      </c>
      <c r="B676" s="278" t="s">
        <v>1140</v>
      </c>
      <c r="C676" s="304" t="s">
        <v>802</v>
      </c>
      <c r="D676" s="304" t="s">
        <v>253</v>
      </c>
      <c r="E676" s="699" t="s">
        <v>1141</v>
      </c>
      <c r="F676" s="699" t="s">
        <v>1142</v>
      </c>
      <c r="G676" s="170" t="s">
        <v>1138</v>
      </c>
      <c r="H676" s="614" t="s">
        <v>109</v>
      </c>
      <c r="I676" s="1121"/>
      <c r="J676" s="1122">
        <v>10000000</v>
      </c>
      <c r="K676" s="1122"/>
      <c r="L676" s="1122"/>
      <c r="M676" s="1123">
        <f>+I676+J676+K676+L676</f>
        <v>10000000</v>
      </c>
      <c r="N676" s="1124"/>
      <c r="O676" s="30"/>
      <c r="P676" s="30"/>
      <c r="Q676" s="30"/>
      <c r="R676" s="30"/>
      <c r="S676" s="30"/>
      <c r="T676" s="30"/>
      <c r="U676" s="30"/>
      <c r="V676" s="30"/>
      <c r="W676" s="30"/>
      <c r="X676" s="30"/>
      <c r="Y676" s="30"/>
      <c r="Z676" s="30"/>
      <c r="AA676" s="385"/>
    </row>
    <row r="677" spans="1:27" s="271" customFormat="1" ht="12.75">
      <c r="A677" s="413"/>
      <c r="B677" s="278"/>
      <c r="C677" s="304"/>
      <c r="D677" s="304"/>
      <c r="E677" s="699"/>
      <c r="F677" s="699"/>
      <c r="G677" s="170" t="s">
        <v>102</v>
      </c>
      <c r="H677" s="614"/>
      <c r="I677" s="1121"/>
      <c r="J677" s="1122"/>
      <c r="K677" s="1122"/>
      <c r="L677" s="1122"/>
      <c r="M677" s="1123"/>
      <c r="N677" s="1124"/>
      <c r="O677" s="30"/>
      <c r="P677" s="30"/>
      <c r="Q677" s="30"/>
      <c r="R677" s="30"/>
      <c r="S677" s="30"/>
      <c r="T677" s="30"/>
      <c r="U677" s="30"/>
      <c r="V677" s="30"/>
      <c r="W677" s="30"/>
      <c r="X677" s="30"/>
      <c r="Y677" s="30"/>
      <c r="Z677" s="30"/>
      <c r="AA677" s="385"/>
    </row>
    <row r="678" spans="1:27" s="271" customFormat="1" ht="38.25">
      <c r="A678" s="362" t="s">
        <v>731</v>
      </c>
      <c r="B678" s="278" t="s">
        <v>1143</v>
      </c>
      <c r="C678" s="304" t="s">
        <v>732</v>
      </c>
      <c r="D678" s="304" t="s">
        <v>733</v>
      </c>
      <c r="E678" s="288"/>
      <c r="F678" s="288"/>
      <c r="G678" s="288"/>
      <c r="H678" s="288"/>
      <c r="I678" s="454"/>
      <c r="J678" s="454"/>
      <c r="K678" s="454"/>
      <c r="L678" s="454"/>
      <c r="M678" s="452"/>
      <c r="N678" s="155"/>
      <c r="O678" s="30"/>
      <c r="P678" s="30"/>
      <c r="Q678" s="30"/>
      <c r="R678" s="30"/>
      <c r="S678" s="30"/>
      <c r="T678" s="30"/>
      <c r="U678" s="30"/>
      <c r="V678" s="30"/>
      <c r="W678" s="30"/>
      <c r="X678" s="30"/>
      <c r="Y678" s="30"/>
      <c r="Z678" s="30"/>
      <c r="AA678" s="385"/>
    </row>
    <row r="679" spans="1:27" s="271" customFormat="1" ht="12.75">
      <c r="A679" s="362"/>
      <c r="B679" s="278"/>
      <c r="C679" s="304"/>
      <c r="D679" s="304"/>
      <c r="E679" s="288"/>
      <c r="F679" s="288"/>
      <c r="G679" s="288"/>
      <c r="H679" s="288"/>
      <c r="I679" s="454"/>
      <c r="J679" s="454"/>
      <c r="K679" s="454"/>
      <c r="L679" s="454"/>
      <c r="M679" s="452"/>
      <c r="N679" s="155"/>
      <c r="O679" s="30"/>
      <c r="P679" s="30"/>
      <c r="Q679" s="30"/>
      <c r="R679" s="30"/>
      <c r="S679" s="30"/>
      <c r="T679" s="30"/>
      <c r="U679" s="30"/>
      <c r="V679" s="30"/>
      <c r="W679" s="30"/>
      <c r="X679" s="30"/>
      <c r="Y679" s="30"/>
      <c r="Z679" s="30"/>
      <c r="AA679" s="385"/>
    </row>
    <row r="680" spans="1:27" s="271" customFormat="1" ht="63.75">
      <c r="A680" s="300" t="s">
        <v>739</v>
      </c>
      <c r="B680" s="300" t="s">
        <v>1120</v>
      </c>
      <c r="C680" s="274" t="s">
        <v>740</v>
      </c>
      <c r="D680" s="274" t="s">
        <v>264</v>
      </c>
      <c r="E680" s="157" t="s">
        <v>1144</v>
      </c>
      <c r="F680" s="414" t="s">
        <v>1145</v>
      </c>
      <c r="G680" s="157" t="s">
        <v>1146</v>
      </c>
      <c r="H680" s="157" t="s">
        <v>805</v>
      </c>
      <c r="I680" s="436">
        <v>10000000</v>
      </c>
      <c r="J680" s="436">
        <v>15000000</v>
      </c>
      <c r="K680" s="436"/>
      <c r="L680" s="436"/>
      <c r="M680" s="437">
        <f>+I680+J680+K680+L680</f>
        <v>25000000</v>
      </c>
      <c r="N680" s="155"/>
      <c r="O680" s="30"/>
      <c r="P680" s="30"/>
      <c r="Q680" s="30"/>
      <c r="R680" s="30"/>
      <c r="S680" s="30"/>
      <c r="T680" s="30"/>
      <c r="U680" s="30"/>
      <c r="V680" s="30"/>
      <c r="W680" s="30"/>
      <c r="X680" s="30"/>
      <c r="Y680" s="30"/>
      <c r="Z680" s="30"/>
      <c r="AA680" s="385"/>
    </row>
    <row r="681" spans="1:27" s="271" customFormat="1" ht="12.75">
      <c r="A681" s="32" t="s">
        <v>166</v>
      </c>
      <c r="B681" s="880" t="s">
        <v>261</v>
      </c>
      <c r="C681" s="880"/>
      <c r="D681" s="880"/>
      <c r="E681" s="880"/>
      <c r="F681" s="880"/>
      <c r="G681" s="880"/>
      <c r="H681" s="880"/>
      <c r="I681" s="880"/>
      <c r="J681" s="880"/>
      <c r="K681" s="880"/>
      <c r="L681" s="880"/>
      <c r="M681" s="452"/>
      <c r="N681" s="155"/>
      <c r="O681" s="30"/>
      <c r="P681" s="30"/>
      <c r="Q681" s="30"/>
      <c r="R681" s="30"/>
      <c r="S681" s="30"/>
      <c r="T681" s="30"/>
      <c r="U681" s="30"/>
      <c r="V681" s="30"/>
      <c r="W681" s="30"/>
      <c r="X681" s="30"/>
      <c r="Y681" s="30"/>
      <c r="Z681" s="30"/>
      <c r="AA681" s="385"/>
    </row>
    <row r="682" spans="1:27" s="271" customFormat="1" ht="25.5">
      <c r="A682" s="1120" t="s">
        <v>1147</v>
      </c>
      <c r="B682" s="1120"/>
      <c r="C682" s="1120"/>
      <c r="D682" s="1120"/>
      <c r="E682" s="699" t="s">
        <v>1147</v>
      </c>
      <c r="F682" s="699" t="s">
        <v>112</v>
      </c>
      <c r="G682" s="170" t="s">
        <v>1148</v>
      </c>
      <c r="H682" s="614" t="s">
        <v>1149</v>
      </c>
      <c r="I682" s="1125"/>
      <c r="J682" s="1122">
        <v>15000000</v>
      </c>
      <c r="K682" s="1126"/>
      <c r="L682" s="1126"/>
      <c r="M682" s="1123">
        <f>+I682+J682+K682+L682</f>
        <v>15000000</v>
      </c>
      <c r="N682" s="155"/>
      <c r="O682" s="30"/>
      <c r="P682" s="30"/>
      <c r="Q682" s="30"/>
      <c r="R682" s="30"/>
      <c r="S682" s="30"/>
      <c r="T682" s="30"/>
      <c r="U682" s="30"/>
      <c r="V682" s="30"/>
      <c r="W682" s="30"/>
      <c r="X682" s="30"/>
      <c r="Y682" s="30"/>
      <c r="Z682" s="30"/>
      <c r="AA682" s="385"/>
    </row>
    <row r="683" spans="1:27" s="271" customFormat="1" ht="12.75">
      <c r="A683" s="1120"/>
      <c r="B683" s="1120"/>
      <c r="C683" s="1120"/>
      <c r="D683" s="1120"/>
      <c r="E683" s="699"/>
      <c r="F683" s="699"/>
      <c r="G683" s="170" t="s">
        <v>102</v>
      </c>
      <c r="H683" s="614"/>
      <c r="I683" s="1125"/>
      <c r="J683" s="1122"/>
      <c r="K683" s="1126"/>
      <c r="L683" s="1126"/>
      <c r="M683" s="1123"/>
      <c r="N683" s="155"/>
      <c r="O683" s="30"/>
      <c r="P683" s="30"/>
      <c r="Q683" s="30"/>
      <c r="R683" s="30"/>
      <c r="S683" s="30"/>
      <c r="T683" s="30"/>
      <c r="U683" s="30"/>
      <c r="V683" s="30"/>
      <c r="W683" s="30"/>
      <c r="X683" s="30"/>
      <c r="Y683" s="30"/>
      <c r="Z683" s="30"/>
      <c r="AA683" s="385"/>
    </row>
    <row r="684" spans="1:27" ht="15">
      <c r="A684" s="1076" t="s">
        <v>743</v>
      </c>
      <c r="B684" s="1076"/>
      <c r="C684" s="1076"/>
      <c r="D684" s="1076"/>
      <c r="E684" s="1076"/>
      <c r="F684" s="1076"/>
      <c r="G684" s="1076"/>
      <c r="H684" s="1076"/>
      <c r="I684" s="430">
        <f>+I647+I648+I649+I650+I651+I652+I654+I655+I657+I658+I659+I660+I661+I662+I663+I664+I665+I666+I667+I668+I669+I670+I671+I673+I674+I675+I676+I678+I679+I680+I681+I682</f>
        <v>42000000</v>
      </c>
      <c r="J684" s="430">
        <f>+J647+J648+J649+J650+J651+J652+J654+J655+J657+J658+J659+J660+J661+J662+J663+J664+J665+J666+J667+J668+J669+J670+J671+J673+J674+J675+J676+J678+J679+J680+J681+J682</f>
        <v>83000000</v>
      </c>
      <c r="K684" s="430">
        <f>+K647+K648+K649+K650+K651+K652+K654+K655+K657+K658+K659+K660+K661+K662+K663+K664+K665+K666+K667+K668+K669+K670+K671+K673+K674+K675+K676+K678+K679+K680+K681+K682</f>
        <v>0</v>
      </c>
      <c r="L684" s="430">
        <f>+L647+L648+L649+L650+L651+L652+L654+L655+L657+L658+L659+L660+L661+L662+L663+L664+L665+L666+L667+L668+L669+L670+L671+L673+L674+L675+L676+L678+L679+L680+L681+L682</f>
        <v>0</v>
      </c>
      <c r="M684" s="430">
        <f>+M647+M648+M649+M650+M651+M652+M654+M655+M657+M658+M659+M660+M661+M662+M663+M664+M665+M666+M667+M668+M669+M670+M671+M673+M674+M675+M676+M678+M679+M680+M681+M682</f>
        <v>125000000</v>
      </c>
      <c r="N684" s="1077"/>
      <c r="O684" s="1077"/>
      <c r="P684" s="1077"/>
      <c r="Q684" s="1077"/>
      <c r="R684" s="1077"/>
      <c r="S684" s="1077"/>
      <c r="T684" s="1077"/>
      <c r="U684" s="1077"/>
      <c r="V684" s="1077"/>
      <c r="W684" s="1077"/>
      <c r="X684" s="1077"/>
      <c r="Y684" s="1077"/>
      <c r="Z684" s="1077"/>
      <c r="AA684" s="380"/>
    </row>
    <row r="710" spans="1:27" s="2" customFormat="1" ht="18">
      <c r="A710" s="1087" t="s">
        <v>172</v>
      </c>
      <c r="B710" s="1088"/>
      <c r="C710" s="1088"/>
      <c r="D710" s="1088"/>
      <c r="E710" s="1088"/>
      <c r="F710" s="1088"/>
      <c r="G710" s="1088"/>
      <c r="H710" s="1088"/>
      <c r="I710" s="1088"/>
      <c r="J710" s="1088"/>
      <c r="K710" s="1088"/>
      <c r="L710" s="1088"/>
      <c r="M710" s="1088"/>
      <c r="N710" s="1088"/>
      <c r="O710" s="1088"/>
      <c r="P710" s="1088"/>
      <c r="Q710" s="1088"/>
      <c r="R710" s="1088"/>
      <c r="S710" s="1088"/>
      <c r="T710" s="1088"/>
      <c r="U710" s="1088"/>
      <c r="V710" s="1088"/>
      <c r="W710" s="1088"/>
      <c r="X710" s="1088"/>
      <c r="Y710" s="1088"/>
      <c r="Z710" s="1088"/>
      <c r="AA710" s="1088"/>
    </row>
    <row r="711" spans="1:27" s="2" customFormat="1" ht="18">
      <c r="A711" s="1088"/>
      <c r="B711" s="1088"/>
      <c r="C711" s="1088"/>
      <c r="D711" s="1088"/>
      <c r="E711" s="1088"/>
      <c r="F711" s="1088"/>
      <c r="G711" s="1088"/>
      <c r="H711" s="1088"/>
      <c r="I711" s="1088"/>
      <c r="J711" s="1088"/>
      <c r="K711" s="1088"/>
      <c r="L711" s="1088"/>
      <c r="M711" s="1088"/>
      <c r="N711" s="1088"/>
      <c r="O711" s="1088"/>
      <c r="P711" s="1088"/>
      <c r="Q711" s="1088"/>
      <c r="R711" s="1088"/>
      <c r="S711" s="1088"/>
      <c r="T711" s="1088"/>
      <c r="U711" s="1088"/>
      <c r="V711" s="1088"/>
      <c r="W711" s="1088"/>
      <c r="X711" s="1088"/>
      <c r="Y711" s="1088"/>
      <c r="Z711" s="1088"/>
      <c r="AA711" s="1088"/>
    </row>
    <row r="712" spans="1:27" s="285" customFormat="1" ht="26.25" customHeight="1">
      <c r="A712" s="17" t="s">
        <v>164</v>
      </c>
      <c r="B712" s="894" t="s">
        <v>284</v>
      </c>
      <c r="C712" s="894"/>
      <c r="D712" s="894"/>
      <c r="E712" s="894"/>
      <c r="F712" s="894"/>
      <c r="G712" s="894"/>
      <c r="H712" s="894"/>
      <c r="I712" s="894"/>
      <c r="J712" s="894"/>
      <c r="K712" s="894"/>
      <c r="L712" s="894"/>
      <c r="M712" s="894"/>
      <c r="N712" s="894"/>
      <c r="O712" s="894"/>
      <c r="P712" s="894"/>
      <c r="Q712" s="894"/>
      <c r="R712" s="894"/>
      <c r="S712" s="894"/>
      <c r="T712" s="894"/>
      <c r="U712" s="894"/>
      <c r="V712" s="894"/>
      <c r="W712" s="894"/>
      <c r="X712" s="894"/>
      <c r="Y712" s="894"/>
      <c r="Z712" s="894"/>
      <c r="AA712" s="894"/>
    </row>
    <row r="713" spans="1:27" s="285" customFormat="1" ht="26.25" customHeight="1">
      <c r="A713" s="309" t="s">
        <v>165</v>
      </c>
      <c r="B713" s="857" t="s">
        <v>285</v>
      </c>
      <c r="C713" s="857"/>
      <c r="D713" s="857"/>
      <c r="E713" s="857"/>
      <c r="F713" s="857"/>
      <c r="G713" s="857"/>
      <c r="H713" s="857"/>
      <c r="I713" s="857"/>
      <c r="J713" s="857"/>
      <c r="K713" s="857"/>
      <c r="L713" s="857"/>
      <c r="M713" s="857"/>
      <c r="N713" s="857"/>
      <c r="O713" s="857"/>
      <c r="P713" s="857"/>
      <c r="Q713" s="857"/>
      <c r="R713" s="857"/>
      <c r="S713" s="857"/>
      <c r="T713" s="857"/>
      <c r="U713" s="857"/>
      <c r="V713" s="857"/>
      <c r="W713" s="857"/>
      <c r="X713" s="857"/>
      <c r="Y713" s="857"/>
      <c r="Z713" s="857"/>
      <c r="AA713" s="857"/>
    </row>
    <row r="714" spans="1:27" s="285" customFormat="1" ht="26.25" customHeight="1">
      <c r="A714" s="17" t="s">
        <v>166</v>
      </c>
      <c r="B714" s="895" t="s">
        <v>286</v>
      </c>
      <c r="C714" s="895"/>
      <c r="D714" s="895"/>
      <c r="E714" s="895"/>
      <c r="F714" s="895"/>
      <c r="G714" s="895"/>
      <c r="H714" s="895"/>
      <c r="I714" s="895"/>
      <c r="J714" s="895"/>
      <c r="K714" s="895"/>
      <c r="L714" s="895"/>
      <c r="M714" s="895"/>
      <c r="N714" s="895"/>
      <c r="O714" s="895"/>
      <c r="P714" s="895"/>
      <c r="Q714" s="895"/>
      <c r="R714" s="895"/>
      <c r="S714" s="895"/>
      <c r="T714" s="895"/>
      <c r="U714" s="895"/>
      <c r="V714" s="895"/>
      <c r="W714" s="895"/>
      <c r="X714" s="895"/>
      <c r="Y714" s="895"/>
      <c r="Z714" s="895"/>
      <c r="AA714" s="895"/>
    </row>
    <row r="715" spans="1:27" s="212" customFormat="1" ht="15">
      <c r="A715" s="686" t="s">
        <v>162</v>
      </c>
      <c r="B715" s="686" t="s">
        <v>168</v>
      </c>
      <c r="C715" s="686" t="s">
        <v>167</v>
      </c>
      <c r="D715" s="686" t="s">
        <v>170</v>
      </c>
      <c r="E715" s="686" t="s">
        <v>154</v>
      </c>
      <c r="F715" s="686" t="s">
        <v>169</v>
      </c>
      <c r="G715" s="686" t="s">
        <v>155</v>
      </c>
      <c r="H715" s="686" t="s">
        <v>174</v>
      </c>
      <c r="I715" s="1058" t="s">
        <v>156</v>
      </c>
      <c r="J715" s="1058"/>
      <c r="K715" s="1058"/>
      <c r="L715" s="1058"/>
      <c r="M715" s="1058" t="s">
        <v>163</v>
      </c>
      <c r="N715" s="689" t="s">
        <v>161</v>
      </c>
      <c r="O715" s="686" t="s">
        <v>173</v>
      </c>
      <c r="P715" s="686"/>
      <c r="Q715" s="686"/>
      <c r="R715" s="686"/>
      <c r="S715" s="686"/>
      <c r="T715" s="686"/>
      <c r="U715" s="686"/>
      <c r="V715" s="686"/>
      <c r="W715" s="686"/>
      <c r="X715" s="686"/>
      <c r="Y715" s="686"/>
      <c r="Z715" s="686"/>
      <c r="AA715" s="689" t="s">
        <v>441</v>
      </c>
    </row>
    <row r="716" spans="1:27" s="212" customFormat="1" ht="15" customHeight="1">
      <c r="A716" s="686"/>
      <c r="B716" s="686"/>
      <c r="C716" s="686"/>
      <c r="D716" s="686"/>
      <c r="E716" s="686"/>
      <c r="F716" s="686"/>
      <c r="G716" s="686"/>
      <c r="H716" s="686"/>
      <c r="I716" s="418" t="s">
        <v>157</v>
      </c>
      <c r="J716" s="418" t="s">
        <v>158</v>
      </c>
      <c r="K716" s="418" t="s">
        <v>159</v>
      </c>
      <c r="L716" s="418" t="s">
        <v>160</v>
      </c>
      <c r="M716" s="1058"/>
      <c r="N716" s="689"/>
      <c r="O716" s="689">
        <v>1</v>
      </c>
      <c r="P716" s="689"/>
      <c r="Q716" s="689"/>
      <c r="R716" s="689">
        <v>2</v>
      </c>
      <c r="S716" s="689"/>
      <c r="T716" s="689"/>
      <c r="U716" s="689">
        <v>3</v>
      </c>
      <c r="V716" s="689"/>
      <c r="W716" s="689"/>
      <c r="X716" s="689">
        <v>4</v>
      </c>
      <c r="Y716" s="689"/>
      <c r="Z716" s="689"/>
      <c r="AA716" s="689"/>
    </row>
    <row r="717" spans="1:27" s="358" customFormat="1" ht="50.25" customHeight="1">
      <c r="A717" s="699" t="s">
        <v>832</v>
      </c>
      <c r="B717" s="699" t="s">
        <v>894</v>
      </c>
      <c r="C717" s="699" t="s">
        <v>833</v>
      </c>
      <c r="D717" s="699" t="s">
        <v>834</v>
      </c>
      <c r="E717" s="170" t="s">
        <v>96</v>
      </c>
      <c r="F717" s="170" t="s">
        <v>97</v>
      </c>
      <c r="G717" s="170" t="s">
        <v>355</v>
      </c>
      <c r="H717" s="170" t="s">
        <v>1150</v>
      </c>
      <c r="I717" s="436"/>
      <c r="J717" s="436">
        <v>10000000</v>
      </c>
      <c r="K717" s="436"/>
      <c r="L717" s="436"/>
      <c r="M717" s="437">
        <f>+I717+J717+K717+L717</f>
        <v>10000000</v>
      </c>
      <c r="N717" s="614"/>
      <c r="O717" s="155"/>
      <c r="P717" s="155"/>
      <c r="Q717" s="155"/>
      <c r="R717" s="155"/>
      <c r="S717" s="155"/>
      <c r="T717" s="155"/>
      <c r="U717" s="155"/>
      <c r="V717" s="155"/>
      <c r="W717" s="155"/>
      <c r="X717" s="155"/>
      <c r="Y717" s="155"/>
      <c r="Z717" s="155"/>
      <c r="AA717" s="386"/>
    </row>
    <row r="718" spans="1:27" s="358" customFormat="1" ht="50.25" customHeight="1">
      <c r="A718" s="699"/>
      <c r="B718" s="699"/>
      <c r="C718" s="699"/>
      <c r="D718" s="699"/>
      <c r="E718" s="170" t="s">
        <v>98</v>
      </c>
      <c r="F718" s="170" t="s">
        <v>336</v>
      </c>
      <c r="G718" s="170" t="s">
        <v>355</v>
      </c>
      <c r="H718" s="170" t="s">
        <v>337</v>
      </c>
      <c r="I718" s="436"/>
      <c r="J718" s="436">
        <v>16000000</v>
      </c>
      <c r="K718" s="436"/>
      <c r="L718" s="436"/>
      <c r="M718" s="437">
        <f>+I718+J718+K718+L718</f>
        <v>16000000</v>
      </c>
      <c r="N718" s="614"/>
      <c r="O718" s="155"/>
      <c r="P718" s="155"/>
      <c r="Q718" s="155"/>
      <c r="R718" s="155"/>
      <c r="S718" s="155"/>
      <c r="T718" s="155"/>
      <c r="U718" s="155"/>
      <c r="V718" s="155"/>
      <c r="W718" s="155"/>
      <c r="X718" s="155"/>
      <c r="Y718" s="155"/>
      <c r="Z718" s="155"/>
      <c r="AA718" s="387"/>
    </row>
    <row r="719" spans="1:27" s="358" customFormat="1" ht="50.25" customHeight="1">
      <c r="A719" s="699"/>
      <c r="B719" s="699"/>
      <c r="C719" s="699"/>
      <c r="D719" s="699"/>
      <c r="E719" s="170" t="s">
        <v>1151</v>
      </c>
      <c r="F719" s="170" t="s">
        <v>895</v>
      </c>
      <c r="G719" s="155" t="s">
        <v>355</v>
      </c>
      <c r="H719" s="170" t="s">
        <v>896</v>
      </c>
      <c r="I719" s="436"/>
      <c r="J719" s="436">
        <v>26000000</v>
      </c>
      <c r="K719" s="436"/>
      <c r="L719" s="436"/>
      <c r="M719" s="437">
        <f>+I719+J719+K719+L719</f>
        <v>26000000</v>
      </c>
      <c r="N719" s="614"/>
      <c r="O719" s="155"/>
      <c r="P719" s="155"/>
      <c r="Q719" s="155"/>
      <c r="R719" s="155"/>
      <c r="S719" s="155"/>
      <c r="T719" s="155"/>
      <c r="U719" s="155"/>
      <c r="V719" s="155"/>
      <c r="W719" s="155"/>
      <c r="X719" s="155"/>
      <c r="Y719" s="155"/>
      <c r="Z719" s="155"/>
      <c r="AA719" s="387"/>
    </row>
    <row r="720" spans="1:27" s="358" customFormat="1" ht="50.25" customHeight="1">
      <c r="A720" s="699"/>
      <c r="B720" s="699"/>
      <c r="C720" s="699"/>
      <c r="D720" s="699"/>
      <c r="E720" s="170" t="s">
        <v>99</v>
      </c>
      <c r="F720" s="170" t="s">
        <v>100</v>
      </c>
      <c r="G720" s="155" t="s">
        <v>355</v>
      </c>
      <c r="H720" s="170" t="s">
        <v>101</v>
      </c>
      <c r="I720" s="436"/>
      <c r="J720" s="436">
        <v>8000000</v>
      </c>
      <c r="K720" s="436"/>
      <c r="L720" s="436"/>
      <c r="M720" s="437">
        <f>+I720+J720+K720+L720</f>
        <v>8000000</v>
      </c>
      <c r="N720" s="614"/>
      <c r="O720" s="155"/>
      <c r="P720" s="155"/>
      <c r="Q720" s="155"/>
      <c r="R720" s="155"/>
      <c r="S720" s="155"/>
      <c r="T720" s="155"/>
      <c r="U720" s="155"/>
      <c r="V720" s="155"/>
      <c r="W720" s="155"/>
      <c r="X720" s="155"/>
      <c r="Y720" s="155"/>
      <c r="Z720" s="155"/>
      <c r="AA720" s="386"/>
    </row>
    <row r="721" spans="1:27" ht="15">
      <c r="A721" s="1076" t="s">
        <v>743</v>
      </c>
      <c r="B721" s="1076"/>
      <c r="C721" s="1076"/>
      <c r="D721" s="1076"/>
      <c r="E721" s="1076"/>
      <c r="F721" s="1076"/>
      <c r="G721" s="1076"/>
      <c r="H721" s="1076"/>
      <c r="I721" s="430">
        <f>SUM(I711:I720)</f>
        <v>0</v>
      </c>
      <c r="J721" s="430">
        <f>SUM(J717:J720)</f>
        <v>60000000</v>
      </c>
      <c r="K721" s="430">
        <f>SUM(K717:K720)</f>
        <v>0</v>
      </c>
      <c r="L721" s="430">
        <f>SUM(L717:L720)</f>
        <v>0</v>
      </c>
      <c r="M721" s="430">
        <f>SUM(M717:M720)</f>
        <v>60000000</v>
      </c>
      <c r="N721" s="1077"/>
      <c r="O721" s="1077"/>
      <c r="P721" s="1077"/>
      <c r="Q721" s="1077"/>
      <c r="R721" s="1077"/>
      <c r="S721" s="1077"/>
      <c r="T721" s="1077"/>
      <c r="U721" s="1077"/>
      <c r="V721" s="1077"/>
      <c r="W721" s="1077"/>
      <c r="X721" s="1077"/>
      <c r="Y721" s="1077"/>
      <c r="Z721" s="1077"/>
      <c r="AA721" s="380"/>
    </row>
    <row r="760" spans="1:27" s="2" customFormat="1" ht="18">
      <c r="A760" s="1119" t="s">
        <v>172</v>
      </c>
      <c r="B760" s="1118"/>
      <c r="C760" s="1118"/>
      <c r="D760" s="1118"/>
      <c r="E760" s="1118"/>
      <c r="F760" s="1118"/>
      <c r="G760" s="1118"/>
      <c r="H760" s="1118"/>
      <c r="I760" s="1118"/>
      <c r="J760" s="1118"/>
      <c r="K760" s="1118"/>
      <c r="L760" s="1118"/>
      <c r="M760" s="1118"/>
      <c r="N760" s="1118"/>
      <c r="O760" s="1118"/>
      <c r="P760" s="1118"/>
      <c r="Q760" s="1118"/>
      <c r="R760" s="1118"/>
      <c r="S760" s="1118"/>
      <c r="T760" s="1118"/>
      <c r="U760" s="1118"/>
      <c r="V760" s="1118"/>
      <c r="W760" s="1118"/>
      <c r="X760" s="1118"/>
      <c r="Y760" s="1118"/>
      <c r="Z760" s="1118"/>
      <c r="AA760" s="1118"/>
    </row>
    <row r="761" spans="1:27" s="2" customFormat="1" ht="18">
      <c r="A761" s="1118"/>
      <c r="B761" s="1118"/>
      <c r="C761" s="1118"/>
      <c r="D761" s="1118"/>
      <c r="E761" s="1118"/>
      <c r="F761" s="1118"/>
      <c r="G761" s="1118"/>
      <c r="H761" s="1118"/>
      <c r="I761" s="1118"/>
      <c r="J761" s="1118"/>
      <c r="K761" s="1118"/>
      <c r="L761" s="1118"/>
      <c r="M761" s="1118"/>
      <c r="N761" s="1118"/>
      <c r="O761" s="1118"/>
      <c r="P761" s="1118"/>
      <c r="Q761" s="1118"/>
      <c r="R761" s="1118"/>
      <c r="S761" s="1118"/>
      <c r="T761" s="1118"/>
      <c r="U761" s="1118"/>
      <c r="V761" s="1118"/>
      <c r="W761" s="1118"/>
      <c r="X761" s="1118"/>
      <c r="Y761" s="1118"/>
      <c r="Z761" s="1118"/>
      <c r="AA761" s="1118"/>
    </row>
    <row r="762" spans="1:27" s="2" customFormat="1" ht="26.25" customHeight="1">
      <c r="A762" s="17" t="s">
        <v>164</v>
      </c>
      <c r="B762" s="894" t="s">
        <v>287</v>
      </c>
      <c r="C762" s="894"/>
      <c r="D762" s="894"/>
      <c r="E762" s="894"/>
      <c r="F762" s="894"/>
      <c r="G762" s="894"/>
      <c r="H762" s="894"/>
      <c r="I762" s="894"/>
      <c r="J762" s="894"/>
      <c r="K762" s="894"/>
      <c r="L762" s="894"/>
      <c r="M762" s="894"/>
      <c r="N762" s="894"/>
      <c r="O762" s="894"/>
      <c r="P762" s="894"/>
      <c r="Q762" s="894"/>
      <c r="R762" s="894"/>
      <c r="S762" s="894"/>
      <c r="T762" s="894"/>
      <c r="U762" s="894"/>
      <c r="V762" s="894"/>
      <c r="W762" s="894"/>
      <c r="X762" s="894"/>
      <c r="Y762" s="894"/>
      <c r="Z762" s="894"/>
      <c r="AA762" s="894"/>
    </row>
    <row r="763" spans="1:27" s="2" customFormat="1" ht="26.25" customHeight="1">
      <c r="A763" s="309" t="s">
        <v>165</v>
      </c>
      <c r="B763" s="857" t="s">
        <v>288</v>
      </c>
      <c r="C763" s="857"/>
      <c r="D763" s="857"/>
      <c r="E763" s="857"/>
      <c r="F763" s="857"/>
      <c r="G763" s="857"/>
      <c r="H763" s="857"/>
      <c r="I763" s="857"/>
      <c r="J763" s="857"/>
      <c r="K763" s="857"/>
      <c r="L763" s="857"/>
      <c r="M763" s="857"/>
      <c r="N763" s="857"/>
      <c r="O763" s="857"/>
      <c r="P763" s="857"/>
      <c r="Q763" s="857"/>
      <c r="R763" s="857"/>
      <c r="S763" s="857"/>
      <c r="T763" s="857"/>
      <c r="U763" s="857"/>
      <c r="V763" s="857"/>
      <c r="W763" s="857"/>
      <c r="X763" s="857"/>
      <c r="Y763" s="857"/>
      <c r="Z763" s="857"/>
      <c r="AA763" s="857"/>
    </row>
    <row r="764" spans="1:27" s="2" customFormat="1" ht="16.5" customHeight="1">
      <c r="A764" s="17" t="s">
        <v>166</v>
      </c>
      <c r="B764" s="895" t="s">
        <v>289</v>
      </c>
      <c r="C764" s="895"/>
      <c r="D764" s="895"/>
      <c r="E764" s="895"/>
      <c r="F764" s="895"/>
      <c r="G764" s="895"/>
      <c r="H764" s="895"/>
      <c r="I764" s="895"/>
      <c r="J764" s="895"/>
      <c r="K764" s="895"/>
      <c r="L764" s="895"/>
      <c r="M764" s="895"/>
      <c r="N764" s="895"/>
      <c r="O764" s="895"/>
      <c r="P764" s="895"/>
      <c r="Q764" s="895"/>
      <c r="R764" s="895"/>
      <c r="S764" s="895"/>
      <c r="T764" s="895"/>
      <c r="U764" s="895"/>
      <c r="V764" s="895"/>
      <c r="W764" s="895"/>
      <c r="X764" s="895"/>
      <c r="Y764" s="895"/>
      <c r="Z764" s="895"/>
      <c r="AA764" s="895"/>
    </row>
    <row r="765" spans="1:27" s="212" customFormat="1" ht="15">
      <c r="A765" s="686" t="s">
        <v>162</v>
      </c>
      <c r="B765" s="686" t="s">
        <v>168</v>
      </c>
      <c r="C765" s="686" t="s">
        <v>167</v>
      </c>
      <c r="D765" s="686" t="s">
        <v>170</v>
      </c>
      <c r="E765" s="686" t="s">
        <v>154</v>
      </c>
      <c r="F765" s="686" t="s">
        <v>169</v>
      </c>
      <c r="G765" s="686" t="s">
        <v>155</v>
      </c>
      <c r="H765" s="686" t="s">
        <v>174</v>
      </c>
      <c r="I765" s="1058" t="s">
        <v>156</v>
      </c>
      <c r="J765" s="1058"/>
      <c r="K765" s="1058"/>
      <c r="L765" s="1058"/>
      <c r="M765" s="1058" t="s">
        <v>163</v>
      </c>
      <c r="N765" s="689" t="s">
        <v>161</v>
      </c>
      <c r="O765" s="686" t="s">
        <v>173</v>
      </c>
      <c r="P765" s="686"/>
      <c r="Q765" s="686"/>
      <c r="R765" s="686"/>
      <c r="S765" s="686"/>
      <c r="T765" s="686"/>
      <c r="U765" s="686"/>
      <c r="V765" s="686"/>
      <c r="W765" s="686"/>
      <c r="X765" s="686"/>
      <c r="Y765" s="686"/>
      <c r="Z765" s="686"/>
      <c r="AA765" s="689" t="s">
        <v>441</v>
      </c>
    </row>
    <row r="766" spans="1:27" s="212" customFormat="1" ht="15" customHeight="1">
      <c r="A766" s="686"/>
      <c r="B766" s="686"/>
      <c r="C766" s="686"/>
      <c r="D766" s="686"/>
      <c r="E766" s="686"/>
      <c r="F766" s="686"/>
      <c r="G766" s="686"/>
      <c r="H766" s="686"/>
      <c r="I766" s="418" t="s">
        <v>157</v>
      </c>
      <c r="J766" s="418" t="s">
        <v>158</v>
      </c>
      <c r="K766" s="418" t="s">
        <v>159</v>
      </c>
      <c r="L766" s="418" t="s">
        <v>160</v>
      </c>
      <c r="M766" s="1058"/>
      <c r="N766" s="689"/>
      <c r="O766" s="689">
        <v>1</v>
      </c>
      <c r="P766" s="689"/>
      <c r="Q766" s="689"/>
      <c r="R766" s="689">
        <v>2</v>
      </c>
      <c r="S766" s="689"/>
      <c r="T766" s="689"/>
      <c r="U766" s="689">
        <v>3</v>
      </c>
      <c r="V766" s="689"/>
      <c r="W766" s="689"/>
      <c r="X766" s="689">
        <v>4</v>
      </c>
      <c r="Y766" s="689"/>
      <c r="Z766" s="689"/>
      <c r="AA766" s="689"/>
    </row>
    <row r="767" spans="1:27" s="271" customFormat="1" ht="25.5">
      <c r="A767" s="278" t="s">
        <v>835</v>
      </c>
      <c r="B767" s="227"/>
      <c r="C767" s="699" t="s">
        <v>290</v>
      </c>
      <c r="D767" s="699" t="s">
        <v>291</v>
      </c>
      <c r="E767" s="614" t="s">
        <v>1152</v>
      </c>
      <c r="F767" s="614" t="s">
        <v>103</v>
      </c>
      <c r="G767" s="170" t="s">
        <v>357</v>
      </c>
      <c r="H767" s="614" t="s">
        <v>955</v>
      </c>
      <c r="I767" s="436"/>
      <c r="J767" s="436"/>
      <c r="K767" s="436"/>
      <c r="L767" s="436"/>
      <c r="M767" s="455"/>
      <c r="N767" s="30"/>
      <c r="O767" s="30"/>
      <c r="P767" s="30"/>
      <c r="Q767" s="30"/>
      <c r="R767" s="30"/>
      <c r="S767" s="30"/>
      <c r="T767" s="30"/>
      <c r="U767" s="30"/>
      <c r="V767" s="30"/>
      <c r="W767" s="30"/>
      <c r="X767" s="30"/>
      <c r="Y767" s="30"/>
      <c r="Z767" s="30"/>
      <c r="AA767" s="385"/>
    </row>
    <row r="768" spans="1:27" s="271" customFormat="1" ht="12.75">
      <c r="A768" s="278"/>
      <c r="B768" s="227"/>
      <c r="C768" s="699"/>
      <c r="D768" s="699"/>
      <c r="E768" s="614"/>
      <c r="F768" s="614"/>
      <c r="G768" s="170" t="s">
        <v>102</v>
      </c>
      <c r="H768" s="614"/>
      <c r="I768" s="436"/>
      <c r="J768" s="436">
        <v>30000000</v>
      </c>
      <c r="K768" s="436"/>
      <c r="L768" s="436"/>
      <c r="M768" s="437">
        <f>+I768+J768+K768+L768</f>
        <v>30000000</v>
      </c>
      <c r="N768" s="30"/>
      <c r="O768" s="30"/>
      <c r="P768" s="30"/>
      <c r="Q768" s="30"/>
      <c r="R768" s="30"/>
      <c r="S768" s="30"/>
      <c r="T768" s="30"/>
      <c r="U768" s="30"/>
      <c r="V768" s="30"/>
      <c r="W768" s="30"/>
      <c r="X768" s="30"/>
      <c r="Y768" s="30"/>
      <c r="Z768" s="30"/>
      <c r="AA768" s="385"/>
    </row>
    <row r="769" spans="1:27" s="271" customFormat="1" ht="12.75">
      <c r="A769" s="278"/>
      <c r="B769" s="227"/>
      <c r="C769" s="699"/>
      <c r="D769" s="699"/>
      <c r="E769" s="614"/>
      <c r="F769" s="614"/>
      <c r="G769" s="170" t="s">
        <v>84</v>
      </c>
      <c r="H769" s="614"/>
      <c r="I769" s="436"/>
      <c r="J769" s="436"/>
      <c r="K769" s="436"/>
      <c r="L769" s="436"/>
      <c r="M769" s="455"/>
      <c r="N769" s="30"/>
      <c r="O769" s="30"/>
      <c r="P769" s="30"/>
      <c r="Q769" s="30"/>
      <c r="R769" s="30"/>
      <c r="S769" s="30"/>
      <c r="T769" s="30"/>
      <c r="U769" s="30"/>
      <c r="V769" s="30"/>
      <c r="W769" s="30"/>
      <c r="X769" s="30"/>
      <c r="Y769" s="30"/>
      <c r="Z769" s="30"/>
      <c r="AA769" s="385"/>
    </row>
    <row r="770" spans="1:27" ht="15">
      <c r="A770" s="1076" t="s">
        <v>743</v>
      </c>
      <c r="B770" s="1076"/>
      <c r="C770" s="1076"/>
      <c r="D770" s="1076"/>
      <c r="E770" s="1076"/>
      <c r="F770" s="1076"/>
      <c r="G770" s="1076"/>
      <c r="H770" s="1076"/>
      <c r="I770" s="430">
        <f>SUM(I764:I769)</f>
        <v>0</v>
      </c>
      <c r="J770" s="430">
        <f>SUM(J769:J769)</f>
        <v>0</v>
      </c>
      <c r="K770" s="430">
        <f>SUM(K769:K769)</f>
        <v>0</v>
      </c>
      <c r="L770" s="430">
        <f>SUM(L769:L769)</f>
        <v>0</v>
      </c>
      <c r="M770" s="430">
        <f>SUM(M769:M769)</f>
        <v>0</v>
      </c>
      <c r="N770" s="1077"/>
      <c r="O770" s="1077"/>
      <c r="P770" s="1077"/>
      <c r="Q770" s="1077"/>
      <c r="R770" s="1077"/>
      <c r="S770" s="1077"/>
      <c r="T770" s="1077"/>
      <c r="U770" s="1077"/>
      <c r="V770" s="1077"/>
      <c r="W770" s="1077"/>
      <c r="X770" s="1077"/>
      <c r="Y770" s="1077"/>
      <c r="Z770" s="1077"/>
      <c r="AA770" s="380"/>
    </row>
    <row r="820" spans="1:27" s="2" customFormat="1" ht="18">
      <c r="A820" s="1087" t="s">
        <v>172</v>
      </c>
      <c r="B820" s="1088"/>
      <c r="C820" s="1088"/>
      <c r="D820" s="1088"/>
      <c r="E820" s="1088"/>
      <c r="F820" s="1088"/>
      <c r="G820" s="1088"/>
      <c r="H820" s="1088"/>
      <c r="I820" s="1088"/>
      <c r="J820" s="1088"/>
      <c r="K820" s="1088"/>
      <c r="L820" s="1088"/>
      <c r="M820" s="1088"/>
      <c r="N820" s="1088"/>
      <c r="O820" s="1088"/>
      <c r="P820" s="1088"/>
      <c r="Q820" s="1088"/>
      <c r="R820" s="1088"/>
      <c r="S820" s="1088"/>
      <c r="T820" s="1088"/>
      <c r="U820" s="1088"/>
      <c r="V820" s="1088"/>
      <c r="W820" s="1088"/>
      <c r="X820" s="1088"/>
      <c r="Y820" s="1088"/>
      <c r="Z820" s="1088"/>
      <c r="AA820" s="1088"/>
    </row>
    <row r="821" spans="1:27" s="2" customFormat="1" ht="18">
      <c r="A821" s="1088"/>
      <c r="B821" s="1088"/>
      <c r="C821" s="1088"/>
      <c r="D821" s="1088"/>
      <c r="E821" s="1088"/>
      <c r="F821" s="1088"/>
      <c r="G821" s="1088"/>
      <c r="H821" s="1088"/>
      <c r="I821" s="1088"/>
      <c r="J821" s="1088"/>
      <c r="K821" s="1088"/>
      <c r="L821" s="1088"/>
      <c r="M821" s="1088"/>
      <c r="N821" s="1088"/>
      <c r="O821" s="1088"/>
      <c r="P821" s="1088"/>
      <c r="Q821" s="1088"/>
      <c r="R821" s="1088"/>
      <c r="S821" s="1088"/>
      <c r="T821" s="1088"/>
      <c r="U821" s="1088"/>
      <c r="V821" s="1088"/>
      <c r="W821" s="1088"/>
      <c r="X821" s="1088"/>
      <c r="Y821" s="1088"/>
      <c r="Z821" s="1088"/>
      <c r="AA821" s="1088"/>
    </row>
    <row r="822" spans="1:27" s="285" customFormat="1" ht="18" customHeight="1">
      <c r="A822" s="17" t="s">
        <v>164</v>
      </c>
      <c r="B822" s="894" t="s">
        <v>293</v>
      </c>
      <c r="C822" s="894"/>
      <c r="D822" s="894"/>
      <c r="E822" s="894"/>
      <c r="F822" s="894"/>
      <c r="G822" s="894"/>
      <c r="H822" s="894"/>
      <c r="I822" s="894"/>
      <c r="J822" s="894"/>
      <c r="K822" s="894"/>
      <c r="L822" s="894"/>
      <c r="M822" s="894"/>
      <c r="N822" s="894"/>
      <c r="O822" s="894"/>
      <c r="P822" s="894"/>
      <c r="Q822" s="894"/>
      <c r="R822" s="894"/>
      <c r="S822" s="894"/>
      <c r="T822" s="894"/>
      <c r="U822" s="894"/>
      <c r="V822" s="894"/>
      <c r="W822" s="894"/>
      <c r="X822" s="894"/>
      <c r="Y822" s="894"/>
      <c r="Z822" s="894"/>
      <c r="AA822" s="894"/>
    </row>
    <row r="823" spans="1:27" s="285" customFormat="1" ht="18" customHeight="1">
      <c r="A823" s="309" t="s">
        <v>165</v>
      </c>
      <c r="B823" s="857" t="s">
        <v>292</v>
      </c>
      <c r="C823" s="857"/>
      <c r="D823" s="857"/>
      <c r="E823" s="857"/>
      <c r="F823" s="857"/>
      <c r="G823" s="857"/>
      <c r="H823" s="857"/>
      <c r="I823" s="857"/>
      <c r="J823" s="857"/>
      <c r="K823" s="857"/>
      <c r="L823" s="857"/>
      <c r="M823" s="857"/>
      <c r="N823" s="857"/>
      <c r="O823" s="857"/>
      <c r="P823" s="857"/>
      <c r="Q823" s="857"/>
      <c r="R823" s="857"/>
      <c r="S823" s="857"/>
      <c r="T823" s="857"/>
      <c r="U823" s="857"/>
      <c r="V823" s="857"/>
      <c r="W823" s="857"/>
      <c r="X823" s="857"/>
      <c r="Y823" s="857"/>
      <c r="Z823" s="857"/>
      <c r="AA823" s="857"/>
    </row>
    <row r="824" spans="1:27" s="285" customFormat="1" ht="18" customHeight="1">
      <c r="A824" s="17" t="s">
        <v>166</v>
      </c>
      <c r="B824" s="895" t="s">
        <v>294</v>
      </c>
      <c r="C824" s="895"/>
      <c r="D824" s="895"/>
      <c r="E824" s="895"/>
      <c r="F824" s="895"/>
      <c r="G824" s="895"/>
      <c r="H824" s="895"/>
      <c r="I824" s="895"/>
      <c r="J824" s="895"/>
      <c r="K824" s="895"/>
      <c r="L824" s="895"/>
      <c r="M824" s="895"/>
      <c r="N824" s="895"/>
      <c r="O824" s="895"/>
      <c r="P824" s="895"/>
      <c r="Q824" s="895"/>
      <c r="R824" s="895"/>
      <c r="S824" s="895"/>
      <c r="T824" s="895"/>
      <c r="U824" s="895"/>
      <c r="V824" s="895"/>
      <c r="W824" s="895"/>
      <c r="X824" s="895"/>
      <c r="Y824" s="895"/>
      <c r="Z824" s="895"/>
      <c r="AA824" s="895"/>
    </row>
    <row r="825" spans="1:27" s="212" customFormat="1" ht="15">
      <c r="A825" s="686" t="s">
        <v>162</v>
      </c>
      <c r="B825" s="686" t="s">
        <v>168</v>
      </c>
      <c r="C825" s="686" t="s">
        <v>167</v>
      </c>
      <c r="D825" s="686" t="s">
        <v>170</v>
      </c>
      <c r="E825" s="686" t="s">
        <v>154</v>
      </c>
      <c r="F825" s="686" t="s">
        <v>169</v>
      </c>
      <c r="G825" s="686" t="s">
        <v>155</v>
      </c>
      <c r="H825" s="686" t="s">
        <v>174</v>
      </c>
      <c r="I825" s="1058" t="s">
        <v>156</v>
      </c>
      <c r="J825" s="1058"/>
      <c r="K825" s="1058"/>
      <c r="L825" s="1058"/>
      <c r="M825" s="1058" t="s">
        <v>163</v>
      </c>
      <c r="N825" s="689" t="s">
        <v>161</v>
      </c>
      <c r="O825" s="686" t="s">
        <v>173</v>
      </c>
      <c r="P825" s="686"/>
      <c r="Q825" s="686"/>
      <c r="R825" s="686"/>
      <c r="S825" s="686"/>
      <c r="T825" s="686"/>
      <c r="U825" s="686"/>
      <c r="V825" s="686"/>
      <c r="W825" s="686"/>
      <c r="X825" s="686"/>
      <c r="Y825" s="686"/>
      <c r="Z825" s="686"/>
      <c r="AA825" s="689" t="s">
        <v>441</v>
      </c>
    </row>
    <row r="826" spans="1:27" s="212" customFormat="1" ht="15" customHeight="1">
      <c r="A826" s="686"/>
      <c r="B826" s="686"/>
      <c r="C826" s="686"/>
      <c r="D826" s="686"/>
      <c r="E826" s="686"/>
      <c r="F826" s="686"/>
      <c r="G826" s="686"/>
      <c r="H826" s="686"/>
      <c r="I826" s="418" t="s">
        <v>157</v>
      </c>
      <c r="J826" s="418" t="s">
        <v>158</v>
      </c>
      <c r="K826" s="418" t="s">
        <v>159</v>
      </c>
      <c r="L826" s="418" t="s">
        <v>160</v>
      </c>
      <c r="M826" s="1058"/>
      <c r="N826" s="689"/>
      <c r="O826" s="689">
        <v>1</v>
      </c>
      <c r="P826" s="689"/>
      <c r="Q826" s="689"/>
      <c r="R826" s="689">
        <v>2</v>
      </c>
      <c r="S826" s="689"/>
      <c r="T826" s="689"/>
      <c r="U826" s="689">
        <v>3</v>
      </c>
      <c r="V826" s="689"/>
      <c r="W826" s="689"/>
      <c r="X826" s="689">
        <v>4</v>
      </c>
      <c r="Y826" s="689"/>
      <c r="Z826" s="689"/>
      <c r="AA826" s="689"/>
    </row>
    <row r="827" spans="1:27" s="271" customFormat="1" ht="12.75">
      <c r="A827" s="699" t="s">
        <v>836</v>
      </c>
      <c r="B827" s="699" t="s">
        <v>840</v>
      </c>
      <c r="C827" s="699" t="s">
        <v>295</v>
      </c>
      <c r="D827" s="699" t="s">
        <v>296</v>
      </c>
      <c r="E827" s="614" t="s">
        <v>407</v>
      </c>
      <c r="F827" s="614" t="s">
        <v>1153</v>
      </c>
      <c r="G827" s="170" t="s">
        <v>318</v>
      </c>
      <c r="H827" s="614" t="s">
        <v>417</v>
      </c>
      <c r="I827" s="1109"/>
      <c r="J827" s="1109">
        <v>1000000</v>
      </c>
      <c r="K827" s="1109"/>
      <c r="L827" s="1109"/>
      <c r="M827" s="1092">
        <f>+I827+J827+L827</f>
        <v>1000000</v>
      </c>
      <c r="N827" s="30"/>
      <c r="O827" s="155"/>
      <c r="P827" s="155"/>
      <c r="Q827" s="155"/>
      <c r="R827" s="155"/>
      <c r="S827" s="155"/>
      <c r="T827" s="155"/>
      <c r="U827" s="155"/>
      <c r="V827" s="155"/>
      <c r="W827" s="155"/>
      <c r="X827" s="155"/>
      <c r="Y827" s="155"/>
      <c r="Z827" s="155"/>
      <c r="AA827" s="385"/>
    </row>
    <row r="828" spans="1:27" s="271" customFormat="1" ht="12.75">
      <c r="A828" s="699"/>
      <c r="B828" s="699"/>
      <c r="C828" s="699"/>
      <c r="D828" s="699"/>
      <c r="E828" s="614"/>
      <c r="F828" s="614"/>
      <c r="G828" s="170" t="s">
        <v>379</v>
      </c>
      <c r="H828" s="614"/>
      <c r="I828" s="1109"/>
      <c r="J828" s="1109"/>
      <c r="K828" s="1109"/>
      <c r="L828" s="1109"/>
      <c r="M828" s="1092">
        <f>+I828+J827+K828+L828</f>
        <v>1000000</v>
      </c>
      <c r="N828" s="30"/>
      <c r="O828" s="155"/>
      <c r="P828" s="155"/>
      <c r="Q828" s="155"/>
      <c r="R828" s="155"/>
      <c r="S828" s="155"/>
      <c r="T828" s="155"/>
      <c r="U828" s="155"/>
      <c r="V828" s="155"/>
      <c r="W828" s="155"/>
      <c r="X828" s="155"/>
      <c r="Y828" s="155"/>
      <c r="Z828" s="155"/>
      <c r="AA828" s="385"/>
    </row>
    <row r="829" spans="1:27" s="271" customFormat="1" ht="12.75">
      <c r="A829" s="699"/>
      <c r="B829" s="699"/>
      <c r="C829" s="699"/>
      <c r="D829" s="699"/>
      <c r="E829" s="614"/>
      <c r="F829" s="614"/>
      <c r="G829" s="170" t="s">
        <v>1080</v>
      </c>
      <c r="H829" s="614"/>
      <c r="I829" s="1109"/>
      <c r="J829" s="1109"/>
      <c r="K829" s="1109"/>
      <c r="L829" s="1109"/>
      <c r="M829" s="1092">
        <f>+I829+J829+K829+L829</f>
        <v>0</v>
      </c>
      <c r="N829" s="30"/>
      <c r="O829" s="155"/>
      <c r="P829" s="155"/>
      <c r="Q829" s="155"/>
      <c r="R829" s="155"/>
      <c r="S829" s="155"/>
      <c r="T829" s="155"/>
      <c r="U829" s="155"/>
      <c r="V829" s="155"/>
      <c r="W829" s="155"/>
      <c r="X829" s="155"/>
      <c r="Y829" s="155"/>
      <c r="Z829" s="155"/>
      <c r="AA829" s="385"/>
    </row>
    <row r="830" spans="1:27" s="271" customFormat="1" ht="12.75">
      <c r="A830" s="699"/>
      <c r="B830" s="699"/>
      <c r="C830" s="699"/>
      <c r="D830" s="699"/>
      <c r="E830" s="911" t="s">
        <v>1154</v>
      </c>
      <c r="F830" s="614" t="s">
        <v>1155</v>
      </c>
      <c r="G830" s="170" t="s">
        <v>318</v>
      </c>
      <c r="H830" s="614" t="s">
        <v>417</v>
      </c>
      <c r="I830" s="1108"/>
      <c r="J830" s="1109">
        <v>1000000</v>
      </c>
      <c r="K830" s="1109"/>
      <c r="L830" s="1109"/>
      <c r="M830" s="1092">
        <f>+I830+J830+K830+L830</f>
        <v>1000000</v>
      </c>
      <c r="N830" s="30"/>
      <c r="O830" s="155"/>
      <c r="P830" s="155"/>
      <c r="Q830" s="155"/>
      <c r="R830" s="155"/>
      <c r="S830" s="155"/>
      <c r="T830" s="155"/>
      <c r="U830" s="155"/>
      <c r="V830" s="155"/>
      <c r="W830" s="155"/>
      <c r="X830" s="155"/>
      <c r="Y830" s="155"/>
      <c r="Z830" s="155"/>
      <c r="AA830" s="385"/>
    </row>
    <row r="831" spans="1:27" s="271" customFormat="1" ht="12.75">
      <c r="A831" s="699"/>
      <c r="B831" s="699"/>
      <c r="C831" s="699"/>
      <c r="D831" s="699"/>
      <c r="E831" s="911"/>
      <c r="F831" s="614"/>
      <c r="G831" s="170" t="s">
        <v>379</v>
      </c>
      <c r="H831" s="614"/>
      <c r="I831" s="1108"/>
      <c r="J831" s="1109"/>
      <c r="K831" s="1109"/>
      <c r="L831" s="1109"/>
      <c r="M831" s="1092"/>
      <c r="N831" s="30"/>
      <c r="O831" s="155"/>
      <c r="P831" s="155"/>
      <c r="Q831" s="155"/>
      <c r="R831" s="155"/>
      <c r="S831" s="155"/>
      <c r="T831" s="155"/>
      <c r="U831" s="155"/>
      <c r="V831" s="155"/>
      <c r="W831" s="155"/>
      <c r="X831" s="155"/>
      <c r="Y831" s="155"/>
      <c r="Z831" s="155"/>
      <c r="AA831" s="385"/>
    </row>
    <row r="832" spans="1:27" s="271" customFormat="1" ht="12.75">
      <c r="A832" s="699"/>
      <c r="B832" s="699"/>
      <c r="C832" s="699"/>
      <c r="D832" s="699"/>
      <c r="E832" s="911"/>
      <c r="F832" s="614"/>
      <c r="G832" s="170" t="s">
        <v>1080</v>
      </c>
      <c r="H832" s="614"/>
      <c r="I832" s="1108"/>
      <c r="J832" s="1109"/>
      <c r="K832" s="1109"/>
      <c r="L832" s="1109"/>
      <c r="M832" s="1092"/>
      <c r="N832" s="30"/>
      <c r="O832" s="155"/>
      <c r="P832" s="155"/>
      <c r="Q832" s="155"/>
      <c r="R832" s="155"/>
      <c r="S832" s="155"/>
      <c r="T832" s="155"/>
      <c r="U832" s="155"/>
      <c r="V832" s="155"/>
      <c r="W832" s="155"/>
      <c r="X832" s="155"/>
      <c r="Y832" s="155"/>
      <c r="Z832" s="155"/>
      <c r="AA832" s="385"/>
    </row>
    <row r="833" spans="1:27" s="271" customFormat="1" ht="76.5">
      <c r="A833" s="278"/>
      <c r="B833" s="227"/>
      <c r="C833" s="278"/>
      <c r="D833" s="278"/>
      <c r="E833" s="273" t="s">
        <v>1156</v>
      </c>
      <c r="F833" s="170"/>
      <c r="G833" s="170"/>
      <c r="H833" s="170"/>
      <c r="I833" s="456"/>
      <c r="J833" s="425">
        <v>48000000</v>
      </c>
      <c r="K833" s="457"/>
      <c r="L833" s="457"/>
      <c r="M833" s="458">
        <f>+I833+J833+L833</f>
        <v>48000000</v>
      </c>
      <c r="N833" s="30"/>
      <c r="O833" s="155"/>
      <c r="P833" s="155"/>
      <c r="Q833" s="155"/>
      <c r="R833" s="155"/>
      <c r="S833" s="155"/>
      <c r="T833" s="155"/>
      <c r="U833" s="155"/>
      <c r="V833" s="155"/>
      <c r="W833" s="155"/>
      <c r="X833" s="155"/>
      <c r="Y833" s="155"/>
      <c r="Z833" s="155"/>
      <c r="AA833" s="385"/>
    </row>
    <row r="834" spans="1:27" s="271" customFormat="1" ht="12.75">
      <c r="A834" s="278"/>
      <c r="B834" s="227"/>
      <c r="C834" s="278"/>
      <c r="D834" s="278"/>
      <c r="E834" s="273"/>
      <c r="F834" s="170"/>
      <c r="G834" s="170"/>
      <c r="H834" s="170"/>
      <c r="I834" s="456"/>
      <c r="J834" s="456"/>
      <c r="K834" s="456"/>
      <c r="L834" s="456"/>
      <c r="M834" s="459"/>
      <c r="N834" s="30"/>
      <c r="O834" s="155"/>
      <c r="P834" s="155"/>
      <c r="Q834" s="155"/>
      <c r="R834" s="155"/>
      <c r="S834" s="155"/>
      <c r="T834" s="155"/>
      <c r="U834" s="155"/>
      <c r="V834" s="155"/>
      <c r="W834" s="155"/>
      <c r="X834" s="155"/>
      <c r="Y834" s="155"/>
      <c r="Z834" s="155"/>
      <c r="AA834" s="385"/>
    </row>
    <row r="835" spans="1:27" s="271" customFormat="1" ht="25.5">
      <c r="A835" s="278" t="s">
        <v>837</v>
      </c>
      <c r="B835" s="227"/>
      <c r="C835" s="278" t="s">
        <v>838</v>
      </c>
      <c r="D835" s="278" t="s">
        <v>839</v>
      </c>
      <c r="E835" s="19"/>
      <c r="F835" s="19"/>
      <c r="G835" s="19"/>
      <c r="H835" s="19"/>
      <c r="I835" s="453"/>
      <c r="J835" s="453"/>
      <c r="K835" s="453"/>
      <c r="L835" s="453"/>
      <c r="M835" s="460"/>
      <c r="N835" s="30"/>
      <c r="O835" s="155"/>
      <c r="P835" s="155"/>
      <c r="Q835" s="155"/>
      <c r="R835" s="155"/>
      <c r="S835" s="155"/>
      <c r="T835" s="155"/>
      <c r="U835" s="155"/>
      <c r="V835" s="155"/>
      <c r="W835" s="155"/>
      <c r="X835" s="155"/>
      <c r="Y835" s="155"/>
      <c r="Z835" s="155"/>
      <c r="AA835" s="385"/>
    </row>
    <row r="836" spans="1:27" ht="15">
      <c r="A836" s="1076" t="s">
        <v>743</v>
      </c>
      <c r="B836" s="1076"/>
      <c r="C836" s="1076"/>
      <c r="D836" s="1076"/>
      <c r="E836" s="1076"/>
      <c r="F836" s="1076"/>
      <c r="G836" s="1076"/>
      <c r="H836" s="1076"/>
      <c r="I836" s="430">
        <f>SUM(I826:I835)</f>
        <v>0</v>
      </c>
      <c r="J836" s="430">
        <f>SUM(J827:J835)</f>
        <v>50000000</v>
      </c>
      <c r="K836" s="430">
        <f>SUM(K827:K835)</f>
        <v>0</v>
      </c>
      <c r="L836" s="430">
        <f>SUM(L827:L835)</f>
        <v>0</v>
      </c>
      <c r="M836" s="430">
        <f>+M827+M830+M833+M834+M835</f>
        <v>50000000</v>
      </c>
      <c r="N836" s="1077"/>
      <c r="O836" s="1077"/>
      <c r="P836" s="1077"/>
      <c r="Q836" s="1077"/>
      <c r="R836" s="1077"/>
      <c r="S836" s="1077"/>
      <c r="T836" s="1077"/>
      <c r="U836" s="1077"/>
      <c r="V836" s="1077"/>
      <c r="W836" s="1077"/>
      <c r="X836" s="1077"/>
      <c r="Y836" s="1077"/>
      <c r="Z836" s="1077"/>
      <c r="AA836" s="380"/>
    </row>
    <row r="879" spans="1:27" s="2" customFormat="1" ht="18">
      <c r="A879" s="1087" t="s">
        <v>172</v>
      </c>
      <c r="B879" s="1088"/>
      <c r="C879" s="1088"/>
      <c r="D879" s="1088"/>
      <c r="E879" s="1088"/>
      <c r="F879" s="1088"/>
      <c r="G879" s="1088"/>
      <c r="H879" s="1088"/>
      <c r="I879" s="1088"/>
      <c r="J879" s="1088"/>
      <c r="K879" s="1088"/>
      <c r="L879" s="1088"/>
      <c r="M879" s="1088"/>
      <c r="N879" s="1088"/>
      <c r="O879" s="1088"/>
      <c r="P879" s="1088"/>
      <c r="Q879" s="1088"/>
      <c r="R879" s="1088"/>
      <c r="S879" s="1088"/>
      <c r="T879" s="1088"/>
      <c r="U879" s="1088"/>
      <c r="V879" s="1088"/>
      <c r="W879" s="1088"/>
      <c r="X879" s="1088"/>
      <c r="Y879" s="1088"/>
      <c r="Z879" s="1088"/>
      <c r="AA879" s="1088"/>
    </row>
    <row r="880" spans="1:27" s="2" customFormat="1" ht="18">
      <c r="A880" s="1088"/>
      <c r="B880" s="1088"/>
      <c r="C880" s="1088"/>
      <c r="D880" s="1088"/>
      <c r="E880" s="1088"/>
      <c r="F880" s="1088"/>
      <c r="G880" s="1088"/>
      <c r="H880" s="1088"/>
      <c r="I880" s="1088"/>
      <c r="J880" s="1088"/>
      <c r="K880" s="1088"/>
      <c r="L880" s="1088"/>
      <c r="M880" s="1088"/>
      <c r="N880" s="1088"/>
      <c r="O880" s="1088"/>
      <c r="P880" s="1088"/>
      <c r="Q880" s="1088"/>
      <c r="R880" s="1088"/>
      <c r="S880" s="1088"/>
      <c r="T880" s="1088"/>
      <c r="U880" s="1088"/>
      <c r="V880" s="1088"/>
      <c r="W880" s="1088"/>
      <c r="X880" s="1088"/>
      <c r="Y880" s="1088"/>
      <c r="Z880" s="1088"/>
      <c r="AA880" s="1088"/>
    </row>
    <row r="881" spans="1:27" s="285" customFormat="1" ht="21.75" customHeight="1">
      <c r="A881" s="284" t="s">
        <v>164</v>
      </c>
      <c r="B881" s="853" t="s">
        <v>266</v>
      </c>
      <c r="C881" s="853"/>
      <c r="D881" s="853"/>
      <c r="E881" s="853"/>
      <c r="F881" s="853"/>
      <c r="G881" s="853"/>
      <c r="H881" s="853"/>
      <c r="I881" s="853"/>
      <c r="J881" s="853"/>
      <c r="K881" s="853"/>
      <c r="L881" s="853"/>
      <c r="M881" s="853"/>
      <c r="N881" s="853"/>
      <c r="O881" s="853"/>
      <c r="P881" s="853"/>
      <c r="Q881" s="853"/>
      <c r="R881" s="853"/>
      <c r="S881" s="853"/>
      <c r="T881" s="853"/>
      <c r="U881" s="853"/>
      <c r="V881" s="853"/>
      <c r="W881" s="853"/>
      <c r="X881" s="853"/>
      <c r="Y881" s="853"/>
      <c r="Z881" s="853"/>
      <c r="AA881" s="853"/>
    </row>
    <row r="882" spans="1:27" s="285" customFormat="1" ht="21.75" customHeight="1">
      <c r="A882" s="286" t="s">
        <v>165</v>
      </c>
      <c r="B882" s="857" t="s">
        <v>267</v>
      </c>
      <c r="C882" s="857"/>
      <c r="D882" s="857"/>
      <c r="E882" s="857"/>
      <c r="F882" s="857"/>
      <c r="G882" s="857"/>
      <c r="H882" s="857"/>
      <c r="I882" s="857"/>
      <c r="J882" s="857"/>
      <c r="K882" s="857"/>
      <c r="L882" s="857"/>
      <c r="M882" s="857"/>
      <c r="N882" s="857"/>
      <c r="O882" s="857"/>
      <c r="P882" s="857"/>
      <c r="Q882" s="857"/>
      <c r="R882" s="857"/>
      <c r="S882" s="857"/>
      <c r="T882" s="857"/>
      <c r="U882" s="857"/>
      <c r="V882" s="857"/>
      <c r="W882" s="857"/>
      <c r="X882" s="857"/>
      <c r="Y882" s="857"/>
      <c r="Z882" s="857"/>
      <c r="AA882" s="857"/>
    </row>
    <row r="883" spans="1:27" s="285" customFormat="1" ht="21.75" customHeight="1">
      <c r="A883" s="284" t="s">
        <v>166</v>
      </c>
      <c r="B883" s="858" t="s">
        <v>268</v>
      </c>
      <c r="C883" s="858"/>
      <c r="D883" s="858"/>
      <c r="E883" s="858"/>
      <c r="F883" s="858"/>
      <c r="G883" s="858"/>
      <c r="H883" s="858"/>
      <c r="I883" s="858"/>
      <c r="J883" s="858"/>
      <c r="K883" s="858"/>
      <c r="L883" s="858"/>
      <c r="M883" s="858"/>
      <c r="N883" s="858"/>
      <c r="O883" s="858"/>
      <c r="P883" s="858"/>
      <c r="Q883" s="858"/>
      <c r="R883" s="858"/>
      <c r="S883" s="858"/>
      <c r="T883" s="858"/>
      <c r="U883" s="858"/>
      <c r="V883" s="858"/>
      <c r="W883" s="858"/>
      <c r="X883" s="858"/>
      <c r="Y883" s="858"/>
      <c r="Z883" s="858"/>
      <c r="AA883" s="858"/>
    </row>
    <row r="884" spans="1:27" s="212" customFormat="1" ht="15">
      <c r="A884" s="686" t="s">
        <v>162</v>
      </c>
      <c r="B884" s="686" t="s">
        <v>168</v>
      </c>
      <c r="C884" s="686" t="s">
        <v>167</v>
      </c>
      <c r="D884" s="686" t="s">
        <v>170</v>
      </c>
      <c r="E884" s="686" t="s">
        <v>154</v>
      </c>
      <c r="F884" s="686" t="s">
        <v>169</v>
      </c>
      <c r="G884" s="686" t="s">
        <v>155</v>
      </c>
      <c r="H884" s="686" t="s">
        <v>174</v>
      </c>
      <c r="I884" s="1058" t="s">
        <v>156</v>
      </c>
      <c r="J884" s="1058"/>
      <c r="K884" s="1058"/>
      <c r="L884" s="1058"/>
      <c r="M884" s="1058" t="s">
        <v>163</v>
      </c>
      <c r="N884" s="689" t="s">
        <v>161</v>
      </c>
      <c r="O884" s="686" t="s">
        <v>173</v>
      </c>
      <c r="P884" s="686"/>
      <c r="Q884" s="686"/>
      <c r="R884" s="686"/>
      <c r="S884" s="686"/>
      <c r="T884" s="686"/>
      <c r="U884" s="686"/>
      <c r="V884" s="686"/>
      <c r="W884" s="686"/>
      <c r="X884" s="686"/>
      <c r="Y884" s="686"/>
      <c r="Z884" s="686"/>
      <c r="AA884" s="689" t="s">
        <v>441</v>
      </c>
    </row>
    <row r="885" spans="1:27" s="212" customFormat="1" ht="15" customHeight="1">
      <c r="A885" s="686"/>
      <c r="B885" s="686"/>
      <c r="C885" s="686"/>
      <c r="D885" s="686"/>
      <c r="E885" s="686"/>
      <c r="F885" s="686"/>
      <c r="G885" s="686"/>
      <c r="H885" s="686"/>
      <c r="I885" s="418" t="s">
        <v>157</v>
      </c>
      <c r="J885" s="418" t="s">
        <v>158</v>
      </c>
      <c r="K885" s="418" t="s">
        <v>159</v>
      </c>
      <c r="L885" s="418" t="s">
        <v>160</v>
      </c>
      <c r="M885" s="1058"/>
      <c r="N885" s="689"/>
      <c r="O885" s="689">
        <v>1</v>
      </c>
      <c r="P885" s="689"/>
      <c r="Q885" s="689"/>
      <c r="R885" s="689">
        <v>2</v>
      </c>
      <c r="S885" s="689"/>
      <c r="T885" s="689"/>
      <c r="U885" s="689">
        <v>3</v>
      </c>
      <c r="V885" s="689"/>
      <c r="W885" s="689"/>
      <c r="X885" s="689">
        <v>4</v>
      </c>
      <c r="Y885" s="689"/>
      <c r="Z885" s="689"/>
      <c r="AA885" s="689"/>
    </row>
    <row r="886" spans="1:27" s="271" customFormat="1" ht="39" customHeight="1">
      <c r="A886" s="614" t="s">
        <v>790</v>
      </c>
      <c r="B886" s="170" t="s">
        <v>1157</v>
      </c>
      <c r="C886" s="278" t="s">
        <v>269</v>
      </c>
      <c r="D886" s="278" t="s">
        <v>270</v>
      </c>
      <c r="E886" s="170" t="s">
        <v>1158</v>
      </c>
      <c r="F886" s="170" t="s">
        <v>795</v>
      </c>
      <c r="G886" s="170" t="s">
        <v>1159</v>
      </c>
      <c r="H886" s="170" t="s">
        <v>797</v>
      </c>
      <c r="I886" s="436"/>
      <c r="J886" s="436">
        <v>500000</v>
      </c>
      <c r="K886" s="436"/>
      <c r="L886" s="436"/>
      <c r="M886" s="437">
        <f>+I886+J886+K886+L886</f>
        <v>500000</v>
      </c>
      <c r="N886" s="30"/>
      <c r="O886" s="30"/>
      <c r="P886" s="30"/>
      <c r="Q886" s="30"/>
      <c r="R886" s="30"/>
      <c r="S886" s="30"/>
      <c r="T886" s="30"/>
      <c r="U886" s="30"/>
      <c r="V886" s="30"/>
      <c r="W886" s="30"/>
      <c r="X886" s="30"/>
      <c r="Y886" s="30"/>
      <c r="Z886" s="30"/>
      <c r="AA886" s="385"/>
    </row>
    <row r="887" spans="1:27" s="271" customFormat="1" ht="39" customHeight="1">
      <c r="A887" s="614"/>
      <c r="B887" s="170"/>
      <c r="C887" s="278"/>
      <c r="D887" s="278"/>
      <c r="E887" s="170" t="s">
        <v>1160</v>
      </c>
      <c r="F887" s="170" t="s">
        <v>43</v>
      </c>
      <c r="G887" s="170" t="s">
        <v>44</v>
      </c>
      <c r="H887" s="170" t="s">
        <v>45</v>
      </c>
      <c r="I887" s="436"/>
      <c r="J887" s="436">
        <v>1500000</v>
      </c>
      <c r="K887" s="436"/>
      <c r="L887" s="436"/>
      <c r="M887" s="437">
        <f aca="true" t="shared" si="6" ref="M887:M892">+I887+J887+K887+L887</f>
        <v>1500000</v>
      </c>
      <c r="N887" s="30"/>
      <c r="O887" s="30"/>
      <c r="P887" s="30"/>
      <c r="Q887" s="30"/>
      <c r="R887" s="30"/>
      <c r="S887" s="30"/>
      <c r="T887" s="30"/>
      <c r="U887" s="30"/>
      <c r="V887" s="30"/>
      <c r="W887" s="30"/>
      <c r="X887" s="30"/>
      <c r="Y887" s="30"/>
      <c r="Z887" s="30"/>
      <c r="AA887" s="385"/>
    </row>
    <row r="888" spans="1:27" s="271" customFormat="1" ht="39" customHeight="1">
      <c r="A888" s="1099" t="s">
        <v>271</v>
      </c>
      <c r="B888" s="614" t="s">
        <v>1161</v>
      </c>
      <c r="C888" s="278" t="s">
        <v>272</v>
      </c>
      <c r="D888" s="278" t="s">
        <v>273</v>
      </c>
      <c r="E888" s="170"/>
      <c r="F888" s="170"/>
      <c r="G888" s="19"/>
      <c r="H888" s="19"/>
      <c r="I888" s="436"/>
      <c r="J888" s="436"/>
      <c r="K888" s="436"/>
      <c r="L888" s="436"/>
      <c r="M888" s="437">
        <f t="shared" si="6"/>
        <v>0</v>
      </c>
      <c r="N888" s="30"/>
      <c r="O888" s="30"/>
      <c r="P888" s="30"/>
      <c r="Q888" s="30"/>
      <c r="R888" s="30"/>
      <c r="S888" s="30"/>
      <c r="T888" s="30"/>
      <c r="U888" s="30"/>
      <c r="V888" s="30"/>
      <c r="W888" s="30"/>
      <c r="X888" s="30"/>
      <c r="Y888" s="30"/>
      <c r="Z888" s="30"/>
      <c r="AA888" s="385"/>
    </row>
    <row r="889" spans="1:27" s="271" customFormat="1" ht="39" customHeight="1">
      <c r="A889" s="1099"/>
      <c r="B889" s="614"/>
      <c r="C889" s="278" t="s">
        <v>274</v>
      </c>
      <c r="D889" s="278" t="s">
        <v>275</v>
      </c>
      <c r="E889" s="170" t="s">
        <v>81</v>
      </c>
      <c r="F889" s="170" t="s">
        <v>897</v>
      </c>
      <c r="G889" s="170" t="s">
        <v>799</v>
      </c>
      <c r="H889" s="170" t="s">
        <v>415</v>
      </c>
      <c r="I889" s="436"/>
      <c r="J889" s="436">
        <v>5000000</v>
      </c>
      <c r="K889" s="436"/>
      <c r="L889" s="436"/>
      <c r="M889" s="437">
        <f t="shared" si="6"/>
        <v>5000000</v>
      </c>
      <c r="N889" s="30"/>
      <c r="O889" s="30"/>
      <c r="P889" s="30"/>
      <c r="Q889" s="30"/>
      <c r="R889" s="30"/>
      <c r="S889" s="30"/>
      <c r="T889" s="30"/>
      <c r="U889" s="30"/>
      <c r="V889" s="30"/>
      <c r="W889" s="30"/>
      <c r="X889" s="30"/>
      <c r="Y889" s="30"/>
      <c r="Z889" s="30"/>
      <c r="AA889" s="385"/>
    </row>
    <row r="890" spans="1:27" s="271" customFormat="1" ht="39" customHeight="1">
      <c r="A890" s="1099"/>
      <c r="B890" s="614"/>
      <c r="C890" s="278" t="s">
        <v>276</v>
      </c>
      <c r="D890" s="278" t="s">
        <v>277</v>
      </c>
      <c r="E890" s="157"/>
      <c r="F890" s="157"/>
      <c r="G890" s="19"/>
      <c r="H890" s="19"/>
      <c r="I890" s="436"/>
      <c r="J890" s="436"/>
      <c r="K890" s="436"/>
      <c r="L890" s="436"/>
      <c r="M890" s="437">
        <f t="shared" si="6"/>
        <v>0</v>
      </c>
      <c r="N890" s="30"/>
      <c r="O890" s="30"/>
      <c r="P890" s="30"/>
      <c r="Q890" s="30"/>
      <c r="R890" s="30"/>
      <c r="S890" s="30"/>
      <c r="T890" s="30"/>
      <c r="U890" s="30"/>
      <c r="V890" s="30"/>
      <c r="W890" s="30"/>
      <c r="X890" s="30"/>
      <c r="Y890" s="30"/>
      <c r="Z890" s="30"/>
      <c r="AA890" s="385"/>
    </row>
    <row r="891" spans="1:27" s="271" customFormat="1" ht="39" customHeight="1">
      <c r="A891" s="1099"/>
      <c r="B891" s="614"/>
      <c r="C891" s="278" t="s">
        <v>791</v>
      </c>
      <c r="D891" s="278" t="s">
        <v>792</v>
      </c>
      <c r="E891" s="19"/>
      <c r="F891" s="19"/>
      <c r="G891" s="19"/>
      <c r="H891" s="19"/>
      <c r="I891" s="436"/>
      <c r="J891" s="436"/>
      <c r="K891" s="436"/>
      <c r="L891" s="436"/>
      <c r="M891" s="437">
        <f t="shared" si="6"/>
        <v>0</v>
      </c>
      <c r="N891" s="30"/>
      <c r="O891" s="30"/>
      <c r="P891" s="30"/>
      <c r="Q891" s="30"/>
      <c r="R891" s="30"/>
      <c r="S891" s="30"/>
      <c r="T891" s="30"/>
      <c r="U891" s="30"/>
      <c r="V891" s="30"/>
      <c r="W891" s="30"/>
      <c r="X891" s="30"/>
      <c r="Y891" s="30"/>
      <c r="Z891" s="30"/>
      <c r="AA891" s="385"/>
    </row>
    <row r="892" spans="1:27" s="271" customFormat="1" ht="39" customHeight="1">
      <c r="A892" s="1099"/>
      <c r="B892" s="614"/>
      <c r="C892" s="278" t="s">
        <v>278</v>
      </c>
      <c r="D892" s="278" t="s">
        <v>279</v>
      </c>
      <c r="E892" s="19"/>
      <c r="F892" s="19"/>
      <c r="G892" s="19"/>
      <c r="H892" s="19"/>
      <c r="I892" s="436"/>
      <c r="J892" s="436"/>
      <c r="K892" s="436"/>
      <c r="L892" s="436"/>
      <c r="M892" s="437">
        <f t="shared" si="6"/>
        <v>0</v>
      </c>
      <c r="N892" s="30"/>
      <c r="O892" s="30"/>
      <c r="P892" s="30"/>
      <c r="Q892" s="30"/>
      <c r="R892" s="30"/>
      <c r="S892" s="30"/>
      <c r="T892" s="30"/>
      <c r="U892" s="30"/>
      <c r="V892" s="30"/>
      <c r="W892" s="30"/>
      <c r="X892" s="30"/>
      <c r="Y892" s="30"/>
      <c r="Z892" s="30"/>
      <c r="AA892" s="385"/>
    </row>
    <row r="893" spans="1:27" ht="15">
      <c r="A893" s="1076" t="s">
        <v>743</v>
      </c>
      <c r="B893" s="1076"/>
      <c r="C893" s="1076"/>
      <c r="D893" s="1076"/>
      <c r="E893" s="1076"/>
      <c r="F893" s="1076"/>
      <c r="G893" s="1076"/>
      <c r="H893" s="1076"/>
      <c r="I893" s="430">
        <f>+I892</f>
        <v>0</v>
      </c>
      <c r="J893" s="430">
        <f>+J892</f>
        <v>0</v>
      </c>
      <c r="K893" s="430">
        <f>+K892</f>
        <v>0</v>
      </c>
      <c r="L893" s="430">
        <f>+L892</f>
        <v>0</v>
      </c>
      <c r="M893" s="430">
        <f>+M892</f>
        <v>0</v>
      </c>
      <c r="N893" s="1077"/>
      <c r="O893" s="1077"/>
      <c r="P893" s="1077"/>
      <c r="Q893" s="1077"/>
      <c r="R893" s="1077"/>
      <c r="S893" s="1077"/>
      <c r="T893" s="1077"/>
      <c r="U893" s="1077"/>
      <c r="V893" s="1077"/>
      <c r="W893" s="1077"/>
      <c r="X893" s="1077"/>
      <c r="Y893" s="1077"/>
      <c r="Z893" s="1077"/>
      <c r="AA893" s="380"/>
    </row>
    <row r="928" spans="1:27" s="2" customFormat="1" ht="18">
      <c r="A928" s="1087" t="s">
        <v>172</v>
      </c>
      <c r="B928" s="1088"/>
      <c r="C928" s="1088"/>
      <c r="D928" s="1088"/>
      <c r="E928" s="1088"/>
      <c r="F928" s="1088"/>
      <c r="G928" s="1088"/>
      <c r="H928" s="1088"/>
      <c r="I928" s="1088"/>
      <c r="J928" s="1088"/>
      <c r="K928" s="1088"/>
      <c r="L928" s="1088"/>
      <c r="M928" s="1088"/>
      <c r="N928" s="1088"/>
      <c r="O928" s="1088"/>
      <c r="P928" s="1088"/>
      <c r="Q928" s="1088"/>
      <c r="R928" s="1088"/>
      <c r="S928" s="1088"/>
      <c r="T928" s="1088"/>
      <c r="U928" s="1088"/>
      <c r="V928" s="1088"/>
      <c r="W928" s="1088"/>
      <c r="X928" s="1088"/>
      <c r="Y928" s="1088"/>
      <c r="Z928" s="1088"/>
      <c r="AA928" s="1088"/>
    </row>
    <row r="929" spans="1:27" s="2" customFormat="1" ht="18">
      <c r="A929" s="1088"/>
      <c r="B929" s="1088"/>
      <c r="C929" s="1088"/>
      <c r="D929" s="1088"/>
      <c r="E929" s="1088"/>
      <c r="F929" s="1088"/>
      <c r="G929" s="1088"/>
      <c r="H929" s="1088"/>
      <c r="I929" s="1088"/>
      <c r="J929" s="1088"/>
      <c r="K929" s="1088"/>
      <c r="L929" s="1088"/>
      <c r="M929" s="1088"/>
      <c r="N929" s="1088"/>
      <c r="O929" s="1088"/>
      <c r="P929" s="1088"/>
      <c r="Q929" s="1088"/>
      <c r="R929" s="1088"/>
      <c r="S929" s="1088"/>
      <c r="T929" s="1088"/>
      <c r="U929" s="1088"/>
      <c r="V929" s="1088"/>
      <c r="W929" s="1088"/>
      <c r="X929" s="1088"/>
      <c r="Y929" s="1088"/>
      <c r="Z929" s="1088"/>
      <c r="AA929" s="1088"/>
    </row>
    <row r="930" spans="1:27" s="285" customFormat="1" ht="25.5" customHeight="1">
      <c r="A930" s="17" t="s">
        <v>164</v>
      </c>
      <c r="B930" s="894" t="s">
        <v>297</v>
      </c>
      <c r="C930" s="894"/>
      <c r="D930" s="894"/>
      <c r="E930" s="894"/>
      <c r="F930" s="894"/>
      <c r="G930" s="894"/>
      <c r="H930" s="894"/>
      <c r="I930" s="894"/>
      <c r="J930" s="894"/>
      <c r="K930" s="894"/>
      <c r="L930" s="894"/>
      <c r="M930" s="894"/>
      <c r="N930" s="894"/>
      <c r="O930" s="894"/>
      <c r="P930" s="894"/>
      <c r="Q930" s="894"/>
      <c r="R930" s="894"/>
      <c r="S930" s="894"/>
      <c r="T930" s="894"/>
      <c r="U930" s="894"/>
      <c r="V930" s="894"/>
      <c r="W930" s="894"/>
      <c r="X930" s="894"/>
      <c r="Y930" s="894"/>
      <c r="Z930" s="894"/>
      <c r="AA930" s="894"/>
    </row>
    <row r="931" spans="1:27" s="285" customFormat="1" ht="25.5" customHeight="1">
      <c r="A931" s="309" t="s">
        <v>165</v>
      </c>
      <c r="B931" s="857" t="s">
        <v>298</v>
      </c>
      <c r="C931" s="857"/>
      <c r="D931" s="857"/>
      <c r="E931" s="857"/>
      <c r="F931" s="857"/>
      <c r="G931" s="857"/>
      <c r="H931" s="857"/>
      <c r="I931" s="857"/>
      <c r="J931" s="857"/>
      <c r="K931" s="857"/>
      <c r="L931" s="857"/>
      <c r="M931" s="857"/>
      <c r="N931" s="857"/>
      <c r="O931" s="857"/>
      <c r="P931" s="857"/>
      <c r="Q931" s="857"/>
      <c r="R931" s="857"/>
      <c r="S931" s="857"/>
      <c r="T931" s="857"/>
      <c r="U931" s="857"/>
      <c r="V931" s="857"/>
      <c r="W931" s="857"/>
      <c r="X931" s="857"/>
      <c r="Y931" s="857"/>
      <c r="Z931" s="857"/>
      <c r="AA931" s="857"/>
    </row>
    <row r="932" spans="1:27" s="285" customFormat="1" ht="25.5" customHeight="1">
      <c r="A932" s="17" t="s">
        <v>166</v>
      </c>
      <c r="B932" s="895" t="s">
        <v>299</v>
      </c>
      <c r="C932" s="895"/>
      <c r="D932" s="895"/>
      <c r="E932" s="895"/>
      <c r="F932" s="895"/>
      <c r="G932" s="895"/>
      <c r="H932" s="895"/>
      <c r="I932" s="895"/>
      <c r="J932" s="895"/>
      <c r="K932" s="895"/>
      <c r="L932" s="895"/>
      <c r="M932" s="895"/>
      <c r="N932" s="895"/>
      <c r="O932" s="895"/>
      <c r="P932" s="895"/>
      <c r="Q932" s="895"/>
      <c r="R932" s="895"/>
      <c r="S932" s="895"/>
      <c r="T932" s="895"/>
      <c r="U932" s="895"/>
      <c r="V932" s="895"/>
      <c r="W932" s="895"/>
      <c r="X932" s="895"/>
      <c r="Y932" s="895"/>
      <c r="Z932" s="895"/>
      <c r="AA932" s="895"/>
    </row>
    <row r="933" spans="1:27" s="212" customFormat="1" ht="15">
      <c r="A933" s="686" t="s">
        <v>162</v>
      </c>
      <c r="B933" s="686" t="s">
        <v>168</v>
      </c>
      <c r="C933" s="686" t="s">
        <v>167</v>
      </c>
      <c r="D933" s="686" t="s">
        <v>170</v>
      </c>
      <c r="E933" s="686" t="s">
        <v>154</v>
      </c>
      <c r="F933" s="686" t="s">
        <v>169</v>
      </c>
      <c r="G933" s="686" t="s">
        <v>155</v>
      </c>
      <c r="H933" s="686" t="s">
        <v>174</v>
      </c>
      <c r="I933" s="1058" t="s">
        <v>156</v>
      </c>
      <c r="J933" s="1058"/>
      <c r="K933" s="1058"/>
      <c r="L933" s="1058"/>
      <c r="M933" s="1058" t="s">
        <v>163</v>
      </c>
      <c r="N933" s="689" t="s">
        <v>161</v>
      </c>
      <c r="O933" s="686" t="s">
        <v>173</v>
      </c>
      <c r="P933" s="686"/>
      <c r="Q933" s="686"/>
      <c r="R933" s="686"/>
      <c r="S933" s="686"/>
      <c r="T933" s="686"/>
      <c r="U933" s="686"/>
      <c r="V933" s="686"/>
      <c r="W933" s="686"/>
      <c r="X933" s="686"/>
      <c r="Y933" s="686"/>
      <c r="Z933" s="686"/>
      <c r="AA933" s="689" t="s">
        <v>441</v>
      </c>
    </row>
    <row r="934" spans="1:27" s="212" customFormat="1" ht="15" customHeight="1">
      <c r="A934" s="686"/>
      <c r="B934" s="686"/>
      <c r="C934" s="686"/>
      <c r="D934" s="686"/>
      <c r="E934" s="686"/>
      <c r="F934" s="686"/>
      <c r="G934" s="686"/>
      <c r="H934" s="686"/>
      <c r="I934" s="418" t="s">
        <v>157</v>
      </c>
      <c r="J934" s="418" t="s">
        <v>158</v>
      </c>
      <c r="K934" s="418" t="s">
        <v>159</v>
      </c>
      <c r="L934" s="418" t="s">
        <v>160</v>
      </c>
      <c r="M934" s="1058"/>
      <c r="N934" s="689"/>
      <c r="O934" s="689">
        <v>1</v>
      </c>
      <c r="P934" s="689"/>
      <c r="Q934" s="689"/>
      <c r="R934" s="689">
        <v>2</v>
      </c>
      <c r="S934" s="689"/>
      <c r="T934" s="689"/>
      <c r="U934" s="689">
        <v>3</v>
      </c>
      <c r="V934" s="689"/>
      <c r="W934" s="689"/>
      <c r="X934" s="689">
        <v>4</v>
      </c>
      <c r="Y934" s="689"/>
      <c r="Z934" s="689"/>
      <c r="AA934" s="689"/>
    </row>
    <row r="935" spans="1:27" s="271" customFormat="1" ht="63.75">
      <c r="A935" s="282" t="s">
        <v>843</v>
      </c>
      <c r="B935" s="282" t="s">
        <v>1162</v>
      </c>
      <c r="C935" s="341" t="s">
        <v>844</v>
      </c>
      <c r="D935" s="282" t="s">
        <v>845</v>
      </c>
      <c r="E935" s="282" t="s">
        <v>1163</v>
      </c>
      <c r="F935" s="19"/>
      <c r="G935" s="19"/>
      <c r="H935" s="19"/>
      <c r="I935" s="461"/>
      <c r="J935" s="461"/>
      <c r="K935" s="461"/>
      <c r="L935" s="436">
        <v>2600000000</v>
      </c>
      <c r="M935" s="462">
        <f>+L935</f>
        <v>2600000000</v>
      </c>
      <c r="N935" s="30"/>
      <c r="O935" s="30"/>
      <c r="P935" s="30"/>
      <c r="Q935" s="30"/>
      <c r="R935" s="30"/>
      <c r="S935" s="30"/>
      <c r="T935" s="30"/>
      <c r="U935" s="30"/>
      <c r="V935" s="30"/>
      <c r="W935" s="30"/>
      <c r="X935" s="30"/>
      <c r="Y935" s="30"/>
      <c r="Z935" s="30"/>
      <c r="AA935" s="385"/>
    </row>
    <row r="936" spans="1:27" s="271" customFormat="1" ht="63.75">
      <c r="A936" s="282"/>
      <c r="B936" s="282"/>
      <c r="C936" s="341"/>
      <c r="D936" s="282"/>
      <c r="E936" s="282" t="s">
        <v>1164</v>
      </c>
      <c r="F936" s="19"/>
      <c r="G936" s="19"/>
      <c r="H936" s="19"/>
      <c r="I936" s="461"/>
      <c r="J936" s="461"/>
      <c r="K936" s="461"/>
      <c r="L936" s="436">
        <v>1944131043</v>
      </c>
      <c r="M936" s="462">
        <f>+L936</f>
        <v>1944131043</v>
      </c>
      <c r="N936" s="30"/>
      <c r="O936" s="30"/>
      <c r="P936" s="30"/>
      <c r="Q936" s="30"/>
      <c r="R936" s="30"/>
      <c r="S936" s="30"/>
      <c r="T936" s="30"/>
      <c r="U936" s="30"/>
      <c r="V936" s="30"/>
      <c r="W936" s="30"/>
      <c r="X936" s="30"/>
      <c r="Y936" s="30"/>
      <c r="Z936" s="30"/>
      <c r="AA936" s="385"/>
    </row>
    <row r="937" spans="1:27" s="271" customFormat="1" ht="25.5">
      <c r="A937" s="282" t="s">
        <v>302</v>
      </c>
      <c r="B937" s="227"/>
      <c r="C937" s="341"/>
      <c r="D937" s="282"/>
      <c r="E937" s="19"/>
      <c r="F937" s="19"/>
      <c r="G937" s="19"/>
      <c r="H937" s="19"/>
      <c r="I937" s="461"/>
      <c r="J937" s="461"/>
      <c r="K937" s="461"/>
      <c r="L937" s="436"/>
      <c r="M937" s="462"/>
      <c r="N937" s="30"/>
      <c r="O937" s="30"/>
      <c r="P937" s="30"/>
      <c r="Q937" s="30"/>
      <c r="R937" s="30"/>
      <c r="S937" s="30"/>
      <c r="T937" s="30"/>
      <c r="U937" s="30"/>
      <c r="V937" s="30"/>
      <c r="W937" s="30"/>
      <c r="X937" s="30"/>
      <c r="Y937" s="30"/>
      <c r="Z937" s="30"/>
      <c r="AA937" s="385"/>
    </row>
    <row r="938" spans="1:27" s="271" customFormat="1" ht="12.75">
      <c r="A938" s="282" t="s">
        <v>304</v>
      </c>
      <c r="B938" s="227"/>
      <c r="C938" s="341"/>
      <c r="D938" s="282"/>
      <c r="E938" s="19"/>
      <c r="F938" s="19"/>
      <c r="G938" s="19"/>
      <c r="H938" s="19"/>
      <c r="I938" s="461"/>
      <c r="J938" s="461"/>
      <c r="K938" s="461"/>
      <c r="L938" s="461"/>
      <c r="M938" s="462"/>
      <c r="N938" s="30"/>
      <c r="O938" s="30"/>
      <c r="P938" s="30"/>
      <c r="Q938" s="30"/>
      <c r="R938" s="30"/>
      <c r="S938" s="30"/>
      <c r="T938" s="30"/>
      <c r="U938" s="30"/>
      <c r="V938" s="30"/>
      <c r="W938" s="30"/>
      <c r="X938" s="30"/>
      <c r="Y938" s="30"/>
      <c r="Z938" s="30"/>
      <c r="AA938" s="385"/>
    </row>
    <row r="939" spans="1:27" s="271" customFormat="1" ht="38.25">
      <c r="A939" s="282" t="s">
        <v>305</v>
      </c>
      <c r="B939" s="227"/>
      <c r="C939" s="341"/>
      <c r="D939" s="282"/>
      <c r="E939" s="19"/>
      <c r="F939" s="19"/>
      <c r="G939" s="19"/>
      <c r="H939" s="19"/>
      <c r="I939" s="461"/>
      <c r="J939" s="461"/>
      <c r="K939" s="461"/>
      <c r="L939" s="461"/>
      <c r="M939" s="462"/>
      <c r="N939" s="30"/>
      <c r="O939" s="30"/>
      <c r="P939" s="30"/>
      <c r="Q939" s="30"/>
      <c r="R939" s="30"/>
      <c r="S939" s="30"/>
      <c r="T939" s="30"/>
      <c r="U939" s="30"/>
      <c r="V939" s="30"/>
      <c r="W939" s="30"/>
      <c r="X939" s="30"/>
      <c r="Y939" s="30"/>
      <c r="Z939" s="30"/>
      <c r="AA939" s="385"/>
    </row>
    <row r="940" spans="1:27" ht="15">
      <c r="A940" s="1076" t="s">
        <v>743</v>
      </c>
      <c r="B940" s="1076"/>
      <c r="C940" s="1076"/>
      <c r="D940" s="1076"/>
      <c r="E940" s="1076"/>
      <c r="F940" s="1076"/>
      <c r="G940" s="1076"/>
      <c r="H940" s="1076"/>
      <c r="I940" s="430">
        <f>SUM(I935:I939)</f>
        <v>0</v>
      </c>
      <c r="J940" s="430">
        <f>SUM(J935:J939)</f>
        <v>0</v>
      </c>
      <c r="K940" s="430">
        <f>SUM(K935:K939)</f>
        <v>0</v>
      </c>
      <c r="L940" s="430">
        <f>SUM(L935:L939)</f>
        <v>4544131043</v>
      </c>
      <c r="M940" s="430">
        <f>SUM(M935:M939)</f>
        <v>4544131043</v>
      </c>
      <c r="N940" s="1077"/>
      <c r="O940" s="1077"/>
      <c r="P940" s="1077"/>
      <c r="Q940" s="1077"/>
      <c r="R940" s="1077"/>
      <c r="S940" s="1077"/>
      <c r="T940" s="1077"/>
      <c r="U940" s="1077"/>
      <c r="V940" s="1077"/>
      <c r="W940" s="1077"/>
      <c r="X940" s="1077"/>
      <c r="Y940" s="1077"/>
      <c r="Z940" s="1077"/>
      <c r="AA940" s="380"/>
    </row>
    <row r="980" spans="1:27" s="2" customFormat="1" ht="18">
      <c r="A980" s="1087" t="s">
        <v>172</v>
      </c>
      <c r="B980" s="1088"/>
      <c r="C980" s="1088"/>
      <c r="D980" s="1088"/>
      <c r="E980" s="1088"/>
      <c r="F980" s="1088"/>
      <c r="G980" s="1088"/>
      <c r="H980" s="1088"/>
      <c r="I980" s="1088"/>
      <c r="J980" s="1088"/>
      <c r="K980" s="1088"/>
      <c r="L980" s="1088"/>
      <c r="M980" s="1088"/>
      <c r="N980" s="1088"/>
      <c r="O980" s="1088"/>
      <c r="P980" s="1088"/>
      <c r="Q980" s="1088"/>
      <c r="R980" s="1088"/>
      <c r="S980" s="1088"/>
      <c r="T980" s="1088"/>
      <c r="U980" s="1088"/>
      <c r="V980" s="1088"/>
      <c r="W980" s="1088"/>
      <c r="X980" s="1088"/>
      <c r="Y980" s="1088"/>
      <c r="Z980" s="1088"/>
      <c r="AA980" s="1088"/>
    </row>
    <row r="981" spans="1:27" s="2" customFormat="1" ht="18">
      <c r="A981" s="1088"/>
      <c r="B981" s="1088"/>
      <c r="C981" s="1088"/>
      <c r="D981" s="1088"/>
      <c r="E981" s="1088"/>
      <c r="F981" s="1088"/>
      <c r="G981" s="1088"/>
      <c r="H981" s="1088"/>
      <c r="I981" s="1088"/>
      <c r="J981" s="1088"/>
      <c r="K981" s="1088"/>
      <c r="L981" s="1088"/>
      <c r="M981" s="1088"/>
      <c r="N981" s="1088"/>
      <c r="O981" s="1088"/>
      <c r="P981" s="1088"/>
      <c r="Q981" s="1088"/>
      <c r="R981" s="1088"/>
      <c r="S981" s="1088"/>
      <c r="T981" s="1088"/>
      <c r="U981" s="1088"/>
      <c r="V981" s="1088"/>
      <c r="W981" s="1088"/>
      <c r="X981" s="1088"/>
      <c r="Y981" s="1088"/>
      <c r="Z981" s="1088"/>
      <c r="AA981" s="1088"/>
    </row>
    <row r="982" spans="1:27" s="2" customFormat="1" ht="18">
      <c r="A982" s="39" t="s">
        <v>435</v>
      </c>
      <c r="B982" s="967" t="s">
        <v>307</v>
      </c>
      <c r="C982" s="967"/>
      <c r="D982" s="967"/>
      <c r="E982" s="967"/>
      <c r="F982" s="967"/>
      <c r="G982" s="967"/>
      <c r="H982" s="967"/>
      <c r="I982" s="967"/>
      <c r="J982" s="967"/>
      <c r="K982" s="967"/>
      <c r="L982" s="967"/>
      <c r="M982" s="967"/>
      <c r="N982" s="967"/>
      <c r="O982" s="967"/>
      <c r="P982" s="967"/>
      <c r="Q982" s="967"/>
      <c r="R982" s="967"/>
      <c r="S982" s="967"/>
      <c r="T982" s="967"/>
      <c r="U982" s="967"/>
      <c r="V982" s="967"/>
      <c r="W982" s="967"/>
      <c r="X982" s="967"/>
      <c r="Y982" s="967"/>
      <c r="Z982" s="967"/>
      <c r="AA982" s="967"/>
    </row>
    <row r="983" spans="1:27" s="2" customFormat="1" ht="18" customHeight="1">
      <c r="A983" s="40" t="s">
        <v>165</v>
      </c>
      <c r="B983" s="1127" t="s">
        <v>308</v>
      </c>
      <c r="C983" s="1127"/>
      <c r="D983" s="1127"/>
      <c r="E983" s="1127"/>
      <c r="F983" s="1127"/>
      <c r="G983" s="1127"/>
      <c r="H983" s="1127"/>
      <c r="I983" s="1127"/>
      <c r="J983" s="1127"/>
      <c r="K983" s="1127"/>
      <c r="L983" s="1127"/>
      <c r="M983" s="1127"/>
      <c r="N983" s="1127"/>
      <c r="O983" s="1127"/>
      <c r="P983" s="1127"/>
      <c r="Q983" s="1127"/>
      <c r="R983" s="1127"/>
      <c r="S983" s="1127"/>
      <c r="T983" s="1127"/>
      <c r="U983" s="1127"/>
      <c r="V983" s="1127"/>
      <c r="W983" s="1127"/>
      <c r="X983" s="1127"/>
      <c r="Y983" s="1127"/>
      <c r="Z983" s="1127"/>
      <c r="AA983" s="1127"/>
    </row>
    <row r="984" spans="1:27" s="2" customFormat="1" ht="24" customHeight="1">
      <c r="A984" s="41" t="s">
        <v>166</v>
      </c>
      <c r="B984" s="1128" t="s">
        <v>309</v>
      </c>
      <c r="C984" s="1128"/>
      <c r="D984" s="1128"/>
      <c r="E984" s="1128"/>
      <c r="F984" s="1128"/>
      <c r="G984" s="1128"/>
      <c r="H984" s="1128"/>
      <c r="I984" s="1128"/>
      <c r="J984" s="1128"/>
      <c r="K984" s="1128"/>
      <c r="L984" s="1128"/>
      <c r="M984" s="1128"/>
      <c r="N984" s="1128"/>
      <c r="O984" s="1128"/>
      <c r="P984" s="1128"/>
      <c r="Q984" s="1128"/>
      <c r="R984" s="1128"/>
      <c r="S984" s="1128"/>
      <c r="T984" s="1128"/>
      <c r="U984" s="1128"/>
      <c r="V984" s="1128"/>
      <c r="W984" s="1128"/>
      <c r="X984" s="1128"/>
      <c r="Y984" s="1128"/>
      <c r="Z984" s="1128"/>
      <c r="AA984" s="1128"/>
    </row>
    <row r="985" spans="1:27" s="212" customFormat="1" ht="12.75" customHeight="1">
      <c r="A985" s="686" t="s">
        <v>162</v>
      </c>
      <c r="B985" s="686" t="s">
        <v>168</v>
      </c>
      <c r="C985" s="686" t="s">
        <v>167</v>
      </c>
      <c r="D985" s="686" t="s">
        <v>170</v>
      </c>
      <c r="E985" s="686" t="s">
        <v>154</v>
      </c>
      <c r="F985" s="686" t="s">
        <v>169</v>
      </c>
      <c r="G985" s="686" t="s">
        <v>155</v>
      </c>
      <c r="H985" s="686" t="s">
        <v>174</v>
      </c>
      <c r="I985" s="1058" t="s">
        <v>156</v>
      </c>
      <c r="J985" s="1058"/>
      <c r="K985" s="1058"/>
      <c r="L985" s="1058"/>
      <c r="M985" s="1058" t="s">
        <v>163</v>
      </c>
      <c r="N985" s="689" t="s">
        <v>161</v>
      </c>
      <c r="O985" s="686" t="s">
        <v>173</v>
      </c>
      <c r="P985" s="686"/>
      <c r="Q985" s="686"/>
      <c r="R985" s="686"/>
      <c r="S985" s="686"/>
      <c r="T985" s="686"/>
      <c r="U985" s="686"/>
      <c r="V985" s="686"/>
      <c r="W985" s="686"/>
      <c r="X985" s="686"/>
      <c r="Y985" s="686"/>
      <c r="Z985" s="686"/>
      <c r="AA985" s="689" t="s">
        <v>441</v>
      </c>
    </row>
    <row r="986" spans="1:27" s="212" customFormat="1" ht="15" customHeight="1">
      <c r="A986" s="686"/>
      <c r="B986" s="686"/>
      <c r="C986" s="686"/>
      <c r="D986" s="686"/>
      <c r="E986" s="686"/>
      <c r="F986" s="686"/>
      <c r="G986" s="686"/>
      <c r="H986" s="686"/>
      <c r="I986" s="418" t="s">
        <v>157</v>
      </c>
      <c r="J986" s="418" t="s">
        <v>158</v>
      </c>
      <c r="K986" s="418" t="s">
        <v>159</v>
      </c>
      <c r="L986" s="418" t="s">
        <v>160</v>
      </c>
      <c r="M986" s="1058"/>
      <c r="N986" s="689"/>
      <c r="O986" s="689">
        <v>1</v>
      </c>
      <c r="P986" s="689"/>
      <c r="Q986" s="689"/>
      <c r="R986" s="689">
        <v>2</v>
      </c>
      <c r="S986" s="689"/>
      <c r="T986" s="689"/>
      <c r="U986" s="689">
        <v>3</v>
      </c>
      <c r="V986" s="689"/>
      <c r="W986" s="689"/>
      <c r="X986" s="689">
        <v>4</v>
      </c>
      <c r="Y986" s="689"/>
      <c r="Z986" s="689"/>
      <c r="AA986" s="689"/>
    </row>
    <row r="987" spans="1:27" s="271" customFormat="1" ht="18.75" customHeight="1">
      <c r="A987" s="614" t="s">
        <v>310</v>
      </c>
      <c r="B987" s="614" t="s">
        <v>344</v>
      </c>
      <c r="C987" s="699" t="s">
        <v>311</v>
      </c>
      <c r="D987" s="699" t="s">
        <v>312</v>
      </c>
      <c r="E987" s="614" t="s">
        <v>956</v>
      </c>
      <c r="F987" s="614" t="s">
        <v>957</v>
      </c>
      <c r="G987" s="170" t="s">
        <v>888</v>
      </c>
      <c r="H987" s="1107" t="s">
        <v>345</v>
      </c>
      <c r="I987" s="436"/>
      <c r="J987" s="436">
        <v>30000000</v>
      </c>
      <c r="K987" s="436"/>
      <c r="L987" s="436"/>
      <c r="M987" s="437">
        <f>+I987+J987+K987+L987</f>
        <v>30000000</v>
      </c>
      <c r="N987" s="614" t="s">
        <v>877</v>
      </c>
      <c r="O987" s="155"/>
      <c r="P987" s="155"/>
      <c r="Q987" s="155"/>
      <c r="R987" s="155"/>
      <c r="S987" s="155"/>
      <c r="T987" s="155"/>
      <c r="U987" s="30"/>
      <c r="V987" s="30"/>
      <c r="W987" s="30"/>
      <c r="X987" s="30"/>
      <c r="Y987" s="30"/>
      <c r="Z987" s="30"/>
      <c r="AA987" s="385"/>
    </row>
    <row r="988" spans="1:27" s="271" customFormat="1" ht="12.75">
      <c r="A988" s="614"/>
      <c r="B988" s="614"/>
      <c r="C988" s="699"/>
      <c r="D988" s="699"/>
      <c r="E988" s="614"/>
      <c r="F988" s="614"/>
      <c r="G988" s="170" t="s">
        <v>886</v>
      </c>
      <c r="H988" s="1107"/>
      <c r="I988" s="436"/>
      <c r="J988" s="436"/>
      <c r="K988" s="436"/>
      <c r="L988" s="436"/>
      <c r="M988" s="437">
        <f>+I988+J988+K988+L988</f>
        <v>0</v>
      </c>
      <c r="N988" s="614"/>
      <c r="O988" s="155"/>
      <c r="P988" s="155"/>
      <c r="Q988" s="155"/>
      <c r="R988" s="155"/>
      <c r="S988" s="155"/>
      <c r="T988" s="155"/>
      <c r="U988" s="30"/>
      <c r="V988" s="30"/>
      <c r="W988" s="30"/>
      <c r="X988" s="30"/>
      <c r="Y988" s="30"/>
      <c r="Z988" s="30"/>
      <c r="AA988" s="385"/>
    </row>
    <row r="989" spans="1:27" s="271" customFormat="1" ht="25.5">
      <c r="A989" s="614"/>
      <c r="B989" s="614"/>
      <c r="C989" s="699"/>
      <c r="D989" s="699"/>
      <c r="E989" s="614"/>
      <c r="F989" s="614"/>
      <c r="G989" s="170" t="s">
        <v>889</v>
      </c>
      <c r="H989" s="1107"/>
      <c r="I989" s="436"/>
      <c r="J989" s="436"/>
      <c r="K989" s="436"/>
      <c r="L989" s="436"/>
      <c r="M989" s="437">
        <f>+I989+J989+K989+L989</f>
        <v>0</v>
      </c>
      <c r="N989" s="614"/>
      <c r="O989" s="155"/>
      <c r="P989" s="155"/>
      <c r="Q989" s="155"/>
      <c r="R989" s="155"/>
      <c r="S989" s="155"/>
      <c r="T989" s="155"/>
      <c r="U989" s="30"/>
      <c r="V989" s="30"/>
      <c r="W989" s="30"/>
      <c r="X989" s="30"/>
      <c r="Y989" s="30"/>
      <c r="Z989" s="30"/>
      <c r="AA989" s="385"/>
    </row>
    <row r="990" spans="1:27" s="271" customFormat="1" ht="25.5">
      <c r="A990" s="614"/>
      <c r="B990" s="614"/>
      <c r="C990" s="699"/>
      <c r="D990" s="699"/>
      <c r="E990" s="614"/>
      <c r="F990" s="614"/>
      <c r="G990" s="170" t="s">
        <v>890</v>
      </c>
      <c r="H990" s="1107"/>
      <c r="I990" s="436"/>
      <c r="J990" s="436"/>
      <c r="K990" s="436"/>
      <c r="L990" s="436"/>
      <c r="M990" s="437">
        <f>+I990+J990+K990+L990</f>
        <v>0</v>
      </c>
      <c r="N990" s="614"/>
      <c r="O990" s="155"/>
      <c r="P990" s="155"/>
      <c r="Q990" s="155"/>
      <c r="R990" s="155"/>
      <c r="S990" s="155"/>
      <c r="T990" s="155"/>
      <c r="U990" s="30"/>
      <c r="V990" s="30"/>
      <c r="W990" s="30"/>
      <c r="X990" s="30"/>
      <c r="Y990" s="30"/>
      <c r="Z990" s="30"/>
      <c r="AA990" s="385"/>
    </row>
    <row r="991" spans="1:27" ht="15">
      <c r="A991" s="1076" t="s">
        <v>743</v>
      </c>
      <c r="B991" s="1076"/>
      <c r="C991" s="1076"/>
      <c r="D991" s="1076"/>
      <c r="E991" s="1076"/>
      <c r="F991" s="1076"/>
      <c r="G991" s="1076"/>
      <c r="H991" s="1076"/>
      <c r="I991" s="430">
        <f>SUM(I987:I990)</f>
        <v>0</v>
      </c>
      <c r="J991" s="430">
        <f>SUM(J987:J990)</f>
        <v>30000000</v>
      </c>
      <c r="K991" s="430">
        <f>SUM(K987:K990)</f>
        <v>0</v>
      </c>
      <c r="L991" s="430">
        <f>SUM(L987:L990)</f>
        <v>0</v>
      </c>
      <c r="M991" s="430">
        <f>SUM(M987:M990)</f>
        <v>30000000</v>
      </c>
      <c r="N991" s="1077"/>
      <c r="O991" s="1077"/>
      <c r="P991" s="1077"/>
      <c r="Q991" s="1077"/>
      <c r="R991" s="1077"/>
      <c r="S991" s="1077"/>
      <c r="T991" s="1077"/>
      <c r="U991" s="1077"/>
      <c r="V991" s="1077"/>
      <c r="W991" s="1077"/>
      <c r="X991" s="1077"/>
      <c r="Y991" s="1077"/>
      <c r="Z991" s="1077"/>
      <c r="AA991" s="380"/>
    </row>
    <row r="1040" spans="1:27" s="2" customFormat="1" ht="18">
      <c r="A1040" s="1087" t="s">
        <v>172</v>
      </c>
      <c r="B1040" s="1088"/>
      <c r="C1040" s="1088"/>
      <c r="D1040" s="1088"/>
      <c r="E1040" s="1088"/>
      <c r="F1040" s="1088"/>
      <c r="G1040" s="1088"/>
      <c r="H1040" s="1088"/>
      <c r="I1040" s="1088"/>
      <c r="J1040" s="1088"/>
      <c r="K1040" s="1088"/>
      <c r="L1040" s="1088"/>
      <c r="M1040" s="1088"/>
      <c r="N1040" s="1088"/>
      <c r="O1040" s="1088"/>
      <c r="P1040" s="1088"/>
      <c r="Q1040" s="1088"/>
      <c r="R1040" s="1088"/>
      <c r="S1040" s="1088"/>
      <c r="T1040" s="1088"/>
      <c r="U1040" s="1088"/>
      <c r="V1040" s="1088"/>
      <c r="W1040" s="1088"/>
      <c r="X1040" s="1088"/>
      <c r="Y1040" s="1088"/>
      <c r="Z1040" s="1088"/>
      <c r="AA1040" s="1088"/>
    </row>
    <row r="1041" spans="1:27" ht="15.75">
      <c r="A1041" s="1087"/>
      <c r="B1041" s="1088"/>
      <c r="C1041" s="1088"/>
      <c r="D1041" s="1088"/>
      <c r="E1041" s="1088"/>
      <c r="F1041" s="1088"/>
      <c r="G1041" s="1088"/>
      <c r="H1041" s="1088"/>
      <c r="I1041" s="1088"/>
      <c r="J1041" s="1088"/>
      <c r="K1041" s="1088"/>
      <c r="L1041" s="1088"/>
      <c r="M1041" s="1088"/>
      <c r="N1041" s="1088"/>
      <c r="O1041" s="1088"/>
      <c r="P1041" s="1088"/>
      <c r="Q1041" s="1088"/>
      <c r="R1041" s="1088"/>
      <c r="S1041" s="1088"/>
      <c r="T1041" s="1088"/>
      <c r="U1041" s="1088"/>
      <c r="V1041" s="1088"/>
      <c r="W1041" s="1088"/>
      <c r="X1041" s="1088"/>
      <c r="Y1041" s="1088"/>
      <c r="Z1041" s="1088"/>
      <c r="AA1041" s="1088"/>
    </row>
    <row r="1042" spans="1:27" ht="15.75" customHeight="1">
      <c r="A1042" s="77" t="s">
        <v>164</v>
      </c>
      <c r="B1042" s="894" t="s">
        <v>536</v>
      </c>
      <c r="C1042" s="894"/>
      <c r="D1042" s="894"/>
      <c r="E1042" s="894"/>
      <c r="F1042" s="894"/>
      <c r="G1042" s="894"/>
      <c r="H1042" s="894"/>
      <c r="I1042" s="894"/>
      <c r="J1042" s="894"/>
      <c r="K1042" s="894"/>
      <c r="L1042" s="894"/>
      <c r="M1042" s="894"/>
      <c r="N1042" s="894"/>
      <c r="O1042" s="894"/>
      <c r="P1042" s="894"/>
      <c r="Q1042" s="894"/>
      <c r="R1042" s="894"/>
      <c r="S1042" s="894"/>
      <c r="T1042" s="894"/>
      <c r="U1042" s="894"/>
      <c r="V1042" s="894"/>
      <c r="W1042" s="894"/>
      <c r="X1042" s="894"/>
      <c r="Y1042" s="894"/>
      <c r="Z1042" s="894"/>
      <c r="AA1042" s="894"/>
    </row>
    <row r="1043" spans="1:27" ht="15" customHeight="1">
      <c r="A1043" s="36" t="s">
        <v>165</v>
      </c>
      <c r="B1043" s="1015" t="s">
        <v>1165</v>
      </c>
      <c r="C1043" s="1015"/>
      <c r="D1043" s="1015"/>
      <c r="E1043" s="1015"/>
      <c r="F1043" s="1015"/>
      <c r="G1043" s="1015"/>
      <c r="H1043" s="1015"/>
      <c r="I1043" s="1015"/>
      <c r="J1043" s="1015"/>
      <c r="K1043" s="1015"/>
      <c r="L1043" s="1015"/>
      <c r="M1043" s="1015"/>
      <c r="N1043" s="1015"/>
      <c r="O1043" s="1015"/>
      <c r="P1043" s="1015"/>
      <c r="Q1043" s="1015"/>
      <c r="R1043" s="1015"/>
      <c r="S1043" s="1015"/>
      <c r="T1043" s="1015"/>
      <c r="U1043" s="1015"/>
      <c r="V1043" s="1015"/>
      <c r="W1043" s="1015"/>
      <c r="X1043" s="1015"/>
      <c r="Y1043" s="1015"/>
      <c r="Z1043" s="1015"/>
      <c r="AA1043" s="1015"/>
    </row>
    <row r="1044" spans="1:27" ht="15">
      <c r="A1044" s="77" t="s">
        <v>166</v>
      </c>
      <c r="B1044" s="1016" t="s">
        <v>536</v>
      </c>
      <c r="C1044" s="1016"/>
      <c r="D1044" s="1016"/>
      <c r="E1044" s="1016"/>
      <c r="F1044" s="1016"/>
      <c r="G1044" s="1016"/>
      <c r="H1044" s="1016"/>
      <c r="I1044" s="1016"/>
      <c r="J1044" s="1016"/>
      <c r="K1044" s="1016"/>
      <c r="L1044" s="1016"/>
      <c r="M1044" s="1016"/>
      <c r="N1044" s="1016"/>
      <c r="O1044" s="1016"/>
      <c r="P1044" s="1016"/>
      <c r="Q1044" s="1016"/>
      <c r="R1044" s="1016"/>
      <c r="S1044" s="1016"/>
      <c r="T1044" s="1016"/>
      <c r="U1044" s="1016"/>
      <c r="V1044" s="1016"/>
      <c r="W1044" s="1016"/>
      <c r="X1044" s="1016"/>
      <c r="Y1044" s="1016"/>
      <c r="Z1044" s="1016"/>
      <c r="AA1044" s="1016"/>
    </row>
    <row r="1045" spans="1:27" s="212" customFormat="1" ht="12.75" customHeight="1">
      <c r="A1045" s="686" t="s">
        <v>162</v>
      </c>
      <c r="B1045" s="686" t="s">
        <v>168</v>
      </c>
      <c r="C1045" s="686" t="s">
        <v>167</v>
      </c>
      <c r="D1045" s="686" t="s">
        <v>170</v>
      </c>
      <c r="E1045" s="686" t="s">
        <v>154</v>
      </c>
      <c r="F1045" s="686" t="s">
        <v>169</v>
      </c>
      <c r="G1045" s="686" t="s">
        <v>155</v>
      </c>
      <c r="H1045" s="686" t="s">
        <v>174</v>
      </c>
      <c r="I1045" s="1058" t="s">
        <v>156</v>
      </c>
      <c r="J1045" s="1058"/>
      <c r="K1045" s="1058"/>
      <c r="L1045" s="1058"/>
      <c r="M1045" s="1058" t="s">
        <v>163</v>
      </c>
      <c r="N1045" s="689" t="s">
        <v>161</v>
      </c>
      <c r="O1045" s="686" t="s">
        <v>173</v>
      </c>
      <c r="P1045" s="686"/>
      <c r="Q1045" s="686"/>
      <c r="R1045" s="686"/>
      <c r="S1045" s="686"/>
      <c r="T1045" s="686"/>
      <c r="U1045" s="686"/>
      <c r="V1045" s="686"/>
      <c r="W1045" s="686"/>
      <c r="X1045" s="686"/>
      <c r="Y1045" s="686"/>
      <c r="Z1045" s="686"/>
      <c r="AA1045" s="689" t="s">
        <v>441</v>
      </c>
    </row>
    <row r="1046" spans="1:27" s="212" customFormat="1" ht="21.75" customHeight="1">
      <c r="A1046" s="686"/>
      <c r="B1046" s="686"/>
      <c r="C1046" s="686"/>
      <c r="D1046" s="686"/>
      <c r="E1046" s="686"/>
      <c r="F1046" s="686"/>
      <c r="G1046" s="686"/>
      <c r="H1046" s="686"/>
      <c r="I1046" s="418" t="s">
        <v>157</v>
      </c>
      <c r="J1046" s="418" t="s">
        <v>158</v>
      </c>
      <c r="K1046" s="418" t="s">
        <v>159</v>
      </c>
      <c r="L1046" s="418" t="s">
        <v>160</v>
      </c>
      <c r="M1046" s="1058"/>
      <c r="N1046" s="689"/>
      <c r="O1046" s="689">
        <v>1</v>
      </c>
      <c r="P1046" s="689"/>
      <c r="Q1046" s="689"/>
      <c r="R1046" s="689">
        <v>2</v>
      </c>
      <c r="S1046" s="689"/>
      <c r="T1046" s="689"/>
      <c r="U1046" s="689">
        <v>3</v>
      </c>
      <c r="V1046" s="689"/>
      <c r="W1046" s="689"/>
      <c r="X1046" s="689">
        <v>4</v>
      </c>
      <c r="Y1046" s="689"/>
      <c r="Z1046" s="689"/>
      <c r="AA1046" s="689"/>
    </row>
    <row r="1047" spans="1:27" s="358" customFormat="1" ht="25.5">
      <c r="A1047" s="699" t="s">
        <v>538</v>
      </c>
      <c r="B1047" s="699" t="s">
        <v>539</v>
      </c>
      <c r="C1047" s="1116" t="s">
        <v>540</v>
      </c>
      <c r="D1047" s="1116" t="s">
        <v>541</v>
      </c>
      <c r="E1047" s="614" t="s">
        <v>542</v>
      </c>
      <c r="F1047" s="1116" t="s">
        <v>540</v>
      </c>
      <c r="G1047" s="170" t="s">
        <v>1166</v>
      </c>
      <c r="H1047" s="1116" t="s">
        <v>541</v>
      </c>
      <c r="I1047" s="15"/>
      <c r="J1047" s="463"/>
      <c r="K1047" s="15"/>
      <c r="L1047" s="15"/>
      <c r="M1047" s="464"/>
      <c r="N1047" s="699" t="s">
        <v>1167</v>
      </c>
      <c r="O1047" s="170"/>
      <c r="P1047" s="170"/>
      <c r="Q1047" s="170"/>
      <c r="R1047" s="170"/>
      <c r="S1047" s="170"/>
      <c r="T1047" s="170"/>
      <c r="U1047" s="170"/>
      <c r="V1047" s="170"/>
      <c r="W1047" s="170"/>
      <c r="X1047" s="170"/>
      <c r="Y1047" s="170"/>
      <c r="Z1047" s="170"/>
      <c r="AA1047" s="386"/>
    </row>
    <row r="1048" spans="1:27" s="358" customFormat="1" ht="38.25">
      <c r="A1048" s="699"/>
      <c r="B1048" s="699"/>
      <c r="C1048" s="1116"/>
      <c r="D1048" s="1116"/>
      <c r="E1048" s="614"/>
      <c r="F1048" s="1116"/>
      <c r="G1048" s="170" t="s">
        <v>1168</v>
      </c>
      <c r="H1048" s="1116"/>
      <c r="I1048" s="15"/>
      <c r="J1048" s="463"/>
      <c r="K1048" s="15"/>
      <c r="L1048" s="15"/>
      <c r="M1048" s="464"/>
      <c r="N1048" s="699"/>
      <c r="O1048" s="170"/>
      <c r="P1048" s="170"/>
      <c r="Q1048" s="170"/>
      <c r="R1048" s="170"/>
      <c r="S1048" s="170"/>
      <c r="T1048" s="170"/>
      <c r="U1048" s="170"/>
      <c r="V1048" s="170"/>
      <c r="W1048" s="170"/>
      <c r="X1048" s="170"/>
      <c r="Y1048" s="170"/>
      <c r="Z1048" s="170"/>
      <c r="AA1048" s="386"/>
    </row>
    <row r="1049" spans="1:27" s="358" customFormat="1" ht="38.25">
      <c r="A1049" s="699"/>
      <c r="B1049" s="699"/>
      <c r="C1049" s="1116"/>
      <c r="D1049" s="1116"/>
      <c r="E1049" s="614"/>
      <c r="F1049" s="1116"/>
      <c r="G1049" s="170" t="s">
        <v>546</v>
      </c>
      <c r="H1049" s="1116"/>
      <c r="I1049" s="15"/>
      <c r="J1049" s="463"/>
      <c r="K1049" s="15"/>
      <c r="L1049" s="15"/>
      <c r="M1049" s="464"/>
      <c r="N1049" s="699"/>
      <c r="O1049" s="170"/>
      <c r="P1049" s="170"/>
      <c r="Q1049" s="170"/>
      <c r="R1049" s="170"/>
      <c r="S1049" s="170"/>
      <c r="T1049" s="170"/>
      <c r="U1049" s="170"/>
      <c r="V1049" s="170"/>
      <c r="W1049" s="170"/>
      <c r="X1049" s="170"/>
      <c r="Y1049" s="170"/>
      <c r="Z1049" s="170"/>
      <c r="AA1049" s="386"/>
    </row>
    <row r="1050" spans="1:27" s="358" customFormat="1" ht="25.5">
      <c r="A1050" s="699"/>
      <c r="B1050" s="699"/>
      <c r="C1050" s="1116"/>
      <c r="D1050" s="1116"/>
      <c r="E1050" s="614"/>
      <c r="F1050" s="1116"/>
      <c r="G1050" s="170" t="s">
        <v>547</v>
      </c>
      <c r="H1050" s="1116"/>
      <c r="I1050" s="15"/>
      <c r="J1050" s="463"/>
      <c r="K1050" s="15"/>
      <c r="L1050" s="15"/>
      <c r="M1050" s="464"/>
      <c r="N1050" s="699"/>
      <c r="O1050" s="170"/>
      <c r="P1050" s="170"/>
      <c r="Q1050" s="170"/>
      <c r="R1050" s="170"/>
      <c r="S1050" s="170"/>
      <c r="T1050" s="170"/>
      <c r="U1050" s="170"/>
      <c r="V1050" s="170"/>
      <c r="W1050" s="170"/>
      <c r="X1050" s="170"/>
      <c r="Y1050" s="170"/>
      <c r="Z1050" s="170"/>
      <c r="AA1050" s="386"/>
    </row>
    <row r="1051" spans="1:27" s="358" customFormat="1" ht="12.75">
      <c r="A1051" s="699"/>
      <c r="B1051" s="699"/>
      <c r="C1051" s="1116"/>
      <c r="D1051" s="1116"/>
      <c r="E1051" s="614"/>
      <c r="F1051" s="1116"/>
      <c r="G1051" s="170" t="s">
        <v>1169</v>
      </c>
      <c r="H1051" s="1116"/>
      <c r="I1051" s="15"/>
      <c r="J1051" s="463"/>
      <c r="K1051" s="15"/>
      <c r="L1051" s="15"/>
      <c r="M1051" s="464"/>
      <c r="N1051" s="699"/>
      <c r="O1051" s="170"/>
      <c r="P1051" s="170"/>
      <c r="Q1051" s="170"/>
      <c r="R1051" s="170"/>
      <c r="S1051" s="170"/>
      <c r="T1051" s="170"/>
      <c r="U1051" s="170"/>
      <c r="V1051" s="170"/>
      <c r="W1051" s="170"/>
      <c r="X1051" s="170"/>
      <c r="Y1051" s="170"/>
      <c r="Z1051" s="170"/>
      <c r="AA1051" s="386"/>
    </row>
    <row r="1052" spans="1:27" s="358" customFormat="1" ht="12.75">
      <c r="A1052" s="699" t="s">
        <v>1170</v>
      </c>
      <c r="B1052" s="699" t="s">
        <v>550</v>
      </c>
      <c r="C1052" s="699" t="s">
        <v>551</v>
      </c>
      <c r="D1052" s="699" t="s">
        <v>1171</v>
      </c>
      <c r="E1052" s="614" t="s">
        <v>0</v>
      </c>
      <c r="F1052" s="614" t="s">
        <v>1</v>
      </c>
      <c r="G1052" s="170" t="s">
        <v>2</v>
      </c>
      <c r="H1052" s="1116" t="s">
        <v>1172</v>
      </c>
      <c r="I1052" s="15"/>
      <c r="J1052" s="463"/>
      <c r="K1052" s="15"/>
      <c r="L1052" s="15"/>
      <c r="M1052" s="464"/>
      <c r="N1052" s="699"/>
      <c r="O1052" s="170"/>
      <c r="P1052" s="170"/>
      <c r="Q1052" s="170"/>
      <c r="R1052" s="170"/>
      <c r="S1052" s="170"/>
      <c r="T1052" s="170"/>
      <c r="U1052" s="170"/>
      <c r="V1052" s="170"/>
      <c r="W1052" s="170"/>
      <c r="X1052" s="170"/>
      <c r="Y1052" s="170"/>
      <c r="Z1052" s="170"/>
      <c r="AA1052" s="386"/>
    </row>
    <row r="1053" spans="1:27" s="358" customFormat="1" ht="12.75">
      <c r="A1053" s="699"/>
      <c r="B1053" s="699"/>
      <c r="C1053" s="699"/>
      <c r="D1053" s="699"/>
      <c r="E1053" s="614"/>
      <c r="F1053" s="614"/>
      <c r="G1053" s="170" t="s">
        <v>4</v>
      </c>
      <c r="H1053" s="1116"/>
      <c r="I1053" s="15"/>
      <c r="J1053" s="15"/>
      <c r="K1053" s="15"/>
      <c r="L1053" s="15"/>
      <c r="M1053" s="464"/>
      <c r="N1053" s="699"/>
      <c r="O1053" s="170"/>
      <c r="P1053" s="170"/>
      <c r="Q1053" s="170"/>
      <c r="R1053" s="170"/>
      <c r="S1053" s="170"/>
      <c r="T1053" s="170"/>
      <c r="U1053" s="170"/>
      <c r="V1053" s="170"/>
      <c r="W1053" s="170"/>
      <c r="X1053" s="170"/>
      <c r="Y1053" s="170"/>
      <c r="Z1053" s="170"/>
      <c r="AA1053" s="386"/>
    </row>
    <row r="1054" spans="1:27" s="358" customFormat="1" ht="25.5">
      <c r="A1054" s="699"/>
      <c r="B1054" s="699"/>
      <c r="C1054" s="699"/>
      <c r="D1054" s="699"/>
      <c r="E1054" s="614" t="s">
        <v>1173</v>
      </c>
      <c r="F1054" s="614" t="s">
        <v>1174</v>
      </c>
      <c r="G1054" s="170" t="s">
        <v>7</v>
      </c>
      <c r="H1054" s="614" t="s">
        <v>8</v>
      </c>
      <c r="I1054" s="15"/>
      <c r="J1054" s="15"/>
      <c r="K1054" s="15"/>
      <c r="L1054" s="15"/>
      <c r="M1054" s="464"/>
      <c r="N1054" s="699"/>
      <c r="O1054" s="170"/>
      <c r="P1054" s="170"/>
      <c r="Q1054" s="170"/>
      <c r="R1054" s="170"/>
      <c r="S1054" s="170"/>
      <c r="T1054" s="170"/>
      <c r="U1054" s="170"/>
      <c r="V1054" s="170"/>
      <c r="W1054" s="170"/>
      <c r="X1054" s="170"/>
      <c r="Y1054" s="170"/>
      <c r="Z1054" s="170"/>
      <c r="AA1054" s="386"/>
    </row>
    <row r="1055" spans="1:27" s="358" customFormat="1" ht="38.25">
      <c r="A1055" s="699"/>
      <c r="B1055" s="699"/>
      <c r="C1055" s="699"/>
      <c r="D1055" s="699"/>
      <c r="E1055" s="614"/>
      <c r="F1055" s="614"/>
      <c r="G1055" s="170" t="s">
        <v>1175</v>
      </c>
      <c r="H1055" s="614"/>
      <c r="I1055" s="15"/>
      <c r="J1055" s="15"/>
      <c r="K1055" s="15"/>
      <c r="L1055" s="15"/>
      <c r="M1055" s="464"/>
      <c r="N1055" s="699"/>
      <c r="O1055" s="170"/>
      <c r="P1055" s="170"/>
      <c r="Q1055" s="170"/>
      <c r="R1055" s="170"/>
      <c r="S1055" s="170"/>
      <c r="T1055" s="170"/>
      <c r="U1055" s="170"/>
      <c r="V1055" s="170"/>
      <c r="W1055" s="170"/>
      <c r="X1055" s="170"/>
      <c r="Y1055" s="170"/>
      <c r="Z1055" s="170"/>
      <c r="AA1055" s="386"/>
    </row>
    <row r="1056" spans="1:27" s="358" customFormat="1" ht="25.5">
      <c r="A1056" s="699"/>
      <c r="B1056" s="699"/>
      <c r="C1056" s="699"/>
      <c r="D1056" s="699"/>
      <c r="E1056" s="614"/>
      <c r="F1056" s="614"/>
      <c r="G1056" s="170" t="s">
        <v>10</v>
      </c>
      <c r="H1056" s="614"/>
      <c r="I1056" s="15"/>
      <c r="J1056" s="15"/>
      <c r="K1056" s="15"/>
      <c r="L1056" s="15"/>
      <c r="M1056" s="464"/>
      <c r="N1056" s="699"/>
      <c r="O1056" s="170"/>
      <c r="P1056" s="170"/>
      <c r="Q1056" s="170"/>
      <c r="R1056" s="170"/>
      <c r="S1056" s="170"/>
      <c r="T1056" s="170"/>
      <c r="U1056" s="170"/>
      <c r="V1056" s="170"/>
      <c r="W1056" s="170"/>
      <c r="X1056" s="170"/>
      <c r="Y1056" s="170"/>
      <c r="Z1056" s="170"/>
      <c r="AA1056" s="386"/>
    </row>
    <row r="1057" spans="1:27" s="358" customFormat="1" ht="12.75">
      <c r="A1057" s="699"/>
      <c r="B1057" s="699"/>
      <c r="C1057" s="699"/>
      <c r="D1057" s="699"/>
      <c r="E1057" s="614"/>
      <c r="F1057" s="614"/>
      <c r="G1057" s="170" t="s">
        <v>11</v>
      </c>
      <c r="H1057" s="614"/>
      <c r="I1057" s="15"/>
      <c r="J1057" s="15"/>
      <c r="K1057" s="15"/>
      <c r="L1057" s="15"/>
      <c r="M1057" s="464"/>
      <c r="N1057" s="699"/>
      <c r="O1057" s="170"/>
      <c r="P1057" s="170"/>
      <c r="Q1057" s="170"/>
      <c r="R1057" s="170"/>
      <c r="S1057" s="170"/>
      <c r="T1057" s="170"/>
      <c r="U1057" s="170"/>
      <c r="V1057" s="170"/>
      <c r="W1057" s="170"/>
      <c r="X1057" s="170"/>
      <c r="Y1057" s="170"/>
      <c r="Z1057" s="170"/>
      <c r="AA1057" s="386"/>
    </row>
    <row r="1058" spans="1:27" s="358" customFormat="1" ht="12.75">
      <c r="A1058" s="699"/>
      <c r="B1058" s="699"/>
      <c r="C1058" s="699"/>
      <c r="D1058" s="699"/>
      <c r="E1058" s="614"/>
      <c r="F1058" s="614"/>
      <c r="G1058" s="170" t="s">
        <v>12</v>
      </c>
      <c r="H1058" s="614"/>
      <c r="I1058" s="15"/>
      <c r="J1058" s="15"/>
      <c r="K1058" s="15"/>
      <c r="L1058" s="15"/>
      <c r="M1058" s="464"/>
      <c r="N1058" s="699"/>
      <c r="O1058" s="170"/>
      <c r="P1058" s="170"/>
      <c r="Q1058" s="170"/>
      <c r="R1058" s="170"/>
      <c r="S1058" s="170"/>
      <c r="T1058" s="170"/>
      <c r="U1058" s="170"/>
      <c r="V1058" s="170"/>
      <c r="W1058" s="170"/>
      <c r="X1058" s="170"/>
      <c r="Y1058" s="170"/>
      <c r="Z1058" s="170"/>
      <c r="AA1058" s="386"/>
    </row>
    <row r="1059" spans="1:27" s="358" customFormat="1" ht="25.5">
      <c r="A1059" s="699" t="s">
        <v>13</v>
      </c>
      <c r="B1059" s="699" t="s">
        <v>1176</v>
      </c>
      <c r="C1059" s="699" t="s">
        <v>15</v>
      </c>
      <c r="D1059" s="699" t="s">
        <v>16</v>
      </c>
      <c r="E1059" s="170" t="s">
        <v>1177</v>
      </c>
      <c r="F1059" s="170" t="s">
        <v>18</v>
      </c>
      <c r="G1059" s="170" t="s">
        <v>1194</v>
      </c>
      <c r="H1059" s="170" t="s">
        <v>20</v>
      </c>
      <c r="I1059" s="15"/>
      <c r="J1059" s="15"/>
      <c r="K1059" s="15"/>
      <c r="L1059" s="15"/>
      <c r="M1059" s="464"/>
      <c r="N1059" s="699"/>
      <c r="O1059" s="170"/>
      <c r="P1059" s="170"/>
      <c r="Q1059" s="170"/>
      <c r="R1059" s="170"/>
      <c r="S1059" s="170"/>
      <c r="T1059" s="170"/>
      <c r="U1059" s="170"/>
      <c r="V1059" s="170"/>
      <c r="W1059" s="170"/>
      <c r="X1059" s="170"/>
      <c r="Y1059" s="170"/>
      <c r="Z1059" s="170"/>
      <c r="AA1059" s="386"/>
    </row>
    <row r="1060" spans="1:27" s="358" customFormat="1" ht="38.25">
      <c r="A1060" s="699"/>
      <c r="B1060" s="699"/>
      <c r="C1060" s="699"/>
      <c r="D1060" s="699"/>
      <c r="E1060" s="170" t="s">
        <v>1178</v>
      </c>
      <c r="F1060" s="170" t="s">
        <v>22</v>
      </c>
      <c r="G1060" s="170" t="s">
        <v>1194</v>
      </c>
      <c r="H1060" s="170" t="s">
        <v>1179</v>
      </c>
      <c r="I1060" s="15"/>
      <c r="J1060" s="15"/>
      <c r="K1060" s="15"/>
      <c r="L1060" s="15"/>
      <c r="M1060" s="464"/>
      <c r="N1060" s="699"/>
      <c r="O1060" s="170"/>
      <c r="P1060" s="170"/>
      <c r="Q1060" s="170"/>
      <c r="R1060" s="170"/>
      <c r="S1060" s="170"/>
      <c r="T1060" s="170"/>
      <c r="U1060" s="170"/>
      <c r="V1060" s="170"/>
      <c r="W1060" s="170"/>
      <c r="X1060" s="170"/>
      <c r="Y1060" s="170"/>
      <c r="Z1060" s="170"/>
      <c r="AA1060" s="386"/>
    </row>
    <row r="1061" spans="1:27" s="358" customFormat="1" ht="38.25">
      <c r="A1061" s="699"/>
      <c r="B1061" s="699"/>
      <c r="C1061" s="699"/>
      <c r="D1061" s="699"/>
      <c r="E1061" s="170" t="s">
        <v>1180</v>
      </c>
      <c r="F1061" s="170" t="s">
        <v>1181</v>
      </c>
      <c r="G1061" s="170" t="s">
        <v>1194</v>
      </c>
      <c r="H1061" s="170" t="s">
        <v>1182</v>
      </c>
      <c r="I1061" s="15"/>
      <c r="J1061" s="15"/>
      <c r="K1061" s="15"/>
      <c r="L1061" s="15"/>
      <c r="M1061" s="464"/>
      <c r="N1061" s="699"/>
      <c r="O1061" s="170"/>
      <c r="P1061" s="170"/>
      <c r="Q1061" s="170"/>
      <c r="R1061" s="170"/>
      <c r="S1061" s="170"/>
      <c r="T1061" s="170"/>
      <c r="U1061" s="170"/>
      <c r="V1061" s="170"/>
      <c r="W1061" s="170"/>
      <c r="X1061" s="170"/>
      <c r="Y1061" s="170"/>
      <c r="Z1061" s="170"/>
      <c r="AA1061" s="386"/>
    </row>
    <row r="1062" spans="1:27" s="358" customFormat="1" ht="12.75">
      <c r="A1062" s="699"/>
      <c r="B1062" s="699"/>
      <c r="C1062" s="699"/>
      <c r="D1062" s="699"/>
      <c r="E1062" s="614" t="s">
        <v>27</v>
      </c>
      <c r="F1062" s="614" t="s">
        <v>28</v>
      </c>
      <c r="G1062" s="170" t="s">
        <v>29</v>
      </c>
      <c r="H1062" s="614" t="s">
        <v>30</v>
      </c>
      <c r="I1062" s="15"/>
      <c r="J1062" s="15"/>
      <c r="K1062" s="15"/>
      <c r="L1062" s="15"/>
      <c r="M1062" s="464"/>
      <c r="N1062" s="699"/>
      <c r="O1062" s="170"/>
      <c r="P1062" s="170"/>
      <c r="Q1062" s="170"/>
      <c r="R1062" s="170"/>
      <c r="S1062" s="170"/>
      <c r="T1062" s="170"/>
      <c r="U1062" s="170"/>
      <c r="V1062" s="170"/>
      <c r="W1062" s="170"/>
      <c r="X1062" s="170"/>
      <c r="Y1062" s="170"/>
      <c r="Z1062" s="170"/>
      <c r="AA1062" s="386"/>
    </row>
    <row r="1063" spans="1:27" s="358" customFormat="1" ht="12.75">
      <c r="A1063" s="699"/>
      <c r="B1063" s="699"/>
      <c r="C1063" s="699"/>
      <c r="D1063" s="699"/>
      <c r="E1063" s="614"/>
      <c r="F1063" s="614"/>
      <c r="G1063" s="170" t="s">
        <v>31</v>
      </c>
      <c r="H1063" s="614"/>
      <c r="I1063" s="15"/>
      <c r="J1063" s="15"/>
      <c r="K1063" s="15"/>
      <c r="L1063" s="15"/>
      <c r="M1063" s="464"/>
      <c r="N1063" s="699"/>
      <c r="O1063" s="170"/>
      <c r="P1063" s="170"/>
      <c r="Q1063" s="170"/>
      <c r="R1063" s="170"/>
      <c r="S1063" s="170"/>
      <c r="T1063" s="170"/>
      <c r="U1063" s="170"/>
      <c r="V1063" s="170"/>
      <c r="W1063" s="170"/>
      <c r="X1063" s="170"/>
      <c r="Y1063" s="170"/>
      <c r="Z1063" s="170"/>
      <c r="AA1063" s="386"/>
    </row>
    <row r="1064" spans="1:27" s="358" customFormat="1" ht="12.75">
      <c r="A1064" s="699"/>
      <c r="B1064" s="699"/>
      <c r="C1064" s="699"/>
      <c r="D1064" s="699"/>
      <c r="E1064" s="614"/>
      <c r="F1064" s="614"/>
      <c r="G1064" s="170" t="s">
        <v>1183</v>
      </c>
      <c r="H1064" s="614"/>
      <c r="I1064" s="15"/>
      <c r="J1064" s="15"/>
      <c r="K1064" s="15"/>
      <c r="L1064" s="15"/>
      <c r="M1064" s="464"/>
      <c r="N1064" s="699"/>
      <c r="O1064" s="170"/>
      <c r="P1064" s="170"/>
      <c r="Q1064" s="170"/>
      <c r="R1064" s="170"/>
      <c r="S1064" s="170"/>
      <c r="T1064" s="170"/>
      <c r="U1064" s="170"/>
      <c r="V1064" s="170"/>
      <c r="W1064" s="170"/>
      <c r="X1064" s="170"/>
      <c r="Y1064" s="170"/>
      <c r="Z1064" s="170"/>
      <c r="AA1064" s="386"/>
    </row>
    <row r="1065" spans="1:27" s="358" customFormat="1" ht="12.75">
      <c r="A1065" s="699"/>
      <c r="B1065" s="699"/>
      <c r="C1065" s="699"/>
      <c r="D1065" s="699"/>
      <c r="E1065" s="614"/>
      <c r="F1065" s="614"/>
      <c r="G1065" s="170" t="s">
        <v>1184</v>
      </c>
      <c r="H1065" s="614"/>
      <c r="I1065" s="15"/>
      <c r="J1065" s="15"/>
      <c r="K1065" s="15"/>
      <c r="L1065" s="15"/>
      <c r="M1065" s="464"/>
      <c r="N1065" s="699"/>
      <c r="O1065" s="170"/>
      <c r="P1065" s="170"/>
      <c r="Q1065" s="170"/>
      <c r="R1065" s="170"/>
      <c r="S1065" s="170"/>
      <c r="T1065" s="170"/>
      <c r="U1065" s="170"/>
      <c r="V1065" s="170"/>
      <c r="W1065" s="170"/>
      <c r="X1065" s="170"/>
      <c r="Y1065" s="170"/>
      <c r="Z1065" s="170"/>
      <c r="AA1065" s="386"/>
    </row>
    <row r="1066" spans="1:27" s="358" customFormat="1" ht="38.25">
      <c r="A1066" s="699"/>
      <c r="B1066" s="699"/>
      <c r="C1066" s="699"/>
      <c r="D1066" s="699"/>
      <c r="E1066" s="614"/>
      <c r="F1066" s="614"/>
      <c r="G1066" s="170" t="s">
        <v>34</v>
      </c>
      <c r="H1066" s="614"/>
      <c r="I1066" s="15"/>
      <c r="J1066" s="15"/>
      <c r="K1066" s="15"/>
      <c r="L1066" s="15"/>
      <c r="M1066" s="464"/>
      <c r="N1066" s="699"/>
      <c r="O1066" s="170"/>
      <c r="P1066" s="170"/>
      <c r="Q1066" s="170"/>
      <c r="R1066" s="170"/>
      <c r="S1066" s="170"/>
      <c r="T1066" s="170"/>
      <c r="U1066" s="170"/>
      <c r="V1066" s="170"/>
      <c r="W1066" s="170"/>
      <c r="X1066" s="170"/>
      <c r="Y1066" s="170"/>
      <c r="Z1066" s="170"/>
      <c r="AA1066" s="386"/>
    </row>
    <row r="1067" spans="1:27" s="358" customFormat="1" ht="51">
      <c r="A1067" s="699"/>
      <c r="B1067" s="699"/>
      <c r="C1067" s="699"/>
      <c r="D1067" s="699"/>
      <c r="E1067" s="614"/>
      <c r="F1067" s="614"/>
      <c r="G1067" s="170" t="s">
        <v>1185</v>
      </c>
      <c r="H1067" s="614"/>
      <c r="I1067" s="15"/>
      <c r="J1067" s="15"/>
      <c r="K1067" s="15"/>
      <c r="L1067" s="15"/>
      <c r="M1067" s="464"/>
      <c r="N1067" s="699"/>
      <c r="O1067" s="170"/>
      <c r="P1067" s="170"/>
      <c r="Q1067" s="170"/>
      <c r="R1067" s="170"/>
      <c r="S1067" s="170"/>
      <c r="T1067" s="170"/>
      <c r="U1067" s="170"/>
      <c r="V1067" s="170"/>
      <c r="W1067" s="170"/>
      <c r="X1067" s="170"/>
      <c r="Y1067" s="170"/>
      <c r="Z1067" s="170"/>
      <c r="AA1067" s="386"/>
    </row>
    <row r="1068" spans="1:27" s="358" customFormat="1" ht="12.75">
      <c r="A1068" s="699"/>
      <c r="B1068" s="699"/>
      <c r="C1068" s="699"/>
      <c r="D1068" s="699"/>
      <c r="E1068" s="614"/>
      <c r="F1068" s="614"/>
      <c r="G1068" s="170" t="s">
        <v>27</v>
      </c>
      <c r="H1068" s="614"/>
      <c r="I1068" s="15"/>
      <c r="J1068" s="15"/>
      <c r="K1068" s="15"/>
      <c r="L1068" s="15"/>
      <c r="M1068" s="464"/>
      <c r="N1068" s="699"/>
      <c r="O1068" s="170"/>
      <c r="P1068" s="170"/>
      <c r="Q1068" s="170"/>
      <c r="R1068" s="170"/>
      <c r="S1068" s="170"/>
      <c r="T1068" s="170"/>
      <c r="U1068" s="170"/>
      <c r="V1068" s="170"/>
      <c r="W1068" s="170"/>
      <c r="X1068" s="170"/>
      <c r="Y1068" s="170"/>
      <c r="Z1068" s="170"/>
      <c r="AA1068" s="386"/>
    </row>
    <row r="1069" spans="1:27" s="358" customFormat="1" ht="24" customHeight="1">
      <c r="A1069" s="614" t="s">
        <v>36</v>
      </c>
      <c r="B1069" s="614" t="s">
        <v>1186</v>
      </c>
      <c r="C1069" s="614" t="s">
        <v>37</v>
      </c>
      <c r="D1069" s="614" t="s">
        <v>1187</v>
      </c>
      <c r="E1069" s="614" t="s">
        <v>38</v>
      </c>
      <c r="F1069" s="614" t="s">
        <v>39</v>
      </c>
      <c r="G1069" s="170" t="s">
        <v>40</v>
      </c>
      <c r="H1069" s="614" t="s">
        <v>41</v>
      </c>
      <c r="I1069" s="465"/>
      <c r="J1069" s="465"/>
      <c r="K1069" s="465"/>
      <c r="L1069" s="465"/>
      <c r="M1069" s="452"/>
      <c r="N1069" s="699"/>
      <c r="O1069" s="155"/>
      <c r="P1069" s="155"/>
      <c r="Q1069" s="155"/>
      <c r="R1069" s="155"/>
      <c r="S1069" s="155"/>
      <c r="T1069" s="155"/>
      <c r="U1069" s="155"/>
      <c r="V1069" s="155"/>
      <c r="W1069" s="155"/>
      <c r="X1069" s="155"/>
      <c r="Y1069" s="155"/>
      <c r="Z1069" s="155"/>
      <c r="AA1069" s="386"/>
    </row>
    <row r="1070" spans="1:27" s="358" customFormat="1" ht="21" customHeight="1">
      <c r="A1070" s="614"/>
      <c r="B1070" s="614"/>
      <c r="C1070" s="614"/>
      <c r="D1070" s="614"/>
      <c r="E1070" s="614"/>
      <c r="F1070" s="614"/>
      <c r="G1070" s="170" t="s">
        <v>1188</v>
      </c>
      <c r="H1070" s="614"/>
      <c r="I1070" s="465"/>
      <c r="J1070" s="465"/>
      <c r="K1070" s="465"/>
      <c r="L1070" s="465"/>
      <c r="M1070" s="452"/>
      <c r="N1070" s="699"/>
      <c r="O1070" s="155"/>
      <c r="P1070" s="155"/>
      <c r="Q1070" s="155"/>
      <c r="R1070" s="155"/>
      <c r="S1070" s="155"/>
      <c r="T1070" s="155"/>
      <c r="U1070" s="155"/>
      <c r="V1070" s="155"/>
      <c r="W1070" s="155"/>
      <c r="X1070" s="155"/>
      <c r="Y1070" s="155"/>
      <c r="Z1070" s="155"/>
      <c r="AA1070" s="386"/>
    </row>
    <row r="1071" spans="1:27" ht="15.75" customHeight="1">
      <c r="A1071" s="1076" t="s">
        <v>743</v>
      </c>
      <c r="B1071" s="1076"/>
      <c r="C1071" s="1076"/>
      <c r="D1071" s="1076"/>
      <c r="E1071" s="1076"/>
      <c r="F1071" s="1076"/>
      <c r="G1071" s="1076"/>
      <c r="H1071" s="1076"/>
      <c r="I1071" s="430">
        <f>SUM(I1067:I1070)</f>
        <v>0</v>
      </c>
      <c r="J1071" s="430">
        <f>SUM(J1067:J1070)</f>
        <v>0</v>
      </c>
      <c r="K1071" s="430">
        <f>SUM(K1067:K1070)</f>
        <v>0</v>
      </c>
      <c r="L1071" s="430">
        <f>SUM(L1067:L1070)</f>
        <v>0</v>
      </c>
      <c r="M1071" s="430">
        <f>SUM(M1067:M1070)</f>
        <v>0</v>
      </c>
      <c r="N1071" s="1077"/>
      <c r="O1071" s="1077"/>
      <c r="P1071" s="1077"/>
      <c r="Q1071" s="1077"/>
      <c r="R1071" s="1077"/>
      <c r="S1071" s="1077"/>
      <c r="T1071" s="1077"/>
      <c r="U1071" s="1077"/>
      <c r="V1071" s="1077"/>
      <c r="W1071" s="1077"/>
      <c r="X1071" s="1077"/>
      <c r="Y1071" s="1077"/>
      <c r="Z1071" s="1077"/>
      <c r="AA1071" s="410"/>
    </row>
    <row r="1090" spans="1:27" s="2" customFormat="1" ht="18">
      <c r="A1090" s="1087" t="s">
        <v>172</v>
      </c>
      <c r="B1090" s="1088"/>
      <c r="C1090" s="1088"/>
      <c r="D1090" s="1088"/>
      <c r="E1090" s="1088"/>
      <c r="F1090" s="1088"/>
      <c r="G1090" s="1088"/>
      <c r="H1090" s="1088"/>
      <c r="I1090" s="1088"/>
      <c r="J1090" s="1088"/>
      <c r="K1090" s="1088"/>
      <c r="L1090" s="1088"/>
      <c r="M1090" s="1088"/>
      <c r="N1090" s="1088"/>
      <c r="O1090" s="1088"/>
      <c r="P1090" s="1088"/>
      <c r="Q1090" s="1088"/>
      <c r="R1090" s="1088"/>
      <c r="S1090" s="1088"/>
      <c r="T1090" s="1088"/>
      <c r="U1090" s="1088"/>
      <c r="V1090" s="1088"/>
      <c r="W1090" s="1088"/>
      <c r="X1090" s="1088"/>
      <c r="Y1090" s="1088"/>
      <c r="Z1090" s="1088"/>
      <c r="AA1090" s="1088"/>
    </row>
    <row r="1091" spans="1:27" s="285" customFormat="1" ht="18">
      <c r="A1091" s="381"/>
      <c r="B1091" s="979"/>
      <c r="C1091" s="979"/>
      <c r="D1091" s="979"/>
      <c r="E1091" s="979"/>
      <c r="F1091" s="979"/>
      <c r="G1091" s="979"/>
      <c r="H1091" s="979"/>
      <c r="I1091" s="979"/>
      <c r="J1091" s="979"/>
      <c r="K1091" s="979"/>
      <c r="L1091" s="979"/>
      <c r="M1091" s="979"/>
      <c r="N1091" s="979"/>
      <c r="O1091" s="979"/>
      <c r="P1091" s="979"/>
      <c r="Q1091" s="979"/>
      <c r="R1091" s="979"/>
      <c r="S1091" s="979"/>
      <c r="T1091" s="979"/>
      <c r="U1091" s="979"/>
      <c r="V1091" s="979"/>
      <c r="W1091" s="979"/>
      <c r="X1091" s="979"/>
      <c r="Y1091" s="979"/>
      <c r="Z1091" s="979"/>
      <c r="AA1091" s="979"/>
    </row>
    <row r="1092" spans="1:27" s="285" customFormat="1" ht="18">
      <c r="A1092" s="382" t="s">
        <v>313</v>
      </c>
      <c r="B1092" s="1094" t="s">
        <v>453</v>
      </c>
      <c r="C1092" s="1094"/>
      <c r="D1092" s="1094"/>
      <c r="E1092" s="1094"/>
      <c r="F1092" s="1094"/>
      <c r="G1092" s="1094"/>
      <c r="H1092" s="1094"/>
      <c r="I1092" s="1094"/>
      <c r="J1092" s="1094"/>
      <c r="K1092" s="1094"/>
      <c r="L1092" s="1094"/>
      <c r="M1092" s="1094"/>
      <c r="N1092" s="1094"/>
      <c r="O1092" s="1094"/>
      <c r="P1092" s="1094"/>
      <c r="Q1092" s="1094"/>
      <c r="R1092" s="1094"/>
      <c r="S1092" s="1094"/>
      <c r="T1092" s="1094"/>
      <c r="U1092" s="1094"/>
      <c r="V1092" s="1094"/>
      <c r="W1092" s="1094"/>
      <c r="X1092" s="1094"/>
      <c r="Y1092" s="1094"/>
      <c r="Z1092" s="1094"/>
      <c r="AA1092" s="1094"/>
    </row>
    <row r="1093" spans="1:27" s="285" customFormat="1" ht="18">
      <c r="A1093" s="146" t="s">
        <v>165</v>
      </c>
      <c r="B1093" s="1095" t="s">
        <v>1195</v>
      </c>
      <c r="C1093" s="1095"/>
      <c r="D1093" s="1095"/>
      <c r="E1093" s="1095"/>
      <c r="F1093" s="1095"/>
      <c r="G1093" s="1095"/>
      <c r="H1093" s="1095"/>
      <c r="I1093" s="1095"/>
      <c r="J1093" s="1095"/>
      <c r="K1093" s="1095"/>
      <c r="L1093" s="1095"/>
      <c r="M1093" s="1095"/>
      <c r="N1093" s="1095"/>
      <c r="O1093" s="1095"/>
      <c r="P1093" s="1095"/>
      <c r="Q1093" s="1095"/>
      <c r="R1093" s="1095"/>
      <c r="S1093" s="1095"/>
      <c r="T1093" s="1095"/>
      <c r="U1093" s="1095"/>
      <c r="V1093" s="1095"/>
      <c r="W1093" s="1095"/>
      <c r="X1093" s="1095"/>
      <c r="Y1093" s="1095"/>
      <c r="Z1093" s="1095"/>
      <c r="AA1093" s="1095"/>
    </row>
    <row r="1094" spans="1:27" s="285" customFormat="1" ht="18">
      <c r="A1094" s="381" t="s">
        <v>166</v>
      </c>
      <c r="B1094" s="979" t="s">
        <v>452</v>
      </c>
      <c r="C1094" s="979"/>
      <c r="D1094" s="979"/>
      <c r="E1094" s="979"/>
      <c r="F1094" s="979"/>
      <c r="G1094" s="979"/>
      <c r="H1094" s="979"/>
      <c r="I1094" s="979"/>
      <c r="J1094" s="979"/>
      <c r="K1094" s="979"/>
      <c r="L1094" s="979"/>
      <c r="M1094" s="979"/>
      <c r="N1094" s="979"/>
      <c r="O1094" s="979"/>
      <c r="P1094" s="979"/>
      <c r="Q1094" s="979"/>
      <c r="R1094" s="979"/>
      <c r="S1094" s="979"/>
      <c r="T1094" s="979"/>
      <c r="U1094" s="979"/>
      <c r="V1094" s="979"/>
      <c r="W1094" s="979"/>
      <c r="X1094" s="979"/>
      <c r="Y1094" s="979"/>
      <c r="Z1094" s="979"/>
      <c r="AA1094" s="979"/>
    </row>
    <row r="1095" spans="1:27" s="212" customFormat="1" ht="12.75" customHeight="1">
      <c r="A1095" s="686" t="s">
        <v>162</v>
      </c>
      <c r="B1095" s="686" t="s">
        <v>168</v>
      </c>
      <c r="C1095" s="686" t="s">
        <v>167</v>
      </c>
      <c r="D1095" s="686" t="s">
        <v>170</v>
      </c>
      <c r="E1095" s="686" t="s">
        <v>154</v>
      </c>
      <c r="F1095" s="686" t="s">
        <v>169</v>
      </c>
      <c r="G1095" s="686" t="s">
        <v>155</v>
      </c>
      <c r="H1095" s="686" t="s">
        <v>174</v>
      </c>
      <c r="I1095" s="1058" t="s">
        <v>156</v>
      </c>
      <c r="J1095" s="1058"/>
      <c r="K1095" s="1058"/>
      <c r="L1095" s="1058"/>
      <c r="M1095" s="1058" t="s">
        <v>163</v>
      </c>
      <c r="N1095" s="689" t="s">
        <v>161</v>
      </c>
      <c r="O1095" s="686" t="s">
        <v>173</v>
      </c>
      <c r="P1095" s="686"/>
      <c r="Q1095" s="686"/>
      <c r="R1095" s="686"/>
      <c r="S1095" s="686"/>
      <c r="T1095" s="686"/>
      <c r="U1095" s="686"/>
      <c r="V1095" s="686"/>
      <c r="W1095" s="686"/>
      <c r="X1095" s="686"/>
      <c r="Y1095" s="686"/>
      <c r="Z1095" s="686"/>
      <c r="AA1095" s="689"/>
    </row>
    <row r="1096" spans="1:27" s="212" customFormat="1" ht="15" customHeight="1">
      <c r="A1096" s="686"/>
      <c r="B1096" s="686"/>
      <c r="C1096" s="686"/>
      <c r="D1096" s="686"/>
      <c r="E1096" s="686"/>
      <c r="F1096" s="686"/>
      <c r="G1096" s="686"/>
      <c r="H1096" s="686"/>
      <c r="I1096" s="418" t="s">
        <v>157</v>
      </c>
      <c r="J1096" s="418" t="s">
        <v>158</v>
      </c>
      <c r="K1096" s="418" t="s">
        <v>159</v>
      </c>
      <c r="L1096" s="418" t="s">
        <v>160</v>
      </c>
      <c r="M1096" s="1058"/>
      <c r="N1096" s="689"/>
      <c r="O1096" s="689">
        <v>1</v>
      </c>
      <c r="P1096" s="689"/>
      <c r="Q1096" s="689"/>
      <c r="R1096" s="689">
        <v>2</v>
      </c>
      <c r="S1096" s="689"/>
      <c r="T1096" s="689"/>
      <c r="U1096" s="689">
        <v>3</v>
      </c>
      <c r="V1096" s="689"/>
      <c r="W1096" s="689"/>
      <c r="X1096" s="689">
        <v>4</v>
      </c>
      <c r="Y1096" s="689"/>
      <c r="Z1096" s="689"/>
      <c r="AA1096" s="689"/>
    </row>
    <row r="1097" spans="1:27" s="358" customFormat="1" ht="47.25" customHeight="1">
      <c r="A1097" s="1062" t="s">
        <v>1196</v>
      </c>
      <c r="B1097" s="1066" t="s">
        <v>1197</v>
      </c>
      <c r="C1097" s="1066" t="s">
        <v>1198</v>
      </c>
      <c r="D1097" s="1066" t="s">
        <v>1199</v>
      </c>
      <c r="E1097" s="1059" t="s">
        <v>1200</v>
      </c>
      <c r="F1097" s="1066" t="s">
        <v>1201</v>
      </c>
      <c r="G1097" s="415" t="s">
        <v>1202</v>
      </c>
      <c r="H1097" s="1066" t="s">
        <v>1203</v>
      </c>
      <c r="I1097" s="1069"/>
      <c r="J1097" s="1069"/>
      <c r="K1097" s="1069"/>
      <c r="L1097" s="1069"/>
      <c r="M1097" s="1072"/>
      <c r="N1097" s="1059" t="s">
        <v>452</v>
      </c>
      <c r="O1097" s="416"/>
      <c r="P1097" s="416"/>
      <c r="Q1097" s="416"/>
      <c r="R1097" s="416"/>
      <c r="S1097" s="416"/>
      <c r="T1097" s="416"/>
      <c r="U1097" s="416"/>
      <c r="V1097" s="416"/>
      <c r="W1097" s="416"/>
      <c r="X1097" s="416"/>
      <c r="Y1097" s="416"/>
      <c r="Z1097" s="416"/>
      <c r="AA1097" s="386"/>
    </row>
    <row r="1098" spans="1:27" s="358" customFormat="1" ht="47.25" customHeight="1">
      <c r="A1098" s="1062"/>
      <c r="B1098" s="1067"/>
      <c r="C1098" s="1067"/>
      <c r="D1098" s="1067"/>
      <c r="E1098" s="1060"/>
      <c r="F1098" s="1067"/>
      <c r="G1098" s="415" t="s">
        <v>1204</v>
      </c>
      <c r="H1098" s="1067"/>
      <c r="I1098" s="1070"/>
      <c r="J1098" s="1070"/>
      <c r="K1098" s="1070"/>
      <c r="L1098" s="1070"/>
      <c r="M1098" s="1073"/>
      <c r="N1098" s="1060"/>
      <c r="O1098" s="416"/>
      <c r="P1098" s="416"/>
      <c r="Q1098" s="416"/>
      <c r="R1098" s="416"/>
      <c r="S1098" s="416"/>
      <c r="T1098" s="416"/>
      <c r="U1098" s="416"/>
      <c r="V1098" s="416"/>
      <c r="W1098" s="416"/>
      <c r="X1098" s="416"/>
      <c r="Y1098" s="416"/>
      <c r="Z1098" s="416"/>
      <c r="AA1098" s="386"/>
    </row>
    <row r="1099" spans="1:27" s="358" customFormat="1" ht="52.5" customHeight="1">
      <c r="A1099" s="1062"/>
      <c r="B1099" s="1067"/>
      <c r="C1099" s="1067"/>
      <c r="D1099" s="1067"/>
      <c r="E1099" s="1060"/>
      <c r="F1099" s="1067"/>
      <c r="G1099" s="415" t="s">
        <v>1205</v>
      </c>
      <c r="H1099" s="1067"/>
      <c r="I1099" s="1070"/>
      <c r="J1099" s="1070"/>
      <c r="K1099" s="1070"/>
      <c r="L1099" s="1070"/>
      <c r="M1099" s="1073"/>
      <c r="N1099" s="1060"/>
      <c r="O1099" s="416"/>
      <c r="P1099" s="416"/>
      <c r="Q1099" s="416"/>
      <c r="R1099" s="416"/>
      <c r="S1099" s="416"/>
      <c r="T1099" s="416"/>
      <c r="U1099" s="416"/>
      <c r="V1099" s="416"/>
      <c r="W1099" s="416"/>
      <c r="X1099" s="416"/>
      <c r="Y1099" s="416"/>
      <c r="Z1099" s="416"/>
      <c r="AA1099" s="386"/>
    </row>
    <row r="1100" spans="1:27" s="358" customFormat="1" ht="47.25" customHeight="1">
      <c r="A1100" s="1062"/>
      <c r="B1100" s="1067"/>
      <c r="C1100" s="1068"/>
      <c r="D1100" s="1068"/>
      <c r="E1100" s="1061"/>
      <c r="F1100" s="1068"/>
      <c r="G1100" s="415" t="s">
        <v>1206</v>
      </c>
      <c r="H1100" s="1068"/>
      <c r="I1100" s="1071"/>
      <c r="J1100" s="1071"/>
      <c r="K1100" s="1071"/>
      <c r="L1100" s="1071"/>
      <c r="M1100" s="1074"/>
      <c r="N1100" s="1061"/>
      <c r="O1100" s="416"/>
      <c r="P1100" s="416"/>
      <c r="Q1100" s="416"/>
      <c r="R1100" s="416"/>
      <c r="S1100" s="416"/>
      <c r="T1100" s="416"/>
      <c r="U1100" s="416"/>
      <c r="V1100" s="416"/>
      <c r="W1100" s="416"/>
      <c r="X1100" s="416"/>
      <c r="Y1100" s="416"/>
      <c r="Z1100" s="416"/>
      <c r="AA1100" s="386"/>
    </row>
    <row r="1101" spans="1:27" s="358" customFormat="1" ht="47.25" customHeight="1">
      <c r="A1101" s="1062"/>
      <c r="B1101" s="1067"/>
      <c r="C1101" s="1059" t="s">
        <v>1207</v>
      </c>
      <c r="D1101" s="1066" t="s">
        <v>1208</v>
      </c>
      <c r="E1101" s="1059" t="s">
        <v>1209</v>
      </c>
      <c r="F1101" s="1066" t="s">
        <v>1210</v>
      </c>
      <c r="G1101" s="415" t="s">
        <v>1202</v>
      </c>
      <c r="H1101" s="1066" t="s">
        <v>1211</v>
      </c>
      <c r="I1101" s="1069"/>
      <c r="J1101" s="1069"/>
      <c r="K1101" s="1069"/>
      <c r="L1101" s="1069"/>
      <c r="M1101" s="1072"/>
      <c r="N1101" s="1059" t="s">
        <v>452</v>
      </c>
      <c r="O1101" s="416"/>
      <c r="P1101" s="416"/>
      <c r="Q1101" s="416"/>
      <c r="R1101" s="416"/>
      <c r="S1101" s="416"/>
      <c r="T1101" s="416"/>
      <c r="U1101" s="416"/>
      <c r="V1101" s="416"/>
      <c r="W1101" s="416"/>
      <c r="X1101" s="416"/>
      <c r="Y1101" s="416"/>
      <c r="Z1101" s="416"/>
      <c r="AA1101" s="386"/>
    </row>
    <row r="1102" spans="1:27" s="358" customFormat="1" ht="47.25" customHeight="1">
      <c r="A1102" s="1062"/>
      <c r="B1102" s="1067"/>
      <c r="C1102" s="1060"/>
      <c r="D1102" s="1067"/>
      <c r="E1102" s="1060"/>
      <c r="F1102" s="1067"/>
      <c r="G1102" s="415" t="s">
        <v>1204</v>
      </c>
      <c r="H1102" s="1067"/>
      <c r="I1102" s="1070"/>
      <c r="J1102" s="1070"/>
      <c r="K1102" s="1070"/>
      <c r="L1102" s="1070"/>
      <c r="M1102" s="1073"/>
      <c r="N1102" s="1060"/>
      <c r="O1102" s="416"/>
      <c r="P1102" s="416"/>
      <c r="Q1102" s="416"/>
      <c r="R1102" s="416"/>
      <c r="S1102" s="416"/>
      <c r="T1102" s="416"/>
      <c r="U1102" s="416"/>
      <c r="V1102" s="416"/>
      <c r="W1102" s="416"/>
      <c r="X1102" s="416"/>
      <c r="Y1102" s="416"/>
      <c r="Z1102" s="416"/>
      <c r="AA1102" s="386"/>
    </row>
    <row r="1103" spans="1:27" s="358" customFormat="1" ht="59.25" customHeight="1">
      <c r="A1103" s="1062"/>
      <c r="B1103" s="1067"/>
      <c r="C1103" s="1060"/>
      <c r="D1103" s="1067"/>
      <c r="E1103" s="1060"/>
      <c r="F1103" s="1067"/>
      <c r="G1103" s="415" t="s">
        <v>1205</v>
      </c>
      <c r="H1103" s="1067"/>
      <c r="I1103" s="1070"/>
      <c r="J1103" s="1070"/>
      <c r="K1103" s="1070"/>
      <c r="L1103" s="1070"/>
      <c r="M1103" s="1073"/>
      <c r="N1103" s="1060"/>
      <c r="O1103" s="416"/>
      <c r="P1103" s="416"/>
      <c r="Q1103" s="416"/>
      <c r="R1103" s="416"/>
      <c r="S1103" s="416"/>
      <c r="T1103" s="416"/>
      <c r="U1103" s="416"/>
      <c r="V1103" s="416"/>
      <c r="W1103" s="416"/>
      <c r="X1103" s="416"/>
      <c r="Y1103" s="416"/>
      <c r="Z1103" s="416"/>
      <c r="AA1103" s="386"/>
    </row>
    <row r="1104" spans="1:27" s="358" customFormat="1" ht="57" customHeight="1">
      <c r="A1104" s="1062"/>
      <c r="B1104" s="1068"/>
      <c r="C1104" s="1061"/>
      <c r="D1104" s="1068"/>
      <c r="E1104" s="1061"/>
      <c r="F1104" s="1068"/>
      <c r="G1104" s="415" t="s">
        <v>1206</v>
      </c>
      <c r="H1104" s="1068"/>
      <c r="I1104" s="1071"/>
      <c r="J1104" s="1071"/>
      <c r="K1104" s="1071"/>
      <c r="L1104" s="1071"/>
      <c r="M1104" s="1074"/>
      <c r="N1104" s="1061"/>
      <c r="O1104" s="416"/>
      <c r="P1104" s="416"/>
      <c r="Q1104" s="416"/>
      <c r="R1104" s="416"/>
      <c r="S1104" s="416"/>
      <c r="T1104" s="416"/>
      <c r="U1104" s="416"/>
      <c r="V1104" s="416"/>
      <c r="W1104" s="416"/>
      <c r="X1104" s="416"/>
      <c r="Y1104" s="416"/>
      <c r="Z1104" s="416"/>
      <c r="AA1104" s="386"/>
    </row>
    <row r="1105" spans="1:27" s="358" customFormat="1" ht="47.25" customHeight="1">
      <c r="A1105" s="1062" t="s">
        <v>1212</v>
      </c>
      <c r="B1105" s="1063" t="s">
        <v>1213</v>
      </c>
      <c r="C1105" s="1062" t="s">
        <v>1214</v>
      </c>
      <c r="D1105" s="1063" t="s">
        <v>1215</v>
      </c>
      <c r="E1105" s="1059" t="s">
        <v>1216</v>
      </c>
      <c r="F1105" s="1066" t="s">
        <v>1217</v>
      </c>
      <c r="G1105" s="415" t="s">
        <v>1218</v>
      </c>
      <c r="H1105" s="1063" t="s">
        <v>1219</v>
      </c>
      <c r="I1105" s="1069"/>
      <c r="J1105" s="1069"/>
      <c r="K1105" s="1069"/>
      <c r="L1105" s="1069"/>
      <c r="M1105" s="1072"/>
      <c r="N1105" s="1059" t="s">
        <v>452</v>
      </c>
      <c r="O1105" s="416"/>
      <c r="P1105" s="416"/>
      <c r="Q1105" s="416"/>
      <c r="R1105" s="416"/>
      <c r="S1105" s="416"/>
      <c r="T1105" s="416"/>
      <c r="U1105" s="416"/>
      <c r="V1105" s="416"/>
      <c r="W1105" s="416"/>
      <c r="X1105" s="416"/>
      <c r="Y1105" s="416"/>
      <c r="Z1105" s="416"/>
      <c r="AA1105" s="386"/>
    </row>
    <row r="1106" spans="1:27" s="358" customFormat="1" ht="47.25" customHeight="1">
      <c r="A1106" s="1062"/>
      <c r="B1106" s="1063"/>
      <c r="C1106" s="1062"/>
      <c r="D1106" s="1063"/>
      <c r="E1106" s="1060"/>
      <c r="F1106" s="1067"/>
      <c r="G1106" s="415" t="s">
        <v>1220</v>
      </c>
      <c r="H1106" s="1063"/>
      <c r="I1106" s="1070"/>
      <c r="J1106" s="1070"/>
      <c r="K1106" s="1070"/>
      <c r="L1106" s="1070"/>
      <c r="M1106" s="1073"/>
      <c r="N1106" s="1060"/>
      <c r="O1106" s="416"/>
      <c r="P1106" s="416"/>
      <c r="Q1106" s="416"/>
      <c r="R1106" s="416"/>
      <c r="S1106" s="416"/>
      <c r="T1106" s="416"/>
      <c r="U1106" s="416"/>
      <c r="V1106" s="416"/>
      <c r="W1106" s="416"/>
      <c r="X1106" s="416"/>
      <c r="Y1106" s="416"/>
      <c r="Z1106" s="416"/>
      <c r="AA1106" s="386"/>
    </row>
    <row r="1107" spans="1:27" s="358" customFormat="1" ht="47.25" customHeight="1">
      <c r="A1107" s="1062"/>
      <c r="B1107" s="1063"/>
      <c r="C1107" s="1062"/>
      <c r="D1107" s="1063"/>
      <c r="E1107" s="1060"/>
      <c r="F1107" s="1067"/>
      <c r="G1107" s="415" t="s">
        <v>1221</v>
      </c>
      <c r="H1107" s="1063"/>
      <c r="I1107" s="1070"/>
      <c r="J1107" s="1070"/>
      <c r="K1107" s="1070"/>
      <c r="L1107" s="1070"/>
      <c r="M1107" s="1073"/>
      <c r="N1107" s="1060"/>
      <c r="O1107" s="416"/>
      <c r="P1107" s="416"/>
      <c r="Q1107" s="416"/>
      <c r="R1107" s="416"/>
      <c r="S1107" s="416"/>
      <c r="T1107" s="416"/>
      <c r="U1107" s="416"/>
      <c r="V1107" s="416"/>
      <c r="W1107" s="416"/>
      <c r="X1107" s="416"/>
      <c r="Y1107" s="416"/>
      <c r="Z1107" s="416"/>
      <c r="AA1107" s="386"/>
    </row>
    <row r="1108" spans="1:27" s="358" customFormat="1" ht="47.25" customHeight="1">
      <c r="A1108" s="1062"/>
      <c r="B1108" s="1063"/>
      <c r="C1108" s="1062"/>
      <c r="D1108" s="1063"/>
      <c r="E1108" s="1061"/>
      <c r="F1108" s="1068"/>
      <c r="G1108" s="415" t="s">
        <v>1222</v>
      </c>
      <c r="H1108" s="1063"/>
      <c r="I1108" s="1071"/>
      <c r="J1108" s="1071"/>
      <c r="K1108" s="1071"/>
      <c r="L1108" s="1071"/>
      <c r="M1108" s="1074"/>
      <c r="N1108" s="1061"/>
      <c r="O1108" s="416"/>
      <c r="P1108" s="416"/>
      <c r="Q1108" s="416"/>
      <c r="R1108" s="416"/>
      <c r="S1108" s="416"/>
      <c r="T1108" s="416"/>
      <c r="U1108" s="416"/>
      <c r="V1108" s="416"/>
      <c r="W1108" s="416"/>
      <c r="X1108" s="416"/>
      <c r="Y1108" s="416"/>
      <c r="Z1108" s="416"/>
      <c r="AA1108" s="386"/>
    </row>
    <row r="1109" spans="1:27" s="358" customFormat="1" ht="37.5" customHeight="1">
      <c r="A1109" s="1062"/>
      <c r="B1109" s="1063"/>
      <c r="C1109" s="1062"/>
      <c r="D1109" s="1063"/>
      <c r="E1109" s="1062" t="s">
        <v>1223</v>
      </c>
      <c r="F1109" s="1066" t="s">
        <v>1224</v>
      </c>
      <c r="G1109" s="415" t="s">
        <v>528</v>
      </c>
      <c r="H1109" s="1063" t="s">
        <v>1225</v>
      </c>
      <c r="I1109" s="1069"/>
      <c r="J1109" s="1069"/>
      <c r="K1109" s="1069"/>
      <c r="L1109" s="1069"/>
      <c r="M1109" s="1072"/>
      <c r="N1109" s="1059" t="s">
        <v>452</v>
      </c>
      <c r="O1109" s="416"/>
      <c r="P1109" s="416"/>
      <c r="Q1109" s="416"/>
      <c r="R1109" s="416"/>
      <c r="S1109" s="416"/>
      <c r="T1109" s="416"/>
      <c r="U1109" s="416"/>
      <c r="V1109" s="416"/>
      <c r="W1109" s="416"/>
      <c r="X1109" s="416"/>
      <c r="Y1109" s="416"/>
      <c r="Z1109" s="416"/>
      <c r="AA1109" s="386"/>
    </row>
    <row r="1110" spans="1:27" s="358" customFormat="1" ht="37.5" customHeight="1">
      <c r="A1110" s="1062"/>
      <c r="B1110" s="1063"/>
      <c r="C1110" s="1062"/>
      <c r="D1110" s="1063"/>
      <c r="E1110" s="1062"/>
      <c r="F1110" s="1067"/>
      <c r="G1110" s="415" t="s">
        <v>1226</v>
      </c>
      <c r="H1110" s="1063"/>
      <c r="I1110" s="1070"/>
      <c r="J1110" s="1070"/>
      <c r="K1110" s="1070"/>
      <c r="L1110" s="1070"/>
      <c r="M1110" s="1073"/>
      <c r="N1110" s="1060"/>
      <c r="O1110" s="416"/>
      <c r="P1110" s="416"/>
      <c r="Q1110" s="416"/>
      <c r="R1110" s="416"/>
      <c r="S1110" s="416"/>
      <c r="T1110" s="416"/>
      <c r="U1110" s="416"/>
      <c r="V1110" s="416"/>
      <c r="W1110" s="416"/>
      <c r="X1110" s="416"/>
      <c r="Y1110" s="416"/>
      <c r="Z1110" s="416"/>
      <c r="AA1110" s="386"/>
    </row>
    <row r="1111" spans="1:27" s="358" customFormat="1" ht="20.25" customHeight="1">
      <c r="A1111" s="1062"/>
      <c r="B1111" s="1063"/>
      <c r="C1111" s="1062"/>
      <c r="D1111" s="1063"/>
      <c r="E1111" s="1062"/>
      <c r="F1111" s="1067"/>
      <c r="G1111" s="416" t="s">
        <v>1227</v>
      </c>
      <c r="H1111" s="1063"/>
      <c r="I1111" s="1070"/>
      <c r="J1111" s="1070"/>
      <c r="K1111" s="1070"/>
      <c r="L1111" s="1070"/>
      <c r="M1111" s="1073"/>
      <c r="N1111" s="1060"/>
      <c r="O1111" s="416"/>
      <c r="P1111" s="416"/>
      <c r="Q1111" s="416"/>
      <c r="R1111" s="416"/>
      <c r="S1111" s="416"/>
      <c r="T1111" s="416"/>
      <c r="U1111" s="416"/>
      <c r="V1111" s="416"/>
      <c r="W1111" s="416"/>
      <c r="X1111" s="416"/>
      <c r="Y1111" s="416"/>
      <c r="Z1111" s="416"/>
      <c r="AA1111" s="386"/>
    </row>
    <row r="1112" spans="1:27" s="358" customFormat="1" ht="20.25" customHeight="1">
      <c r="A1112" s="1062"/>
      <c r="B1112" s="1063"/>
      <c r="C1112" s="1062"/>
      <c r="D1112" s="1063"/>
      <c r="E1112" s="1062"/>
      <c r="F1112" s="1067"/>
      <c r="G1112" s="416" t="s">
        <v>1228</v>
      </c>
      <c r="H1112" s="1063"/>
      <c r="I1112" s="1070"/>
      <c r="J1112" s="1070"/>
      <c r="K1112" s="1070"/>
      <c r="L1112" s="1070"/>
      <c r="M1112" s="1073"/>
      <c r="N1112" s="1060"/>
      <c r="O1112" s="416"/>
      <c r="P1112" s="416"/>
      <c r="Q1112" s="416"/>
      <c r="R1112" s="416"/>
      <c r="S1112" s="416"/>
      <c r="T1112" s="416"/>
      <c r="U1112" s="416"/>
      <c r="V1112" s="416"/>
      <c r="W1112" s="416"/>
      <c r="X1112" s="416"/>
      <c r="Y1112" s="416"/>
      <c r="Z1112" s="416"/>
      <c r="AA1112" s="386"/>
    </row>
    <row r="1113" spans="1:27" s="358" customFormat="1" ht="20.25" customHeight="1">
      <c r="A1113" s="1062"/>
      <c r="B1113" s="1063"/>
      <c r="C1113" s="1062"/>
      <c r="D1113" s="1063"/>
      <c r="E1113" s="1062"/>
      <c r="F1113" s="1067"/>
      <c r="G1113" s="416" t="s">
        <v>1229</v>
      </c>
      <c r="H1113" s="1063"/>
      <c r="I1113" s="1070"/>
      <c r="J1113" s="1070"/>
      <c r="K1113" s="1070"/>
      <c r="L1113" s="1070"/>
      <c r="M1113" s="1073"/>
      <c r="N1113" s="1060"/>
      <c r="O1113" s="416"/>
      <c r="P1113" s="416"/>
      <c r="Q1113" s="416"/>
      <c r="R1113" s="416"/>
      <c r="S1113" s="416"/>
      <c r="T1113" s="416"/>
      <c r="U1113" s="416"/>
      <c r="V1113" s="416"/>
      <c r="W1113" s="416"/>
      <c r="X1113" s="416"/>
      <c r="Y1113" s="416"/>
      <c r="Z1113" s="416"/>
      <c r="AA1113" s="386"/>
    </row>
    <row r="1114" spans="1:27" s="358" customFormat="1" ht="20.25" customHeight="1">
      <c r="A1114" s="1062"/>
      <c r="B1114" s="1063"/>
      <c r="C1114" s="1062"/>
      <c r="D1114" s="1063"/>
      <c r="E1114" s="1062"/>
      <c r="F1114" s="1067"/>
      <c r="G1114" s="416" t="s">
        <v>1230</v>
      </c>
      <c r="H1114" s="1063"/>
      <c r="I1114" s="1070"/>
      <c r="J1114" s="1070"/>
      <c r="K1114" s="1070"/>
      <c r="L1114" s="1070"/>
      <c r="M1114" s="1073"/>
      <c r="N1114" s="1060"/>
      <c r="O1114" s="416"/>
      <c r="P1114" s="416"/>
      <c r="Q1114" s="416"/>
      <c r="R1114" s="416"/>
      <c r="S1114" s="416"/>
      <c r="T1114" s="416"/>
      <c r="U1114" s="416"/>
      <c r="V1114" s="416"/>
      <c r="W1114" s="416"/>
      <c r="X1114" s="416"/>
      <c r="Y1114" s="416"/>
      <c r="Z1114" s="416"/>
      <c r="AA1114" s="386"/>
    </row>
    <row r="1115" spans="1:27" s="358" customFormat="1" ht="20.25" customHeight="1">
      <c r="A1115" s="1062"/>
      <c r="B1115" s="1063"/>
      <c r="C1115" s="1062"/>
      <c r="D1115" s="1063"/>
      <c r="E1115" s="1062"/>
      <c r="F1115" s="1068"/>
      <c r="G1115" s="416" t="s">
        <v>1231</v>
      </c>
      <c r="H1115" s="1063"/>
      <c r="I1115" s="1071"/>
      <c r="J1115" s="1071"/>
      <c r="K1115" s="1071"/>
      <c r="L1115" s="1071"/>
      <c r="M1115" s="1074"/>
      <c r="N1115" s="1061"/>
      <c r="O1115" s="416"/>
      <c r="P1115" s="416"/>
      <c r="Q1115" s="416"/>
      <c r="R1115" s="416"/>
      <c r="S1115" s="416"/>
      <c r="T1115" s="416"/>
      <c r="U1115" s="416"/>
      <c r="V1115" s="416"/>
      <c r="W1115" s="416"/>
      <c r="X1115" s="416"/>
      <c r="Y1115" s="416"/>
      <c r="Z1115" s="416"/>
      <c r="AA1115" s="386"/>
    </row>
    <row r="1116" spans="1:27" s="358" customFormat="1" ht="38.25">
      <c r="A1116" s="1062" t="s">
        <v>1232</v>
      </c>
      <c r="B1116" s="1066" t="s">
        <v>1233</v>
      </c>
      <c r="C1116" s="1066" t="s">
        <v>1234</v>
      </c>
      <c r="D1116" s="1066" t="s">
        <v>1235</v>
      </c>
      <c r="E1116" s="1059" t="s">
        <v>1236</v>
      </c>
      <c r="F1116" s="1066" t="s">
        <v>1237</v>
      </c>
      <c r="G1116" s="415" t="s">
        <v>1238</v>
      </c>
      <c r="H1116" s="1063" t="s">
        <v>1239</v>
      </c>
      <c r="I1116" s="1064"/>
      <c r="J1116" s="1064"/>
      <c r="K1116" s="1064"/>
      <c r="L1116" s="1064"/>
      <c r="M1116" s="1065"/>
      <c r="N1116" s="1059" t="s">
        <v>452</v>
      </c>
      <c r="O1116" s="416"/>
      <c r="P1116" s="416"/>
      <c r="Q1116" s="416"/>
      <c r="R1116" s="416"/>
      <c r="S1116" s="416"/>
      <c r="T1116" s="416"/>
      <c r="U1116" s="416"/>
      <c r="V1116" s="416"/>
      <c r="W1116" s="416"/>
      <c r="X1116" s="416"/>
      <c r="Y1116" s="416"/>
      <c r="Z1116" s="416"/>
      <c r="AA1116" s="386"/>
    </row>
    <row r="1117" spans="1:27" s="358" customFormat="1" ht="38.25">
      <c r="A1117" s="1062"/>
      <c r="B1117" s="1067"/>
      <c r="C1117" s="1067"/>
      <c r="D1117" s="1067"/>
      <c r="E1117" s="1060"/>
      <c r="F1117" s="1067"/>
      <c r="G1117" s="415" t="s">
        <v>1240</v>
      </c>
      <c r="H1117" s="1063"/>
      <c r="I1117" s="1064"/>
      <c r="J1117" s="1064"/>
      <c r="K1117" s="1064"/>
      <c r="L1117" s="1064"/>
      <c r="M1117" s="1065"/>
      <c r="N1117" s="1060"/>
      <c r="O1117" s="416"/>
      <c r="P1117" s="416"/>
      <c r="Q1117" s="416"/>
      <c r="R1117" s="416"/>
      <c r="S1117" s="416"/>
      <c r="T1117" s="416"/>
      <c r="U1117" s="416"/>
      <c r="V1117" s="416"/>
      <c r="W1117" s="416"/>
      <c r="X1117" s="416"/>
      <c r="Y1117" s="416"/>
      <c r="Z1117" s="416"/>
      <c r="AA1117" s="386"/>
    </row>
    <row r="1118" spans="1:27" s="358" customFormat="1" ht="38.25">
      <c r="A1118" s="1062"/>
      <c r="B1118" s="1067"/>
      <c r="C1118" s="1067"/>
      <c r="D1118" s="1067"/>
      <c r="E1118" s="1060"/>
      <c r="F1118" s="1067"/>
      <c r="G1118" s="415" t="s">
        <v>1241</v>
      </c>
      <c r="H1118" s="1063"/>
      <c r="I1118" s="1064"/>
      <c r="J1118" s="1064"/>
      <c r="K1118" s="1064"/>
      <c r="L1118" s="1064"/>
      <c r="M1118" s="1065"/>
      <c r="N1118" s="1060"/>
      <c r="O1118" s="416"/>
      <c r="P1118" s="416"/>
      <c r="Q1118" s="416"/>
      <c r="R1118" s="416"/>
      <c r="S1118" s="416"/>
      <c r="T1118" s="416"/>
      <c r="U1118" s="416"/>
      <c r="V1118" s="416"/>
      <c r="W1118" s="416"/>
      <c r="X1118" s="416"/>
      <c r="Y1118" s="416"/>
      <c r="Z1118" s="416"/>
      <c r="AA1118" s="386"/>
    </row>
    <row r="1119" spans="1:27" s="358" customFormat="1" ht="51">
      <c r="A1119" s="1062"/>
      <c r="B1119" s="1067"/>
      <c r="C1119" s="1067"/>
      <c r="D1119" s="1067"/>
      <c r="E1119" s="1060"/>
      <c r="F1119" s="1067"/>
      <c r="G1119" s="415" t="s">
        <v>1242</v>
      </c>
      <c r="H1119" s="1063"/>
      <c r="I1119" s="1064"/>
      <c r="J1119" s="1064"/>
      <c r="K1119" s="1064"/>
      <c r="L1119" s="1064"/>
      <c r="M1119" s="1065"/>
      <c r="N1119" s="1060"/>
      <c r="O1119" s="416"/>
      <c r="P1119" s="416"/>
      <c r="Q1119" s="416"/>
      <c r="R1119" s="416"/>
      <c r="S1119" s="416"/>
      <c r="T1119" s="416"/>
      <c r="U1119" s="416"/>
      <c r="V1119" s="416"/>
      <c r="W1119" s="416"/>
      <c r="X1119" s="416"/>
      <c r="Y1119" s="416"/>
      <c r="Z1119" s="416"/>
      <c r="AA1119" s="386"/>
    </row>
    <row r="1120" spans="1:27" s="358" customFormat="1" ht="63.75">
      <c r="A1120" s="1062"/>
      <c r="B1120" s="1067"/>
      <c r="C1120" s="1067"/>
      <c r="D1120" s="1067"/>
      <c r="E1120" s="1060"/>
      <c r="F1120" s="1067"/>
      <c r="G1120" s="415" t="s">
        <v>1243</v>
      </c>
      <c r="H1120" s="1063"/>
      <c r="I1120" s="1064"/>
      <c r="J1120" s="1064"/>
      <c r="K1120" s="1064"/>
      <c r="L1120" s="1064"/>
      <c r="M1120" s="1065"/>
      <c r="N1120" s="1060"/>
      <c r="O1120" s="416"/>
      <c r="P1120" s="416"/>
      <c r="Q1120" s="416"/>
      <c r="R1120" s="416"/>
      <c r="S1120" s="416"/>
      <c r="T1120" s="416"/>
      <c r="U1120" s="416"/>
      <c r="V1120" s="416"/>
      <c r="W1120" s="416"/>
      <c r="X1120" s="416"/>
      <c r="Y1120" s="416"/>
      <c r="Z1120" s="416"/>
      <c r="AA1120" s="386"/>
    </row>
    <row r="1121" spans="1:27" s="358" customFormat="1" ht="63.75">
      <c r="A1121" s="1062"/>
      <c r="B1121" s="1067"/>
      <c r="C1121" s="1067"/>
      <c r="D1121" s="1067"/>
      <c r="E1121" s="1061"/>
      <c r="F1121" s="1068"/>
      <c r="G1121" s="415" t="s">
        <v>1244</v>
      </c>
      <c r="H1121" s="1063"/>
      <c r="I1121" s="1064"/>
      <c r="J1121" s="1064"/>
      <c r="K1121" s="1064"/>
      <c r="L1121" s="1064"/>
      <c r="M1121" s="1065"/>
      <c r="N1121" s="1061"/>
      <c r="O1121" s="416"/>
      <c r="P1121" s="416"/>
      <c r="Q1121" s="416"/>
      <c r="R1121" s="416"/>
      <c r="S1121" s="416"/>
      <c r="T1121" s="416"/>
      <c r="U1121" s="416"/>
      <c r="V1121" s="416"/>
      <c r="W1121" s="416"/>
      <c r="X1121" s="416"/>
      <c r="Y1121" s="416"/>
      <c r="Z1121" s="416"/>
      <c r="AA1121" s="386"/>
    </row>
    <row r="1122" spans="1:27" s="358" customFormat="1" ht="63.75">
      <c r="A1122" s="1062"/>
      <c r="B1122" s="1067"/>
      <c r="C1122" s="1067"/>
      <c r="D1122" s="1067"/>
      <c r="E1122" s="1062" t="s">
        <v>1245</v>
      </c>
      <c r="F1122" s="1063" t="s">
        <v>1246</v>
      </c>
      <c r="G1122" s="415" t="s">
        <v>1247</v>
      </c>
      <c r="H1122" s="1063" t="s">
        <v>1248</v>
      </c>
      <c r="I1122" s="1064"/>
      <c r="J1122" s="1064"/>
      <c r="K1122" s="1064"/>
      <c r="L1122" s="1064"/>
      <c r="M1122" s="1065"/>
      <c r="N1122" s="1059" t="s">
        <v>452</v>
      </c>
      <c r="O1122" s="416"/>
      <c r="P1122" s="416"/>
      <c r="Q1122" s="416"/>
      <c r="R1122" s="416"/>
      <c r="S1122" s="416"/>
      <c r="T1122" s="416"/>
      <c r="U1122" s="416"/>
      <c r="V1122" s="416"/>
      <c r="W1122" s="416"/>
      <c r="X1122" s="416"/>
      <c r="Y1122" s="416"/>
      <c r="Z1122" s="416"/>
      <c r="AA1122" s="386"/>
    </row>
    <row r="1123" spans="1:27" s="358" customFormat="1" ht="38.25">
      <c r="A1123" s="1062"/>
      <c r="B1123" s="1067"/>
      <c r="C1123" s="1067"/>
      <c r="D1123" s="1067"/>
      <c r="E1123" s="1062"/>
      <c r="F1123" s="1063"/>
      <c r="G1123" s="415" t="s">
        <v>1249</v>
      </c>
      <c r="H1123" s="1063"/>
      <c r="I1123" s="1064"/>
      <c r="J1123" s="1064"/>
      <c r="K1123" s="1064"/>
      <c r="L1123" s="1064"/>
      <c r="M1123" s="1065"/>
      <c r="N1123" s="1060"/>
      <c r="O1123" s="416"/>
      <c r="P1123" s="416"/>
      <c r="Q1123" s="416"/>
      <c r="R1123" s="416"/>
      <c r="S1123" s="416"/>
      <c r="T1123" s="416"/>
      <c r="U1123" s="416"/>
      <c r="V1123" s="416"/>
      <c r="W1123" s="416"/>
      <c r="X1123" s="416"/>
      <c r="Y1123" s="416"/>
      <c r="Z1123" s="416"/>
      <c r="AA1123" s="386"/>
    </row>
    <row r="1124" spans="1:27" s="358" customFormat="1" ht="63.75">
      <c r="A1124" s="1062"/>
      <c r="B1124" s="1067"/>
      <c r="C1124" s="1067"/>
      <c r="D1124" s="1067"/>
      <c r="E1124" s="1062"/>
      <c r="F1124" s="1063"/>
      <c r="G1124" s="415" t="s">
        <v>1250</v>
      </c>
      <c r="H1124" s="1063"/>
      <c r="I1124" s="1064"/>
      <c r="J1124" s="1064"/>
      <c r="K1124" s="1064"/>
      <c r="L1124" s="1064"/>
      <c r="M1124" s="1065"/>
      <c r="N1124" s="1061"/>
      <c r="O1124" s="416"/>
      <c r="P1124" s="416"/>
      <c r="Q1124" s="416"/>
      <c r="R1124" s="416"/>
      <c r="S1124" s="416"/>
      <c r="T1124" s="416"/>
      <c r="U1124" s="416"/>
      <c r="V1124" s="416"/>
      <c r="W1124" s="416"/>
      <c r="X1124" s="416"/>
      <c r="Y1124" s="416"/>
      <c r="Z1124" s="416"/>
      <c r="AA1124" s="386"/>
    </row>
    <row r="1125" spans="1:27" s="358" customFormat="1" ht="38.25">
      <c r="A1125" s="1062"/>
      <c r="B1125" s="1067"/>
      <c r="C1125" s="1067"/>
      <c r="D1125" s="1067"/>
      <c r="E1125" s="1062" t="s">
        <v>1251</v>
      </c>
      <c r="F1125" s="1063" t="s">
        <v>1252</v>
      </c>
      <c r="G1125" s="415" t="s">
        <v>1253</v>
      </c>
      <c r="H1125" s="1063" t="s">
        <v>1254</v>
      </c>
      <c r="I1125" s="1064"/>
      <c r="J1125" s="1064"/>
      <c r="K1125" s="1064"/>
      <c r="L1125" s="1064"/>
      <c r="M1125" s="1065"/>
      <c r="N1125" s="1059" t="s">
        <v>452</v>
      </c>
      <c r="O1125" s="416"/>
      <c r="P1125" s="416"/>
      <c r="Q1125" s="416"/>
      <c r="R1125" s="416"/>
      <c r="S1125" s="416"/>
      <c r="T1125" s="416"/>
      <c r="U1125" s="416"/>
      <c r="V1125" s="416"/>
      <c r="W1125" s="416"/>
      <c r="X1125" s="416"/>
      <c r="Y1125" s="416"/>
      <c r="Z1125" s="416"/>
      <c r="AA1125" s="386"/>
    </row>
    <row r="1126" spans="1:27" s="358" customFormat="1" ht="76.5">
      <c r="A1126" s="1062"/>
      <c r="B1126" s="1067"/>
      <c r="C1126" s="1067"/>
      <c r="D1126" s="1067"/>
      <c r="E1126" s="1062"/>
      <c r="F1126" s="1063"/>
      <c r="G1126" s="415" t="s">
        <v>1255</v>
      </c>
      <c r="H1126" s="1063"/>
      <c r="I1126" s="1064"/>
      <c r="J1126" s="1064"/>
      <c r="K1126" s="1064"/>
      <c r="L1126" s="1064"/>
      <c r="M1126" s="1065"/>
      <c r="N1126" s="1060"/>
      <c r="O1126" s="416"/>
      <c r="P1126" s="416"/>
      <c r="Q1126" s="416"/>
      <c r="R1126" s="416"/>
      <c r="S1126" s="416"/>
      <c r="T1126" s="416"/>
      <c r="U1126" s="416"/>
      <c r="V1126" s="416"/>
      <c r="W1126" s="416"/>
      <c r="X1126" s="416"/>
      <c r="Y1126" s="416"/>
      <c r="Z1126" s="416"/>
      <c r="AA1126" s="386"/>
    </row>
    <row r="1127" spans="1:27" s="358" customFormat="1" ht="38.25">
      <c r="A1127" s="1062"/>
      <c r="B1127" s="1067"/>
      <c r="C1127" s="1067"/>
      <c r="D1127" s="1067"/>
      <c r="E1127" s="1062"/>
      <c r="F1127" s="1063"/>
      <c r="G1127" s="415" t="s">
        <v>1256</v>
      </c>
      <c r="H1127" s="1063"/>
      <c r="I1127" s="1064"/>
      <c r="J1127" s="1064"/>
      <c r="K1127" s="1064"/>
      <c r="L1127" s="1064"/>
      <c r="M1127" s="1065"/>
      <c r="N1127" s="1060"/>
      <c r="O1127" s="416"/>
      <c r="P1127" s="416"/>
      <c r="Q1127" s="416"/>
      <c r="R1127" s="416"/>
      <c r="S1127" s="416"/>
      <c r="T1127" s="416"/>
      <c r="U1127" s="416"/>
      <c r="V1127" s="416"/>
      <c r="W1127" s="416"/>
      <c r="X1127" s="416"/>
      <c r="Y1127" s="416"/>
      <c r="Z1127" s="416"/>
      <c r="AA1127" s="386"/>
    </row>
    <row r="1128" spans="1:27" s="358" customFormat="1" ht="51">
      <c r="A1128" s="1062"/>
      <c r="B1128" s="1068"/>
      <c r="C1128" s="1068"/>
      <c r="D1128" s="1068"/>
      <c r="E1128" s="1062"/>
      <c r="F1128" s="1063"/>
      <c r="G1128" s="415" t="s">
        <v>1257</v>
      </c>
      <c r="H1128" s="1063"/>
      <c r="I1128" s="1064"/>
      <c r="J1128" s="1064"/>
      <c r="K1128" s="1064"/>
      <c r="L1128" s="1064"/>
      <c r="M1128" s="1065"/>
      <c r="N1128" s="1061"/>
      <c r="O1128" s="416"/>
      <c r="P1128" s="416"/>
      <c r="Q1128" s="416"/>
      <c r="R1128" s="416"/>
      <c r="S1128" s="416"/>
      <c r="T1128" s="416"/>
      <c r="U1128" s="416"/>
      <c r="V1128" s="416"/>
      <c r="W1128" s="416"/>
      <c r="X1128" s="416"/>
      <c r="Y1128" s="416"/>
      <c r="Z1128" s="416"/>
      <c r="AA1128" s="386"/>
    </row>
    <row r="1129" spans="1:27" ht="15">
      <c r="A1129" s="1076" t="s">
        <v>743</v>
      </c>
      <c r="B1129" s="1076"/>
      <c r="C1129" s="1076"/>
      <c r="D1129" s="1076"/>
      <c r="E1129" s="1076"/>
      <c r="F1129" s="1076"/>
      <c r="G1129" s="1076"/>
      <c r="H1129" s="1076"/>
      <c r="I1129" s="430">
        <f>SUM(I1125:I1128)</f>
        <v>0</v>
      </c>
      <c r="J1129" s="430">
        <f>SUM(J1125:J1128)</f>
        <v>0</v>
      </c>
      <c r="K1129" s="430">
        <f>SUM(K1125:K1128)</f>
        <v>0</v>
      </c>
      <c r="L1129" s="430">
        <f>SUM(L1125:L1128)</f>
        <v>0</v>
      </c>
      <c r="M1129" s="430">
        <f>SUM(M1125:M1128)</f>
        <v>0</v>
      </c>
      <c r="N1129" s="1077"/>
      <c r="O1129" s="1077"/>
      <c r="P1129" s="1077"/>
      <c r="Q1129" s="1077"/>
      <c r="R1129" s="1077"/>
      <c r="S1129" s="1077"/>
      <c r="T1129" s="1077"/>
      <c r="U1129" s="1077"/>
      <c r="V1129" s="1077"/>
      <c r="W1129" s="1077"/>
      <c r="X1129" s="1077"/>
      <c r="Y1129" s="1077"/>
      <c r="Z1129" s="1077"/>
      <c r="AA1129" s="380"/>
    </row>
  </sheetData>
  <sheetProtection/>
  <mergeCells count="991">
    <mergeCell ref="A206:AA206"/>
    <mergeCell ref="A359:AA359"/>
    <mergeCell ref="A360:AA360"/>
    <mergeCell ref="B361:AA361"/>
    <mergeCell ref="B362:AA362"/>
    <mergeCell ref="B363:AA363"/>
    <mergeCell ref="A321:H321"/>
    <mergeCell ref="N321:Z321"/>
    <mergeCell ref="A311:A320"/>
    <mergeCell ref="B311:B315"/>
    <mergeCell ref="A1071:H1071"/>
    <mergeCell ref="N1071:Z1071"/>
    <mergeCell ref="A1069:A1070"/>
    <mergeCell ref="B1069:B1070"/>
    <mergeCell ref="C1069:C1070"/>
    <mergeCell ref="D1069:D1070"/>
    <mergeCell ref="A1059:A1068"/>
    <mergeCell ref="B1059:B1068"/>
    <mergeCell ref="C1059:C1068"/>
    <mergeCell ref="D1059:D1068"/>
    <mergeCell ref="E1062:E1068"/>
    <mergeCell ref="F1062:F1068"/>
    <mergeCell ref="F1052:F1053"/>
    <mergeCell ref="H1052:H1053"/>
    <mergeCell ref="E1069:E1070"/>
    <mergeCell ref="F1069:F1070"/>
    <mergeCell ref="F1054:F1058"/>
    <mergeCell ref="H1054:H1058"/>
    <mergeCell ref="H1069:H1070"/>
    <mergeCell ref="E1054:E1058"/>
    <mergeCell ref="A1045:A1046"/>
    <mergeCell ref="B1045:B1046"/>
    <mergeCell ref="H1062:H1068"/>
    <mergeCell ref="H1047:H1051"/>
    <mergeCell ref="N1047:N1070"/>
    <mergeCell ref="A1052:A1058"/>
    <mergeCell ref="B1052:B1058"/>
    <mergeCell ref="C1052:C1058"/>
    <mergeCell ref="D1052:D1058"/>
    <mergeCell ref="E1052:E1053"/>
    <mergeCell ref="A1047:A1051"/>
    <mergeCell ref="B1047:B1051"/>
    <mergeCell ref="C1047:C1051"/>
    <mergeCell ref="D1047:D1051"/>
    <mergeCell ref="E1047:E1051"/>
    <mergeCell ref="F1047:F1051"/>
    <mergeCell ref="C1045:C1046"/>
    <mergeCell ref="D1045:D1046"/>
    <mergeCell ref="E1045:E1046"/>
    <mergeCell ref="O1045:Z1045"/>
    <mergeCell ref="AA1045:AA1046"/>
    <mergeCell ref="O1046:Q1046"/>
    <mergeCell ref="R1046:T1046"/>
    <mergeCell ref="U1046:W1046"/>
    <mergeCell ref="X1046:Z1046"/>
    <mergeCell ref="A1041:AA1041"/>
    <mergeCell ref="I1045:L1045"/>
    <mergeCell ref="M1045:M1046"/>
    <mergeCell ref="N1045:N1046"/>
    <mergeCell ref="B1042:AA1042"/>
    <mergeCell ref="B1043:AA1043"/>
    <mergeCell ref="B1044:AA1044"/>
    <mergeCell ref="F1045:F1046"/>
    <mergeCell ref="G1045:G1046"/>
    <mergeCell ref="H1045:H1046"/>
    <mergeCell ref="N987:N990"/>
    <mergeCell ref="A991:H991"/>
    <mergeCell ref="N991:Z991"/>
    <mergeCell ref="A1040:AA1040"/>
    <mergeCell ref="A987:A990"/>
    <mergeCell ref="B987:B990"/>
    <mergeCell ref="C987:C990"/>
    <mergeCell ref="D987:D990"/>
    <mergeCell ref="E987:E990"/>
    <mergeCell ref="F987:F990"/>
    <mergeCell ref="M985:M986"/>
    <mergeCell ref="N985:N986"/>
    <mergeCell ref="O985:Z985"/>
    <mergeCell ref="AA985:AA986"/>
    <mergeCell ref="O986:Q986"/>
    <mergeCell ref="R986:T986"/>
    <mergeCell ref="U986:W986"/>
    <mergeCell ref="X986:Z986"/>
    <mergeCell ref="H987:H990"/>
    <mergeCell ref="B984:AA984"/>
    <mergeCell ref="A985:A986"/>
    <mergeCell ref="B985:B986"/>
    <mergeCell ref="C985:C986"/>
    <mergeCell ref="D985:D986"/>
    <mergeCell ref="E985:E986"/>
    <mergeCell ref="F985:F986"/>
    <mergeCell ref="G985:G986"/>
    <mergeCell ref="H985:H986"/>
    <mergeCell ref="I985:L985"/>
    <mergeCell ref="B982:AA982"/>
    <mergeCell ref="B983:AA983"/>
    <mergeCell ref="A981:AA981"/>
    <mergeCell ref="A980:AA980"/>
    <mergeCell ref="AA933:AA934"/>
    <mergeCell ref="O934:Q934"/>
    <mergeCell ref="R934:T934"/>
    <mergeCell ref="U934:W934"/>
    <mergeCell ref="X934:Z934"/>
    <mergeCell ref="A940:H940"/>
    <mergeCell ref="N940:Z940"/>
    <mergeCell ref="G933:G934"/>
    <mergeCell ref="H933:H934"/>
    <mergeCell ref="I933:L933"/>
    <mergeCell ref="M933:M934"/>
    <mergeCell ref="N933:N934"/>
    <mergeCell ref="O933:Z933"/>
    <mergeCell ref="A929:AA929"/>
    <mergeCell ref="B930:AA930"/>
    <mergeCell ref="B931:AA931"/>
    <mergeCell ref="B932:AA932"/>
    <mergeCell ref="A933:A934"/>
    <mergeCell ref="B933:B934"/>
    <mergeCell ref="C933:C934"/>
    <mergeCell ref="D933:D934"/>
    <mergeCell ref="E933:E934"/>
    <mergeCell ref="F933:F934"/>
    <mergeCell ref="A886:A887"/>
    <mergeCell ref="A888:A892"/>
    <mergeCell ref="B888:B892"/>
    <mergeCell ref="A893:H893"/>
    <mergeCell ref="N893:Z893"/>
    <mergeCell ref="A928:AA928"/>
    <mergeCell ref="M884:M885"/>
    <mergeCell ref="N884:N885"/>
    <mergeCell ref="O884:Z884"/>
    <mergeCell ref="AA884:AA885"/>
    <mergeCell ref="O885:Q885"/>
    <mergeCell ref="R885:T885"/>
    <mergeCell ref="U885:W885"/>
    <mergeCell ref="X885:Z885"/>
    <mergeCell ref="B883:AA883"/>
    <mergeCell ref="A884:A885"/>
    <mergeCell ref="B884:B885"/>
    <mergeCell ref="C884:C885"/>
    <mergeCell ref="D884:D885"/>
    <mergeCell ref="E884:E885"/>
    <mergeCell ref="F884:F885"/>
    <mergeCell ref="G884:G885"/>
    <mergeCell ref="H884:H885"/>
    <mergeCell ref="I884:L884"/>
    <mergeCell ref="B881:AA881"/>
    <mergeCell ref="B882:AA882"/>
    <mergeCell ref="A880:AA880"/>
    <mergeCell ref="A836:H836"/>
    <mergeCell ref="N836:Z836"/>
    <mergeCell ref="A879:AA879"/>
    <mergeCell ref="H830:H832"/>
    <mergeCell ref="I830:I832"/>
    <mergeCell ref="J830:J832"/>
    <mergeCell ref="K830:K832"/>
    <mergeCell ref="L830:L832"/>
    <mergeCell ref="M830:M832"/>
    <mergeCell ref="H827:H829"/>
    <mergeCell ref="I827:I829"/>
    <mergeCell ref="J827:J829"/>
    <mergeCell ref="K827:K829"/>
    <mergeCell ref="L827:L829"/>
    <mergeCell ref="M827:M829"/>
    <mergeCell ref="A827:A832"/>
    <mergeCell ref="B827:B832"/>
    <mergeCell ref="C827:C832"/>
    <mergeCell ref="D827:D832"/>
    <mergeCell ref="E827:E829"/>
    <mergeCell ref="F827:F829"/>
    <mergeCell ref="E830:E832"/>
    <mergeCell ref="F830:F832"/>
    <mergeCell ref="I825:L825"/>
    <mergeCell ref="M825:M826"/>
    <mergeCell ref="N825:N826"/>
    <mergeCell ref="O825:Z825"/>
    <mergeCell ref="AA825:AA826"/>
    <mergeCell ref="O826:Q826"/>
    <mergeCell ref="R826:T826"/>
    <mergeCell ref="U826:W826"/>
    <mergeCell ref="X826:Z826"/>
    <mergeCell ref="B823:AA823"/>
    <mergeCell ref="B824:AA824"/>
    <mergeCell ref="A825:A826"/>
    <mergeCell ref="B825:B826"/>
    <mergeCell ref="C825:C826"/>
    <mergeCell ref="D825:D826"/>
    <mergeCell ref="E825:E826"/>
    <mergeCell ref="F825:F826"/>
    <mergeCell ref="G825:G826"/>
    <mergeCell ref="H825:H826"/>
    <mergeCell ref="B822:AA822"/>
    <mergeCell ref="A821:AA821"/>
    <mergeCell ref="N770:Z770"/>
    <mergeCell ref="A820:AA820"/>
    <mergeCell ref="C767:C769"/>
    <mergeCell ref="D767:D769"/>
    <mergeCell ref="E767:E769"/>
    <mergeCell ref="F767:F769"/>
    <mergeCell ref="H767:H769"/>
    <mergeCell ref="A770:H770"/>
    <mergeCell ref="O765:Z765"/>
    <mergeCell ref="AA765:AA766"/>
    <mergeCell ref="O766:Q766"/>
    <mergeCell ref="R766:T766"/>
    <mergeCell ref="U766:W766"/>
    <mergeCell ref="X766:Z766"/>
    <mergeCell ref="F765:F766"/>
    <mergeCell ref="G765:G766"/>
    <mergeCell ref="H765:H766"/>
    <mergeCell ref="I765:L765"/>
    <mergeCell ref="M765:M766"/>
    <mergeCell ref="N765:N766"/>
    <mergeCell ref="A760:AA760"/>
    <mergeCell ref="A761:AA761"/>
    <mergeCell ref="B762:AA762"/>
    <mergeCell ref="B763:AA763"/>
    <mergeCell ref="B764:AA764"/>
    <mergeCell ref="A765:A766"/>
    <mergeCell ref="B765:B766"/>
    <mergeCell ref="C765:C766"/>
    <mergeCell ref="D765:D766"/>
    <mergeCell ref="E765:E766"/>
    <mergeCell ref="A717:A720"/>
    <mergeCell ref="B717:B720"/>
    <mergeCell ref="C717:C720"/>
    <mergeCell ref="D717:D720"/>
    <mergeCell ref="N717:N720"/>
    <mergeCell ref="A721:H721"/>
    <mergeCell ref="N721:Z721"/>
    <mergeCell ref="M715:M716"/>
    <mergeCell ref="N715:N716"/>
    <mergeCell ref="O715:Z715"/>
    <mergeCell ref="AA715:AA716"/>
    <mergeCell ref="O716:Q716"/>
    <mergeCell ref="R716:T716"/>
    <mergeCell ref="U716:W716"/>
    <mergeCell ref="X716:Z716"/>
    <mergeCell ref="B714:AA714"/>
    <mergeCell ref="A715:A716"/>
    <mergeCell ref="B715:B716"/>
    <mergeCell ref="C715:C716"/>
    <mergeCell ref="D715:D716"/>
    <mergeCell ref="E715:E716"/>
    <mergeCell ref="F715:F716"/>
    <mergeCell ref="G715:G716"/>
    <mergeCell ref="H715:H716"/>
    <mergeCell ref="I715:L715"/>
    <mergeCell ref="B712:AA712"/>
    <mergeCell ref="B713:AA713"/>
    <mergeCell ref="A711:AA711"/>
    <mergeCell ref="A684:H684"/>
    <mergeCell ref="N684:Z684"/>
    <mergeCell ref="A710:AA710"/>
    <mergeCell ref="H682:H683"/>
    <mergeCell ref="I682:I683"/>
    <mergeCell ref="J682:J683"/>
    <mergeCell ref="K682:K683"/>
    <mergeCell ref="L682:L683"/>
    <mergeCell ref="M682:M683"/>
    <mergeCell ref="L676:L677"/>
    <mergeCell ref="M676:M677"/>
    <mergeCell ref="N676:N677"/>
    <mergeCell ref="B681:L681"/>
    <mergeCell ref="A682:A683"/>
    <mergeCell ref="B682:B683"/>
    <mergeCell ref="C682:C683"/>
    <mergeCell ref="D682:D683"/>
    <mergeCell ref="E682:E683"/>
    <mergeCell ref="F682:F683"/>
    <mergeCell ref="L671:L672"/>
    <mergeCell ref="M671:M672"/>
    <mergeCell ref="A673:A675"/>
    <mergeCell ref="B673:B675"/>
    <mergeCell ref="E676:E677"/>
    <mergeCell ref="F676:F677"/>
    <mergeCell ref="H676:H677"/>
    <mergeCell ref="I676:I677"/>
    <mergeCell ref="J676:J677"/>
    <mergeCell ref="K676:K677"/>
    <mergeCell ref="E671:E672"/>
    <mergeCell ref="F671:F672"/>
    <mergeCell ref="H671:H672"/>
    <mergeCell ref="I671:I672"/>
    <mergeCell ref="J671:J672"/>
    <mergeCell ref="K671:K672"/>
    <mergeCell ref="B657:L657"/>
    <mergeCell ref="E660:E662"/>
    <mergeCell ref="E663:E666"/>
    <mergeCell ref="F663:F666"/>
    <mergeCell ref="B667:L667"/>
    <mergeCell ref="B669:L669"/>
    <mergeCell ref="M652:M653"/>
    <mergeCell ref="B654:L654"/>
    <mergeCell ref="E655:E656"/>
    <mergeCell ref="F655:F656"/>
    <mergeCell ref="H655:H656"/>
    <mergeCell ref="I655:I656"/>
    <mergeCell ref="J655:J656"/>
    <mergeCell ref="K655:K656"/>
    <mergeCell ref="L655:L656"/>
    <mergeCell ref="M655:M656"/>
    <mergeCell ref="B649:L649"/>
    <mergeCell ref="B651:L651"/>
    <mergeCell ref="E652:E653"/>
    <mergeCell ref="F652:F653"/>
    <mergeCell ref="H652:H653"/>
    <mergeCell ref="I652:I653"/>
    <mergeCell ref="J652:J653"/>
    <mergeCell ref="K652:K653"/>
    <mergeCell ref="L652:L653"/>
    <mergeCell ref="H645:H646"/>
    <mergeCell ref="I645:L645"/>
    <mergeCell ref="M645:M646"/>
    <mergeCell ref="N645:N646"/>
    <mergeCell ref="O645:Z645"/>
    <mergeCell ref="AA645:AA646"/>
    <mergeCell ref="O646:Q646"/>
    <mergeCell ref="R646:T646"/>
    <mergeCell ref="U646:W646"/>
    <mergeCell ref="X646:Z646"/>
    <mergeCell ref="B642:AA642"/>
    <mergeCell ref="B643:AA643"/>
    <mergeCell ref="B644:AA644"/>
    <mergeCell ref="A645:A646"/>
    <mergeCell ref="B645:B646"/>
    <mergeCell ref="C645:C646"/>
    <mergeCell ref="D645:D646"/>
    <mergeCell ref="E645:E646"/>
    <mergeCell ref="F645:F646"/>
    <mergeCell ref="G645:G646"/>
    <mergeCell ref="A641:AA641"/>
    <mergeCell ref="H594:H597"/>
    <mergeCell ref="AA594:AA597"/>
    <mergeCell ref="A598:H598"/>
    <mergeCell ref="N598:Z598"/>
    <mergeCell ref="A640:AA640"/>
    <mergeCell ref="A594:A597"/>
    <mergeCell ref="B594:B597"/>
    <mergeCell ref="C594:C597"/>
    <mergeCell ref="D594:D597"/>
    <mergeCell ref="E594:E597"/>
    <mergeCell ref="F594:F597"/>
    <mergeCell ref="K590:K592"/>
    <mergeCell ref="L590:L592"/>
    <mergeCell ref="M590:M592"/>
    <mergeCell ref="N590:N592"/>
    <mergeCell ref="I590:I592"/>
    <mergeCell ref="J590:J592"/>
    <mergeCell ref="AA590:AA592"/>
    <mergeCell ref="B593:AA593"/>
    <mergeCell ref="B589:AA589"/>
    <mergeCell ref="A590:A592"/>
    <mergeCell ref="B590:B592"/>
    <mergeCell ref="C590:C592"/>
    <mergeCell ref="D590:D592"/>
    <mergeCell ref="E590:E592"/>
    <mergeCell ref="F590:F592"/>
    <mergeCell ref="H590:H592"/>
    <mergeCell ref="M587:M588"/>
    <mergeCell ref="N587:N588"/>
    <mergeCell ref="O587:Z587"/>
    <mergeCell ref="AA587:AA588"/>
    <mergeCell ref="O588:Q588"/>
    <mergeCell ref="R588:T588"/>
    <mergeCell ref="U588:W588"/>
    <mergeCell ref="X588:Z588"/>
    <mergeCell ref="B586:AA586"/>
    <mergeCell ref="A587:A588"/>
    <mergeCell ref="B587:B588"/>
    <mergeCell ref="C587:C588"/>
    <mergeCell ref="D587:D588"/>
    <mergeCell ref="E587:E588"/>
    <mergeCell ref="F587:F588"/>
    <mergeCell ref="G587:G588"/>
    <mergeCell ref="H587:H588"/>
    <mergeCell ref="I587:L587"/>
    <mergeCell ref="B584:AA584"/>
    <mergeCell ref="B585:AA585"/>
    <mergeCell ref="A583:AA583"/>
    <mergeCell ref="A582:AA582"/>
    <mergeCell ref="J539:J540"/>
    <mergeCell ref="K539:K540"/>
    <mergeCell ref="L539:L540"/>
    <mergeCell ref="M539:M540"/>
    <mergeCell ref="A541:H541"/>
    <mergeCell ref="N541:Z541"/>
    <mergeCell ref="C539:C540"/>
    <mergeCell ref="D539:D540"/>
    <mergeCell ref="E539:E540"/>
    <mergeCell ref="F539:F540"/>
    <mergeCell ref="H539:H540"/>
    <mergeCell ref="I539:I540"/>
    <mergeCell ref="B534:B540"/>
    <mergeCell ref="C534:C536"/>
    <mergeCell ref="D534:D536"/>
    <mergeCell ref="E534:E538"/>
    <mergeCell ref="F534:F536"/>
    <mergeCell ref="H534:H536"/>
    <mergeCell ref="C537:C538"/>
    <mergeCell ref="D537:D538"/>
    <mergeCell ref="F537:F538"/>
    <mergeCell ref="H537:H538"/>
    <mergeCell ref="F527:F529"/>
    <mergeCell ref="H527:H529"/>
    <mergeCell ref="N527:N540"/>
    <mergeCell ref="A530:A533"/>
    <mergeCell ref="B530:B533"/>
    <mergeCell ref="C530:C533"/>
    <mergeCell ref="E530:E533"/>
    <mergeCell ref="F530:F533"/>
    <mergeCell ref="H530:H533"/>
    <mergeCell ref="A534:A540"/>
    <mergeCell ref="AA525:AA526"/>
    <mergeCell ref="O526:Q526"/>
    <mergeCell ref="R526:T526"/>
    <mergeCell ref="U526:W526"/>
    <mergeCell ref="X526:Z526"/>
    <mergeCell ref="A527:A529"/>
    <mergeCell ref="B527:B529"/>
    <mergeCell ref="C527:C529"/>
    <mergeCell ref="D527:D529"/>
    <mergeCell ref="E527:E529"/>
    <mergeCell ref="G525:G526"/>
    <mergeCell ref="H525:H526"/>
    <mergeCell ref="I525:L525"/>
    <mergeCell ref="M525:M526"/>
    <mergeCell ref="N525:N526"/>
    <mergeCell ref="O525:Z525"/>
    <mergeCell ref="A525:A526"/>
    <mergeCell ref="B525:B526"/>
    <mergeCell ref="C525:C526"/>
    <mergeCell ref="D525:D526"/>
    <mergeCell ref="E525:E526"/>
    <mergeCell ref="F525:F526"/>
    <mergeCell ref="A492:H492"/>
    <mergeCell ref="N492:Z492"/>
    <mergeCell ref="A521:AA521"/>
    <mergeCell ref="B522:AA522"/>
    <mergeCell ref="B523:AA523"/>
    <mergeCell ref="B524:AA524"/>
    <mergeCell ref="H488:H491"/>
    <mergeCell ref="I488:I491"/>
    <mergeCell ref="J488:J491"/>
    <mergeCell ref="K488:K491"/>
    <mergeCell ref="L488:L491"/>
    <mergeCell ref="M488:M491"/>
    <mergeCell ref="N483:N491"/>
    <mergeCell ref="F485:F487"/>
    <mergeCell ref="G485:G487"/>
    <mergeCell ref="H485:H487"/>
    <mergeCell ref="I485:I487"/>
    <mergeCell ref="J485:J487"/>
    <mergeCell ref="K485:K487"/>
    <mergeCell ref="L485:L487"/>
    <mergeCell ref="M485:M487"/>
    <mergeCell ref="F488:F491"/>
    <mergeCell ref="M475:M479"/>
    <mergeCell ref="E482:E491"/>
    <mergeCell ref="F482:F484"/>
    <mergeCell ref="H482:H484"/>
    <mergeCell ref="I482:I484"/>
    <mergeCell ref="J482:J484"/>
    <mergeCell ref="K482:K484"/>
    <mergeCell ref="L482:L484"/>
    <mergeCell ref="M482:M484"/>
    <mergeCell ref="G488:G491"/>
    <mergeCell ref="F472:F474"/>
    <mergeCell ref="H472:H474"/>
    <mergeCell ref="N472:N481"/>
    <mergeCell ref="E475:E481"/>
    <mergeCell ref="F475:F479"/>
    <mergeCell ref="H475:H479"/>
    <mergeCell ref="I475:I479"/>
    <mergeCell ref="J475:J479"/>
    <mergeCell ref="K475:K479"/>
    <mergeCell ref="L475:L479"/>
    <mergeCell ref="AA470:AA471"/>
    <mergeCell ref="O471:Q471"/>
    <mergeCell ref="R471:T471"/>
    <mergeCell ref="U471:W471"/>
    <mergeCell ref="X471:Z471"/>
    <mergeCell ref="A472:A491"/>
    <mergeCell ref="B472:B491"/>
    <mergeCell ref="C472:C491"/>
    <mergeCell ref="D472:D491"/>
    <mergeCell ref="E472:E474"/>
    <mergeCell ref="G470:G471"/>
    <mergeCell ref="H470:H471"/>
    <mergeCell ref="I470:L470"/>
    <mergeCell ref="M470:M471"/>
    <mergeCell ref="N470:N471"/>
    <mergeCell ref="O470:Z470"/>
    <mergeCell ref="A470:A471"/>
    <mergeCell ref="B470:B471"/>
    <mergeCell ref="C470:C471"/>
    <mergeCell ref="D470:D471"/>
    <mergeCell ref="E470:E471"/>
    <mergeCell ref="F470:F471"/>
    <mergeCell ref="A425:H425"/>
    <mergeCell ref="N425:Z425"/>
    <mergeCell ref="A466:AA466"/>
    <mergeCell ref="B467:AA467"/>
    <mergeCell ref="B468:AA468"/>
    <mergeCell ref="B469:AA469"/>
    <mergeCell ref="K418:K420"/>
    <mergeCell ref="L418:L420"/>
    <mergeCell ref="M418:M420"/>
    <mergeCell ref="E421:E423"/>
    <mergeCell ref="F421:F423"/>
    <mergeCell ref="H421:H423"/>
    <mergeCell ref="N416:N424"/>
    <mergeCell ref="A417:A420"/>
    <mergeCell ref="B417:B420"/>
    <mergeCell ref="C417:C420"/>
    <mergeCell ref="D417:D420"/>
    <mergeCell ref="E418:E420"/>
    <mergeCell ref="F418:F420"/>
    <mergeCell ref="H418:H420"/>
    <mergeCell ref="I418:I420"/>
    <mergeCell ref="J418:J420"/>
    <mergeCell ref="M414:M415"/>
    <mergeCell ref="N414:N415"/>
    <mergeCell ref="O414:Z414"/>
    <mergeCell ref="AA414:AA415"/>
    <mergeCell ref="O415:Q415"/>
    <mergeCell ref="R415:T415"/>
    <mergeCell ref="U415:W415"/>
    <mergeCell ref="X415:Z415"/>
    <mergeCell ref="B413:AA413"/>
    <mergeCell ref="A414:A415"/>
    <mergeCell ref="B414:B415"/>
    <mergeCell ref="C414:C415"/>
    <mergeCell ref="D414:D415"/>
    <mergeCell ref="E414:E415"/>
    <mergeCell ref="F414:F415"/>
    <mergeCell ref="G414:G415"/>
    <mergeCell ref="H414:H415"/>
    <mergeCell ref="I414:L414"/>
    <mergeCell ref="B411:AA411"/>
    <mergeCell ref="B412:AA412"/>
    <mergeCell ref="A410:AA410"/>
    <mergeCell ref="A409:AA409"/>
    <mergeCell ref="H392:H396"/>
    <mergeCell ref="F395:F396"/>
    <mergeCell ref="AA395:AA396"/>
    <mergeCell ref="B397:C397"/>
    <mergeCell ref="A399:H399"/>
    <mergeCell ref="N399:Z399"/>
    <mergeCell ref="A392:A396"/>
    <mergeCell ref="B392:B396"/>
    <mergeCell ref="C392:C396"/>
    <mergeCell ref="D392:D396"/>
    <mergeCell ref="E392:E396"/>
    <mergeCell ref="F392:F394"/>
    <mergeCell ref="H385:H388"/>
    <mergeCell ref="AA385:AA388"/>
    <mergeCell ref="A389:A391"/>
    <mergeCell ref="B389:B391"/>
    <mergeCell ref="C389:C391"/>
    <mergeCell ref="D389:D391"/>
    <mergeCell ref="E389:E391"/>
    <mergeCell ref="F389:F391"/>
    <mergeCell ref="H389:H391"/>
    <mergeCell ref="AA389:AA391"/>
    <mergeCell ref="F383:F384"/>
    <mergeCell ref="G383:G384"/>
    <mergeCell ref="A385:A388"/>
    <mergeCell ref="B385:B388"/>
    <mergeCell ref="C385:C388"/>
    <mergeCell ref="D385:D388"/>
    <mergeCell ref="E385:E388"/>
    <mergeCell ref="F385:F388"/>
    <mergeCell ref="G385:G388"/>
    <mergeCell ref="AA377:AA379"/>
    <mergeCell ref="A380:A384"/>
    <mergeCell ref="B380:B384"/>
    <mergeCell ref="C380:C384"/>
    <mergeCell ref="D380:D384"/>
    <mergeCell ref="E380:E382"/>
    <mergeCell ref="F380:F382"/>
    <mergeCell ref="H380:H384"/>
    <mergeCell ref="AA380:AA384"/>
    <mergeCell ref="E383:E384"/>
    <mergeCell ref="AA371:AA373"/>
    <mergeCell ref="C374:C379"/>
    <mergeCell ref="D374:D379"/>
    <mergeCell ref="E374:E376"/>
    <mergeCell ref="F374:F376"/>
    <mergeCell ref="H374:H376"/>
    <mergeCell ref="AA374:AA376"/>
    <mergeCell ref="E377:E379"/>
    <mergeCell ref="F377:F379"/>
    <mergeCell ref="H377:H379"/>
    <mergeCell ref="H366:H370"/>
    <mergeCell ref="N366:N398"/>
    <mergeCell ref="AA366:AA370"/>
    <mergeCell ref="A371:A379"/>
    <mergeCell ref="B371:B379"/>
    <mergeCell ref="C371:C373"/>
    <mergeCell ref="D371:D373"/>
    <mergeCell ref="E371:E373"/>
    <mergeCell ref="F371:F373"/>
    <mergeCell ref="H371:H373"/>
    <mergeCell ref="A366:A370"/>
    <mergeCell ref="B366:B370"/>
    <mergeCell ref="C366:C370"/>
    <mergeCell ref="D366:D370"/>
    <mergeCell ref="E366:E370"/>
    <mergeCell ref="F366:F370"/>
    <mergeCell ref="M364:M365"/>
    <mergeCell ref="N364:N365"/>
    <mergeCell ref="O364:Z364"/>
    <mergeCell ref="AA364:AA365"/>
    <mergeCell ref="O365:Q365"/>
    <mergeCell ref="R365:T365"/>
    <mergeCell ref="U365:W365"/>
    <mergeCell ref="X365:Z365"/>
    <mergeCell ref="A364:A365"/>
    <mergeCell ref="B364:B365"/>
    <mergeCell ref="C364:C365"/>
    <mergeCell ref="D364:D365"/>
    <mergeCell ref="E364:E365"/>
    <mergeCell ref="L316:L317"/>
    <mergeCell ref="F364:F365"/>
    <mergeCell ref="G364:G365"/>
    <mergeCell ref="H364:H365"/>
    <mergeCell ref="I364:L364"/>
    <mergeCell ref="C311:C315"/>
    <mergeCell ref="D311:D315"/>
    <mergeCell ref="J316:J317"/>
    <mergeCell ref="K316:K317"/>
    <mergeCell ref="M316:M317"/>
    <mergeCell ref="N316:N317"/>
    <mergeCell ref="H316:H317"/>
    <mergeCell ref="I316:I317"/>
    <mergeCell ref="E318:E319"/>
    <mergeCell ref="F318:F319"/>
    <mergeCell ref="L311:L314"/>
    <mergeCell ref="M311:M314"/>
    <mergeCell ref="N311:N314"/>
    <mergeCell ref="B316:B320"/>
    <mergeCell ref="C316:C319"/>
    <mergeCell ref="D316:D319"/>
    <mergeCell ref="E316:E317"/>
    <mergeCell ref="F316:F317"/>
    <mergeCell ref="O309:Z309"/>
    <mergeCell ref="AA309:AA310"/>
    <mergeCell ref="O310:Q310"/>
    <mergeCell ref="R310:T310"/>
    <mergeCell ref="U310:W310"/>
    <mergeCell ref="X310:Z310"/>
    <mergeCell ref="H309:H310"/>
    <mergeCell ref="I309:L309"/>
    <mergeCell ref="E311:E314"/>
    <mergeCell ref="F311:F314"/>
    <mergeCell ref="M309:M310"/>
    <mergeCell ref="N309:N310"/>
    <mergeCell ref="H311:H314"/>
    <mergeCell ref="I311:I314"/>
    <mergeCell ref="J311:J314"/>
    <mergeCell ref="K311:K314"/>
    <mergeCell ref="B309:B310"/>
    <mergeCell ref="C309:C310"/>
    <mergeCell ref="D309:D310"/>
    <mergeCell ref="E309:E310"/>
    <mergeCell ref="F309:F310"/>
    <mergeCell ref="G309:G310"/>
    <mergeCell ref="A1129:H1129"/>
    <mergeCell ref="N1129:Z1129"/>
    <mergeCell ref="A285:H285"/>
    <mergeCell ref="N285:Z285"/>
    <mergeCell ref="A304:AA304"/>
    <mergeCell ref="A305:AA305"/>
    <mergeCell ref="B306:AA306"/>
    <mergeCell ref="B307:AA307"/>
    <mergeCell ref="B308:AA308"/>
    <mergeCell ref="A309:A310"/>
    <mergeCell ref="K280:K282"/>
    <mergeCell ref="L280:L282"/>
    <mergeCell ref="M280:M282"/>
    <mergeCell ref="A283:A284"/>
    <mergeCell ref="B283:B284"/>
    <mergeCell ref="C283:C284"/>
    <mergeCell ref="D283:D284"/>
    <mergeCell ref="K277:K279"/>
    <mergeCell ref="L277:L279"/>
    <mergeCell ref="M277:M279"/>
    <mergeCell ref="C280:C282"/>
    <mergeCell ref="D280:D282"/>
    <mergeCell ref="E280:E282"/>
    <mergeCell ref="F280:F282"/>
    <mergeCell ref="H280:H282"/>
    <mergeCell ref="I280:I282"/>
    <mergeCell ref="J280:J282"/>
    <mergeCell ref="K274:K276"/>
    <mergeCell ref="L274:L276"/>
    <mergeCell ref="M274:M276"/>
    <mergeCell ref="C277:C279"/>
    <mergeCell ref="D277:D279"/>
    <mergeCell ref="E277:E279"/>
    <mergeCell ref="F277:F279"/>
    <mergeCell ref="H277:H279"/>
    <mergeCell ref="I277:I279"/>
    <mergeCell ref="J277:J279"/>
    <mergeCell ref="M269:M272"/>
    <mergeCell ref="A274:A282"/>
    <mergeCell ref="B274:B282"/>
    <mergeCell ref="C274:C276"/>
    <mergeCell ref="D274:D276"/>
    <mergeCell ref="E274:E276"/>
    <mergeCell ref="F274:F276"/>
    <mergeCell ref="H274:H276"/>
    <mergeCell ref="I274:I276"/>
    <mergeCell ref="J274:J276"/>
    <mergeCell ref="K1105:K1108"/>
    <mergeCell ref="L1105:L1108"/>
    <mergeCell ref="M1105:M1108"/>
    <mergeCell ref="I1109:I1115"/>
    <mergeCell ref="J1109:J1115"/>
    <mergeCell ref="K1109:K1115"/>
    <mergeCell ref="L1109:L1115"/>
    <mergeCell ref="M1109:M1115"/>
    <mergeCell ref="I1095:L1095"/>
    <mergeCell ref="N1101:N1104"/>
    <mergeCell ref="D1105:D1115"/>
    <mergeCell ref="F1105:F1108"/>
    <mergeCell ref="E1105:E1108"/>
    <mergeCell ref="H1105:H1108"/>
    <mergeCell ref="N1105:N1108"/>
    <mergeCell ref="N1109:N1115"/>
    <mergeCell ref="I1105:I1108"/>
    <mergeCell ref="J1105:J1108"/>
    <mergeCell ref="G269:G272"/>
    <mergeCell ref="H269:H272"/>
    <mergeCell ref="I269:I272"/>
    <mergeCell ref="J269:J272"/>
    <mergeCell ref="K269:K272"/>
    <mergeCell ref="L269:L272"/>
    <mergeCell ref="A269:A272"/>
    <mergeCell ref="B269:B272"/>
    <mergeCell ref="C269:C272"/>
    <mergeCell ref="D269:D272"/>
    <mergeCell ref="E269:E272"/>
    <mergeCell ref="F269:F272"/>
    <mergeCell ref="M1095:M1096"/>
    <mergeCell ref="A1090:AA1090"/>
    <mergeCell ref="B1091:AA1091"/>
    <mergeCell ref="B1092:AA1092"/>
    <mergeCell ref="B1093:AA1093"/>
    <mergeCell ref="B1094:AA1094"/>
    <mergeCell ref="AA1095:AA1096"/>
    <mergeCell ref="F1095:F1096"/>
    <mergeCell ref="G1095:G1096"/>
    <mergeCell ref="H1095:H1096"/>
    <mergeCell ref="N1095:N1096"/>
    <mergeCell ref="O1095:Z1095"/>
    <mergeCell ref="O1096:Q1096"/>
    <mergeCell ref="R1096:T1096"/>
    <mergeCell ref="U1096:W1096"/>
    <mergeCell ref="X1096:Z1096"/>
    <mergeCell ref="I264:L264"/>
    <mergeCell ref="M264:M265"/>
    <mergeCell ref="N264:N265"/>
    <mergeCell ref="O264:Z264"/>
    <mergeCell ref="AA264:AA265"/>
    <mergeCell ref="O265:Q265"/>
    <mergeCell ref="R265:T265"/>
    <mergeCell ref="U265:W265"/>
    <mergeCell ref="X265:Z265"/>
    <mergeCell ref="A264:A265"/>
    <mergeCell ref="B264:B265"/>
    <mergeCell ref="C264:C265"/>
    <mergeCell ref="D264:D265"/>
    <mergeCell ref="E264:E265"/>
    <mergeCell ref="F264:F265"/>
    <mergeCell ref="A218:A220"/>
    <mergeCell ref="B261:AA261"/>
    <mergeCell ref="B262:AA262"/>
    <mergeCell ref="A260:AA260"/>
    <mergeCell ref="A225:H225"/>
    <mergeCell ref="N225:Z225"/>
    <mergeCell ref="A259:AA259"/>
    <mergeCell ref="F218:F220"/>
    <mergeCell ref="F214:F217"/>
    <mergeCell ref="H218:H220"/>
    <mergeCell ref="A221:A224"/>
    <mergeCell ref="B221:B224"/>
    <mergeCell ref="C221:C224"/>
    <mergeCell ref="D221:D224"/>
    <mergeCell ref="E221:E224"/>
    <mergeCell ref="F221:F224"/>
    <mergeCell ref="A214:A217"/>
    <mergeCell ref="G221:G224"/>
    <mergeCell ref="I1101:I1104"/>
    <mergeCell ref="J1101:J1104"/>
    <mergeCell ref="K1101:K1104"/>
    <mergeCell ref="L1101:L1104"/>
    <mergeCell ref="M1101:M1104"/>
    <mergeCell ref="H214:H217"/>
    <mergeCell ref="H221:H224"/>
    <mergeCell ref="B263:AA263"/>
    <mergeCell ref="G264:G265"/>
    <mergeCell ref="H264:H265"/>
    <mergeCell ref="B1095:B1096"/>
    <mergeCell ref="C1095:C1096"/>
    <mergeCell ref="D1095:D1096"/>
    <mergeCell ref="E1095:E1096"/>
    <mergeCell ref="A1095:A1096"/>
    <mergeCell ref="B1097:B1104"/>
    <mergeCell ref="A1097:A1104"/>
    <mergeCell ref="B214:B217"/>
    <mergeCell ref="C214:C217"/>
    <mergeCell ref="D214:D217"/>
    <mergeCell ref="E214:E217"/>
    <mergeCell ref="B218:B220"/>
    <mergeCell ref="C218:C220"/>
    <mergeCell ref="D218:D220"/>
    <mergeCell ref="E218:E220"/>
    <mergeCell ref="A212:A213"/>
    <mergeCell ref="B212:B213"/>
    <mergeCell ref="C212:C213"/>
    <mergeCell ref="D212:D213"/>
    <mergeCell ref="N212:N217"/>
    <mergeCell ref="I214:I217"/>
    <mergeCell ref="J214:J217"/>
    <mergeCell ref="K214:K217"/>
    <mergeCell ref="L214:L217"/>
    <mergeCell ref="M214:M217"/>
    <mergeCell ref="H210:H211"/>
    <mergeCell ref="I210:L210"/>
    <mergeCell ref="M210:M211"/>
    <mergeCell ref="N210:N211"/>
    <mergeCell ref="O210:Z210"/>
    <mergeCell ref="AA210:AA211"/>
    <mergeCell ref="O211:Q211"/>
    <mergeCell ref="R211:T211"/>
    <mergeCell ref="U211:W211"/>
    <mergeCell ref="X211:Z211"/>
    <mergeCell ref="B207:AA207"/>
    <mergeCell ref="B208:AA208"/>
    <mergeCell ref="B209:AA209"/>
    <mergeCell ref="A210:A211"/>
    <mergeCell ref="B210:B211"/>
    <mergeCell ref="C210:C211"/>
    <mergeCell ref="D210:D211"/>
    <mergeCell ref="E210:E211"/>
    <mergeCell ref="F210:F211"/>
    <mergeCell ref="G210:G211"/>
    <mergeCell ref="A155:H155"/>
    <mergeCell ref="N155:Z155"/>
    <mergeCell ref="A205:AA205"/>
    <mergeCell ref="A133:A135"/>
    <mergeCell ref="B133:B135"/>
    <mergeCell ref="N133:N154"/>
    <mergeCell ref="A136:A139"/>
    <mergeCell ref="B136:B139"/>
    <mergeCell ref="A140:A142"/>
    <mergeCell ref="B140:B142"/>
    <mergeCell ref="A143:C143"/>
    <mergeCell ref="A146:C146"/>
    <mergeCell ref="M131:M132"/>
    <mergeCell ref="N131:N132"/>
    <mergeCell ref="O131:Z131"/>
    <mergeCell ref="AA131:AA132"/>
    <mergeCell ref="O132:Q132"/>
    <mergeCell ref="R132:T132"/>
    <mergeCell ref="U132:W132"/>
    <mergeCell ref="X132:Z132"/>
    <mergeCell ref="B130:AA130"/>
    <mergeCell ref="A131:A132"/>
    <mergeCell ref="B131:B132"/>
    <mergeCell ref="C131:C132"/>
    <mergeCell ref="D131:D132"/>
    <mergeCell ref="E131:E132"/>
    <mergeCell ref="F131:F132"/>
    <mergeCell ref="G131:G132"/>
    <mergeCell ref="H131:H132"/>
    <mergeCell ref="I131:L131"/>
    <mergeCell ref="A1105:A1115"/>
    <mergeCell ref="C1097:C1100"/>
    <mergeCell ref="D1097:D1100"/>
    <mergeCell ref="C1101:C1104"/>
    <mergeCell ref="D1101:D1104"/>
    <mergeCell ref="F1101:F1104"/>
    <mergeCell ref="E1101:E1104"/>
    <mergeCell ref="E1097:E1100"/>
    <mergeCell ref="F1097:F1100"/>
    <mergeCell ref="B1116:B1128"/>
    <mergeCell ref="A1116:A1128"/>
    <mergeCell ref="C1116:C1128"/>
    <mergeCell ref="D1116:D1128"/>
    <mergeCell ref="F1116:F1121"/>
    <mergeCell ref="E1116:E1121"/>
    <mergeCell ref="A78:H78"/>
    <mergeCell ref="N78:Z78"/>
    <mergeCell ref="A126:AA126"/>
    <mergeCell ref="B128:AA128"/>
    <mergeCell ref="B129:AA129"/>
    <mergeCell ref="H1116:H1121"/>
    <mergeCell ref="I1116:I1121"/>
    <mergeCell ref="J1116:J1121"/>
    <mergeCell ref="K1116:K1121"/>
    <mergeCell ref="L1116:L1121"/>
    <mergeCell ref="H75:H76"/>
    <mergeCell ref="I75:L75"/>
    <mergeCell ref="M75:M76"/>
    <mergeCell ref="N75:N76"/>
    <mergeCell ref="O75:Z75"/>
    <mergeCell ref="AA75:AA76"/>
    <mergeCell ref="O76:Q76"/>
    <mergeCell ref="R76:T76"/>
    <mergeCell ref="U76:W76"/>
    <mergeCell ref="X76:Z76"/>
    <mergeCell ref="B72:AA72"/>
    <mergeCell ref="B73:AA73"/>
    <mergeCell ref="B74:AA74"/>
    <mergeCell ref="A75:A76"/>
    <mergeCell ref="B75:B76"/>
    <mergeCell ref="C75:C76"/>
    <mergeCell ref="D75:D76"/>
    <mergeCell ref="E75:E76"/>
    <mergeCell ref="F75:F76"/>
    <mergeCell ref="G75:G76"/>
    <mergeCell ref="A127:AA127"/>
    <mergeCell ref="A71:AA71"/>
    <mergeCell ref="D18:D21"/>
    <mergeCell ref="A22:H22"/>
    <mergeCell ref="N22:Z22"/>
    <mergeCell ref="B8:B9"/>
    <mergeCell ref="E8:E9"/>
    <mergeCell ref="A12:A17"/>
    <mergeCell ref="B12:B17"/>
    <mergeCell ref="E12:E14"/>
    <mergeCell ref="N1097:N1100"/>
    <mergeCell ref="I1097:I1100"/>
    <mergeCell ref="J1097:J1100"/>
    <mergeCell ref="K1097:K1100"/>
    <mergeCell ref="L1097:L1100"/>
    <mergeCell ref="M1097:M1100"/>
    <mergeCell ref="H1097:H1100"/>
    <mergeCell ref="B1105:B1115"/>
    <mergeCell ref="C1105:C1115"/>
    <mergeCell ref="H1109:H1115"/>
    <mergeCell ref="F1109:F1115"/>
    <mergeCell ref="E1109:E1115"/>
    <mergeCell ref="H1101:H1104"/>
    <mergeCell ref="M6:M7"/>
    <mergeCell ref="N6:N7"/>
    <mergeCell ref="O6:Z6"/>
    <mergeCell ref="AA6:AA7"/>
    <mergeCell ref="O7:Q7"/>
    <mergeCell ref="R7:T7"/>
    <mergeCell ref="U7:W7"/>
    <mergeCell ref="X7:Z7"/>
    <mergeCell ref="N1116:N1121"/>
    <mergeCell ref="F1122:F1124"/>
    <mergeCell ref="E1122:E1124"/>
    <mergeCell ref="H1122:H1124"/>
    <mergeCell ref="I1122:I1124"/>
    <mergeCell ref="J1122:J1124"/>
    <mergeCell ref="K1122:K1124"/>
    <mergeCell ref="L1122:L1124"/>
    <mergeCell ref="M1122:M1124"/>
    <mergeCell ref="M1116:M1121"/>
    <mergeCell ref="N1122:N1124"/>
    <mergeCell ref="E1125:E1128"/>
    <mergeCell ref="F1125:F1128"/>
    <mergeCell ref="H1125:H1128"/>
    <mergeCell ref="I1125:I1128"/>
    <mergeCell ref="J1125:J1128"/>
    <mergeCell ref="K1125:K1128"/>
    <mergeCell ref="L1125:L1128"/>
    <mergeCell ref="M1125:M1128"/>
    <mergeCell ref="N1125:N1128"/>
    <mergeCell ref="E6:E7"/>
    <mergeCell ref="F6:F7"/>
    <mergeCell ref="G6:G7"/>
    <mergeCell ref="H6:H7"/>
    <mergeCell ref="I6:L6"/>
    <mergeCell ref="H14:H15"/>
    <mergeCell ref="F14:F15"/>
    <mergeCell ref="B3:AA3"/>
    <mergeCell ref="A2:AA2"/>
    <mergeCell ref="A1:AA1"/>
    <mergeCell ref="B4:AA4"/>
    <mergeCell ref="A70:AA70"/>
    <mergeCell ref="B5:AA5"/>
    <mergeCell ref="A6:A7"/>
    <mergeCell ref="B6:B7"/>
    <mergeCell ref="C6:C7"/>
    <mergeCell ref="D6:D7"/>
  </mergeCells>
  <printOptions/>
  <pageMargins left="1.3779527559055118" right="0.2755905511811024" top="1.6535433070866143" bottom="0.6299212598425197" header="0.2362204724409449" footer="0.2362204724409449"/>
  <pageSetup horizontalDpi="300" verticalDpi="300" orientation="landscape" paperSize="5" scale="50"/>
  <headerFooter alignWithMargins="0">
    <oddHeader>&amp;C&amp;G</oddHeader>
    <oddFooter>&amp;CCarrera 3 No.  9-81 Telefax: 277108 Coconuco Cauca
“POR LA UNIDAD EN LA DIFERENCIA TRABAJEMOS JUNTOS POR EL MUNICIPIO QUE QUEREMOS”
www.purace-cauca.gov.co
NIT: 891500721-0
</oddFooter>
  </headerFooter>
  <legacyDrawing r:id="rId2"/>
  <legacyDrawingHF r:id="rId3"/>
</worksheet>
</file>

<file path=xl/worksheets/sheet3.xml><?xml version="1.0" encoding="utf-8"?>
<worksheet xmlns="http://schemas.openxmlformats.org/spreadsheetml/2006/main" xmlns:r="http://schemas.openxmlformats.org/officeDocument/2006/relationships">
  <sheetPr>
    <tabColor rgb="FFFFFF00"/>
  </sheetPr>
  <dimension ref="A1:AA31"/>
  <sheetViews>
    <sheetView zoomScalePageLayoutView="0" workbookViewId="0" topLeftCell="N28">
      <selection activeCell="D16" sqref="D16"/>
    </sheetView>
  </sheetViews>
  <sheetFormatPr defaultColWidth="11.421875" defaultRowHeight="12.75"/>
  <cols>
    <col min="1" max="1" width="21.00390625" style="46" customWidth="1"/>
    <col min="2" max="2" width="26.28125" style="46" customWidth="1"/>
    <col min="3" max="3" width="23.28125" style="46" customWidth="1"/>
    <col min="4" max="4" width="22.28125" style="46" customWidth="1"/>
    <col min="5" max="5" width="25.00390625" style="46" customWidth="1"/>
    <col min="6" max="6" width="16.8515625" style="46" customWidth="1"/>
    <col min="7" max="7" width="17.7109375" style="46" customWidth="1"/>
    <col min="8" max="8" width="21.00390625" style="46" customWidth="1"/>
    <col min="9" max="9" width="20.140625" style="71" customWidth="1"/>
    <col min="10" max="10" width="22.28125" style="71" customWidth="1"/>
    <col min="11" max="13" width="17.8515625" style="71" customWidth="1"/>
    <col min="14" max="14" width="15.8515625" style="46" customWidth="1"/>
    <col min="15" max="15" width="2.28125" style="46" customWidth="1"/>
    <col min="16" max="16" width="2.421875" style="46" customWidth="1"/>
    <col min="17" max="17" width="2.7109375" style="46" customWidth="1"/>
    <col min="18" max="20" width="2.421875" style="46" customWidth="1"/>
    <col min="21" max="21" width="2.28125" style="46" customWidth="1"/>
    <col min="22" max="23" width="2.421875" style="46" customWidth="1"/>
    <col min="24" max="24" width="5.28125" style="46" customWidth="1"/>
    <col min="25" max="25" width="3.7109375" style="46" customWidth="1"/>
    <col min="26" max="26" width="4.8515625" style="46" customWidth="1"/>
    <col min="27" max="27" width="13.421875" style="46" customWidth="1"/>
    <col min="28" max="16384" width="11.421875" style="45" customWidth="1"/>
  </cols>
  <sheetData>
    <row r="1" spans="1:27" ht="15.75" thickTop="1">
      <c r="A1" s="599" t="s">
        <v>171</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1"/>
    </row>
    <row r="2" spans="1:27" ht="15">
      <c r="A2" s="602" t="s">
        <v>199</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4"/>
    </row>
    <row r="3" spans="1:27" ht="15">
      <c r="A3" s="602" t="s">
        <v>172</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4"/>
    </row>
    <row r="4" spans="1:27" ht="15">
      <c r="A4" s="602"/>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239"/>
    </row>
    <row r="5" spans="1:27" s="260" customFormat="1" ht="21.75" customHeight="1">
      <c r="A5" s="245" t="s">
        <v>617</v>
      </c>
      <c r="B5" s="579" t="s">
        <v>194</v>
      </c>
      <c r="C5" s="579"/>
      <c r="D5" s="579"/>
      <c r="E5" s="579"/>
      <c r="F5" s="579"/>
      <c r="G5" s="579"/>
      <c r="H5" s="579"/>
      <c r="I5" s="579"/>
      <c r="J5" s="579"/>
      <c r="K5" s="579"/>
      <c r="L5" s="579"/>
      <c r="M5" s="579"/>
      <c r="N5" s="579"/>
      <c r="O5" s="579"/>
      <c r="P5" s="579"/>
      <c r="Q5" s="579"/>
      <c r="R5" s="579"/>
      <c r="S5" s="579"/>
      <c r="T5" s="579"/>
      <c r="U5" s="579"/>
      <c r="V5" s="579"/>
      <c r="W5" s="579"/>
      <c r="X5" s="579"/>
      <c r="Y5" s="579"/>
      <c r="Z5" s="579"/>
      <c r="AA5" s="580"/>
    </row>
    <row r="6" spans="1:27" s="260" customFormat="1" ht="89.25" customHeight="1">
      <c r="A6" s="246" t="s">
        <v>165</v>
      </c>
      <c r="B6" s="558" t="s">
        <v>1258</v>
      </c>
      <c r="C6" s="559"/>
      <c r="D6" s="559"/>
      <c r="E6" s="559"/>
      <c r="F6" s="559"/>
      <c r="G6" s="559"/>
      <c r="H6" s="559"/>
      <c r="I6" s="559"/>
      <c r="J6" s="559"/>
      <c r="K6" s="559"/>
      <c r="L6" s="559"/>
      <c r="M6" s="559"/>
      <c r="N6" s="559"/>
      <c r="O6" s="559"/>
      <c r="P6" s="559"/>
      <c r="Q6" s="559"/>
      <c r="R6" s="559"/>
      <c r="S6" s="559"/>
      <c r="T6" s="559"/>
      <c r="U6" s="559"/>
      <c r="V6" s="559"/>
      <c r="W6" s="559"/>
      <c r="X6" s="559"/>
      <c r="Y6" s="559"/>
      <c r="Z6" s="559"/>
      <c r="AA6" s="560"/>
    </row>
    <row r="7" spans="1:27" s="231" customFormat="1" ht="21.75" customHeight="1" thickBot="1">
      <c r="A7" s="247" t="s">
        <v>166</v>
      </c>
      <c r="B7" s="556" t="s">
        <v>196</v>
      </c>
      <c r="C7" s="556"/>
      <c r="D7" s="556"/>
      <c r="E7" s="556"/>
      <c r="F7" s="556"/>
      <c r="G7" s="556"/>
      <c r="H7" s="556"/>
      <c r="I7" s="556"/>
      <c r="J7" s="556"/>
      <c r="K7" s="556"/>
      <c r="L7" s="556"/>
      <c r="M7" s="556"/>
      <c r="N7" s="556"/>
      <c r="O7" s="556"/>
      <c r="P7" s="556"/>
      <c r="Q7" s="556"/>
      <c r="R7" s="556"/>
      <c r="S7" s="556"/>
      <c r="T7" s="556"/>
      <c r="U7" s="556"/>
      <c r="V7" s="556"/>
      <c r="W7" s="556"/>
      <c r="X7" s="556"/>
      <c r="Y7" s="556"/>
      <c r="Z7" s="556"/>
      <c r="AA7" s="557"/>
    </row>
    <row r="8" spans="1:27" s="212" customFormat="1" ht="18" customHeight="1"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562"/>
    </row>
    <row r="9" spans="1:27" s="212" customFormat="1" ht="15" customHeight="1" thickBot="1" thickTop="1">
      <c r="A9" s="561"/>
      <c r="B9" s="561"/>
      <c r="C9" s="561"/>
      <c r="D9" s="561"/>
      <c r="E9" s="561"/>
      <c r="F9" s="561"/>
      <c r="G9" s="561"/>
      <c r="H9" s="561"/>
      <c r="I9" s="236" t="s">
        <v>157</v>
      </c>
      <c r="J9" s="236" t="s">
        <v>158</v>
      </c>
      <c r="K9" s="236" t="s">
        <v>159</v>
      </c>
      <c r="L9" s="236" t="s">
        <v>160</v>
      </c>
      <c r="M9" s="562"/>
      <c r="N9" s="562"/>
      <c r="O9" s="562">
        <v>1</v>
      </c>
      <c r="P9" s="562"/>
      <c r="Q9" s="562"/>
      <c r="R9" s="562">
        <v>2</v>
      </c>
      <c r="S9" s="562"/>
      <c r="T9" s="562"/>
      <c r="U9" s="562">
        <v>3</v>
      </c>
      <c r="V9" s="562"/>
      <c r="W9" s="562"/>
      <c r="X9" s="562">
        <v>4</v>
      </c>
      <c r="Y9" s="562"/>
      <c r="Z9" s="562"/>
      <c r="AA9" s="562"/>
    </row>
    <row r="10" spans="1:27" s="213" customFormat="1" ht="66.75" customHeight="1" thickTop="1">
      <c r="A10" s="606" t="s">
        <v>197</v>
      </c>
      <c r="B10" s="609" t="s">
        <v>618</v>
      </c>
      <c r="C10" s="208" t="s">
        <v>744</v>
      </c>
      <c r="D10" s="161" t="s">
        <v>745</v>
      </c>
      <c r="E10" s="161" t="s">
        <v>116</v>
      </c>
      <c r="F10" s="161" t="s">
        <v>629</v>
      </c>
      <c r="G10" s="161" t="s">
        <v>117</v>
      </c>
      <c r="H10" s="161" t="s">
        <v>118</v>
      </c>
      <c r="I10" s="348"/>
      <c r="J10" s="348"/>
      <c r="K10" s="348"/>
      <c r="L10" s="348">
        <v>43000000</v>
      </c>
      <c r="M10" s="349">
        <f>+I10+J10+K10+L10</f>
        <v>43000000</v>
      </c>
      <c r="N10" s="594" t="s">
        <v>786</v>
      </c>
      <c r="O10" s="58"/>
      <c r="P10" s="58"/>
      <c r="Q10" s="58"/>
      <c r="R10" s="58"/>
      <c r="S10" s="58"/>
      <c r="T10" s="58"/>
      <c r="U10" s="58"/>
      <c r="V10" s="58"/>
      <c r="W10" s="58"/>
      <c r="X10" s="58"/>
      <c r="Y10" s="58"/>
      <c r="Z10" s="261"/>
      <c r="AA10" s="490">
        <v>0.3</v>
      </c>
    </row>
    <row r="11" spans="1:27" s="213" customFormat="1" ht="66.75" customHeight="1">
      <c r="A11" s="607"/>
      <c r="B11" s="610"/>
      <c r="C11" s="207" t="s">
        <v>746</v>
      </c>
      <c r="D11" s="48" t="s">
        <v>747</v>
      </c>
      <c r="E11" s="162"/>
      <c r="F11" s="162"/>
      <c r="G11" s="162"/>
      <c r="H11" s="162"/>
      <c r="I11" s="340"/>
      <c r="J11" s="340"/>
      <c r="K11" s="340"/>
      <c r="L11" s="340"/>
      <c r="M11" s="350">
        <f aca="true" t="shared" si="0" ref="M11:M30">+I11+J11+K11+L11</f>
        <v>0</v>
      </c>
      <c r="N11" s="595"/>
      <c r="O11" s="57"/>
      <c r="P11" s="57"/>
      <c r="Q11" s="57"/>
      <c r="R11" s="57"/>
      <c r="S11" s="57"/>
      <c r="T11" s="57"/>
      <c r="U11" s="57"/>
      <c r="V11" s="57"/>
      <c r="W11" s="57"/>
      <c r="X11" s="57"/>
      <c r="Y11" s="57"/>
      <c r="Z11" s="214"/>
      <c r="AA11" s="263"/>
    </row>
    <row r="12" spans="1:27" s="213" customFormat="1" ht="37.5" customHeight="1">
      <c r="A12" s="607"/>
      <c r="B12" s="610"/>
      <c r="C12" s="207"/>
      <c r="D12" s="48"/>
      <c r="E12" s="48" t="s">
        <v>630</v>
      </c>
      <c r="F12" s="48" t="s">
        <v>631</v>
      </c>
      <c r="G12" s="48" t="s">
        <v>633</v>
      </c>
      <c r="H12" s="48" t="s">
        <v>632</v>
      </c>
      <c r="I12" s="340"/>
      <c r="J12" s="340"/>
      <c r="K12" s="340"/>
      <c r="L12" s="340"/>
      <c r="M12" s="350">
        <f t="shared" si="0"/>
        <v>0</v>
      </c>
      <c r="N12" s="595"/>
      <c r="O12" s="57"/>
      <c r="P12" s="57"/>
      <c r="Q12" s="57"/>
      <c r="R12" s="57"/>
      <c r="S12" s="57"/>
      <c r="T12" s="57"/>
      <c r="U12" s="57"/>
      <c r="V12" s="57"/>
      <c r="W12" s="57"/>
      <c r="X12" s="57"/>
      <c r="Y12" s="57"/>
      <c r="Z12" s="214"/>
      <c r="AA12" s="263"/>
    </row>
    <row r="13" spans="1:27" s="474" customFormat="1" ht="57">
      <c r="A13" s="608" t="s">
        <v>748</v>
      </c>
      <c r="B13" s="605" t="s">
        <v>628</v>
      </c>
      <c r="C13" s="469" t="s">
        <v>749</v>
      </c>
      <c r="D13" s="469" t="s">
        <v>750</v>
      </c>
      <c r="E13" s="470"/>
      <c r="F13" s="470"/>
      <c r="G13" s="470"/>
      <c r="H13" s="470"/>
      <c r="I13" s="471"/>
      <c r="J13" s="471"/>
      <c r="K13" s="471"/>
      <c r="L13" s="471"/>
      <c r="M13" s="350">
        <f t="shared" si="0"/>
        <v>0</v>
      </c>
      <c r="N13" s="595"/>
      <c r="O13" s="472"/>
      <c r="P13" s="472"/>
      <c r="Q13" s="472"/>
      <c r="R13" s="472"/>
      <c r="S13" s="472"/>
      <c r="T13" s="472"/>
      <c r="U13" s="472"/>
      <c r="V13" s="472"/>
      <c r="W13" s="472"/>
      <c r="X13" s="472"/>
      <c r="Y13" s="472"/>
      <c r="Z13" s="473"/>
      <c r="AA13" s="262"/>
    </row>
    <row r="14" spans="1:27" s="474" customFormat="1" ht="42.75">
      <c r="A14" s="608"/>
      <c r="B14" s="605"/>
      <c r="C14" s="469" t="s">
        <v>751</v>
      </c>
      <c r="D14" s="469" t="s">
        <v>752</v>
      </c>
      <c r="E14" s="470"/>
      <c r="F14" s="470"/>
      <c r="G14" s="470"/>
      <c r="H14" s="470"/>
      <c r="I14" s="471"/>
      <c r="J14" s="471">
        <v>20000000</v>
      </c>
      <c r="K14" s="471"/>
      <c r="L14" s="471"/>
      <c r="M14" s="350">
        <f t="shared" si="0"/>
        <v>20000000</v>
      </c>
      <c r="N14" s="595"/>
      <c r="O14" s="472"/>
      <c r="P14" s="472"/>
      <c r="Q14" s="472"/>
      <c r="R14" s="472"/>
      <c r="S14" s="472"/>
      <c r="T14" s="472"/>
      <c r="U14" s="472"/>
      <c r="V14" s="472"/>
      <c r="W14" s="472"/>
      <c r="X14" s="472"/>
      <c r="Y14" s="472"/>
      <c r="Z14" s="473"/>
      <c r="AA14" s="262"/>
    </row>
    <row r="15" spans="1:27" s="474" customFormat="1" ht="42.75">
      <c r="A15" s="608"/>
      <c r="B15" s="605"/>
      <c r="C15" s="469"/>
      <c r="D15" s="469"/>
      <c r="E15" s="469" t="s">
        <v>119</v>
      </c>
      <c r="F15" s="469" t="s">
        <v>765</v>
      </c>
      <c r="G15" s="469"/>
      <c r="H15" s="469" t="s">
        <v>120</v>
      </c>
      <c r="I15" s="471"/>
      <c r="J15" s="471">
        <v>45000000</v>
      </c>
      <c r="K15" s="471"/>
      <c r="L15" s="471"/>
      <c r="M15" s="350">
        <f t="shared" si="0"/>
        <v>45000000</v>
      </c>
      <c r="N15" s="595"/>
      <c r="O15" s="472"/>
      <c r="P15" s="472"/>
      <c r="Q15" s="472"/>
      <c r="R15" s="472"/>
      <c r="S15" s="472"/>
      <c r="T15" s="472"/>
      <c r="U15" s="472"/>
      <c r="V15" s="472"/>
      <c r="W15" s="472"/>
      <c r="X15" s="472"/>
      <c r="Y15" s="472"/>
      <c r="Z15" s="473"/>
      <c r="AA15" s="262"/>
    </row>
    <row r="16" spans="1:27" s="474" customFormat="1" ht="57">
      <c r="A16" s="608" t="s">
        <v>621</v>
      </c>
      <c r="B16" s="605" t="s">
        <v>622</v>
      </c>
      <c r="C16" s="469" t="s">
        <v>623</v>
      </c>
      <c r="D16" s="469" t="s">
        <v>753</v>
      </c>
      <c r="E16" s="475" t="s">
        <v>624</v>
      </c>
      <c r="F16" s="469" t="s">
        <v>625</v>
      </c>
      <c r="G16" s="469" t="s">
        <v>626</v>
      </c>
      <c r="H16" s="469" t="s">
        <v>627</v>
      </c>
      <c r="I16" s="351"/>
      <c r="J16" s="351">
        <v>20000000</v>
      </c>
      <c r="K16" s="471"/>
      <c r="L16" s="471"/>
      <c r="M16" s="350">
        <f t="shared" si="0"/>
        <v>20000000</v>
      </c>
      <c r="N16" s="595"/>
      <c r="O16" s="472"/>
      <c r="P16" s="472"/>
      <c r="Q16" s="472"/>
      <c r="R16" s="472"/>
      <c r="S16" s="472"/>
      <c r="T16" s="472"/>
      <c r="U16" s="472"/>
      <c r="V16" s="472"/>
      <c r="W16" s="472"/>
      <c r="X16" s="472"/>
      <c r="Y16" s="472"/>
      <c r="Z16" s="473"/>
      <c r="AA16" s="490">
        <v>1</v>
      </c>
    </row>
    <row r="17" spans="1:27" s="474" customFormat="1" ht="57">
      <c r="A17" s="608"/>
      <c r="B17" s="605"/>
      <c r="C17" s="469" t="s">
        <v>754</v>
      </c>
      <c r="D17" s="469" t="s">
        <v>755</v>
      </c>
      <c r="E17" s="469" t="s">
        <v>758</v>
      </c>
      <c r="F17" s="469" t="s">
        <v>754</v>
      </c>
      <c r="G17" s="469" t="s">
        <v>759</v>
      </c>
      <c r="H17" s="475" t="s">
        <v>416</v>
      </c>
      <c r="I17" s="471"/>
      <c r="J17" s="471"/>
      <c r="K17" s="471"/>
      <c r="L17" s="471"/>
      <c r="M17" s="350">
        <f t="shared" si="0"/>
        <v>0</v>
      </c>
      <c r="N17" s="595"/>
      <c r="O17" s="472"/>
      <c r="P17" s="472"/>
      <c r="Q17" s="472"/>
      <c r="R17" s="472"/>
      <c r="S17" s="472"/>
      <c r="T17" s="472"/>
      <c r="U17" s="472"/>
      <c r="V17" s="472"/>
      <c r="W17" s="472"/>
      <c r="X17" s="472"/>
      <c r="Y17" s="472"/>
      <c r="Z17" s="473"/>
      <c r="AA17" s="262"/>
    </row>
    <row r="18" spans="1:27" s="474" customFormat="1" ht="71.25">
      <c r="A18" s="608"/>
      <c r="B18" s="605"/>
      <c r="C18" s="469" t="s">
        <v>756</v>
      </c>
      <c r="D18" s="469" t="s">
        <v>757</v>
      </c>
      <c r="E18" s="469" t="s">
        <v>128</v>
      </c>
      <c r="F18" s="469" t="s">
        <v>763</v>
      </c>
      <c r="G18" s="469"/>
      <c r="H18" s="469" t="s">
        <v>127</v>
      </c>
      <c r="I18" s="351"/>
      <c r="J18" s="351">
        <v>40000000</v>
      </c>
      <c r="K18" s="471"/>
      <c r="L18" s="471"/>
      <c r="M18" s="350">
        <f t="shared" si="0"/>
        <v>40000000</v>
      </c>
      <c r="N18" s="595"/>
      <c r="O18" s="472"/>
      <c r="P18" s="472"/>
      <c r="Q18" s="472"/>
      <c r="R18" s="472"/>
      <c r="S18" s="472"/>
      <c r="T18" s="472"/>
      <c r="U18" s="472"/>
      <c r="V18" s="472"/>
      <c r="W18" s="472"/>
      <c r="X18" s="472"/>
      <c r="Y18" s="472"/>
      <c r="Z18" s="473"/>
      <c r="AA18" s="262"/>
    </row>
    <row r="19" spans="1:27" s="477" customFormat="1" ht="15">
      <c r="A19" s="597" t="s">
        <v>634</v>
      </c>
      <c r="B19" s="598"/>
      <c r="C19" s="598"/>
      <c r="D19" s="476"/>
      <c r="E19" s="470"/>
      <c r="F19" s="470"/>
      <c r="G19" s="470"/>
      <c r="H19" s="470"/>
      <c r="I19" s="471"/>
      <c r="J19" s="471"/>
      <c r="K19" s="471"/>
      <c r="L19" s="471"/>
      <c r="M19" s="350">
        <f t="shared" si="0"/>
        <v>0</v>
      </c>
      <c r="N19" s="595"/>
      <c r="O19" s="472"/>
      <c r="P19" s="472"/>
      <c r="Q19" s="472"/>
      <c r="R19" s="472"/>
      <c r="S19" s="472"/>
      <c r="T19" s="472"/>
      <c r="U19" s="472"/>
      <c r="V19" s="472"/>
      <c r="W19" s="472"/>
      <c r="X19" s="472"/>
      <c r="Y19" s="472"/>
      <c r="Z19" s="473"/>
      <c r="AA19" s="262"/>
    </row>
    <row r="20" spans="1:27" s="477" customFormat="1" ht="57.75" customHeight="1">
      <c r="A20" s="478" t="s">
        <v>636</v>
      </c>
      <c r="B20" s="475" t="s">
        <v>637</v>
      </c>
      <c r="C20" s="475" t="s">
        <v>638</v>
      </c>
      <c r="D20" s="476" t="s">
        <v>635</v>
      </c>
      <c r="E20" s="479" t="s">
        <v>619</v>
      </c>
      <c r="F20" s="479" t="s">
        <v>620</v>
      </c>
      <c r="G20" s="479" t="s">
        <v>87</v>
      </c>
      <c r="H20" s="469" t="s">
        <v>63</v>
      </c>
      <c r="I20" s="471"/>
      <c r="J20" s="471"/>
      <c r="K20" s="471"/>
      <c r="L20" s="471">
        <v>100000000</v>
      </c>
      <c r="M20" s="350">
        <f t="shared" si="0"/>
        <v>100000000</v>
      </c>
      <c r="N20" s="595"/>
      <c r="O20" s="472"/>
      <c r="P20" s="472"/>
      <c r="Q20" s="472"/>
      <c r="R20" s="472"/>
      <c r="S20" s="472"/>
      <c r="T20" s="472"/>
      <c r="U20" s="472"/>
      <c r="V20" s="472"/>
      <c r="W20" s="472"/>
      <c r="X20" s="472"/>
      <c r="Y20" s="472"/>
      <c r="Z20" s="473"/>
      <c r="AA20" s="262"/>
    </row>
    <row r="21" spans="1:27" s="477" customFormat="1" ht="42.75">
      <c r="A21" s="478" t="s">
        <v>198</v>
      </c>
      <c r="B21" s="475" t="s">
        <v>641</v>
      </c>
      <c r="C21" s="475" t="s">
        <v>639</v>
      </c>
      <c r="D21" s="475" t="s">
        <v>640</v>
      </c>
      <c r="E21" s="469" t="s">
        <v>764</v>
      </c>
      <c r="F21" s="469" t="s">
        <v>126</v>
      </c>
      <c r="G21" s="469" t="s">
        <v>396</v>
      </c>
      <c r="H21" s="469" t="s">
        <v>397</v>
      </c>
      <c r="I21" s="471"/>
      <c r="J21" s="471">
        <v>100000000</v>
      </c>
      <c r="K21" s="471"/>
      <c r="L21" s="471">
        <v>85000000</v>
      </c>
      <c r="M21" s="350">
        <f t="shared" si="0"/>
        <v>185000000</v>
      </c>
      <c r="N21" s="595"/>
      <c r="O21" s="472"/>
      <c r="P21" s="472"/>
      <c r="Q21" s="472"/>
      <c r="R21" s="472"/>
      <c r="S21" s="472"/>
      <c r="T21" s="472"/>
      <c r="U21" s="472"/>
      <c r="V21" s="472"/>
      <c r="W21" s="472"/>
      <c r="X21" s="472"/>
      <c r="Y21" s="472"/>
      <c r="Z21" s="473"/>
      <c r="AA21" s="262"/>
    </row>
    <row r="22" spans="1:27" s="477" customFormat="1" ht="28.5" customHeight="1">
      <c r="A22" s="597" t="s">
        <v>642</v>
      </c>
      <c r="B22" s="598"/>
      <c r="C22" s="598"/>
      <c r="D22" s="475"/>
      <c r="E22" s="470"/>
      <c r="F22" s="470"/>
      <c r="G22" s="470"/>
      <c r="H22" s="470"/>
      <c r="I22" s="471"/>
      <c r="J22" s="471"/>
      <c r="K22" s="471"/>
      <c r="L22" s="471"/>
      <c r="M22" s="350">
        <f t="shared" si="0"/>
        <v>0</v>
      </c>
      <c r="N22" s="595"/>
      <c r="O22" s="472"/>
      <c r="P22" s="472"/>
      <c r="Q22" s="472"/>
      <c r="R22" s="472"/>
      <c r="S22" s="472"/>
      <c r="T22" s="472"/>
      <c r="U22" s="472"/>
      <c r="V22" s="472"/>
      <c r="W22" s="472"/>
      <c r="X22" s="472"/>
      <c r="Y22" s="472"/>
      <c r="Z22" s="473"/>
      <c r="AA22" s="262"/>
    </row>
    <row r="23" spans="1:27" s="477" customFormat="1" ht="85.5">
      <c r="A23" s="478" t="s">
        <v>643</v>
      </c>
      <c r="B23" s="475" t="s">
        <v>644</v>
      </c>
      <c r="C23" s="475" t="s">
        <v>645</v>
      </c>
      <c r="D23" s="476" t="s">
        <v>646</v>
      </c>
      <c r="E23" s="480"/>
      <c r="F23" s="480"/>
      <c r="G23" s="480"/>
      <c r="H23" s="480"/>
      <c r="I23" s="481"/>
      <c r="J23" s="481"/>
      <c r="K23" s="471"/>
      <c r="L23" s="471"/>
      <c r="M23" s="350">
        <f t="shared" si="0"/>
        <v>0</v>
      </c>
      <c r="N23" s="595"/>
      <c r="O23" s="472"/>
      <c r="P23" s="472"/>
      <c r="Q23" s="472"/>
      <c r="R23" s="472"/>
      <c r="S23" s="472"/>
      <c r="T23" s="472"/>
      <c r="U23" s="472"/>
      <c r="V23" s="472"/>
      <c r="W23" s="472"/>
      <c r="X23" s="472"/>
      <c r="Y23" s="472"/>
      <c r="Z23" s="473"/>
      <c r="AA23" s="262"/>
    </row>
    <row r="24" spans="1:27" s="477" customFormat="1" ht="71.25">
      <c r="A24" s="478"/>
      <c r="B24" s="475"/>
      <c r="C24" s="475" t="s">
        <v>647</v>
      </c>
      <c r="D24" s="476" t="s">
        <v>648</v>
      </c>
      <c r="E24" s="469" t="s">
        <v>123</v>
      </c>
      <c r="F24" s="469" t="s">
        <v>124</v>
      </c>
      <c r="G24" s="469"/>
      <c r="H24" s="469" t="s">
        <v>125</v>
      </c>
      <c r="I24" s="471"/>
      <c r="J24" s="471">
        <v>30000000</v>
      </c>
      <c r="K24" s="471"/>
      <c r="L24" s="471"/>
      <c r="M24" s="350">
        <f t="shared" si="0"/>
        <v>30000000</v>
      </c>
      <c r="N24" s="595"/>
      <c r="O24" s="472"/>
      <c r="P24" s="472"/>
      <c r="Q24" s="472"/>
      <c r="R24" s="472"/>
      <c r="S24" s="472"/>
      <c r="T24" s="472"/>
      <c r="U24" s="472"/>
      <c r="V24" s="472"/>
      <c r="W24" s="472"/>
      <c r="X24" s="472"/>
      <c r="Y24" s="472"/>
      <c r="Z24" s="473"/>
      <c r="AA24" s="490">
        <v>0.8</v>
      </c>
    </row>
    <row r="25" spans="1:27" s="477" customFormat="1" ht="28.5">
      <c r="A25" s="478"/>
      <c r="B25" s="475"/>
      <c r="C25" s="475" t="s">
        <v>649</v>
      </c>
      <c r="D25" s="476" t="s">
        <v>650</v>
      </c>
      <c r="E25" s="470"/>
      <c r="F25" s="470"/>
      <c r="G25" s="470"/>
      <c r="H25" s="470"/>
      <c r="I25" s="471"/>
      <c r="J25" s="471"/>
      <c r="K25" s="471"/>
      <c r="L25" s="471"/>
      <c r="M25" s="350">
        <f t="shared" si="0"/>
        <v>0</v>
      </c>
      <c r="N25" s="595"/>
      <c r="O25" s="472"/>
      <c r="P25" s="472"/>
      <c r="Q25" s="472"/>
      <c r="R25" s="472"/>
      <c r="S25" s="472"/>
      <c r="T25" s="472"/>
      <c r="U25" s="472"/>
      <c r="V25" s="472"/>
      <c r="W25" s="472"/>
      <c r="X25" s="472"/>
      <c r="Y25" s="472"/>
      <c r="Z25" s="473"/>
      <c r="AA25" s="490">
        <v>0.33</v>
      </c>
    </row>
    <row r="26" spans="1:27" s="477" customFormat="1" ht="28.5">
      <c r="A26" s="478"/>
      <c r="B26" s="475"/>
      <c r="C26" s="475" t="s">
        <v>651</v>
      </c>
      <c r="D26" s="476" t="s">
        <v>652</v>
      </c>
      <c r="E26" s="469" t="s">
        <v>88</v>
      </c>
      <c r="F26" s="469" t="s">
        <v>89</v>
      </c>
      <c r="G26" s="482" t="s">
        <v>355</v>
      </c>
      <c r="H26" s="469" t="s">
        <v>90</v>
      </c>
      <c r="I26" s="351"/>
      <c r="J26" s="351">
        <v>24244883</v>
      </c>
      <c r="K26" s="471"/>
      <c r="L26" s="471"/>
      <c r="M26" s="350">
        <f t="shared" si="0"/>
        <v>24244883</v>
      </c>
      <c r="N26" s="595"/>
      <c r="O26" s="472"/>
      <c r="P26" s="472"/>
      <c r="Q26" s="472"/>
      <c r="R26" s="472"/>
      <c r="S26" s="472"/>
      <c r="T26" s="472"/>
      <c r="U26" s="472"/>
      <c r="V26" s="472"/>
      <c r="W26" s="472"/>
      <c r="X26" s="472"/>
      <c r="Y26" s="472"/>
      <c r="Z26" s="473"/>
      <c r="AA26" s="262"/>
    </row>
    <row r="27" spans="1:27" s="477" customFormat="1" ht="28.5">
      <c r="A27" s="478"/>
      <c r="B27" s="475"/>
      <c r="C27" s="475" t="s">
        <v>653</v>
      </c>
      <c r="D27" s="476" t="s">
        <v>654</v>
      </c>
      <c r="E27" s="469" t="s">
        <v>760</v>
      </c>
      <c r="F27" s="469" t="s">
        <v>761</v>
      </c>
      <c r="G27" s="482" t="s">
        <v>355</v>
      </c>
      <c r="H27" s="469" t="s">
        <v>762</v>
      </c>
      <c r="I27" s="351"/>
      <c r="J27" s="351">
        <v>15000000</v>
      </c>
      <c r="K27" s="471"/>
      <c r="L27" s="471"/>
      <c r="M27" s="350"/>
      <c r="N27" s="595"/>
      <c r="O27" s="472"/>
      <c r="P27" s="472"/>
      <c r="Q27" s="472"/>
      <c r="R27" s="472"/>
      <c r="S27" s="472"/>
      <c r="T27" s="472"/>
      <c r="U27" s="472"/>
      <c r="V27" s="472"/>
      <c r="W27" s="472"/>
      <c r="X27" s="472"/>
      <c r="Y27" s="472"/>
      <c r="Z27" s="473"/>
      <c r="AA27" s="490">
        <v>1</v>
      </c>
    </row>
    <row r="28" spans="1:27" s="477" customFormat="1" ht="42.75">
      <c r="A28" s="478"/>
      <c r="B28" s="475"/>
      <c r="C28" s="475" t="s">
        <v>655</v>
      </c>
      <c r="D28" s="476" t="s">
        <v>656</v>
      </c>
      <c r="E28" s="470"/>
      <c r="F28" s="470"/>
      <c r="G28" s="470"/>
      <c r="H28" s="470"/>
      <c r="I28" s="471"/>
      <c r="J28" s="471"/>
      <c r="K28" s="471"/>
      <c r="L28" s="471"/>
      <c r="M28" s="350">
        <f t="shared" si="0"/>
        <v>0</v>
      </c>
      <c r="N28" s="595"/>
      <c r="O28" s="472"/>
      <c r="P28" s="472"/>
      <c r="Q28" s="472"/>
      <c r="R28" s="472"/>
      <c r="S28" s="472"/>
      <c r="T28" s="472"/>
      <c r="U28" s="472"/>
      <c r="V28" s="472"/>
      <c r="W28" s="472"/>
      <c r="X28" s="472"/>
      <c r="Y28" s="472"/>
      <c r="Z28" s="473"/>
      <c r="AA28" s="262"/>
    </row>
    <row r="29" spans="1:27" s="477" customFormat="1" ht="28.5">
      <c r="A29" s="478"/>
      <c r="B29" s="475"/>
      <c r="C29" s="469" t="s">
        <v>658</v>
      </c>
      <c r="D29" s="469" t="s">
        <v>657</v>
      </c>
      <c r="E29" s="469"/>
      <c r="F29" s="469"/>
      <c r="G29" s="469"/>
      <c r="H29" s="469"/>
      <c r="I29" s="209"/>
      <c r="J29" s="351">
        <v>298022522</v>
      </c>
      <c r="K29" s="471"/>
      <c r="L29" s="471"/>
      <c r="M29" s="350">
        <f t="shared" si="0"/>
        <v>298022522</v>
      </c>
      <c r="N29" s="595"/>
      <c r="O29" s="472"/>
      <c r="P29" s="472"/>
      <c r="Q29" s="472"/>
      <c r="R29" s="472"/>
      <c r="S29" s="472"/>
      <c r="T29" s="472"/>
      <c r="U29" s="472"/>
      <c r="V29" s="472"/>
      <c r="W29" s="472"/>
      <c r="X29" s="472"/>
      <c r="Y29" s="472"/>
      <c r="Z29" s="473"/>
      <c r="AA29" s="490">
        <v>1</v>
      </c>
    </row>
    <row r="30" spans="1:27" s="477" customFormat="1" ht="72" thickBot="1">
      <c r="A30" s="483"/>
      <c r="B30" s="484"/>
      <c r="C30" s="485" t="s">
        <v>659</v>
      </c>
      <c r="D30" s="485" t="s">
        <v>660</v>
      </c>
      <c r="E30" s="485" t="s">
        <v>92</v>
      </c>
      <c r="F30" s="485" t="s">
        <v>93</v>
      </c>
      <c r="G30" s="485" t="s">
        <v>95</v>
      </c>
      <c r="H30" s="485" t="s">
        <v>94</v>
      </c>
      <c r="I30" s="486"/>
      <c r="J30" s="352">
        <f>37936480+30351436+10912393</f>
        <v>79200309</v>
      </c>
      <c r="K30" s="487"/>
      <c r="L30" s="487"/>
      <c r="M30" s="353">
        <f t="shared" si="0"/>
        <v>79200309</v>
      </c>
      <c r="N30" s="596"/>
      <c r="O30" s="488"/>
      <c r="P30" s="488"/>
      <c r="Q30" s="488"/>
      <c r="R30" s="488"/>
      <c r="S30" s="488"/>
      <c r="T30" s="488"/>
      <c r="U30" s="488"/>
      <c r="V30" s="488"/>
      <c r="W30" s="488"/>
      <c r="X30" s="488"/>
      <c r="Y30" s="488"/>
      <c r="Z30" s="489"/>
      <c r="AA30" s="490">
        <v>1</v>
      </c>
    </row>
    <row r="31" spans="1:27" s="79" customFormat="1" ht="16.5" thickBot="1" thickTop="1">
      <c r="A31" s="570" t="s">
        <v>743</v>
      </c>
      <c r="B31" s="570"/>
      <c r="C31" s="570"/>
      <c r="D31" s="570"/>
      <c r="E31" s="570"/>
      <c r="F31" s="570"/>
      <c r="G31" s="570"/>
      <c r="H31" s="570"/>
      <c r="I31" s="237">
        <f>SUM(I20:I30)</f>
        <v>0</v>
      </c>
      <c r="J31" s="237">
        <f>SUM(J10:J30)</f>
        <v>671467714</v>
      </c>
      <c r="K31" s="237">
        <f>SUM(K10:K30)</f>
        <v>0</v>
      </c>
      <c r="L31" s="237">
        <f>SUM(L10:L30)</f>
        <v>228000000</v>
      </c>
      <c r="M31" s="237">
        <f>SUM(M10:M30)</f>
        <v>884467714</v>
      </c>
      <c r="N31" s="555"/>
      <c r="O31" s="555"/>
      <c r="P31" s="555"/>
      <c r="Q31" s="555"/>
      <c r="R31" s="555"/>
      <c r="S31" s="555"/>
      <c r="T31" s="555"/>
      <c r="U31" s="555"/>
      <c r="V31" s="555"/>
      <c r="W31" s="555"/>
      <c r="X31" s="555"/>
      <c r="Y31" s="555"/>
      <c r="Z31" s="555"/>
      <c r="AA31" s="512">
        <f>SUM(AA10:AA30)/10</f>
        <v>0.5429999999999999</v>
      </c>
    </row>
    <row r="32" ht="15" thickTop="1"/>
  </sheetData>
  <sheetProtection/>
  <mergeCells count="35">
    <mergeCell ref="A13:A15"/>
    <mergeCell ref="A16:A18"/>
    <mergeCell ref="B10:B12"/>
    <mergeCell ref="N8:N9"/>
    <mergeCell ref="M8:M9"/>
    <mergeCell ref="I8:L8"/>
    <mergeCell ref="C8:C9"/>
    <mergeCell ref="A22:C22"/>
    <mergeCell ref="A8:A9"/>
    <mergeCell ref="B8:B9"/>
    <mergeCell ref="U9:W9"/>
    <mergeCell ref="R9:T9"/>
    <mergeCell ref="AA8:AA9"/>
    <mergeCell ref="B13:B15"/>
    <mergeCell ref="B16:B18"/>
    <mergeCell ref="G8:G9"/>
    <mergeCell ref="A10:A12"/>
    <mergeCell ref="A4:Z4"/>
    <mergeCell ref="H8:H9"/>
    <mergeCell ref="X9:Z9"/>
    <mergeCell ref="O8:Z8"/>
    <mergeCell ref="F8:F9"/>
    <mergeCell ref="B6:AA6"/>
    <mergeCell ref="B7:AA7"/>
    <mergeCell ref="O9:Q9"/>
    <mergeCell ref="A31:H31"/>
    <mergeCell ref="N31:Z31"/>
    <mergeCell ref="N10:N30"/>
    <mergeCell ref="A19:C19"/>
    <mergeCell ref="D8:D9"/>
    <mergeCell ref="A1:AA1"/>
    <mergeCell ref="A2:AA2"/>
    <mergeCell ref="A3:AA3"/>
    <mergeCell ref="B5:AA5"/>
    <mergeCell ref="E8:E9"/>
  </mergeCells>
  <printOptions/>
  <pageMargins left="1.11" right="0.26" top="0.25" bottom="0.28" header="0.15" footer="0.14"/>
  <pageSetup horizontalDpi="300" verticalDpi="300" orientation="landscape" paperSize="5" scale="60"/>
</worksheet>
</file>

<file path=xl/worksheets/sheet4.xml><?xml version="1.0" encoding="utf-8"?>
<worksheet xmlns="http://schemas.openxmlformats.org/spreadsheetml/2006/main" xmlns:r="http://schemas.openxmlformats.org/officeDocument/2006/relationships">
  <sheetPr>
    <tabColor rgb="FFFFFF00"/>
  </sheetPr>
  <dimension ref="A1:IV23"/>
  <sheetViews>
    <sheetView zoomScalePageLayoutView="0" workbookViewId="0" topLeftCell="J19">
      <selection activeCell="B6" sqref="B6:AA6"/>
    </sheetView>
  </sheetViews>
  <sheetFormatPr defaultColWidth="11.421875" defaultRowHeight="12.75"/>
  <cols>
    <col min="1" max="1" width="20.8515625" style="1" customWidth="1"/>
    <col min="2" max="2" width="27.421875" style="1" customWidth="1"/>
    <col min="3" max="3" width="18.140625" style="1" customWidth="1"/>
    <col min="4" max="4" width="24.7109375" style="1" customWidth="1"/>
    <col min="5" max="5" width="15.7109375" style="1" customWidth="1"/>
    <col min="6" max="6" width="14.28125" style="1" customWidth="1"/>
    <col min="7" max="7" width="14.8515625" style="1" customWidth="1"/>
    <col min="8" max="8" width="14.28125" style="1" customWidth="1"/>
    <col min="9" max="9" width="16.8515625" style="1" customWidth="1"/>
    <col min="10" max="10" width="18.28125" style="1" customWidth="1"/>
    <col min="11" max="13" width="16.8515625" style="1" customWidth="1"/>
    <col min="14" max="14" width="15.85156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5" width="2.421875" style="1" customWidth="1"/>
    <col min="26" max="26" width="2.7109375" style="1" customWidth="1"/>
    <col min="27" max="16384" width="11.421875" style="1" customWidth="1"/>
  </cols>
  <sheetData>
    <row r="1" spans="1:27" ht="18.75" thickTop="1">
      <c r="A1" s="617" t="s">
        <v>171</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9"/>
    </row>
    <row r="2" spans="1:256" ht="18">
      <c r="A2" s="620"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21"/>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1"/>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ht="18">
      <c r="A3" s="622"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21"/>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1"/>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7" ht="18">
      <c r="A4" s="623"/>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268"/>
    </row>
    <row r="5" spans="1:27" s="260" customFormat="1" ht="21.75" customHeight="1">
      <c r="A5" s="245" t="s">
        <v>164</v>
      </c>
      <c r="B5" s="579" t="s">
        <v>200</v>
      </c>
      <c r="C5" s="579"/>
      <c r="D5" s="579"/>
      <c r="E5" s="579"/>
      <c r="F5" s="579"/>
      <c r="G5" s="579"/>
      <c r="H5" s="579"/>
      <c r="I5" s="579"/>
      <c r="J5" s="579"/>
      <c r="K5" s="579"/>
      <c r="L5" s="579"/>
      <c r="M5" s="579"/>
      <c r="N5" s="579"/>
      <c r="O5" s="579"/>
      <c r="P5" s="579"/>
      <c r="Q5" s="579"/>
      <c r="R5" s="579"/>
      <c r="S5" s="579"/>
      <c r="T5" s="579"/>
      <c r="U5" s="579"/>
      <c r="V5" s="579"/>
      <c r="W5" s="579"/>
      <c r="X5" s="579"/>
      <c r="Y5" s="579"/>
      <c r="Z5" s="579"/>
      <c r="AA5" s="580"/>
    </row>
    <row r="6" spans="1:27" s="260" customFormat="1" ht="20.25" customHeight="1">
      <c r="A6" s="246" t="s">
        <v>165</v>
      </c>
      <c r="B6" s="558" t="s">
        <v>201</v>
      </c>
      <c r="C6" s="559"/>
      <c r="D6" s="559"/>
      <c r="E6" s="559"/>
      <c r="F6" s="559"/>
      <c r="G6" s="559"/>
      <c r="H6" s="559"/>
      <c r="I6" s="559"/>
      <c r="J6" s="559"/>
      <c r="K6" s="559"/>
      <c r="L6" s="559"/>
      <c r="M6" s="559"/>
      <c r="N6" s="559"/>
      <c r="O6" s="559"/>
      <c r="P6" s="559"/>
      <c r="Q6" s="559"/>
      <c r="R6" s="559"/>
      <c r="S6" s="559"/>
      <c r="T6" s="559"/>
      <c r="U6" s="559"/>
      <c r="V6" s="559"/>
      <c r="W6" s="559"/>
      <c r="X6" s="559"/>
      <c r="Y6" s="559"/>
      <c r="Z6" s="559"/>
      <c r="AA6" s="560"/>
    </row>
    <row r="7" spans="1:27" s="231" customFormat="1" ht="21.75" customHeight="1" thickBot="1">
      <c r="A7" s="247" t="s">
        <v>166</v>
      </c>
      <c r="B7" s="556" t="s">
        <v>202</v>
      </c>
      <c r="C7" s="556"/>
      <c r="D7" s="556"/>
      <c r="E7" s="556"/>
      <c r="F7" s="556"/>
      <c r="G7" s="556"/>
      <c r="H7" s="556"/>
      <c r="I7" s="556"/>
      <c r="J7" s="556"/>
      <c r="K7" s="556"/>
      <c r="L7" s="556"/>
      <c r="M7" s="556"/>
      <c r="N7" s="556"/>
      <c r="O7" s="556"/>
      <c r="P7" s="556"/>
      <c r="Q7" s="556"/>
      <c r="R7" s="556"/>
      <c r="S7" s="556"/>
      <c r="T7" s="556"/>
      <c r="U7" s="556"/>
      <c r="V7" s="556"/>
      <c r="W7" s="556"/>
      <c r="X7" s="556"/>
      <c r="Y7" s="556"/>
      <c r="Z7" s="556"/>
      <c r="AA7" s="557"/>
    </row>
    <row r="8" spans="1:27" s="212" customFormat="1" ht="16.5"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562"/>
    </row>
    <row r="9" spans="1:27" s="212" customFormat="1" ht="15" customHeight="1" thickBot="1" thickTop="1">
      <c r="A9" s="561"/>
      <c r="B9" s="561"/>
      <c r="C9" s="561"/>
      <c r="D9" s="561"/>
      <c r="E9" s="561"/>
      <c r="F9" s="561"/>
      <c r="G9" s="561"/>
      <c r="H9" s="561"/>
      <c r="I9" s="236" t="s">
        <v>157</v>
      </c>
      <c r="J9" s="236" t="s">
        <v>158</v>
      </c>
      <c r="K9" s="236" t="s">
        <v>159</v>
      </c>
      <c r="L9" s="236" t="s">
        <v>160</v>
      </c>
      <c r="M9" s="562"/>
      <c r="N9" s="562"/>
      <c r="O9" s="562">
        <v>1</v>
      </c>
      <c r="P9" s="562"/>
      <c r="Q9" s="562"/>
      <c r="R9" s="562">
        <v>2</v>
      </c>
      <c r="S9" s="562"/>
      <c r="T9" s="562"/>
      <c r="U9" s="562">
        <v>3</v>
      </c>
      <c r="V9" s="562"/>
      <c r="W9" s="562"/>
      <c r="X9" s="562">
        <v>4</v>
      </c>
      <c r="Y9" s="562"/>
      <c r="Z9" s="562"/>
      <c r="AA9" s="562"/>
    </row>
    <row r="10" spans="1:27" ht="75.75" customHeight="1" thickTop="1">
      <c r="A10" s="631" t="s">
        <v>203</v>
      </c>
      <c r="B10" s="652" t="s">
        <v>204</v>
      </c>
      <c r="C10" s="650" t="s">
        <v>205</v>
      </c>
      <c r="D10" s="650" t="s">
        <v>206</v>
      </c>
      <c r="E10" s="264" t="s">
        <v>64</v>
      </c>
      <c r="F10" s="24" t="s">
        <v>412</v>
      </c>
      <c r="G10" s="163" t="s">
        <v>19</v>
      </c>
      <c r="H10" s="24" t="s">
        <v>413</v>
      </c>
      <c r="I10" s="265"/>
      <c r="J10" s="232"/>
      <c r="K10" s="265"/>
      <c r="L10" s="265"/>
      <c r="M10" s="233"/>
      <c r="N10" s="648" t="s">
        <v>322</v>
      </c>
      <c r="O10" s="8"/>
      <c r="P10" s="8"/>
      <c r="Q10" s="8"/>
      <c r="R10" s="8"/>
      <c r="S10" s="8"/>
      <c r="T10" s="8"/>
      <c r="U10" s="8"/>
      <c r="V10" s="8"/>
      <c r="W10" s="8"/>
      <c r="X10" s="8"/>
      <c r="Y10" s="8"/>
      <c r="Z10" s="266"/>
      <c r="AA10" s="542"/>
    </row>
    <row r="11" spans="1:27" ht="75.75" customHeight="1">
      <c r="A11" s="632"/>
      <c r="B11" s="653"/>
      <c r="C11" s="651"/>
      <c r="D11" s="651"/>
      <c r="E11" s="169" t="s">
        <v>768</v>
      </c>
      <c r="F11" s="170" t="s">
        <v>769</v>
      </c>
      <c r="G11" s="170" t="s">
        <v>771</v>
      </c>
      <c r="H11" s="170" t="s">
        <v>770</v>
      </c>
      <c r="I11" s="154"/>
      <c r="J11" s="215">
        <v>10777387</v>
      </c>
      <c r="K11" s="154"/>
      <c r="L11" s="154"/>
      <c r="M11" s="219"/>
      <c r="N11" s="648"/>
      <c r="O11" s="7"/>
      <c r="P11" s="7"/>
      <c r="Q11" s="7"/>
      <c r="R11" s="7"/>
      <c r="S11" s="7"/>
      <c r="T11" s="7"/>
      <c r="U11" s="7"/>
      <c r="V11" s="7"/>
      <c r="W11" s="7"/>
      <c r="X11" s="7"/>
      <c r="Y11" s="7"/>
      <c r="Z11" s="217"/>
      <c r="AA11" s="543">
        <v>0.5</v>
      </c>
    </row>
    <row r="12" spans="1:27" s="5" customFormat="1" ht="23.25" customHeight="1">
      <c r="A12" s="627" t="s">
        <v>207</v>
      </c>
      <c r="B12" s="613" t="s">
        <v>208</v>
      </c>
      <c r="C12" s="613" t="s">
        <v>209</v>
      </c>
      <c r="D12" s="641" t="s">
        <v>210</v>
      </c>
      <c r="E12" s="563" t="s">
        <v>1297</v>
      </c>
      <c r="F12" s="637" t="s">
        <v>406</v>
      </c>
      <c r="G12" s="16" t="s">
        <v>404</v>
      </c>
      <c r="H12" s="633" t="s">
        <v>338</v>
      </c>
      <c r="I12" s="638"/>
      <c r="J12" s="638">
        <v>29162040</v>
      </c>
      <c r="K12" s="638"/>
      <c r="L12" s="638"/>
      <c r="M12" s="655"/>
      <c r="N12" s="648"/>
      <c r="O12" s="6"/>
      <c r="P12" s="6"/>
      <c r="Q12" s="6"/>
      <c r="R12" s="6"/>
      <c r="S12" s="6"/>
      <c r="T12" s="6"/>
      <c r="U12" s="6"/>
      <c r="V12" s="6"/>
      <c r="W12" s="6"/>
      <c r="X12" s="6"/>
      <c r="Y12" s="6"/>
      <c r="Z12" s="139"/>
      <c r="AA12" s="660">
        <v>0.75</v>
      </c>
    </row>
    <row r="13" spans="1:27" ht="23.25" customHeight="1">
      <c r="A13" s="627"/>
      <c r="B13" s="613"/>
      <c r="C13" s="613"/>
      <c r="D13" s="616"/>
      <c r="E13" s="630"/>
      <c r="F13" s="625"/>
      <c r="G13" s="16" t="s">
        <v>766</v>
      </c>
      <c r="H13" s="625"/>
      <c r="I13" s="639"/>
      <c r="J13" s="639"/>
      <c r="K13" s="639"/>
      <c r="L13" s="639"/>
      <c r="M13" s="656"/>
      <c r="N13" s="648"/>
      <c r="O13" s="3"/>
      <c r="P13" s="3"/>
      <c r="Q13" s="3"/>
      <c r="R13" s="3"/>
      <c r="S13" s="3"/>
      <c r="T13" s="6"/>
      <c r="U13" s="6"/>
      <c r="V13" s="6"/>
      <c r="W13" s="6"/>
      <c r="X13" s="6"/>
      <c r="Y13" s="6"/>
      <c r="Z13" s="139"/>
      <c r="AA13" s="661"/>
    </row>
    <row r="14" spans="1:27" s="5" customFormat="1" ht="23.25" customHeight="1">
      <c r="A14" s="627"/>
      <c r="B14" s="613"/>
      <c r="C14" s="613"/>
      <c r="D14" s="616"/>
      <c r="E14" s="630"/>
      <c r="F14" s="625"/>
      <c r="G14" s="16" t="s">
        <v>405</v>
      </c>
      <c r="H14" s="625"/>
      <c r="I14" s="639"/>
      <c r="J14" s="639"/>
      <c r="K14" s="639"/>
      <c r="L14" s="639"/>
      <c r="M14" s="656"/>
      <c r="N14" s="648"/>
      <c r="O14" s="3"/>
      <c r="P14" s="3"/>
      <c r="Q14" s="3"/>
      <c r="R14" s="3"/>
      <c r="S14" s="3"/>
      <c r="T14" s="6"/>
      <c r="U14" s="6"/>
      <c r="V14" s="6"/>
      <c r="W14" s="6"/>
      <c r="X14" s="6"/>
      <c r="Y14" s="6"/>
      <c r="Z14" s="139"/>
      <c r="AA14" s="661"/>
    </row>
    <row r="15" spans="1:27" ht="23.25" customHeight="1" thickBot="1">
      <c r="A15" s="636"/>
      <c r="B15" s="647"/>
      <c r="C15" s="647"/>
      <c r="D15" s="642"/>
      <c r="E15" s="635"/>
      <c r="F15" s="634"/>
      <c r="G15" s="99" t="s">
        <v>403</v>
      </c>
      <c r="H15" s="634"/>
      <c r="I15" s="640"/>
      <c r="J15" s="640"/>
      <c r="K15" s="640"/>
      <c r="L15" s="640"/>
      <c r="M15" s="657"/>
      <c r="N15" s="649"/>
      <c r="O15" s="100"/>
      <c r="P15" s="100"/>
      <c r="Q15" s="100"/>
      <c r="R15" s="100"/>
      <c r="S15" s="100"/>
      <c r="T15" s="98"/>
      <c r="U15" s="98"/>
      <c r="V15" s="98"/>
      <c r="W15" s="98"/>
      <c r="X15" s="98"/>
      <c r="Y15" s="98"/>
      <c r="Z15" s="218"/>
      <c r="AA15" s="662"/>
    </row>
    <row r="16" spans="1:27" s="5" customFormat="1" ht="23.25" customHeight="1">
      <c r="A16" s="627"/>
      <c r="B16" s="613"/>
      <c r="C16" s="614" t="s">
        <v>663</v>
      </c>
      <c r="D16" s="615" t="s">
        <v>767</v>
      </c>
      <c r="E16" s="629" t="s">
        <v>900</v>
      </c>
      <c r="F16" s="614" t="s">
        <v>901</v>
      </c>
      <c r="G16" s="16" t="s">
        <v>903</v>
      </c>
      <c r="H16" s="614" t="s">
        <v>902</v>
      </c>
      <c r="I16" s="645"/>
      <c r="J16" s="645">
        <v>49311929</v>
      </c>
      <c r="K16" s="645"/>
      <c r="L16" s="645"/>
      <c r="M16" s="658"/>
      <c r="N16" s="666"/>
      <c r="O16" s="654"/>
      <c r="P16" s="654"/>
      <c r="Q16" s="654"/>
      <c r="R16" s="654"/>
      <c r="S16" s="654"/>
      <c r="T16" s="654"/>
      <c r="U16" s="654"/>
      <c r="V16" s="654"/>
      <c r="W16" s="654"/>
      <c r="X16" s="654"/>
      <c r="Y16" s="654"/>
      <c r="Z16" s="654"/>
      <c r="AA16" s="660">
        <v>0.35</v>
      </c>
    </row>
    <row r="17" spans="1:27" ht="23.25" customHeight="1">
      <c r="A17" s="627"/>
      <c r="B17" s="613"/>
      <c r="C17" s="613"/>
      <c r="D17" s="616"/>
      <c r="E17" s="630"/>
      <c r="F17" s="625"/>
      <c r="G17" s="16" t="s">
        <v>904</v>
      </c>
      <c r="H17" s="625"/>
      <c r="I17" s="639"/>
      <c r="J17" s="639"/>
      <c r="K17" s="639"/>
      <c r="L17" s="639"/>
      <c r="M17" s="656"/>
      <c r="N17" s="667"/>
      <c r="O17" s="568"/>
      <c r="P17" s="568"/>
      <c r="Q17" s="568"/>
      <c r="R17" s="568"/>
      <c r="S17" s="568"/>
      <c r="T17" s="568"/>
      <c r="U17" s="568"/>
      <c r="V17" s="568"/>
      <c r="W17" s="568"/>
      <c r="X17" s="568"/>
      <c r="Y17" s="568"/>
      <c r="Z17" s="568"/>
      <c r="AA17" s="661"/>
    </row>
    <row r="18" spans="1:27" ht="23.25" customHeight="1">
      <c r="A18" s="627"/>
      <c r="B18" s="613"/>
      <c r="C18" s="613"/>
      <c r="D18" s="616"/>
      <c r="E18" s="630"/>
      <c r="F18" s="625"/>
      <c r="G18" s="16" t="s">
        <v>905</v>
      </c>
      <c r="H18" s="625"/>
      <c r="I18" s="646"/>
      <c r="J18" s="646"/>
      <c r="K18" s="646"/>
      <c r="L18" s="646"/>
      <c r="M18" s="659"/>
      <c r="N18" s="667"/>
      <c r="O18" s="569"/>
      <c r="P18" s="569"/>
      <c r="Q18" s="569"/>
      <c r="R18" s="569"/>
      <c r="S18" s="569"/>
      <c r="T18" s="569"/>
      <c r="U18" s="569"/>
      <c r="V18" s="569"/>
      <c r="W18" s="569"/>
      <c r="X18" s="569"/>
      <c r="Y18" s="569"/>
      <c r="Z18" s="569"/>
      <c r="AA18" s="662"/>
    </row>
    <row r="19" spans="1:27" s="5" customFormat="1" ht="23.25" customHeight="1">
      <c r="A19" s="626" t="s">
        <v>664</v>
      </c>
      <c r="B19" s="628" t="s">
        <v>665</v>
      </c>
      <c r="C19" s="628" t="s">
        <v>666</v>
      </c>
      <c r="D19" s="615" t="s">
        <v>899</v>
      </c>
      <c r="E19" s="629" t="s">
        <v>906</v>
      </c>
      <c r="F19" s="614" t="s">
        <v>907</v>
      </c>
      <c r="G19" s="643" t="s">
        <v>909</v>
      </c>
      <c r="H19" s="614" t="s">
        <v>908</v>
      </c>
      <c r="I19" s="184"/>
      <c r="J19" s="216"/>
      <c r="K19" s="184"/>
      <c r="L19" s="184"/>
      <c r="M19" s="219"/>
      <c r="N19" s="271"/>
      <c r="O19" s="6"/>
      <c r="P19" s="6"/>
      <c r="Q19" s="6"/>
      <c r="R19" s="6"/>
      <c r="S19" s="6"/>
      <c r="T19" s="6"/>
      <c r="U19" s="6"/>
      <c r="V19" s="6"/>
      <c r="W19" s="6"/>
      <c r="X19" s="6"/>
      <c r="Y19" s="6"/>
      <c r="Z19" s="139"/>
      <c r="AA19" s="663"/>
    </row>
    <row r="20" spans="1:27" ht="23.25" customHeight="1">
      <c r="A20" s="627"/>
      <c r="B20" s="613"/>
      <c r="C20" s="613"/>
      <c r="D20" s="616"/>
      <c r="E20" s="630"/>
      <c r="F20" s="625"/>
      <c r="G20" s="644"/>
      <c r="H20" s="625"/>
      <c r="I20" s="186"/>
      <c r="J20" s="216"/>
      <c r="K20" s="186"/>
      <c r="L20" s="186"/>
      <c r="M20" s="219"/>
      <c r="N20" s="271"/>
      <c r="O20" s="3"/>
      <c r="P20" s="3"/>
      <c r="Q20" s="3"/>
      <c r="R20" s="3"/>
      <c r="S20" s="3"/>
      <c r="T20" s="6"/>
      <c r="U20" s="6"/>
      <c r="V20" s="6"/>
      <c r="W20" s="6"/>
      <c r="X20" s="6"/>
      <c r="Y20" s="6"/>
      <c r="Z20" s="139"/>
      <c r="AA20" s="664"/>
    </row>
    <row r="21" spans="1:27" ht="23.25" customHeight="1">
      <c r="A21" s="627"/>
      <c r="B21" s="613"/>
      <c r="C21" s="613"/>
      <c r="D21" s="616"/>
      <c r="E21" s="630"/>
      <c r="F21" s="625"/>
      <c r="G21" s="644"/>
      <c r="H21" s="625"/>
      <c r="I21" s="186"/>
      <c r="J21" s="216"/>
      <c r="K21" s="186"/>
      <c r="L21" s="186"/>
      <c r="M21" s="219"/>
      <c r="N21" s="271"/>
      <c r="O21" s="3"/>
      <c r="P21" s="3"/>
      <c r="Q21" s="3"/>
      <c r="R21" s="3"/>
      <c r="S21" s="3"/>
      <c r="T21" s="6"/>
      <c r="U21" s="6"/>
      <c r="V21" s="6"/>
      <c r="W21" s="6"/>
      <c r="X21" s="6"/>
      <c r="Y21" s="6"/>
      <c r="Z21" s="139"/>
      <c r="AA21" s="664"/>
    </row>
    <row r="22" spans="1:27" s="5" customFormat="1" ht="23.25" customHeight="1" thickBot="1">
      <c r="A22" s="627"/>
      <c r="B22" s="613"/>
      <c r="C22" s="613"/>
      <c r="D22" s="616"/>
      <c r="E22" s="630"/>
      <c r="F22" s="625"/>
      <c r="G22" s="644"/>
      <c r="H22" s="625"/>
      <c r="I22" s="216"/>
      <c r="J22" s="216"/>
      <c r="K22" s="186"/>
      <c r="L22" s="186"/>
      <c r="M22" s="219"/>
      <c r="N22" s="271"/>
      <c r="O22" s="3"/>
      <c r="P22" s="3"/>
      <c r="Q22" s="3"/>
      <c r="R22" s="3"/>
      <c r="S22" s="3"/>
      <c r="T22" s="6"/>
      <c r="U22" s="6"/>
      <c r="V22" s="6"/>
      <c r="W22" s="6"/>
      <c r="X22" s="6"/>
      <c r="Y22" s="6"/>
      <c r="Z22" s="139"/>
      <c r="AA22" s="665"/>
    </row>
    <row r="23" spans="1:27" s="79" customFormat="1" ht="16.5" thickBot="1" thickTop="1">
      <c r="A23" s="570" t="s">
        <v>743</v>
      </c>
      <c r="B23" s="570"/>
      <c r="C23" s="570"/>
      <c r="D23" s="570"/>
      <c r="E23" s="570"/>
      <c r="F23" s="570"/>
      <c r="G23" s="570"/>
      <c r="H23" s="570"/>
      <c r="I23" s="267">
        <f>SUM(I15:I22)</f>
        <v>0</v>
      </c>
      <c r="J23" s="267">
        <f>SUM(J4:J22)</f>
        <v>89251356</v>
      </c>
      <c r="K23" s="267">
        <f>SUM(K4:K22)</f>
        <v>0</v>
      </c>
      <c r="L23" s="267">
        <f>SUM(L4:L22)</f>
        <v>0</v>
      </c>
      <c r="M23" s="267">
        <f>SUM(M4:M22)</f>
        <v>0</v>
      </c>
      <c r="N23" s="555"/>
      <c r="O23" s="555"/>
      <c r="P23" s="555"/>
      <c r="Q23" s="555"/>
      <c r="R23" s="555"/>
      <c r="S23" s="555"/>
      <c r="T23" s="555"/>
      <c r="U23" s="555"/>
      <c r="V23" s="555"/>
      <c r="W23" s="555"/>
      <c r="X23" s="555"/>
      <c r="Y23" s="555"/>
      <c r="Z23" s="555"/>
      <c r="AA23" s="468">
        <f>SUM(AA10:AA22)/3</f>
        <v>0.5333333333333333</v>
      </c>
    </row>
    <row r="24" ht="18.75" thickTop="1"/>
  </sheetData>
  <sheetProtection/>
  <mergeCells count="97">
    <mergeCell ref="AA19:AA22"/>
    <mergeCell ref="Y16:Y18"/>
    <mergeCell ref="Z16:Z18"/>
    <mergeCell ref="N16:N18"/>
    <mergeCell ref="S16:S18"/>
    <mergeCell ref="T16:T18"/>
    <mergeCell ref="U16:U18"/>
    <mergeCell ref="V16:V18"/>
    <mergeCell ref="W16:W18"/>
    <mergeCell ref="R16:R18"/>
    <mergeCell ref="K16:K18"/>
    <mergeCell ref="L16:L18"/>
    <mergeCell ref="M16:M18"/>
    <mergeCell ref="AA12:AA15"/>
    <mergeCell ref="AA16:AA18"/>
    <mergeCell ref="O16:O18"/>
    <mergeCell ref="P16:P18"/>
    <mergeCell ref="Q16:Q18"/>
    <mergeCell ref="R9:T9"/>
    <mergeCell ref="U9:W9"/>
    <mergeCell ref="X9:Z9"/>
    <mergeCell ref="X16:X18"/>
    <mergeCell ref="B12:B15"/>
    <mergeCell ref="G8:G9"/>
    <mergeCell ref="N8:N9"/>
    <mergeCell ref="M12:M15"/>
    <mergeCell ref="D8:D9"/>
    <mergeCell ref="J16:J18"/>
    <mergeCell ref="I8:L8"/>
    <mergeCell ref="A8:A9"/>
    <mergeCell ref="C12:C15"/>
    <mergeCell ref="N10:N15"/>
    <mergeCell ref="C10:C11"/>
    <mergeCell ref="D10:D11"/>
    <mergeCell ref="B10:B11"/>
    <mergeCell ref="K12:K15"/>
    <mergeCell ref="L12:L15"/>
    <mergeCell ref="M8:M9"/>
    <mergeCell ref="I12:I15"/>
    <mergeCell ref="J12:J15"/>
    <mergeCell ref="D12:D15"/>
    <mergeCell ref="G19:G22"/>
    <mergeCell ref="H19:H22"/>
    <mergeCell ref="A16:A18"/>
    <mergeCell ref="E16:E18"/>
    <mergeCell ref="F16:F18"/>
    <mergeCell ref="I16:I18"/>
    <mergeCell ref="A10:A11"/>
    <mergeCell ref="H12:H15"/>
    <mergeCell ref="E8:E9"/>
    <mergeCell ref="E12:E15"/>
    <mergeCell ref="H8:H9"/>
    <mergeCell ref="A12:A15"/>
    <mergeCell ref="F12:F15"/>
    <mergeCell ref="A23:H23"/>
    <mergeCell ref="H16:H18"/>
    <mergeCell ref="A19:A22"/>
    <mergeCell ref="B19:B22"/>
    <mergeCell ref="C19:C22"/>
    <mergeCell ref="D19:D22"/>
    <mergeCell ref="E19:E22"/>
    <mergeCell ref="F19:F22"/>
    <mergeCell ref="A1:AA1"/>
    <mergeCell ref="A2:AA2"/>
    <mergeCell ref="O8:Z8"/>
    <mergeCell ref="AA8:AA9"/>
    <mergeCell ref="O9:Q9"/>
    <mergeCell ref="A3:AA3"/>
    <mergeCell ref="F8:F9"/>
    <mergeCell ref="C8:C9"/>
    <mergeCell ref="B8:B9"/>
    <mergeCell ref="A4:Z4"/>
    <mergeCell ref="AB3:BB3"/>
    <mergeCell ref="BC3:CC3"/>
    <mergeCell ref="CD3:DD3"/>
    <mergeCell ref="N23:Z23"/>
    <mergeCell ref="B5:AA5"/>
    <mergeCell ref="B6:AA6"/>
    <mergeCell ref="B7:AA7"/>
    <mergeCell ref="B16:B18"/>
    <mergeCell ref="C16:C18"/>
    <mergeCell ref="D16:D18"/>
    <mergeCell ref="AB2:BB2"/>
    <mergeCell ref="BC2:CC2"/>
    <mergeCell ref="CD2:DD2"/>
    <mergeCell ref="DE2:EE2"/>
    <mergeCell ref="EF2:FF2"/>
    <mergeCell ref="FG2:GG2"/>
    <mergeCell ref="DE3:EE3"/>
    <mergeCell ref="EF3:FF3"/>
    <mergeCell ref="GH3:HH3"/>
    <mergeCell ref="HI3:II3"/>
    <mergeCell ref="IJ3:IV3"/>
    <mergeCell ref="GH2:HH2"/>
    <mergeCell ref="HI2:II2"/>
    <mergeCell ref="IJ2:IV2"/>
    <mergeCell ref="FG3:GG3"/>
  </mergeCells>
  <printOptions/>
  <pageMargins left="1.06" right="0.7" top="0.75" bottom="0.75" header="0.3" footer="0.3"/>
  <pageSetup horizontalDpi="300" verticalDpi="300" orientation="landscape" paperSize="5" scale="60" r:id="rId1"/>
</worksheet>
</file>

<file path=xl/worksheets/sheet5.xml><?xml version="1.0" encoding="utf-8"?>
<worksheet xmlns="http://schemas.openxmlformats.org/spreadsheetml/2006/main" xmlns:r="http://schemas.openxmlformats.org/officeDocument/2006/relationships">
  <sheetPr>
    <tabColor rgb="FFFFFF00"/>
  </sheetPr>
  <dimension ref="A1:IV23"/>
  <sheetViews>
    <sheetView zoomScale="70" zoomScaleNormal="70" zoomScalePageLayoutView="0" workbookViewId="0" topLeftCell="H19">
      <selection activeCell="B6" sqref="B6:AA6"/>
    </sheetView>
  </sheetViews>
  <sheetFormatPr defaultColWidth="11.421875" defaultRowHeight="12.75"/>
  <cols>
    <col min="1" max="1" width="23.7109375" style="1" customWidth="1"/>
    <col min="2" max="2" width="39.140625" style="1" customWidth="1"/>
    <col min="3" max="3" width="25.140625" style="1" customWidth="1"/>
    <col min="4" max="4" width="24.7109375" style="1" customWidth="1"/>
    <col min="5" max="5" width="18.8515625" style="1" customWidth="1"/>
    <col min="6" max="6" width="22.140625" style="1" customWidth="1"/>
    <col min="7" max="7" width="21.421875" style="1" customWidth="1"/>
    <col min="8" max="8" width="21.00390625" style="1" customWidth="1"/>
    <col min="9" max="13" width="15.8515625" style="1" customWidth="1"/>
    <col min="14" max="14" width="22.421875" style="1" customWidth="1"/>
    <col min="15" max="26" width="2.140625" style="1" customWidth="1"/>
    <col min="27" max="16384" width="11.421875" style="2" customWidth="1"/>
  </cols>
  <sheetData>
    <row r="1" spans="1:27" s="1" customFormat="1" ht="18.75" thickTop="1">
      <c r="A1" s="617" t="s">
        <v>171</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9"/>
    </row>
    <row r="2" spans="1:256" s="1" customFormat="1" ht="18">
      <c r="A2" s="620" t="s">
        <v>199</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21"/>
      <c r="AB2" s="612"/>
      <c r="AC2" s="612"/>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c r="BB2" s="612"/>
      <c r="BC2" s="611"/>
      <c r="BD2" s="612"/>
      <c r="BE2" s="612"/>
      <c r="BF2" s="612"/>
      <c r="BG2" s="612"/>
      <c r="BH2" s="612"/>
      <c r="BI2" s="612"/>
      <c r="BJ2" s="612"/>
      <c r="BK2" s="612"/>
      <c r="BL2" s="612"/>
      <c r="BM2" s="612"/>
      <c r="BN2" s="612"/>
      <c r="BO2" s="612"/>
      <c r="BP2" s="612"/>
      <c r="BQ2" s="612"/>
      <c r="BR2" s="612"/>
      <c r="BS2" s="612"/>
      <c r="BT2" s="612"/>
      <c r="BU2" s="612"/>
      <c r="BV2" s="612"/>
      <c r="BW2" s="612"/>
      <c r="BX2" s="612"/>
      <c r="BY2" s="612"/>
      <c r="BZ2" s="612"/>
      <c r="CA2" s="612"/>
      <c r="CB2" s="612"/>
      <c r="CC2" s="612"/>
      <c r="CD2" s="611"/>
      <c r="CE2" s="612"/>
      <c r="CF2" s="612"/>
      <c r="CG2" s="612"/>
      <c r="CH2" s="612"/>
      <c r="CI2" s="612"/>
      <c r="CJ2" s="612"/>
      <c r="CK2" s="612"/>
      <c r="CL2" s="612"/>
      <c r="CM2" s="612"/>
      <c r="CN2" s="612"/>
      <c r="CO2" s="612"/>
      <c r="CP2" s="612"/>
      <c r="CQ2" s="612"/>
      <c r="CR2" s="612"/>
      <c r="CS2" s="612"/>
      <c r="CT2" s="612"/>
      <c r="CU2" s="612"/>
      <c r="CV2" s="612"/>
      <c r="CW2" s="612"/>
      <c r="CX2" s="612"/>
      <c r="CY2" s="612"/>
      <c r="CZ2" s="612"/>
      <c r="DA2" s="612"/>
      <c r="DB2" s="612"/>
      <c r="DC2" s="612"/>
      <c r="DD2" s="612"/>
      <c r="DE2" s="611"/>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1"/>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1"/>
      <c r="FH2" s="612"/>
      <c r="FI2" s="612"/>
      <c r="FJ2" s="612"/>
      <c r="FK2" s="612"/>
      <c r="FL2" s="612"/>
      <c r="FM2" s="612"/>
      <c r="FN2" s="612"/>
      <c r="FO2" s="612"/>
      <c r="FP2" s="612"/>
      <c r="FQ2" s="612"/>
      <c r="FR2" s="612"/>
      <c r="FS2" s="612"/>
      <c r="FT2" s="612"/>
      <c r="FU2" s="612"/>
      <c r="FV2" s="612"/>
      <c r="FW2" s="612"/>
      <c r="FX2" s="612"/>
      <c r="FY2" s="612"/>
      <c r="FZ2" s="612"/>
      <c r="GA2" s="612"/>
      <c r="GB2" s="612"/>
      <c r="GC2" s="612"/>
      <c r="GD2" s="612"/>
      <c r="GE2" s="612"/>
      <c r="GF2" s="612"/>
      <c r="GG2" s="612"/>
      <c r="GH2" s="611"/>
      <c r="GI2" s="612"/>
      <c r="GJ2" s="612"/>
      <c r="GK2" s="612"/>
      <c r="GL2" s="612"/>
      <c r="GM2" s="612"/>
      <c r="GN2" s="612"/>
      <c r="GO2" s="612"/>
      <c r="GP2" s="612"/>
      <c r="GQ2" s="612"/>
      <c r="GR2" s="612"/>
      <c r="GS2" s="612"/>
      <c r="GT2" s="612"/>
      <c r="GU2" s="612"/>
      <c r="GV2" s="612"/>
      <c r="GW2" s="612"/>
      <c r="GX2" s="612"/>
      <c r="GY2" s="612"/>
      <c r="GZ2" s="612"/>
      <c r="HA2" s="612"/>
      <c r="HB2" s="612"/>
      <c r="HC2" s="612"/>
      <c r="HD2" s="612"/>
      <c r="HE2" s="612"/>
      <c r="HF2" s="612"/>
      <c r="HG2" s="612"/>
      <c r="HH2" s="612"/>
      <c r="HI2" s="611"/>
      <c r="HJ2" s="612"/>
      <c r="HK2" s="612"/>
      <c r="HL2" s="612"/>
      <c r="HM2" s="612"/>
      <c r="HN2" s="612"/>
      <c r="HO2" s="612"/>
      <c r="HP2" s="612"/>
      <c r="HQ2" s="612"/>
      <c r="HR2" s="612"/>
      <c r="HS2" s="612"/>
      <c r="HT2" s="612"/>
      <c r="HU2" s="612"/>
      <c r="HV2" s="612"/>
      <c r="HW2" s="612"/>
      <c r="HX2" s="612"/>
      <c r="HY2" s="612"/>
      <c r="HZ2" s="612"/>
      <c r="IA2" s="612"/>
      <c r="IB2" s="612"/>
      <c r="IC2" s="612"/>
      <c r="ID2" s="612"/>
      <c r="IE2" s="612"/>
      <c r="IF2" s="612"/>
      <c r="IG2" s="612"/>
      <c r="IH2" s="612"/>
      <c r="II2" s="612"/>
      <c r="IJ2" s="611"/>
      <c r="IK2" s="612"/>
      <c r="IL2" s="612"/>
      <c r="IM2" s="612"/>
      <c r="IN2" s="612"/>
      <c r="IO2" s="612"/>
      <c r="IP2" s="612"/>
      <c r="IQ2" s="612"/>
      <c r="IR2" s="612"/>
      <c r="IS2" s="612"/>
      <c r="IT2" s="612"/>
      <c r="IU2" s="612"/>
      <c r="IV2" s="612"/>
    </row>
    <row r="3" spans="1:256" s="1" customFormat="1" ht="18">
      <c r="A3" s="622" t="s">
        <v>172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21"/>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1"/>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1"/>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1"/>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1"/>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1"/>
      <c r="FH3" s="612"/>
      <c r="FI3" s="612"/>
      <c r="FJ3" s="612"/>
      <c r="FK3" s="612"/>
      <c r="FL3" s="612"/>
      <c r="FM3" s="612"/>
      <c r="FN3" s="612"/>
      <c r="FO3" s="612"/>
      <c r="FP3" s="612"/>
      <c r="FQ3" s="612"/>
      <c r="FR3" s="612"/>
      <c r="FS3" s="612"/>
      <c r="FT3" s="612"/>
      <c r="FU3" s="612"/>
      <c r="FV3" s="612"/>
      <c r="FW3" s="612"/>
      <c r="FX3" s="612"/>
      <c r="FY3" s="612"/>
      <c r="FZ3" s="612"/>
      <c r="GA3" s="612"/>
      <c r="GB3" s="612"/>
      <c r="GC3" s="612"/>
      <c r="GD3" s="612"/>
      <c r="GE3" s="612"/>
      <c r="GF3" s="612"/>
      <c r="GG3" s="612"/>
      <c r="GH3" s="611"/>
      <c r="GI3" s="612"/>
      <c r="GJ3" s="612"/>
      <c r="GK3" s="612"/>
      <c r="GL3" s="612"/>
      <c r="GM3" s="612"/>
      <c r="GN3" s="612"/>
      <c r="GO3" s="612"/>
      <c r="GP3" s="612"/>
      <c r="GQ3" s="612"/>
      <c r="GR3" s="612"/>
      <c r="GS3" s="612"/>
      <c r="GT3" s="612"/>
      <c r="GU3" s="612"/>
      <c r="GV3" s="612"/>
      <c r="GW3" s="612"/>
      <c r="GX3" s="612"/>
      <c r="GY3" s="612"/>
      <c r="GZ3" s="612"/>
      <c r="HA3" s="612"/>
      <c r="HB3" s="612"/>
      <c r="HC3" s="612"/>
      <c r="HD3" s="612"/>
      <c r="HE3" s="612"/>
      <c r="HF3" s="612"/>
      <c r="HG3" s="612"/>
      <c r="HH3" s="612"/>
      <c r="HI3" s="611"/>
      <c r="HJ3" s="612"/>
      <c r="HK3" s="612"/>
      <c r="HL3" s="612"/>
      <c r="HM3" s="612"/>
      <c r="HN3" s="612"/>
      <c r="HO3" s="612"/>
      <c r="HP3" s="612"/>
      <c r="HQ3" s="612"/>
      <c r="HR3" s="612"/>
      <c r="HS3" s="612"/>
      <c r="HT3" s="612"/>
      <c r="HU3" s="612"/>
      <c r="HV3" s="612"/>
      <c r="HW3" s="612"/>
      <c r="HX3" s="612"/>
      <c r="HY3" s="612"/>
      <c r="HZ3" s="612"/>
      <c r="IA3" s="612"/>
      <c r="IB3" s="612"/>
      <c r="IC3" s="612"/>
      <c r="ID3" s="612"/>
      <c r="IE3" s="612"/>
      <c r="IF3" s="612"/>
      <c r="IG3" s="612"/>
      <c r="IH3" s="612"/>
      <c r="II3" s="612"/>
      <c r="IJ3" s="611"/>
      <c r="IK3" s="612"/>
      <c r="IL3" s="612"/>
      <c r="IM3" s="612"/>
      <c r="IN3" s="612"/>
      <c r="IO3" s="612"/>
      <c r="IP3" s="612"/>
      <c r="IQ3" s="612"/>
      <c r="IR3" s="612"/>
      <c r="IS3" s="612"/>
      <c r="IT3" s="612"/>
      <c r="IU3" s="612"/>
      <c r="IV3" s="612"/>
    </row>
    <row r="4" spans="1:256" s="1" customFormat="1" ht="18">
      <c r="A4" s="622"/>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21"/>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1"/>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1"/>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1"/>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1"/>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1"/>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1"/>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1"/>
      <c r="HJ4" s="612"/>
      <c r="HK4" s="612"/>
      <c r="HL4" s="612"/>
      <c r="HM4" s="612"/>
      <c r="HN4" s="612"/>
      <c r="HO4" s="612"/>
      <c r="HP4" s="612"/>
      <c r="HQ4" s="612"/>
      <c r="HR4" s="612"/>
      <c r="HS4" s="612"/>
      <c r="HT4" s="612"/>
      <c r="HU4" s="612"/>
      <c r="HV4" s="612"/>
      <c r="HW4" s="612"/>
      <c r="HX4" s="612"/>
      <c r="HY4" s="612"/>
      <c r="HZ4" s="612"/>
      <c r="IA4" s="612"/>
      <c r="IB4" s="612"/>
      <c r="IC4" s="612"/>
      <c r="ID4" s="612"/>
      <c r="IE4" s="612"/>
      <c r="IF4" s="612"/>
      <c r="IG4" s="612"/>
      <c r="IH4" s="612"/>
      <c r="II4" s="612"/>
      <c r="IJ4" s="611"/>
      <c r="IK4" s="612"/>
      <c r="IL4" s="612"/>
      <c r="IM4" s="612"/>
      <c r="IN4" s="612"/>
      <c r="IO4" s="612"/>
      <c r="IP4" s="612"/>
      <c r="IQ4" s="612"/>
      <c r="IR4" s="612"/>
      <c r="IS4" s="612"/>
      <c r="IT4" s="612"/>
      <c r="IU4" s="612"/>
      <c r="IV4" s="612"/>
    </row>
    <row r="5" spans="1:27" s="260" customFormat="1" ht="21.75" customHeight="1">
      <c r="A5" s="245" t="s">
        <v>164</v>
      </c>
      <c r="B5" s="579" t="s">
        <v>211</v>
      </c>
      <c r="C5" s="579"/>
      <c r="D5" s="579"/>
      <c r="E5" s="579"/>
      <c r="F5" s="579"/>
      <c r="G5" s="579"/>
      <c r="H5" s="579"/>
      <c r="I5" s="579"/>
      <c r="J5" s="579"/>
      <c r="K5" s="579"/>
      <c r="L5" s="579"/>
      <c r="M5" s="579"/>
      <c r="N5" s="579"/>
      <c r="O5" s="579"/>
      <c r="P5" s="579"/>
      <c r="Q5" s="579"/>
      <c r="R5" s="579"/>
      <c r="S5" s="579"/>
      <c r="T5" s="579"/>
      <c r="U5" s="579"/>
      <c r="V5" s="579"/>
      <c r="W5" s="579"/>
      <c r="X5" s="579"/>
      <c r="Y5" s="579"/>
      <c r="Z5" s="579"/>
      <c r="AA5" s="580"/>
    </row>
    <row r="6" spans="1:27" s="260" customFormat="1" ht="20.25" customHeight="1">
      <c r="A6" s="246" t="s">
        <v>165</v>
      </c>
      <c r="B6" s="676" t="s">
        <v>212</v>
      </c>
      <c r="C6" s="559"/>
      <c r="D6" s="559"/>
      <c r="E6" s="559"/>
      <c r="F6" s="559"/>
      <c r="G6" s="559"/>
      <c r="H6" s="559"/>
      <c r="I6" s="559"/>
      <c r="J6" s="559"/>
      <c r="K6" s="559"/>
      <c r="L6" s="559"/>
      <c r="M6" s="559"/>
      <c r="N6" s="559"/>
      <c r="O6" s="559"/>
      <c r="P6" s="559"/>
      <c r="Q6" s="559"/>
      <c r="R6" s="559"/>
      <c r="S6" s="559"/>
      <c r="T6" s="559"/>
      <c r="U6" s="559"/>
      <c r="V6" s="559"/>
      <c r="W6" s="559"/>
      <c r="X6" s="559"/>
      <c r="Y6" s="559"/>
      <c r="Z6" s="559"/>
      <c r="AA6" s="560"/>
    </row>
    <row r="7" spans="1:27" s="231" customFormat="1" ht="21.75" customHeight="1" thickBot="1">
      <c r="A7" s="247" t="s">
        <v>166</v>
      </c>
      <c r="B7" s="556" t="s">
        <v>213</v>
      </c>
      <c r="C7" s="556"/>
      <c r="D7" s="556"/>
      <c r="E7" s="556"/>
      <c r="F7" s="556"/>
      <c r="G7" s="556"/>
      <c r="H7" s="556"/>
      <c r="I7" s="556"/>
      <c r="J7" s="556"/>
      <c r="K7" s="556"/>
      <c r="L7" s="556"/>
      <c r="M7" s="556"/>
      <c r="N7" s="556"/>
      <c r="O7" s="556"/>
      <c r="P7" s="556"/>
      <c r="Q7" s="556"/>
      <c r="R7" s="556"/>
      <c r="S7" s="556"/>
      <c r="T7" s="556"/>
      <c r="U7" s="556"/>
      <c r="V7" s="556"/>
      <c r="W7" s="556"/>
      <c r="X7" s="556"/>
      <c r="Y7" s="556"/>
      <c r="Z7" s="556"/>
      <c r="AA7" s="557"/>
    </row>
    <row r="8" spans="1:27" s="212" customFormat="1" ht="16.5" thickBot="1" thickTop="1">
      <c r="A8" s="561" t="s">
        <v>162</v>
      </c>
      <c r="B8" s="561" t="s">
        <v>168</v>
      </c>
      <c r="C8" s="561" t="s">
        <v>167</v>
      </c>
      <c r="D8" s="561" t="s">
        <v>170</v>
      </c>
      <c r="E8" s="561" t="s">
        <v>154</v>
      </c>
      <c r="F8" s="561" t="s">
        <v>169</v>
      </c>
      <c r="G8" s="561" t="s">
        <v>155</v>
      </c>
      <c r="H8" s="561" t="s">
        <v>174</v>
      </c>
      <c r="I8" s="562" t="s">
        <v>156</v>
      </c>
      <c r="J8" s="562"/>
      <c r="K8" s="562"/>
      <c r="L8" s="562"/>
      <c r="M8" s="562" t="s">
        <v>163</v>
      </c>
      <c r="N8" s="562" t="s">
        <v>161</v>
      </c>
      <c r="O8" s="561" t="s">
        <v>173</v>
      </c>
      <c r="P8" s="561"/>
      <c r="Q8" s="561"/>
      <c r="R8" s="561"/>
      <c r="S8" s="561"/>
      <c r="T8" s="561"/>
      <c r="U8" s="561"/>
      <c r="V8" s="561"/>
      <c r="W8" s="561"/>
      <c r="X8" s="561"/>
      <c r="Y8" s="561"/>
      <c r="Z8" s="561"/>
      <c r="AA8" s="562"/>
    </row>
    <row r="9" spans="1:27" s="212" customFormat="1" ht="15" customHeight="1" thickTop="1">
      <c r="A9" s="668"/>
      <c r="B9" s="668"/>
      <c r="C9" s="668"/>
      <c r="D9" s="668"/>
      <c r="E9" s="668"/>
      <c r="F9" s="668"/>
      <c r="G9" s="668"/>
      <c r="H9" s="668"/>
      <c r="I9" s="529" t="s">
        <v>157</v>
      </c>
      <c r="J9" s="529" t="s">
        <v>158</v>
      </c>
      <c r="K9" s="529" t="s">
        <v>159</v>
      </c>
      <c r="L9" s="529" t="s">
        <v>160</v>
      </c>
      <c r="M9" s="669"/>
      <c r="N9" s="669"/>
      <c r="O9" s="669">
        <v>1</v>
      </c>
      <c r="P9" s="669"/>
      <c r="Q9" s="669"/>
      <c r="R9" s="669">
        <v>2</v>
      </c>
      <c r="S9" s="669"/>
      <c r="T9" s="669"/>
      <c r="U9" s="669">
        <v>3</v>
      </c>
      <c r="V9" s="669"/>
      <c r="W9" s="669"/>
      <c r="X9" s="669">
        <v>4</v>
      </c>
      <c r="Y9" s="669"/>
      <c r="Z9" s="669"/>
      <c r="AA9" s="669"/>
    </row>
    <row r="10" spans="1:27" ht="51">
      <c r="A10" s="613" t="s">
        <v>667</v>
      </c>
      <c r="B10" s="614" t="s">
        <v>668</v>
      </c>
      <c r="C10" s="613" t="s">
        <v>669</v>
      </c>
      <c r="D10" s="613" t="s">
        <v>670</v>
      </c>
      <c r="E10" s="537" t="s">
        <v>1271</v>
      </c>
      <c r="F10" s="537" t="s">
        <v>1274</v>
      </c>
      <c r="G10" s="537" t="s">
        <v>1272</v>
      </c>
      <c r="H10" s="537" t="s">
        <v>1273</v>
      </c>
      <c r="I10" s="526"/>
      <c r="J10" s="526"/>
      <c r="K10" s="526"/>
      <c r="L10" s="526"/>
      <c r="M10" s="539">
        <f>+I10+J10+K10+L10</f>
        <v>0</v>
      </c>
      <c r="N10" s="23"/>
      <c r="O10" s="23"/>
      <c r="P10" s="23"/>
      <c r="Q10" s="23"/>
      <c r="R10" s="23"/>
      <c r="S10" s="23"/>
      <c r="T10" s="23"/>
      <c r="U10" s="23"/>
      <c r="V10" s="23"/>
      <c r="W10" s="23"/>
      <c r="X10" s="23"/>
      <c r="Y10" s="23"/>
      <c r="Z10" s="23"/>
      <c r="AA10" s="545">
        <v>1</v>
      </c>
    </row>
    <row r="11" spans="1:27" ht="63.75">
      <c r="A11" s="613"/>
      <c r="B11" s="614"/>
      <c r="C11" s="613"/>
      <c r="D11" s="613"/>
      <c r="E11" s="537" t="s">
        <v>1280</v>
      </c>
      <c r="F11" s="537" t="s">
        <v>1281</v>
      </c>
      <c r="G11" s="537" t="s">
        <v>1282</v>
      </c>
      <c r="H11" s="537" t="s">
        <v>1283</v>
      </c>
      <c r="I11" s="526"/>
      <c r="J11" s="526">
        <v>12000000</v>
      </c>
      <c r="K11" s="526"/>
      <c r="L11" s="526"/>
      <c r="M11" s="539">
        <f>+I11+J11+K11+L11</f>
        <v>12000000</v>
      </c>
      <c r="N11" s="23"/>
      <c r="O11" s="23"/>
      <c r="P11" s="23"/>
      <c r="Q11" s="23"/>
      <c r="R11" s="23"/>
      <c r="S11" s="23"/>
      <c r="T11" s="23"/>
      <c r="U11" s="23"/>
      <c r="V11" s="23"/>
      <c r="W11" s="23"/>
      <c r="X11" s="23"/>
      <c r="Y11" s="23"/>
      <c r="Z11" s="23"/>
      <c r="AA11" s="545">
        <v>1</v>
      </c>
    </row>
    <row r="12" spans="1:27" ht="45" customHeight="1">
      <c r="A12" s="23" t="s">
        <v>671</v>
      </c>
      <c r="B12" s="170" t="s">
        <v>672</v>
      </c>
      <c r="C12" s="23" t="s">
        <v>673</v>
      </c>
      <c r="D12" s="170" t="s">
        <v>772</v>
      </c>
      <c r="E12" s="157" t="s">
        <v>773</v>
      </c>
      <c r="F12" s="546" t="s">
        <v>1291</v>
      </c>
      <c r="G12" s="361" t="s">
        <v>784</v>
      </c>
      <c r="H12" s="20" t="s">
        <v>47</v>
      </c>
      <c r="I12" s="540"/>
      <c r="J12" s="539">
        <v>5768789</v>
      </c>
      <c r="K12" s="539">
        <v>57706194</v>
      </c>
      <c r="L12" s="540"/>
      <c r="M12" s="539">
        <f>+I12+J12+K12+L12</f>
        <v>63474983</v>
      </c>
      <c r="N12" s="23"/>
      <c r="O12" s="23"/>
      <c r="P12" s="23"/>
      <c r="Q12" s="23"/>
      <c r="R12" s="23"/>
      <c r="S12" s="23"/>
      <c r="T12" s="23"/>
      <c r="U12" s="23"/>
      <c r="V12" s="23"/>
      <c r="W12" s="23"/>
      <c r="X12" s="23"/>
      <c r="Y12" s="23"/>
      <c r="Z12" s="23"/>
      <c r="AA12" s="545">
        <v>0.25</v>
      </c>
    </row>
    <row r="13" spans="1:27" ht="39" customHeight="1">
      <c r="A13" s="614" t="s">
        <v>777</v>
      </c>
      <c r="B13" s="614" t="s">
        <v>674</v>
      </c>
      <c r="C13" s="614" t="s">
        <v>675</v>
      </c>
      <c r="D13" s="614" t="s">
        <v>676</v>
      </c>
      <c r="E13" s="633" t="s">
        <v>1276</v>
      </c>
      <c r="F13" s="633" t="s">
        <v>1277</v>
      </c>
      <c r="G13" s="633" t="s">
        <v>1278</v>
      </c>
      <c r="H13" s="633" t="s">
        <v>1279</v>
      </c>
      <c r="I13" s="673"/>
      <c r="J13" s="673"/>
      <c r="K13" s="673"/>
      <c r="L13" s="673"/>
      <c r="M13" s="673"/>
      <c r="N13" s="23"/>
      <c r="O13" s="23"/>
      <c r="P13" s="23"/>
      <c r="Q13" s="23"/>
      <c r="R13" s="23"/>
      <c r="S13" s="23"/>
      <c r="T13" s="23"/>
      <c r="U13" s="23"/>
      <c r="V13" s="23"/>
      <c r="W13" s="23"/>
      <c r="X13" s="23"/>
      <c r="Y13" s="23"/>
      <c r="Z13" s="23"/>
      <c r="AA13" s="545"/>
    </row>
    <row r="14" spans="1:27" ht="18">
      <c r="A14" s="614"/>
      <c r="B14" s="614"/>
      <c r="C14" s="614"/>
      <c r="D14" s="614"/>
      <c r="E14" s="614"/>
      <c r="F14" s="614"/>
      <c r="G14" s="614"/>
      <c r="H14" s="613"/>
      <c r="I14" s="673"/>
      <c r="J14" s="673"/>
      <c r="K14" s="673"/>
      <c r="L14" s="673"/>
      <c r="M14" s="673"/>
      <c r="N14" s="23"/>
      <c r="O14" s="23"/>
      <c r="P14" s="23"/>
      <c r="Q14" s="23"/>
      <c r="R14" s="23"/>
      <c r="S14" s="23"/>
      <c r="T14" s="23"/>
      <c r="U14" s="23"/>
      <c r="V14" s="23"/>
      <c r="W14" s="23"/>
      <c r="X14" s="23"/>
      <c r="Y14" s="23"/>
      <c r="Z14" s="23"/>
      <c r="AA14" s="545"/>
    </row>
    <row r="15" spans="1:27" ht="18">
      <c r="A15" s="614"/>
      <c r="B15" s="614"/>
      <c r="C15" s="614"/>
      <c r="D15" s="614"/>
      <c r="E15" s="614"/>
      <c r="F15" s="614"/>
      <c r="G15" s="614"/>
      <c r="H15" s="613"/>
      <c r="I15" s="673"/>
      <c r="J15" s="673"/>
      <c r="K15" s="673"/>
      <c r="L15" s="673"/>
      <c r="M15" s="673"/>
      <c r="N15" s="23"/>
      <c r="O15" s="23"/>
      <c r="P15" s="23"/>
      <c r="Q15" s="23"/>
      <c r="R15" s="23"/>
      <c r="S15" s="23"/>
      <c r="T15" s="23"/>
      <c r="U15" s="23"/>
      <c r="V15" s="23"/>
      <c r="W15" s="23"/>
      <c r="X15" s="23"/>
      <c r="Y15" s="23"/>
      <c r="Z15" s="23"/>
      <c r="AA15" s="545"/>
    </row>
    <row r="16" spans="1:27" ht="18">
      <c r="A16" s="614"/>
      <c r="B16" s="614"/>
      <c r="C16" s="614"/>
      <c r="D16" s="614"/>
      <c r="E16" s="614"/>
      <c r="F16" s="614"/>
      <c r="G16" s="614"/>
      <c r="H16" s="613"/>
      <c r="I16" s="673"/>
      <c r="J16" s="673"/>
      <c r="K16" s="673"/>
      <c r="L16" s="673"/>
      <c r="M16" s="673"/>
      <c r="N16" s="23"/>
      <c r="O16" s="23"/>
      <c r="P16" s="23"/>
      <c r="Q16" s="23"/>
      <c r="R16" s="23"/>
      <c r="S16" s="23"/>
      <c r="T16" s="23"/>
      <c r="U16" s="23"/>
      <c r="V16" s="23"/>
      <c r="W16" s="23"/>
      <c r="X16" s="23"/>
      <c r="Y16" s="23"/>
      <c r="Z16" s="23"/>
      <c r="AA16" s="545"/>
    </row>
    <row r="17" spans="1:27" ht="25.5" customHeight="1">
      <c r="A17" s="670" t="s">
        <v>1298</v>
      </c>
      <c r="B17" s="677"/>
      <c r="C17" s="677"/>
      <c r="D17" s="680"/>
      <c r="E17" s="633" t="s">
        <v>1275</v>
      </c>
      <c r="F17" s="637" t="s">
        <v>46</v>
      </c>
      <c r="G17" s="20" t="s">
        <v>356</v>
      </c>
      <c r="H17" s="614" t="s">
        <v>782</v>
      </c>
      <c r="I17" s="673"/>
      <c r="J17" s="673">
        <v>5800000</v>
      </c>
      <c r="K17" s="673"/>
      <c r="L17" s="673"/>
      <c r="M17" s="673">
        <f>+I17+J17+K17+L17</f>
        <v>5800000</v>
      </c>
      <c r="N17" s="23"/>
      <c r="O17" s="23"/>
      <c r="P17" s="23"/>
      <c r="Q17" s="23"/>
      <c r="R17" s="23"/>
      <c r="S17" s="23"/>
      <c r="T17" s="23"/>
      <c r="U17" s="23"/>
      <c r="V17" s="23"/>
      <c r="W17" s="23"/>
      <c r="X17" s="23"/>
      <c r="Y17" s="23"/>
      <c r="Z17" s="23"/>
      <c r="AA17" s="681">
        <v>1</v>
      </c>
    </row>
    <row r="18" spans="1:27" ht="18">
      <c r="A18" s="671"/>
      <c r="B18" s="678"/>
      <c r="C18" s="678"/>
      <c r="D18" s="680"/>
      <c r="E18" s="637"/>
      <c r="F18" s="637"/>
      <c r="G18" s="20" t="s">
        <v>357</v>
      </c>
      <c r="H18" s="614"/>
      <c r="I18" s="673"/>
      <c r="J18" s="673"/>
      <c r="K18" s="673"/>
      <c r="L18" s="673"/>
      <c r="M18" s="673"/>
      <c r="N18" s="23"/>
      <c r="O18" s="23"/>
      <c r="P18" s="23"/>
      <c r="Q18" s="23"/>
      <c r="R18" s="23"/>
      <c r="S18" s="23"/>
      <c r="T18" s="23"/>
      <c r="U18" s="23"/>
      <c r="V18" s="23"/>
      <c r="W18" s="23"/>
      <c r="X18" s="23"/>
      <c r="Y18" s="23"/>
      <c r="Z18" s="23"/>
      <c r="AA18" s="682"/>
    </row>
    <row r="19" spans="1:27" ht="18">
      <c r="A19" s="671"/>
      <c r="B19" s="679"/>
      <c r="C19" s="679"/>
      <c r="D19" s="680"/>
      <c r="E19" s="637"/>
      <c r="F19" s="637"/>
      <c r="G19" s="20" t="s">
        <v>358</v>
      </c>
      <c r="H19" s="614"/>
      <c r="I19" s="673"/>
      <c r="J19" s="673"/>
      <c r="K19" s="673"/>
      <c r="L19" s="673"/>
      <c r="M19" s="673"/>
      <c r="N19" s="23"/>
      <c r="O19" s="23"/>
      <c r="P19" s="23"/>
      <c r="Q19" s="23"/>
      <c r="R19" s="23"/>
      <c r="S19" s="23"/>
      <c r="T19" s="23"/>
      <c r="U19" s="23"/>
      <c r="V19" s="23"/>
      <c r="W19" s="23"/>
      <c r="X19" s="23"/>
      <c r="Y19" s="23"/>
      <c r="Z19" s="23"/>
      <c r="AA19" s="683"/>
    </row>
    <row r="20" spans="1:27" ht="22.5" customHeight="1">
      <c r="A20" s="671"/>
      <c r="B20" s="614" t="s">
        <v>1299</v>
      </c>
      <c r="C20" s="677"/>
      <c r="D20" s="633" t="s">
        <v>217</v>
      </c>
      <c r="E20" s="614" t="s">
        <v>783</v>
      </c>
      <c r="F20" s="633" t="s">
        <v>1300</v>
      </c>
      <c r="G20" s="20" t="s">
        <v>356</v>
      </c>
      <c r="H20" s="633" t="s">
        <v>779</v>
      </c>
      <c r="I20" s="673">
        <v>20000000</v>
      </c>
      <c r="J20" s="673">
        <v>37571529</v>
      </c>
      <c r="K20" s="673"/>
      <c r="L20" s="673"/>
      <c r="M20" s="673">
        <f>+I20+J20+K20+L20</f>
        <v>57571529</v>
      </c>
      <c r="N20" s="23"/>
      <c r="O20" s="23"/>
      <c r="P20" s="23"/>
      <c r="Q20" s="23"/>
      <c r="R20" s="23"/>
      <c r="S20" s="23"/>
      <c r="T20" s="23"/>
      <c r="U20" s="23"/>
      <c r="V20" s="23"/>
      <c r="W20" s="23"/>
      <c r="X20" s="23"/>
      <c r="Y20" s="23"/>
      <c r="Z20" s="23"/>
      <c r="AA20" s="681">
        <v>0.75</v>
      </c>
    </row>
    <row r="21" spans="1:27" ht="22.5" customHeight="1">
      <c r="A21" s="671"/>
      <c r="B21" s="637"/>
      <c r="C21" s="678"/>
      <c r="D21" s="637"/>
      <c r="E21" s="637"/>
      <c r="F21" s="637"/>
      <c r="G21" s="20" t="s">
        <v>357</v>
      </c>
      <c r="H21" s="614"/>
      <c r="I21" s="673"/>
      <c r="J21" s="673"/>
      <c r="K21" s="673"/>
      <c r="L21" s="673"/>
      <c r="M21" s="673"/>
      <c r="N21" s="23"/>
      <c r="O21" s="23"/>
      <c r="P21" s="23"/>
      <c r="Q21" s="23"/>
      <c r="R21" s="23"/>
      <c r="S21" s="23"/>
      <c r="T21" s="23"/>
      <c r="U21" s="23"/>
      <c r="V21" s="23"/>
      <c r="W21" s="23"/>
      <c r="X21" s="23"/>
      <c r="Y21" s="23"/>
      <c r="Z21" s="23"/>
      <c r="AA21" s="682"/>
    </row>
    <row r="22" spans="1:27" ht="22.5" customHeight="1">
      <c r="A22" s="672"/>
      <c r="B22" s="637"/>
      <c r="C22" s="679"/>
      <c r="D22" s="637"/>
      <c r="E22" s="637"/>
      <c r="F22" s="637"/>
      <c r="G22" s="20" t="s">
        <v>358</v>
      </c>
      <c r="H22" s="614"/>
      <c r="I22" s="673"/>
      <c r="J22" s="673"/>
      <c r="K22" s="673"/>
      <c r="L22" s="673"/>
      <c r="M22" s="673"/>
      <c r="N22" s="23"/>
      <c r="O22" s="23"/>
      <c r="P22" s="23"/>
      <c r="Q22" s="23"/>
      <c r="R22" s="23"/>
      <c r="S22" s="23"/>
      <c r="T22" s="23"/>
      <c r="U22" s="23"/>
      <c r="V22" s="23"/>
      <c r="W22" s="23"/>
      <c r="X22" s="23"/>
      <c r="Y22" s="23"/>
      <c r="Z22" s="23"/>
      <c r="AA22" s="683"/>
    </row>
    <row r="23" spans="1:27" s="79" customFormat="1" ht="15.75" thickBot="1">
      <c r="A23" s="674" t="s">
        <v>743</v>
      </c>
      <c r="B23" s="674"/>
      <c r="C23" s="674"/>
      <c r="D23" s="674"/>
      <c r="E23" s="674"/>
      <c r="F23" s="674"/>
      <c r="G23" s="674"/>
      <c r="H23" s="674"/>
      <c r="I23" s="347">
        <f>SUM(I17:I22)</f>
        <v>20000000</v>
      </c>
      <c r="J23" s="347">
        <f>SUM(J8:J22)</f>
        <v>61140318</v>
      </c>
      <c r="K23" s="347">
        <f>SUM(K8:K22)</f>
        <v>57706194</v>
      </c>
      <c r="L23" s="347">
        <f>SUM(L8:L22)</f>
        <v>0</v>
      </c>
      <c r="M23" s="347">
        <f>SUM(M8:M22)</f>
        <v>138846512</v>
      </c>
      <c r="N23" s="675"/>
      <c r="O23" s="675"/>
      <c r="P23" s="675"/>
      <c r="Q23" s="675"/>
      <c r="R23" s="675"/>
      <c r="S23" s="675"/>
      <c r="T23" s="675"/>
      <c r="U23" s="675"/>
      <c r="V23" s="675"/>
      <c r="W23" s="675"/>
      <c r="X23" s="675"/>
      <c r="Y23" s="675"/>
      <c r="Z23" s="675"/>
      <c r="AA23" s="538">
        <f>SUM(AA10:AA22)/6</f>
        <v>0.6666666666666666</v>
      </c>
    </row>
    <row r="24" ht="18.75" thickTop="1"/>
  </sheetData>
  <sheetProtection/>
  <mergeCells count="95">
    <mergeCell ref="B17:B19"/>
    <mergeCell ref="B8:B9"/>
    <mergeCell ref="I8:L8"/>
    <mergeCell ref="E8:E9"/>
    <mergeCell ref="AA17:AA19"/>
    <mergeCell ref="AA20:AA22"/>
    <mergeCell ref="F13:F16"/>
    <mergeCell ref="G13:G16"/>
    <mergeCell ref="H13:H16"/>
    <mergeCell ref="F8:F9"/>
    <mergeCell ref="B20:B22"/>
    <mergeCell ref="G8:G9"/>
    <mergeCell ref="H17:H19"/>
    <mergeCell ref="H8:H9"/>
    <mergeCell ref="E17:E19"/>
    <mergeCell ref="C20:C22"/>
    <mergeCell ref="D20:D22"/>
    <mergeCell ref="F17:F19"/>
    <mergeCell ref="E20:E22"/>
    <mergeCell ref="F20:F22"/>
    <mergeCell ref="FG2:GG2"/>
    <mergeCell ref="GH2:HH2"/>
    <mergeCell ref="HI2:II2"/>
    <mergeCell ref="IJ2:IV2"/>
    <mergeCell ref="EF3:FF3"/>
    <mergeCell ref="FG3:GG3"/>
    <mergeCell ref="GH3:HH3"/>
    <mergeCell ref="HI3:II3"/>
    <mergeCell ref="IJ3:IV3"/>
    <mergeCell ref="EF2:FF2"/>
    <mergeCell ref="AB2:BB2"/>
    <mergeCell ref="BC2:CC2"/>
    <mergeCell ref="CD2:DD2"/>
    <mergeCell ref="DE2:EE2"/>
    <mergeCell ref="AB3:BB3"/>
    <mergeCell ref="BC3:CC3"/>
    <mergeCell ref="CD3:DD3"/>
    <mergeCell ref="DE3:EE3"/>
    <mergeCell ref="A23:H23"/>
    <mergeCell ref="N23:Z23"/>
    <mergeCell ref="B5:AA5"/>
    <mergeCell ref="B6:AA6"/>
    <mergeCell ref="B7:AA7"/>
    <mergeCell ref="A1:AA1"/>
    <mergeCell ref="A2:AA2"/>
    <mergeCell ref="A3:AA3"/>
    <mergeCell ref="C17:C19"/>
    <mergeCell ref="D17:D19"/>
    <mergeCell ref="K13:K16"/>
    <mergeCell ref="L13:L16"/>
    <mergeCell ref="M13:M16"/>
    <mergeCell ref="A13:A16"/>
    <mergeCell ref="B13:B16"/>
    <mergeCell ref="C13:C16"/>
    <mergeCell ref="D13:D16"/>
    <mergeCell ref="I13:I16"/>
    <mergeCell ref="J13:J16"/>
    <mergeCell ref="E13:E16"/>
    <mergeCell ref="K20:K22"/>
    <mergeCell ref="L20:L22"/>
    <mergeCell ref="M20:M22"/>
    <mergeCell ref="I20:I22"/>
    <mergeCell ref="I17:I19"/>
    <mergeCell ref="J17:J19"/>
    <mergeCell ref="K17:K19"/>
    <mergeCell ref="L17:L19"/>
    <mergeCell ref="M17:M19"/>
    <mergeCell ref="EF4:FF4"/>
    <mergeCell ref="A17:A22"/>
    <mergeCell ref="AA8:AA9"/>
    <mergeCell ref="O8:Z8"/>
    <mergeCell ref="O9:Q9"/>
    <mergeCell ref="R9:T9"/>
    <mergeCell ref="U9:W9"/>
    <mergeCell ref="X9:Z9"/>
    <mergeCell ref="H20:H22"/>
    <mergeCell ref="J20:J22"/>
    <mergeCell ref="FG4:GG4"/>
    <mergeCell ref="GH4:HH4"/>
    <mergeCell ref="D8:D9"/>
    <mergeCell ref="HI4:II4"/>
    <mergeCell ref="IJ4:IV4"/>
    <mergeCell ref="A4:AA4"/>
    <mergeCell ref="AB4:BB4"/>
    <mergeCell ref="BC4:CC4"/>
    <mergeCell ref="CD4:DD4"/>
    <mergeCell ref="DE4:EE4"/>
    <mergeCell ref="A8:A9"/>
    <mergeCell ref="N8:N9"/>
    <mergeCell ref="M8:M9"/>
    <mergeCell ref="B10:B11"/>
    <mergeCell ref="C10:C11"/>
    <mergeCell ref="D10:D11"/>
    <mergeCell ref="A10:A11"/>
    <mergeCell ref="C8:C9"/>
  </mergeCells>
  <printOptions/>
  <pageMargins left="0.86" right="0.16" top="0.24" bottom="0.3" header="0.15" footer="0.21"/>
  <pageSetup horizontalDpi="300" verticalDpi="300" orientation="landscape" paperSize="5" scale="55" r:id="rId1"/>
</worksheet>
</file>

<file path=xl/worksheets/sheet6.xml><?xml version="1.0" encoding="utf-8"?>
<worksheet xmlns="http://schemas.openxmlformats.org/spreadsheetml/2006/main" xmlns:r="http://schemas.openxmlformats.org/officeDocument/2006/relationships">
  <sheetPr>
    <tabColor rgb="FFFFFF00"/>
  </sheetPr>
  <dimension ref="A1:AA21"/>
  <sheetViews>
    <sheetView zoomScalePageLayoutView="0" workbookViewId="0" topLeftCell="N16">
      <selection activeCell="D10" sqref="D10:D19"/>
    </sheetView>
  </sheetViews>
  <sheetFormatPr defaultColWidth="11.421875" defaultRowHeight="12.75"/>
  <cols>
    <col min="1" max="1" width="24.140625" style="0" customWidth="1"/>
    <col min="2" max="2" width="19.7109375" style="0" customWidth="1"/>
    <col min="3" max="3" width="16.8515625" style="0" customWidth="1"/>
    <col min="4" max="4" width="20.00390625" style="0" customWidth="1"/>
    <col min="5" max="5" width="17.421875" style="0" customWidth="1"/>
    <col min="6" max="7" width="20.00390625" style="0" customWidth="1"/>
    <col min="8" max="8" width="18.140625" style="0" customWidth="1"/>
    <col min="9" max="13" width="15.421875" style="0" customWidth="1"/>
    <col min="14" max="14" width="19.140625" style="0" customWidth="1"/>
    <col min="15" max="26" width="2.28125" style="0" customWidth="1"/>
    <col min="27" max="27" width="10.8515625" style="0" customWidth="1"/>
    <col min="28" max="16384" width="11.421875" style="79" customWidth="1"/>
  </cols>
  <sheetData>
    <row r="1" spans="1:27" ht="15.75">
      <c r="A1" s="581" t="s">
        <v>171</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row>
    <row r="2" spans="1:27" ht="15.75">
      <c r="A2" s="581" t="s">
        <v>199</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row>
    <row r="3" spans="1:27" ht="15.75">
      <c r="A3" s="581" t="s">
        <v>172</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row>
    <row r="4" spans="1:27" ht="15.75">
      <c r="A4" s="581"/>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row>
    <row r="5" spans="1:27" ht="12.75">
      <c r="A5" s="83" t="s">
        <v>218</v>
      </c>
      <c r="B5" s="684" t="s">
        <v>346</v>
      </c>
      <c r="C5" s="684"/>
      <c r="D5" s="684"/>
      <c r="E5" s="684"/>
      <c r="F5" s="684"/>
      <c r="G5" s="684"/>
      <c r="H5" s="684"/>
      <c r="I5" s="684"/>
      <c r="J5" s="684"/>
      <c r="K5" s="684"/>
      <c r="L5" s="684"/>
      <c r="M5" s="684"/>
      <c r="N5" s="684"/>
      <c r="O5" s="684"/>
      <c r="P5" s="684"/>
      <c r="Q5" s="684"/>
      <c r="R5" s="684"/>
      <c r="S5" s="684"/>
      <c r="T5" s="684"/>
      <c r="U5" s="684"/>
      <c r="V5" s="684"/>
      <c r="W5" s="684"/>
      <c r="X5" s="684"/>
      <c r="Y5" s="684"/>
      <c r="Z5" s="684"/>
      <c r="AA5" s="684"/>
    </row>
    <row r="6" spans="1:27" ht="12.75">
      <c r="A6" s="84" t="s">
        <v>165</v>
      </c>
      <c r="B6" s="687" t="s">
        <v>347</v>
      </c>
      <c r="C6" s="687"/>
      <c r="D6" s="687"/>
      <c r="E6" s="687"/>
      <c r="F6" s="687"/>
      <c r="G6" s="687"/>
      <c r="H6" s="687"/>
      <c r="I6" s="687"/>
      <c r="J6" s="687"/>
      <c r="K6" s="687"/>
      <c r="L6" s="687"/>
      <c r="M6" s="687"/>
      <c r="N6" s="687"/>
      <c r="O6" s="687"/>
      <c r="P6" s="687"/>
      <c r="Q6" s="687"/>
      <c r="R6" s="687"/>
      <c r="S6" s="687"/>
      <c r="T6" s="687"/>
      <c r="U6" s="687"/>
      <c r="V6" s="687"/>
      <c r="W6" s="687"/>
      <c r="X6" s="687"/>
      <c r="Y6" s="687"/>
      <c r="Z6" s="687"/>
      <c r="AA6" s="687"/>
    </row>
    <row r="7" spans="1:27" ht="13.5" thickBot="1">
      <c r="A7" s="85" t="s">
        <v>166</v>
      </c>
      <c r="B7" s="688" t="s">
        <v>348</v>
      </c>
      <c r="C7" s="688"/>
      <c r="D7" s="688"/>
      <c r="E7" s="688"/>
      <c r="F7" s="688"/>
      <c r="G7" s="688"/>
      <c r="H7" s="688"/>
      <c r="I7" s="688"/>
      <c r="J7" s="688"/>
      <c r="K7" s="688"/>
      <c r="L7" s="688"/>
      <c r="M7" s="688"/>
      <c r="N7" s="688"/>
      <c r="O7" s="688"/>
      <c r="P7" s="688"/>
      <c r="Q7" s="688"/>
      <c r="R7" s="688"/>
      <c r="S7" s="688"/>
      <c r="T7" s="688"/>
      <c r="U7" s="688"/>
      <c r="V7" s="688"/>
      <c r="W7" s="688"/>
      <c r="X7" s="688"/>
      <c r="Y7" s="688"/>
      <c r="Z7" s="688"/>
      <c r="AA7" s="688"/>
    </row>
    <row r="8" spans="1:27" s="212" customFormat="1" ht="18" customHeight="1" thickBot="1" thickTop="1">
      <c r="A8" s="685" t="s">
        <v>162</v>
      </c>
      <c r="B8" s="686" t="s">
        <v>168</v>
      </c>
      <c r="C8" s="686" t="s">
        <v>167</v>
      </c>
      <c r="D8" s="686" t="s">
        <v>170</v>
      </c>
      <c r="E8" s="686" t="s">
        <v>154</v>
      </c>
      <c r="F8" s="686" t="s">
        <v>169</v>
      </c>
      <c r="G8" s="686" t="s">
        <v>155</v>
      </c>
      <c r="H8" s="686" t="s">
        <v>174</v>
      </c>
      <c r="I8" s="689" t="s">
        <v>156</v>
      </c>
      <c r="J8" s="689"/>
      <c r="K8" s="689"/>
      <c r="L8" s="689"/>
      <c r="M8" s="689" t="s">
        <v>163</v>
      </c>
      <c r="N8" s="689" t="s">
        <v>161</v>
      </c>
      <c r="O8" s="686" t="s">
        <v>173</v>
      </c>
      <c r="P8" s="686"/>
      <c r="Q8" s="686"/>
      <c r="R8" s="686"/>
      <c r="S8" s="686"/>
      <c r="T8" s="686"/>
      <c r="U8" s="686"/>
      <c r="V8" s="686"/>
      <c r="W8" s="686"/>
      <c r="X8" s="686"/>
      <c r="Y8" s="686"/>
      <c r="Z8" s="686"/>
      <c r="AA8" s="689"/>
    </row>
    <row r="9" spans="1:27" s="212" customFormat="1" ht="17.25" customHeight="1" thickBot="1" thickTop="1">
      <c r="A9" s="685"/>
      <c r="B9" s="686"/>
      <c r="C9" s="686"/>
      <c r="D9" s="686"/>
      <c r="E9" s="686"/>
      <c r="F9" s="686"/>
      <c r="G9" s="686"/>
      <c r="H9" s="686"/>
      <c r="I9" s="317" t="s">
        <v>157</v>
      </c>
      <c r="J9" s="317" t="s">
        <v>158</v>
      </c>
      <c r="K9" s="317" t="s">
        <v>159</v>
      </c>
      <c r="L9" s="317" t="s">
        <v>160</v>
      </c>
      <c r="M9" s="689"/>
      <c r="N9" s="689"/>
      <c r="O9" s="689">
        <v>1</v>
      </c>
      <c r="P9" s="689"/>
      <c r="Q9" s="689"/>
      <c r="R9" s="689">
        <v>2</v>
      </c>
      <c r="S9" s="689"/>
      <c r="T9" s="689"/>
      <c r="U9" s="689">
        <v>3</v>
      </c>
      <c r="V9" s="689"/>
      <c r="W9" s="689"/>
      <c r="X9" s="689">
        <v>4</v>
      </c>
      <c r="Y9" s="689"/>
      <c r="Z9" s="689"/>
      <c r="AA9" s="689"/>
    </row>
    <row r="10" spans="1:27" ht="27" customHeight="1" thickTop="1">
      <c r="A10" s="695" t="s">
        <v>349</v>
      </c>
      <c r="B10" s="703" t="s">
        <v>350</v>
      </c>
      <c r="C10" s="703" t="s">
        <v>351</v>
      </c>
      <c r="D10" s="703" t="s">
        <v>352</v>
      </c>
      <c r="E10" s="711" t="s">
        <v>66</v>
      </c>
      <c r="F10" s="690" t="s">
        <v>867</v>
      </c>
      <c r="G10" s="115" t="s">
        <v>353</v>
      </c>
      <c r="H10" s="712" t="s">
        <v>354</v>
      </c>
      <c r="I10" s="693"/>
      <c r="J10" s="693"/>
      <c r="K10" s="693"/>
      <c r="L10" s="693"/>
      <c r="M10" s="702">
        <f>+I10+J10+K10+L10</f>
        <v>0</v>
      </c>
      <c r="N10" s="690" t="s">
        <v>877</v>
      </c>
      <c r="O10" s="86"/>
      <c r="P10" s="86"/>
      <c r="Q10" s="86"/>
      <c r="R10" s="86"/>
      <c r="S10" s="86"/>
      <c r="T10" s="86"/>
      <c r="U10" s="87"/>
      <c r="V10" s="87"/>
      <c r="W10" s="87"/>
      <c r="X10" s="87"/>
      <c r="Y10" s="87"/>
      <c r="Z10" s="324"/>
      <c r="AA10" s="492"/>
    </row>
    <row r="11" spans="1:27" ht="25.5">
      <c r="A11" s="696"/>
      <c r="B11" s="704"/>
      <c r="C11" s="704"/>
      <c r="D11" s="704"/>
      <c r="E11" s="691"/>
      <c r="F11" s="691"/>
      <c r="G11" s="145" t="s">
        <v>869</v>
      </c>
      <c r="H11" s="691"/>
      <c r="I11" s="694"/>
      <c r="J11" s="694"/>
      <c r="K11" s="694"/>
      <c r="L11" s="694"/>
      <c r="M11" s="698"/>
      <c r="N11" s="691"/>
      <c r="O11" s="44"/>
      <c r="P11" s="44"/>
      <c r="Q11" s="44"/>
      <c r="R11" s="44"/>
      <c r="S11" s="44"/>
      <c r="T11" s="44"/>
      <c r="U11" s="43"/>
      <c r="V11" s="43"/>
      <c r="W11" s="43"/>
      <c r="X11" s="43"/>
      <c r="Y11" s="43"/>
      <c r="Z11" s="62"/>
      <c r="AA11" s="492"/>
    </row>
    <row r="12" spans="1:27" ht="18.75" customHeight="1">
      <c r="A12" s="696"/>
      <c r="B12" s="704"/>
      <c r="C12" s="704"/>
      <c r="D12" s="704"/>
      <c r="E12" s="691"/>
      <c r="F12" s="691"/>
      <c r="G12" s="145" t="s">
        <v>870</v>
      </c>
      <c r="H12" s="691"/>
      <c r="I12" s="694"/>
      <c r="J12" s="694"/>
      <c r="K12" s="694"/>
      <c r="L12" s="694"/>
      <c r="M12" s="698"/>
      <c r="N12" s="691"/>
      <c r="O12" s="44"/>
      <c r="P12" s="44"/>
      <c r="Q12" s="44"/>
      <c r="R12" s="44"/>
      <c r="S12" s="44"/>
      <c r="T12" s="44"/>
      <c r="U12" s="43"/>
      <c r="V12" s="43"/>
      <c r="W12" s="43"/>
      <c r="X12" s="43"/>
      <c r="Y12" s="43"/>
      <c r="Z12" s="62"/>
      <c r="AA12" s="492"/>
    </row>
    <row r="13" spans="1:27" ht="12.75">
      <c r="A13" s="696"/>
      <c r="B13" s="704"/>
      <c r="C13" s="704"/>
      <c r="D13" s="704"/>
      <c r="E13" s="691"/>
      <c r="F13" s="691"/>
      <c r="G13" s="145" t="s">
        <v>68</v>
      </c>
      <c r="H13" s="691"/>
      <c r="I13" s="694"/>
      <c r="J13" s="694"/>
      <c r="K13" s="694"/>
      <c r="L13" s="694"/>
      <c r="M13" s="698"/>
      <c r="N13" s="691"/>
      <c r="O13" s="28"/>
      <c r="P13" s="28"/>
      <c r="Q13" s="28"/>
      <c r="R13" s="28"/>
      <c r="S13" s="28"/>
      <c r="T13" s="28"/>
      <c r="U13" s="28"/>
      <c r="V13" s="28"/>
      <c r="W13" s="28"/>
      <c r="X13" s="28"/>
      <c r="Y13" s="28"/>
      <c r="Z13" s="63"/>
      <c r="AA13" s="492"/>
    </row>
    <row r="14" spans="1:27" ht="76.5">
      <c r="A14" s="696"/>
      <c r="B14" s="704"/>
      <c r="C14" s="704"/>
      <c r="D14" s="704"/>
      <c r="E14" s="145" t="s">
        <v>871</v>
      </c>
      <c r="F14" s="119" t="s">
        <v>67</v>
      </c>
      <c r="G14" s="119" t="s">
        <v>68</v>
      </c>
      <c r="H14" s="119" t="s">
        <v>69</v>
      </c>
      <c r="I14" s="326"/>
      <c r="J14" s="326">
        <v>50397528</v>
      </c>
      <c r="K14" s="326"/>
      <c r="L14" s="326">
        <v>78537205</v>
      </c>
      <c r="M14" s="493">
        <f>+I14+J14+K14+L14</f>
        <v>128934733</v>
      </c>
      <c r="N14" s="38"/>
      <c r="O14" s="38"/>
      <c r="P14" s="38"/>
      <c r="Q14" s="38"/>
      <c r="R14" s="38"/>
      <c r="S14" s="38"/>
      <c r="T14" s="38"/>
      <c r="U14" s="38"/>
      <c r="V14" s="38"/>
      <c r="W14" s="38"/>
      <c r="X14" s="38"/>
      <c r="Y14" s="38"/>
      <c r="Z14" s="49"/>
      <c r="AA14" s="492"/>
    </row>
    <row r="15" spans="1:27" ht="38.25">
      <c r="A15" s="696"/>
      <c r="B15" s="704"/>
      <c r="C15" s="704"/>
      <c r="D15" s="704"/>
      <c r="E15" s="145" t="s">
        <v>1268</v>
      </c>
      <c r="F15" s="528" t="s">
        <v>1269</v>
      </c>
      <c r="G15" s="535" t="s">
        <v>1270</v>
      </c>
      <c r="H15" s="535">
        <f>SUM(AA10:AA20)</f>
        <v>1</v>
      </c>
      <c r="I15" s="326"/>
      <c r="J15" s="326">
        <v>86609800</v>
      </c>
      <c r="K15" s="326"/>
      <c r="L15" s="326">
        <v>80000000</v>
      </c>
      <c r="M15" s="527">
        <f>+I15+J15+K15+L15</f>
        <v>166609800</v>
      </c>
      <c r="N15" s="38"/>
      <c r="O15" s="38"/>
      <c r="P15" s="38"/>
      <c r="Q15" s="38"/>
      <c r="R15" s="38"/>
      <c r="S15" s="38"/>
      <c r="T15" s="38"/>
      <c r="U15" s="38"/>
      <c r="V15" s="38"/>
      <c r="W15" s="38"/>
      <c r="X15" s="38"/>
      <c r="Y15" s="38"/>
      <c r="Z15" s="49"/>
      <c r="AA15" s="531">
        <v>1</v>
      </c>
    </row>
    <row r="16" spans="1:27" ht="25.5">
      <c r="A16" s="696"/>
      <c r="B16" s="704"/>
      <c r="C16" s="704"/>
      <c r="D16" s="704"/>
      <c r="E16" s="699" t="s">
        <v>872</v>
      </c>
      <c r="F16" s="700" t="s">
        <v>868</v>
      </c>
      <c r="G16" s="28" t="s">
        <v>353</v>
      </c>
      <c r="H16" s="691" t="s">
        <v>354</v>
      </c>
      <c r="I16" s="694"/>
      <c r="J16" s="694"/>
      <c r="K16" s="694"/>
      <c r="L16" s="694"/>
      <c r="M16" s="698"/>
      <c r="N16" s="692" t="s">
        <v>877</v>
      </c>
      <c r="O16" s="44"/>
      <c r="P16" s="44"/>
      <c r="Q16" s="44"/>
      <c r="R16" s="44"/>
      <c r="S16" s="44"/>
      <c r="T16" s="44"/>
      <c r="U16" s="43"/>
      <c r="V16" s="43"/>
      <c r="W16" s="43"/>
      <c r="X16" s="43"/>
      <c r="Y16" s="43"/>
      <c r="Z16" s="62"/>
      <c r="AA16" s="492"/>
    </row>
    <row r="17" spans="1:27" ht="12.75">
      <c r="A17" s="696"/>
      <c r="B17" s="704"/>
      <c r="C17" s="704"/>
      <c r="D17" s="704"/>
      <c r="E17" s="691"/>
      <c r="F17" s="701"/>
      <c r="G17" s="119" t="s">
        <v>105</v>
      </c>
      <c r="H17" s="691"/>
      <c r="I17" s="694"/>
      <c r="J17" s="694"/>
      <c r="K17" s="694"/>
      <c r="L17" s="694"/>
      <c r="M17" s="698"/>
      <c r="N17" s="691"/>
      <c r="O17" s="44"/>
      <c r="P17" s="44"/>
      <c r="Q17" s="44"/>
      <c r="R17" s="44"/>
      <c r="S17" s="44"/>
      <c r="T17" s="44"/>
      <c r="U17" s="43"/>
      <c r="V17" s="43"/>
      <c r="W17" s="43"/>
      <c r="X17" s="43"/>
      <c r="Y17" s="43"/>
      <c r="Z17" s="62"/>
      <c r="AA17" s="492"/>
    </row>
    <row r="18" spans="1:27" ht="25.5">
      <c r="A18" s="696"/>
      <c r="B18" s="704"/>
      <c r="C18" s="704"/>
      <c r="D18" s="704"/>
      <c r="E18" s="709" t="s">
        <v>873</v>
      </c>
      <c r="F18" s="707" t="s">
        <v>878</v>
      </c>
      <c r="G18" s="28" t="s">
        <v>353</v>
      </c>
      <c r="H18" s="28"/>
      <c r="I18" s="325"/>
      <c r="J18" s="325"/>
      <c r="K18" s="325"/>
      <c r="L18" s="325"/>
      <c r="M18" s="493"/>
      <c r="N18" s="28"/>
      <c r="O18" s="44"/>
      <c r="P18" s="44"/>
      <c r="Q18" s="44"/>
      <c r="R18" s="44"/>
      <c r="S18" s="44"/>
      <c r="T18" s="44"/>
      <c r="U18" s="43"/>
      <c r="V18" s="43"/>
      <c r="W18" s="43"/>
      <c r="X18" s="43"/>
      <c r="Y18" s="43"/>
      <c r="Z18" s="62"/>
      <c r="AA18" s="492"/>
    </row>
    <row r="19" spans="1:27" ht="25.5">
      <c r="A19" s="696"/>
      <c r="B19" s="704"/>
      <c r="C19" s="706"/>
      <c r="D19" s="706"/>
      <c r="E19" s="710"/>
      <c r="F19" s="708"/>
      <c r="G19" s="119" t="s">
        <v>105</v>
      </c>
      <c r="H19" s="120" t="s">
        <v>69</v>
      </c>
      <c r="I19" s="326"/>
      <c r="J19" s="327"/>
      <c r="K19" s="326"/>
      <c r="L19" s="326"/>
      <c r="M19" s="493">
        <f>+I19+J19+K19+L19</f>
        <v>0</v>
      </c>
      <c r="N19" s="38"/>
      <c r="O19" s="38"/>
      <c r="P19" s="38"/>
      <c r="Q19" s="38"/>
      <c r="R19" s="38"/>
      <c r="S19" s="38"/>
      <c r="T19" s="38"/>
      <c r="U19" s="38"/>
      <c r="V19" s="38"/>
      <c r="W19" s="38"/>
      <c r="X19" s="38"/>
      <c r="Y19" s="38"/>
      <c r="Z19" s="49"/>
      <c r="AA19" s="492"/>
    </row>
    <row r="20" spans="1:27" ht="51.75" thickBot="1">
      <c r="A20" s="697"/>
      <c r="B20" s="705"/>
      <c r="C20" s="121"/>
      <c r="D20" s="121"/>
      <c r="E20" s="145" t="s">
        <v>874</v>
      </c>
      <c r="F20" s="145" t="s">
        <v>875</v>
      </c>
      <c r="G20" s="119" t="s">
        <v>355</v>
      </c>
      <c r="H20" s="145" t="s">
        <v>876</v>
      </c>
      <c r="I20" s="328"/>
      <c r="J20" s="329"/>
      <c r="K20" s="328"/>
      <c r="L20" s="328"/>
      <c r="M20" s="493">
        <f>+I20+J20+K20+L20</f>
        <v>0</v>
      </c>
      <c r="N20" s="116"/>
      <c r="O20" s="116"/>
      <c r="P20" s="116"/>
      <c r="Q20" s="116"/>
      <c r="R20" s="116"/>
      <c r="S20" s="116"/>
      <c r="T20" s="116"/>
      <c r="U20" s="116"/>
      <c r="V20" s="116"/>
      <c r="W20" s="116"/>
      <c r="X20" s="116"/>
      <c r="Y20" s="116"/>
      <c r="Z20" s="277"/>
      <c r="AA20" s="492"/>
    </row>
    <row r="21" spans="1:27" s="271" customFormat="1" ht="14.25" thickBot="1" thickTop="1">
      <c r="A21" s="583" t="s">
        <v>743</v>
      </c>
      <c r="B21" s="583"/>
      <c r="C21" s="583"/>
      <c r="D21" s="583"/>
      <c r="E21" s="583"/>
      <c r="F21" s="583"/>
      <c r="G21" s="583"/>
      <c r="H21" s="583"/>
      <c r="I21" s="330">
        <f>SUM(I10:I20)</f>
        <v>0</v>
      </c>
      <c r="J21" s="330">
        <f>SUM(J10:J20)</f>
        <v>137007328</v>
      </c>
      <c r="K21" s="330">
        <f>SUM(K10:K20)</f>
        <v>0</v>
      </c>
      <c r="L21" s="330">
        <f>SUM(L10:L20)</f>
        <v>158537205</v>
      </c>
      <c r="M21" s="330">
        <f>SUM(M10:M20)</f>
        <v>295544533</v>
      </c>
      <c r="N21" s="584"/>
      <c r="O21" s="584"/>
      <c r="P21" s="584"/>
      <c r="Q21" s="584"/>
      <c r="R21" s="584"/>
      <c r="S21" s="584"/>
      <c r="T21" s="584"/>
      <c r="U21" s="584"/>
      <c r="V21" s="584"/>
      <c r="W21" s="584"/>
      <c r="X21" s="584"/>
      <c r="Y21" s="584"/>
      <c r="Z21" s="584"/>
      <c r="AA21" s="494">
        <f>SUM(AA10:AA20)/2</f>
        <v>0.5</v>
      </c>
    </row>
    <row r="22" ht="13.5" thickTop="1"/>
  </sheetData>
  <sheetProtection/>
  <mergeCells count="50">
    <mergeCell ref="L10:L13"/>
    <mergeCell ref="B10:B20"/>
    <mergeCell ref="D10:D19"/>
    <mergeCell ref="C10:C19"/>
    <mergeCell ref="H16:H17"/>
    <mergeCell ref="F18:F19"/>
    <mergeCell ref="E18:E19"/>
    <mergeCell ref="E10:E13"/>
    <mergeCell ref="H10:H13"/>
    <mergeCell ref="F10:F13"/>
    <mergeCell ref="O8:Z8"/>
    <mergeCell ref="M8:M9"/>
    <mergeCell ref="I8:L8"/>
    <mergeCell ref="G8:G9"/>
    <mergeCell ref="H8:H9"/>
    <mergeCell ref="E16:E17"/>
    <mergeCell ref="F16:F17"/>
    <mergeCell ref="M10:M13"/>
    <mergeCell ref="J10:J13"/>
    <mergeCell ref="K10:K13"/>
    <mergeCell ref="A1:AA1"/>
    <mergeCell ref="A2:AA2"/>
    <mergeCell ref="I10:I13"/>
    <mergeCell ref="A10:A20"/>
    <mergeCell ref="K16:K17"/>
    <mergeCell ref="L16:L17"/>
    <mergeCell ref="I16:I17"/>
    <mergeCell ref="J16:J17"/>
    <mergeCell ref="F8:F9"/>
    <mergeCell ref="M16:M17"/>
    <mergeCell ref="A21:H21"/>
    <mergeCell ref="N21:Z21"/>
    <mergeCell ref="U9:W9"/>
    <mergeCell ref="N10:N13"/>
    <mergeCell ref="A4:AA4"/>
    <mergeCell ref="A3:AA3"/>
    <mergeCell ref="X9:Z9"/>
    <mergeCell ref="N8:N9"/>
    <mergeCell ref="N16:N17"/>
    <mergeCell ref="O9:Q9"/>
    <mergeCell ref="B5:AA5"/>
    <mergeCell ref="A8:A9"/>
    <mergeCell ref="B8:B9"/>
    <mergeCell ref="C8:C9"/>
    <mergeCell ref="E8:E9"/>
    <mergeCell ref="D8:D9"/>
    <mergeCell ref="B6:AA6"/>
    <mergeCell ref="B7:AA7"/>
    <mergeCell ref="AA8:AA9"/>
    <mergeCell ref="R9:T9"/>
  </mergeCells>
  <printOptions/>
  <pageMargins left="0.7" right="0.29" top="0.75" bottom="0.75" header="0.3" footer="0.3"/>
  <pageSetup orientation="landscape" paperSize="5" scale="60"/>
</worksheet>
</file>

<file path=xl/worksheets/sheet7.xml><?xml version="1.0" encoding="utf-8"?>
<worksheet xmlns="http://schemas.openxmlformats.org/spreadsheetml/2006/main" xmlns:r="http://schemas.openxmlformats.org/officeDocument/2006/relationships">
  <sheetPr>
    <tabColor rgb="FFFFFF00"/>
  </sheetPr>
  <dimension ref="A1:AA43"/>
  <sheetViews>
    <sheetView zoomScale="115" zoomScaleNormal="115" zoomScalePageLayoutView="0" workbookViewId="0" topLeftCell="L40">
      <selection activeCell="B6" sqref="B6:P6"/>
    </sheetView>
  </sheetViews>
  <sheetFormatPr defaultColWidth="11.421875" defaultRowHeight="12.75"/>
  <cols>
    <col min="1" max="1" width="16.140625" style="1" customWidth="1"/>
    <col min="2" max="2" width="19.28125" style="1" customWidth="1"/>
    <col min="3" max="4" width="15.421875" style="1" customWidth="1"/>
    <col min="5" max="5" width="16.421875" style="1" customWidth="1"/>
    <col min="6" max="6" width="23.140625" style="1" customWidth="1"/>
    <col min="7" max="7" width="21.421875" style="1" customWidth="1"/>
    <col min="8" max="8" width="24.00390625" style="1" customWidth="1"/>
    <col min="9" max="11" width="15.28125" style="1" customWidth="1"/>
    <col min="12" max="12" width="16.8515625" style="1" customWidth="1"/>
    <col min="13" max="13" width="17.8515625" style="1" customWidth="1"/>
    <col min="14" max="14" width="17.00390625" style="1" customWidth="1"/>
    <col min="15" max="15" width="2.28125" style="1" customWidth="1"/>
    <col min="16" max="16" width="2.421875" style="1" customWidth="1"/>
    <col min="17" max="17" width="2.7109375" style="1" customWidth="1"/>
    <col min="18" max="20" width="2.421875" style="1" customWidth="1"/>
    <col min="21" max="21" width="2.28125" style="1" customWidth="1"/>
    <col min="22" max="25" width="2.421875" style="1" customWidth="1"/>
    <col min="26" max="26" width="2.7109375" style="1" customWidth="1"/>
    <col min="27" max="16384" width="11.421875" style="1" customWidth="1"/>
  </cols>
  <sheetData>
    <row r="1" spans="1:26" ht="18">
      <c r="A1" s="581" t="s">
        <v>171</v>
      </c>
      <c r="B1" s="582"/>
      <c r="C1" s="582"/>
      <c r="D1" s="582"/>
      <c r="E1" s="582"/>
      <c r="F1" s="582"/>
      <c r="G1" s="582"/>
      <c r="H1" s="582"/>
      <c r="I1" s="582"/>
      <c r="J1" s="582"/>
      <c r="K1" s="582"/>
      <c r="L1" s="582"/>
      <c r="M1" s="582"/>
      <c r="N1" s="582"/>
      <c r="O1" s="582"/>
      <c r="P1" s="582"/>
      <c r="Q1" s="582"/>
      <c r="R1" s="582"/>
      <c r="S1" s="582"/>
      <c r="T1" s="582"/>
      <c r="U1" s="582"/>
      <c r="V1" s="582"/>
      <c r="W1" s="582"/>
      <c r="X1" s="582"/>
      <c r="Y1" s="582"/>
      <c r="Z1" s="761"/>
    </row>
    <row r="2" spans="1:26" ht="18">
      <c r="A2" s="713" t="s">
        <v>199</v>
      </c>
      <c r="B2" s="714"/>
      <c r="C2" s="714"/>
      <c r="D2" s="714"/>
      <c r="E2" s="714"/>
      <c r="F2" s="714"/>
      <c r="G2" s="714"/>
      <c r="H2" s="714"/>
      <c r="I2" s="714"/>
      <c r="J2" s="714"/>
      <c r="K2" s="714"/>
      <c r="L2" s="714"/>
      <c r="M2" s="714"/>
      <c r="N2" s="714"/>
      <c r="O2" s="714"/>
      <c r="P2" s="714"/>
      <c r="Q2" s="714"/>
      <c r="R2" s="714"/>
      <c r="S2" s="714"/>
      <c r="T2" s="714"/>
      <c r="U2" s="714"/>
      <c r="V2" s="714"/>
      <c r="W2" s="714"/>
      <c r="X2" s="714"/>
      <c r="Y2" s="714"/>
      <c r="Z2" s="715"/>
    </row>
    <row r="3" spans="1:26" ht="18">
      <c r="A3" s="713" t="s">
        <v>172</v>
      </c>
      <c r="B3" s="714"/>
      <c r="C3" s="714"/>
      <c r="D3" s="714"/>
      <c r="E3" s="714"/>
      <c r="F3" s="714"/>
      <c r="G3" s="714"/>
      <c r="H3" s="714"/>
      <c r="I3" s="714"/>
      <c r="J3" s="714"/>
      <c r="K3" s="714"/>
      <c r="L3" s="714"/>
      <c r="M3" s="714"/>
      <c r="N3" s="714"/>
      <c r="O3" s="714"/>
      <c r="P3" s="714"/>
      <c r="Q3" s="714"/>
      <c r="R3" s="714"/>
      <c r="S3" s="714"/>
      <c r="T3" s="714"/>
      <c r="U3" s="714"/>
      <c r="V3" s="714"/>
      <c r="W3" s="714"/>
      <c r="X3" s="714"/>
      <c r="Y3" s="714"/>
      <c r="Z3" s="715"/>
    </row>
    <row r="4" spans="1:26" ht="18">
      <c r="A4" s="713"/>
      <c r="B4" s="714"/>
      <c r="C4" s="714"/>
      <c r="D4" s="714"/>
      <c r="E4" s="714"/>
      <c r="F4" s="714"/>
      <c r="G4" s="714"/>
      <c r="H4" s="714"/>
      <c r="I4" s="714"/>
      <c r="J4" s="714"/>
      <c r="K4" s="714"/>
      <c r="L4" s="714"/>
      <c r="M4" s="714"/>
      <c r="N4" s="714"/>
      <c r="O4" s="714"/>
      <c r="P4" s="714"/>
      <c r="Q4" s="714"/>
      <c r="R4" s="714"/>
      <c r="S4" s="714"/>
      <c r="T4" s="714"/>
      <c r="U4" s="714"/>
      <c r="V4" s="714"/>
      <c r="W4" s="714"/>
      <c r="X4" s="714"/>
      <c r="Y4" s="714"/>
      <c r="Z4" s="715"/>
    </row>
    <row r="5" spans="1:26" s="148" customFormat="1" ht="21" customHeight="1">
      <c r="A5" s="146" t="s">
        <v>554</v>
      </c>
      <c r="B5" s="757" t="s">
        <v>380</v>
      </c>
      <c r="C5" s="758"/>
      <c r="D5" s="758"/>
      <c r="E5" s="758"/>
      <c r="F5" s="758"/>
      <c r="G5" s="758"/>
      <c r="H5" s="758"/>
      <c r="I5" s="758"/>
      <c r="J5" s="758"/>
      <c r="K5" s="758"/>
      <c r="L5" s="758"/>
      <c r="M5" s="758"/>
      <c r="N5" s="759"/>
      <c r="O5" s="147"/>
      <c r="P5" s="147"/>
      <c r="Q5" s="147"/>
      <c r="R5" s="147"/>
      <c r="S5" s="147"/>
      <c r="T5" s="147"/>
      <c r="U5" s="147"/>
      <c r="V5" s="147"/>
      <c r="W5" s="147"/>
      <c r="X5" s="147"/>
      <c r="Y5" s="147"/>
      <c r="Z5" s="147"/>
    </row>
    <row r="6" spans="1:26" s="148" customFormat="1" ht="21" customHeight="1">
      <c r="A6" s="149" t="s">
        <v>165</v>
      </c>
      <c r="B6" s="684" t="s">
        <v>381</v>
      </c>
      <c r="C6" s="684"/>
      <c r="D6" s="684"/>
      <c r="E6" s="684"/>
      <c r="F6" s="684"/>
      <c r="G6" s="684"/>
      <c r="H6" s="684"/>
      <c r="I6" s="684"/>
      <c r="J6" s="684"/>
      <c r="K6" s="684"/>
      <c r="L6" s="684"/>
      <c r="M6" s="684"/>
      <c r="N6" s="684"/>
      <c r="O6" s="684"/>
      <c r="P6" s="684"/>
      <c r="Q6" s="150"/>
      <c r="R6" s="150"/>
      <c r="S6" s="150"/>
      <c r="T6" s="150"/>
      <c r="U6" s="150"/>
      <c r="V6" s="150"/>
      <c r="W6" s="150"/>
      <c r="X6" s="150"/>
      <c r="Y6" s="150"/>
      <c r="Z6" s="150"/>
    </row>
    <row r="7" spans="1:26" ht="18.75" thickBot="1">
      <c r="A7" s="159" t="s">
        <v>166</v>
      </c>
      <c r="B7" s="725" t="s">
        <v>555</v>
      </c>
      <c r="C7" s="726"/>
      <c r="D7" s="726"/>
      <c r="E7" s="726"/>
      <c r="F7" s="726"/>
      <c r="G7" s="726"/>
      <c r="H7" s="726"/>
      <c r="I7" s="726"/>
      <c r="J7" s="726"/>
      <c r="K7" s="726"/>
      <c r="L7" s="727"/>
      <c r="M7" s="158"/>
      <c r="N7" s="158"/>
      <c r="O7" s="158"/>
      <c r="P7" s="158"/>
      <c r="Q7" s="158"/>
      <c r="R7" s="158"/>
      <c r="S7" s="158"/>
      <c r="T7" s="158"/>
      <c r="U7" s="158"/>
      <c r="V7" s="158"/>
      <c r="W7" s="158"/>
      <c r="X7" s="158"/>
      <c r="Y7" s="158"/>
      <c r="Z7" s="158"/>
    </row>
    <row r="8" spans="1:27" ht="16.5" customHeight="1" thickBot="1">
      <c r="A8" s="593" t="s">
        <v>162</v>
      </c>
      <c r="B8" s="593" t="s">
        <v>168</v>
      </c>
      <c r="C8" s="593" t="s">
        <v>167</v>
      </c>
      <c r="D8" s="593" t="s">
        <v>170</v>
      </c>
      <c r="E8" s="593" t="s">
        <v>154</v>
      </c>
      <c r="F8" s="593" t="s">
        <v>169</v>
      </c>
      <c r="G8" s="593" t="s">
        <v>155</v>
      </c>
      <c r="H8" s="593" t="s">
        <v>174</v>
      </c>
      <c r="I8" s="590" t="s">
        <v>156</v>
      </c>
      <c r="J8" s="590"/>
      <c r="K8" s="590"/>
      <c r="L8" s="590"/>
      <c r="M8" s="590" t="s">
        <v>163</v>
      </c>
      <c r="N8" s="590" t="s">
        <v>161</v>
      </c>
      <c r="O8" s="591" t="s">
        <v>173</v>
      </c>
      <c r="P8" s="591"/>
      <c r="Q8" s="591"/>
      <c r="R8" s="591"/>
      <c r="S8" s="591"/>
      <c r="T8" s="591"/>
      <c r="U8" s="591"/>
      <c r="V8" s="591"/>
      <c r="W8" s="591"/>
      <c r="X8" s="591"/>
      <c r="Y8" s="591"/>
      <c r="Z8" s="591"/>
      <c r="AA8" s="590" t="s">
        <v>441</v>
      </c>
    </row>
    <row r="9" spans="1:27" ht="16.5" customHeight="1" thickBot="1">
      <c r="A9" s="593"/>
      <c r="B9" s="593"/>
      <c r="C9" s="593"/>
      <c r="D9" s="593"/>
      <c r="E9" s="593"/>
      <c r="F9" s="593"/>
      <c r="G9" s="593"/>
      <c r="H9" s="593"/>
      <c r="I9" s="160" t="s">
        <v>157</v>
      </c>
      <c r="J9" s="160" t="s">
        <v>158</v>
      </c>
      <c r="K9" s="160" t="s">
        <v>159</v>
      </c>
      <c r="L9" s="160" t="s">
        <v>160</v>
      </c>
      <c r="M9" s="590"/>
      <c r="N9" s="590"/>
      <c r="O9" s="590">
        <v>1</v>
      </c>
      <c r="P9" s="590"/>
      <c r="Q9" s="590"/>
      <c r="R9" s="590">
        <v>2</v>
      </c>
      <c r="S9" s="590"/>
      <c r="T9" s="590"/>
      <c r="U9" s="590">
        <v>3</v>
      </c>
      <c r="V9" s="590"/>
      <c r="W9" s="590"/>
      <c r="X9" s="590">
        <v>4</v>
      </c>
      <c r="Y9" s="590"/>
      <c r="Z9" s="590"/>
      <c r="AA9" s="590"/>
    </row>
    <row r="10" spans="1:27" ht="44.25" customHeight="1">
      <c r="A10" s="751" t="s">
        <v>553</v>
      </c>
      <c r="B10" s="751" t="s">
        <v>556</v>
      </c>
      <c r="C10" s="753" t="s">
        <v>562</v>
      </c>
      <c r="D10" s="754" t="s">
        <v>563</v>
      </c>
      <c r="E10" s="704" t="s">
        <v>383</v>
      </c>
      <c r="F10" s="755" t="s">
        <v>384</v>
      </c>
      <c r="G10" s="171" t="s">
        <v>557</v>
      </c>
      <c r="H10" s="754" t="s">
        <v>385</v>
      </c>
      <c r="I10" s="775"/>
      <c r="J10" s="775">
        <v>50000000</v>
      </c>
      <c r="K10" s="775"/>
      <c r="L10" s="775"/>
      <c r="M10" s="778">
        <f>+I10+J10+K10+L10</f>
        <v>50000000</v>
      </c>
      <c r="N10" s="704" t="s">
        <v>382</v>
      </c>
      <c r="O10" s="774"/>
      <c r="P10" s="774"/>
      <c r="Q10" s="774"/>
      <c r="R10" s="774"/>
      <c r="S10" s="774"/>
      <c r="T10" s="774"/>
      <c r="U10" s="774"/>
      <c r="V10" s="774"/>
      <c r="W10" s="774"/>
      <c r="X10" s="774"/>
      <c r="Y10" s="774"/>
      <c r="Z10" s="774"/>
      <c r="AA10" s="722">
        <v>0.5</v>
      </c>
    </row>
    <row r="11" spans="1:27" ht="25.5">
      <c r="A11" s="741"/>
      <c r="B11" s="741"/>
      <c r="C11" s="691"/>
      <c r="D11" s="741"/>
      <c r="E11" s="704"/>
      <c r="F11" s="755"/>
      <c r="G11" s="170" t="s">
        <v>558</v>
      </c>
      <c r="H11" s="741"/>
      <c r="I11" s="776"/>
      <c r="J11" s="776"/>
      <c r="K11" s="776"/>
      <c r="L11" s="776"/>
      <c r="M11" s="772"/>
      <c r="N11" s="704"/>
      <c r="O11" s="735"/>
      <c r="P11" s="735"/>
      <c r="Q11" s="735"/>
      <c r="R11" s="735"/>
      <c r="S11" s="735"/>
      <c r="T11" s="735"/>
      <c r="U11" s="735"/>
      <c r="V11" s="735"/>
      <c r="W11" s="735"/>
      <c r="X11" s="735"/>
      <c r="Y11" s="735"/>
      <c r="Z11" s="735"/>
      <c r="AA11" s="723"/>
    </row>
    <row r="12" spans="1:27" ht="33" customHeight="1">
      <c r="A12" s="741"/>
      <c r="B12" s="741"/>
      <c r="C12" s="691"/>
      <c r="D12" s="741"/>
      <c r="E12" s="704"/>
      <c r="F12" s="755"/>
      <c r="G12" s="170" t="s">
        <v>559</v>
      </c>
      <c r="H12" s="741"/>
      <c r="I12" s="776"/>
      <c r="J12" s="776"/>
      <c r="K12" s="776"/>
      <c r="L12" s="776"/>
      <c r="M12" s="772"/>
      <c r="N12" s="704"/>
      <c r="O12" s="735"/>
      <c r="P12" s="735"/>
      <c r="Q12" s="735"/>
      <c r="R12" s="735"/>
      <c r="S12" s="735"/>
      <c r="T12" s="735"/>
      <c r="U12" s="735"/>
      <c r="V12" s="735"/>
      <c r="W12" s="735"/>
      <c r="X12" s="735"/>
      <c r="Y12" s="735"/>
      <c r="Z12" s="735"/>
      <c r="AA12" s="723"/>
    </row>
    <row r="13" spans="1:27" ht="25.5" customHeight="1">
      <c r="A13" s="741"/>
      <c r="B13" s="741"/>
      <c r="C13" s="691"/>
      <c r="D13" s="741"/>
      <c r="E13" s="704"/>
      <c r="F13" s="755"/>
      <c r="G13" s="170" t="s">
        <v>560</v>
      </c>
      <c r="H13" s="741"/>
      <c r="I13" s="776"/>
      <c r="J13" s="776"/>
      <c r="K13" s="776"/>
      <c r="L13" s="776"/>
      <c r="M13" s="772"/>
      <c r="N13" s="704"/>
      <c r="O13" s="735"/>
      <c r="P13" s="735"/>
      <c r="Q13" s="735"/>
      <c r="R13" s="735"/>
      <c r="S13" s="735"/>
      <c r="T13" s="735"/>
      <c r="U13" s="735"/>
      <c r="V13" s="735"/>
      <c r="W13" s="735"/>
      <c r="X13" s="735"/>
      <c r="Y13" s="735"/>
      <c r="Z13" s="735"/>
      <c r="AA13" s="723"/>
    </row>
    <row r="14" spans="1:27" ht="32.25" customHeight="1">
      <c r="A14" s="752"/>
      <c r="B14" s="752"/>
      <c r="C14" s="691"/>
      <c r="D14" s="752"/>
      <c r="E14" s="706"/>
      <c r="F14" s="756"/>
      <c r="G14" s="170" t="s">
        <v>561</v>
      </c>
      <c r="H14" s="752"/>
      <c r="I14" s="777"/>
      <c r="J14" s="777"/>
      <c r="K14" s="777"/>
      <c r="L14" s="777"/>
      <c r="M14" s="773"/>
      <c r="N14" s="704"/>
      <c r="O14" s="736"/>
      <c r="P14" s="736"/>
      <c r="Q14" s="736"/>
      <c r="R14" s="736"/>
      <c r="S14" s="736"/>
      <c r="T14" s="736"/>
      <c r="U14" s="736"/>
      <c r="V14" s="736"/>
      <c r="W14" s="736"/>
      <c r="X14" s="736"/>
      <c r="Y14" s="736"/>
      <c r="Z14" s="736"/>
      <c r="AA14" s="724"/>
    </row>
    <row r="15" spans="1:27" ht="25.5" customHeight="1">
      <c r="A15" s="740" t="s">
        <v>436</v>
      </c>
      <c r="B15" s="721" t="s">
        <v>386</v>
      </c>
      <c r="C15" s="699" t="s">
        <v>564</v>
      </c>
      <c r="D15" s="699" t="s">
        <v>387</v>
      </c>
      <c r="E15" s="749" t="s">
        <v>589</v>
      </c>
      <c r="F15" s="629" t="s">
        <v>590</v>
      </c>
      <c r="G15" s="156" t="s">
        <v>570</v>
      </c>
      <c r="H15" s="731" t="s">
        <v>388</v>
      </c>
      <c r="I15" s="152"/>
      <c r="J15" s="151"/>
      <c r="K15" s="151"/>
      <c r="L15" s="151"/>
      <c r="M15" s="495">
        <f aca="true" t="shared" si="0" ref="M15:M41">+I15+J15+K15+L15</f>
        <v>0</v>
      </c>
      <c r="N15" s="704"/>
      <c r="O15" s="31"/>
      <c r="P15" s="31"/>
      <c r="Q15" s="31"/>
      <c r="R15" s="31"/>
      <c r="S15" s="31"/>
      <c r="T15" s="31"/>
      <c r="U15" s="31"/>
      <c r="V15" s="31"/>
      <c r="W15" s="31"/>
      <c r="X15" s="31"/>
      <c r="Y15" s="31"/>
      <c r="Z15" s="64"/>
      <c r="AA15" s="716"/>
    </row>
    <row r="16" spans="1:27" ht="25.5">
      <c r="A16" s="741"/>
      <c r="B16" s="704"/>
      <c r="C16" s="699"/>
      <c r="D16" s="760"/>
      <c r="E16" s="750"/>
      <c r="F16" s="652"/>
      <c r="G16" s="156" t="s">
        <v>571</v>
      </c>
      <c r="H16" s="652"/>
      <c r="I16" s="152"/>
      <c r="J16" s="151"/>
      <c r="K16" s="151"/>
      <c r="L16" s="151"/>
      <c r="M16" s="495">
        <v>10000000</v>
      </c>
      <c r="N16" s="704"/>
      <c r="O16" s="33"/>
      <c r="P16" s="33"/>
      <c r="Q16" s="155" t="s">
        <v>219</v>
      </c>
      <c r="R16" s="155"/>
      <c r="S16" s="33"/>
      <c r="T16" s="33"/>
      <c r="U16" s="33"/>
      <c r="V16" s="33"/>
      <c r="W16" s="33"/>
      <c r="X16" s="33"/>
      <c r="Y16" s="33"/>
      <c r="Z16" s="65"/>
      <c r="AA16" s="716"/>
    </row>
    <row r="17" spans="1:27" ht="18">
      <c r="A17" s="741"/>
      <c r="B17" s="704"/>
      <c r="C17" s="699"/>
      <c r="D17" s="760"/>
      <c r="E17" s="750"/>
      <c r="F17" s="653"/>
      <c r="G17" s="156" t="s">
        <v>572</v>
      </c>
      <c r="H17" s="653"/>
      <c r="I17" s="152"/>
      <c r="J17" s="151"/>
      <c r="K17" s="151"/>
      <c r="L17" s="152"/>
      <c r="M17" s="495">
        <f t="shared" si="0"/>
        <v>0</v>
      </c>
      <c r="N17" s="704"/>
      <c r="O17" s="33"/>
      <c r="P17" s="33"/>
      <c r="Q17" s="33"/>
      <c r="R17" s="33"/>
      <c r="S17" s="33"/>
      <c r="T17" s="33"/>
      <c r="U17" s="33"/>
      <c r="V17" s="33"/>
      <c r="W17" s="33"/>
      <c r="X17" s="33"/>
      <c r="Y17" s="33"/>
      <c r="Z17" s="65"/>
      <c r="AA17" s="717"/>
    </row>
    <row r="18" spans="1:27" ht="25.5">
      <c r="A18" s="741"/>
      <c r="B18" s="704"/>
      <c r="C18" s="691"/>
      <c r="D18" s="691"/>
      <c r="E18" s="728" t="s">
        <v>410</v>
      </c>
      <c r="F18" s="629" t="s">
        <v>565</v>
      </c>
      <c r="G18" s="156" t="s">
        <v>570</v>
      </c>
      <c r="H18" s="629" t="s">
        <v>567</v>
      </c>
      <c r="I18" s="152"/>
      <c r="J18" s="151"/>
      <c r="K18" s="151"/>
      <c r="L18" s="152"/>
      <c r="M18" s="495">
        <f t="shared" si="0"/>
        <v>0</v>
      </c>
      <c r="N18" s="704"/>
      <c r="O18" s="33"/>
      <c r="P18" s="33"/>
      <c r="Q18" s="33"/>
      <c r="R18" s="33"/>
      <c r="S18" s="33"/>
      <c r="T18" s="33"/>
      <c r="U18" s="33"/>
      <c r="V18" s="33"/>
      <c r="W18" s="33"/>
      <c r="X18" s="33"/>
      <c r="Y18" s="33"/>
      <c r="Z18" s="65"/>
      <c r="AA18" s="718"/>
    </row>
    <row r="19" spans="1:27" ht="25.5">
      <c r="A19" s="741"/>
      <c r="B19" s="704"/>
      <c r="C19" s="691"/>
      <c r="D19" s="760"/>
      <c r="E19" s="729"/>
      <c r="F19" s="652"/>
      <c r="G19" s="156" t="s">
        <v>571</v>
      </c>
      <c r="H19" s="652"/>
      <c r="I19" s="152"/>
      <c r="J19" s="151"/>
      <c r="K19" s="151"/>
      <c r="L19" s="152"/>
      <c r="M19" s="495">
        <f t="shared" si="0"/>
        <v>0</v>
      </c>
      <c r="N19" s="704"/>
      <c r="O19" s="33"/>
      <c r="P19" s="33"/>
      <c r="Q19" s="33"/>
      <c r="R19" s="33"/>
      <c r="S19" s="33"/>
      <c r="T19" s="155" t="s">
        <v>219</v>
      </c>
      <c r="U19" s="33"/>
      <c r="V19" s="33"/>
      <c r="W19" s="33"/>
      <c r="X19" s="33"/>
      <c r="Y19" s="33"/>
      <c r="Z19" s="65"/>
      <c r="AA19" s="716"/>
    </row>
    <row r="20" spans="1:27" ht="18">
      <c r="A20" s="741"/>
      <c r="B20" s="704"/>
      <c r="C20" s="691"/>
      <c r="D20" s="760"/>
      <c r="E20" s="730"/>
      <c r="F20" s="653"/>
      <c r="G20" s="156" t="s">
        <v>572</v>
      </c>
      <c r="H20" s="653"/>
      <c r="I20" s="152"/>
      <c r="J20" s="151"/>
      <c r="K20" s="151"/>
      <c r="L20" s="152"/>
      <c r="M20" s="495">
        <f t="shared" si="0"/>
        <v>0</v>
      </c>
      <c r="N20" s="704"/>
      <c r="O20" s="31"/>
      <c r="P20" s="31"/>
      <c r="Q20" s="31"/>
      <c r="R20" s="31"/>
      <c r="S20" s="31"/>
      <c r="T20" s="31"/>
      <c r="U20" s="31"/>
      <c r="V20" s="31"/>
      <c r="W20" s="31"/>
      <c r="X20" s="31"/>
      <c r="Y20" s="31"/>
      <c r="Z20" s="64"/>
      <c r="AA20" s="716"/>
    </row>
    <row r="21" spans="1:27" ht="25.5">
      <c r="A21" s="741"/>
      <c r="B21" s="704"/>
      <c r="C21" s="691"/>
      <c r="D21" s="760"/>
      <c r="E21" s="748" t="s">
        <v>568</v>
      </c>
      <c r="F21" s="629" t="s">
        <v>566</v>
      </c>
      <c r="G21" s="156" t="s">
        <v>570</v>
      </c>
      <c r="H21" s="629" t="s">
        <v>567</v>
      </c>
      <c r="I21" s="152"/>
      <c r="J21" s="151"/>
      <c r="K21" s="151"/>
      <c r="L21" s="152"/>
      <c r="M21" s="495">
        <f t="shared" si="0"/>
        <v>0</v>
      </c>
      <c r="N21" s="704"/>
      <c r="O21" s="31"/>
      <c r="P21" s="31"/>
      <c r="Q21" s="31"/>
      <c r="R21" s="31"/>
      <c r="S21" s="31"/>
      <c r="T21" s="31"/>
      <c r="U21" s="31"/>
      <c r="V21" s="31"/>
      <c r="W21" s="31"/>
      <c r="X21" s="31"/>
      <c r="Y21" s="31"/>
      <c r="Z21" s="64"/>
      <c r="AA21" s="716"/>
    </row>
    <row r="22" spans="1:27" ht="25.5">
      <c r="A22" s="741"/>
      <c r="B22" s="704"/>
      <c r="C22" s="691"/>
      <c r="D22" s="760"/>
      <c r="E22" s="729"/>
      <c r="F22" s="652"/>
      <c r="G22" s="156" t="s">
        <v>571</v>
      </c>
      <c r="H22" s="652"/>
      <c r="I22" s="152"/>
      <c r="J22" s="151"/>
      <c r="K22" s="151"/>
      <c r="L22" s="152"/>
      <c r="M22" s="495">
        <f t="shared" si="0"/>
        <v>0</v>
      </c>
      <c r="N22" s="704"/>
      <c r="O22" s="31"/>
      <c r="P22" s="31"/>
      <c r="Q22" s="155" t="s">
        <v>219</v>
      </c>
      <c r="R22" s="33"/>
      <c r="S22" s="33"/>
      <c r="T22" s="33"/>
      <c r="U22" s="33"/>
      <c r="V22" s="33"/>
      <c r="W22" s="33"/>
      <c r="X22" s="33"/>
      <c r="Y22" s="33"/>
      <c r="Z22" s="65"/>
      <c r="AA22" s="716"/>
    </row>
    <row r="23" spans="1:27" ht="18">
      <c r="A23" s="741"/>
      <c r="B23" s="704"/>
      <c r="C23" s="691"/>
      <c r="D23" s="760"/>
      <c r="E23" s="730"/>
      <c r="F23" s="653"/>
      <c r="G23" s="156" t="s">
        <v>572</v>
      </c>
      <c r="H23" s="653"/>
      <c r="I23" s="152"/>
      <c r="J23" s="151"/>
      <c r="K23" s="151"/>
      <c r="L23" s="152"/>
      <c r="M23" s="495">
        <f t="shared" si="0"/>
        <v>0</v>
      </c>
      <c r="N23" s="704"/>
      <c r="O23" s="31"/>
      <c r="P23" s="31"/>
      <c r="Q23" s="31"/>
      <c r="R23" s="31"/>
      <c r="S23" s="31"/>
      <c r="T23" s="31"/>
      <c r="U23" s="31"/>
      <c r="V23" s="31"/>
      <c r="W23" s="31"/>
      <c r="X23" s="31"/>
      <c r="Y23" s="31"/>
      <c r="Z23" s="64"/>
      <c r="AA23" s="717"/>
    </row>
    <row r="24" spans="1:27" ht="22.5" customHeight="1">
      <c r="A24" s="740" t="s">
        <v>389</v>
      </c>
      <c r="B24" s="742" t="s">
        <v>574</v>
      </c>
      <c r="C24" s="742" t="s">
        <v>578</v>
      </c>
      <c r="D24" s="742" t="s">
        <v>577</v>
      </c>
      <c r="E24" s="614" t="s">
        <v>569</v>
      </c>
      <c r="F24" s="614" t="s">
        <v>575</v>
      </c>
      <c r="G24" s="157" t="s">
        <v>573</v>
      </c>
      <c r="H24" s="629" t="s">
        <v>576</v>
      </c>
      <c r="I24" s="765"/>
      <c r="J24" s="768">
        <v>20000000</v>
      </c>
      <c r="K24" s="765"/>
      <c r="L24" s="765"/>
      <c r="M24" s="771">
        <f t="shared" si="0"/>
        <v>20000000</v>
      </c>
      <c r="N24" s="704"/>
      <c r="O24" s="31"/>
      <c r="P24" s="31"/>
      <c r="Q24" s="31"/>
      <c r="R24" s="31"/>
      <c r="S24" s="31"/>
      <c r="T24" s="31"/>
      <c r="U24" s="31"/>
      <c r="V24" s="31"/>
      <c r="W24" s="31"/>
      <c r="X24" s="31"/>
      <c r="Y24" s="31"/>
      <c r="Z24" s="64"/>
      <c r="AA24" s="718"/>
    </row>
    <row r="25" spans="1:27" ht="22.5" customHeight="1">
      <c r="A25" s="741"/>
      <c r="B25" s="704"/>
      <c r="C25" s="704"/>
      <c r="D25" s="704"/>
      <c r="E25" s="614"/>
      <c r="F25" s="614"/>
      <c r="G25" s="157" t="s">
        <v>579</v>
      </c>
      <c r="H25" s="652"/>
      <c r="I25" s="766"/>
      <c r="J25" s="769"/>
      <c r="K25" s="766"/>
      <c r="L25" s="766"/>
      <c r="M25" s="772"/>
      <c r="N25" s="704"/>
      <c r="O25" s="31"/>
      <c r="P25" s="31"/>
      <c r="Q25" s="31"/>
      <c r="R25" s="31"/>
      <c r="S25" s="31"/>
      <c r="T25" s="31"/>
      <c r="U25" s="31"/>
      <c r="V25" s="31"/>
      <c r="W25" s="31"/>
      <c r="X25" s="31"/>
      <c r="Y25" s="31"/>
      <c r="Z25" s="64"/>
      <c r="AA25" s="716"/>
    </row>
    <row r="26" spans="1:27" ht="24" customHeight="1">
      <c r="A26" s="741"/>
      <c r="B26" s="704"/>
      <c r="C26" s="704"/>
      <c r="D26" s="704"/>
      <c r="E26" s="614"/>
      <c r="F26" s="614"/>
      <c r="G26" s="157" t="s">
        <v>250</v>
      </c>
      <c r="H26" s="652"/>
      <c r="I26" s="766"/>
      <c r="J26" s="769"/>
      <c r="K26" s="766"/>
      <c r="L26" s="766"/>
      <c r="M26" s="772"/>
      <c r="N26" s="704"/>
      <c r="O26" s="31"/>
      <c r="P26" s="31"/>
      <c r="Q26" s="31"/>
      <c r="R26" s="31"/>
      <c r="S26" s="155" t="s">
        <v>219</v>
      </c>
      <c r="T26" s="31"/>
      <c r="U26" s="31"/>
      <c r="V26" s="31"/>
      <c r="W26" s="31"/>
      <c r="X26" s="31"/>
      <c r="Y26" s="31"/>
      <c r="Z26" s="64"/>
      <c r="AA26" s="716"/>
    </row>
    <row r="27" spans="1:27" ht="18">
      <c r="A27" s="741"/>
      <c r="B27" s="704"/>
      <c r="C27" s="704"/>
      <c r="D27" s="704"/>
      <c r="E27" s="614" t="s">
        <v>394</v>
      </c>
      <c r="F27" s="614" t="s">
        <v>587</v>
      </c>
      <c r="G27" s="743" t="s">
        <v>596</v>
      </c>
      <c r="H27" s="652"/>
      <c r="I27" s="766"/>
      <c r="J27" s="769"/>
      <c r="K27" s="766"/>
      <c r="L27" s="766"/>
      <c r="M27" s="772"/>
      <c r="N27" s="704"/>
      <c r="O27" s="31"/>
      <c r="P27" s="31"/>
      <c r="Q27" s="31"/>
      <c r="R27" s="31"/>
      <c r="S27" s="31"/>
      <c r="T27" s="31"/>
      <c r="U27" s="31"/>
      <c r="V27" s="31"/>
      <c r="W27" s="31"/>
      <c r="X27" s="31"/>
      <c r="Y27" s="31"/>
      <c r="Z27" s="64"/>
      <c r="AA27" s="716"/>
    </row>
    <row r="28" spans="1:27" ht="22.5" customHeight="1">
      <c r="A28" s="741"/>
      <c r="B28" s="706"/>
      <c r="C28" s="704"/>
      <c r="D28" s="704"/>
      <c r="E28" s="613"/>
      <c r="F28" s="613"/>
      <c r="G28" s="744"/>
      <c r="H28" s="653"/>
      <c r="I28" s="767"/>
      <c r="J28" s="770"/>
      <c r="K28" s="767"/>
      <c r="L28" s="767"/>
      <c r="M28" s="773"/>
      <c r="N28" s="704"/>
      <c r="O28" s="31"/>
      <c r="P28" s="31"/>
      <c r="Q28" s="31"/>
      <c r="R28" s="31"/>
      <c r="S28" s="31"/>
      <c r="T28" s="31"/>
      <c r="U28" s="31"/>
      <c r="V28" s="31"/>
      <c r="W28" s="31"/>
      <c r="X28" s="31"/>
      <c r="Y28" s="31"/>
      <c r="Z28" s="64"/>
      <c r="AA28" s="717"/>
    </row>
    <row r="29" spans="1:27" ht="51" customHeight="1">
      <c r="A29" s="742" t="s">
        <v>580</v>
      </c>
      <c r="B29" s="742" t="s">
        <v>588</v>
      </c>
      <c r="C29" s="699" t="s">
        <v>581</v>
      </c>
      <c r="D29" s="699" t="s">
        <v>582</v>
      </c>
      <c r="E29" s="748" t="s">
        <v>597</v>
      </c>
      <c r="F29" s="629" t="s">
        <v>598</v>
      </c>
      <c r="G29" s="629" t="s">
        <v>609</v>
      </c>
      <c r="H29" s="629" t="s">
        <v>599</v>
      </c>
      <c r="I29" s="765"/>
      <c r="J29" s="768">
        <v>78000000</v>
      </c>
      <c r="K29" s="765"/>
      <c r="L29" s="765"/>
      <c r="M29" s="771">
        <f t="shared" si="0"/>
        <v>78000000</v>
      </c>
      <c r="N29" s="704"/>
      <c r="O29" s="31"/>
      <c r="P29" s="31"/>
      <c r="Q29" s="31"/>
      <c r="R29" s="31"/>
      <c r="S29" s="31"/>
      <c r="T29" s="31"/>
      <c r="U29" s="31"/>
      <c r="V29" s="31"/>
      <c r="W29" s="31"/>
      <c r="X29" s="31"/>
      <c r="Y29" s="31"/>
      <c r="Z29" s="64"/>
      <c r="AA29" s="719"/>
    </row>
    <row r="30" spans="1:27" ht="18">
      <c r="A30" s="704"/>
      <c r="B30" s="704"/>
      <c r="C30" s="691"/>
      <c r="D30" s="691"/>
      <c r="E30" s="729"/>
      <c r="F30" s="652"/>
      <c r="G30" s="648"/>
      <c r="H30" s="652"/>
      <c r="I30" s="766"/>
      <c r="J30" s="769"/>
      <c r="K30" s="766"/>
      <c r="L30" s="766"/>
      <c r="M30" s="772"/>
      <c r="N30" s="704"/>
      <c r="O30" s="31"/>
      <c r="P30" s="31"/>
      <c r="Q30" s="31"/>
      <c r="R30" s="31"/>
      <c r="S30" s="31"/>
      <c r="T30" s="31"/>
      <c r="U30" s="31"/>
      <c r="V30" s="31"/>
      <c r="W30" s="31"/>
      <c r="X30" s="31"/>
      <c r="Y30" s="31"/>
      <c r="Z30" s="64"/>
      <c r="AA30" s="733"/>
    </row>
    <row r="31" spans="1:27" ht="25.5" customHeight="1">
      <c r="A31" s="704"/>
      <c r="B31" s="704"/>
      <c r="C31" s="691"/>
      <c r="D31" s="691"/>
      <c r="E31" s="729"/>
      <c r="F31" s="652"/>
      <c r="G31" s="648"/>
      <c r="H31" s="652"/>
      <c r="I31" s="766"/>
      <c r="J31" s="769"/>
      <c r="K31" s="766"/>
      <c r="L31" s="766"/>
      <c r="M31" s="772"/>
      <c r="N31" s="704"/>
      <c r="O31" s="31"/>
      <c r="P31" s="31"/>
      <c r="Q31" s="31"/>
      <c r="R31" s="155" t="s">
        <v>219</v>
      </c>
      <c r="S31" s="31"/>
      <c r="T31" s="31"/>
      <c r="U31" s="31"/>
      <c r="V31" s="31"/>
      <c r="W31" s="31"/>
      <c r="X31" s="31"/>
      <c r="Y31" s="31"/>
      <c r="Z31" s="64"/>
      <c r="AA31" s="733"/>
    </row>
    <row r="32" spans="1:27" ht="18">
      <c r="A32" s="706"/>
      <c r="B32" s="706"/>
      <c r="C32" s="691"/>
      <c r="D32" s="691"/>
      <c r="E32" s="730"/>
      <c r="F32" s="653"/>
      <c r="G32" s="732"/>
      <c r="H32" s="653"/>
      <c r="I32" s="767"/>
      <c r="J32" s="770"/>
      <c r="K32" s="767"/>
      <c r="L32" s="767"/>
      <c r="M32" s="773"/>
      <c r="N32" s="704"/>
      <c r="O32" s="31"/>
      <c r="P32" s="31"/>
      <c r="Q32" s="31"/>
      <c r="R32" s="31"/>
      <c r="S32" s="31"/>
      <c r="T32" s="31"/>
      <c r="U32" s="31"/>
      <c r="V32" s="31"/>
      <c r="W32" s="31"/>
      <c r="X32" s="31"/>
      <c r="Y32" s="31"/>
      <c r="Z32" s="64"/>
      <c r="AA32" s="720"/>
    </row>
    <row r="33" spans="1:27" ht="24" customHeight="1">
      <c r="A33" s="721" t="s">
        <v>390</v>
      </c>
      <c r="B33" s="721" t="s">
        <v>391</v>
      </c>
      <c r="C33" s="692" t="s">
        <v>610</v>
      </c>
      <c r="D33" s="691" t="s">
        <v>392</v>
      </c>
      <c r="E33" s="748" t="s">
        <v>591</v>
      </c>
      <c r="F33" s="629" t="s">
        <v>611</v>
      </c>
      <c r="G33" s="157" t="s">
        <v>592</v>
      </c>
      <c r="H33" s="629" t="s">
        <v>612</v>
      </c>
      <c r="I33" s="152"/>
      <c r="J33" s="151"/>
      <c r="K33" s="151"/>
      <c r="L33" s="152"/>
      <c r="M33" s="495">
        <f t="shared" si="0"/>
        <v>0</v>
      </c>
      <c r="N33" s="704"/>
      <c r="O33" s="31"/>
      <c r="P33" s="31"/>
      <c r="Q33" s="31"/>
      <c r="R33" s="31"/>
      <c r="S33" s="31"/>
      <c r="T33" s="31"/>
      <c r="U33" s="31"/>
      <c r="V33" s="31"/>
      <c r="W33" s="31"/>
      <c r="X33" s="31"/>
      <c r="Y33" s="31"/>
      <c r="Z33" s="64"/>
      <c r="AA33" s="718"/>
    </row>
    <row r="34" spans="1:27" ht="18">
      <c r="A34" s="704"/>
      <c r="B34" s="704"/>
      <c r="C34" s="691"/>
      <c r="D34" s="691"/>
      <c r="E34" s="729"/>
      <c r="F34" s="652"/>
      <c r="G34" s="157" t="s">
        <v>593</v>
      </c>
      <c r="H34" s="652"/>
      <c r="I34" s="152"/>
      <c r="J34" s="151"/>
      <c r="K34" s="151"/>
      <c r="L34" s="152"/>
      <c r="M34" s="495">
        <f t="shared" si="0"/>
        <v>0</v>
      </c>
      <c r="N34" s="704"/>
      <c r="O34" s="31"/>
      <c r="P34" s="31"/>
      <c r="Q34" s="31"/>
      <c r="R34" s="31"/>
      <c r="S34" s="31"/>
      <c r="T34" s="31"/>
      <c r="U34" s="31"/>
      <c r="V34" s="31"/>
      <c r="W34" s="31"/>
      <c r="X34" s="31"/>
      <c r="Y34" s="31"/>
      <c r="Z34" s="64"/>
      <c r="AA34" s="716"/>
    </row>
    <row r="35" spans="1:27" ht="33" customHeight="1">
      <c r="A35" s="706"/>
      <c r="B35" s="706"/>
      <c r="C35" s="691"/>
      <c r="D35" s="691"/>
      <c r="E35" s="730"/>
      <c r="F35" s="653"/>
      <c r="G35" s="157" t="s">
        <v>594</v>
      </c>
      <c r="H35" s="653"/>
      <c r="I35" s="152"/>
      <c r="J35" s="151"/>
      <c r="K35" s="151"/>
      <c r="L35" s="152"/>
      <c r="M35" s="495">
        <f t="shared" si="0"/>
        <v>0</v>
      </c>
      <c r="N35" s="704"/>
      <c r="O35" s="31"/>
      <c r="P35" s="31"/>
      <c r="Q35" s="31"/>
      <c r="R35" s="31"/>
      <c r="S35" s="31"/>
      <c r="T35" s="31"/>
      <c r="U35" s="31"/>
      <c r="V35" s="31"/>
      <c r="W35" s="31"/>
      <c r="X35" s="31"/>
      <c r="Y35" s="31"/>
      <c r="Z35" s="64"/>
      <c r="AA35" s="717"/>
    </row>
    <row r="36" spans="1:27" ht="22.5" customHeight="1">
      <c r="A36" s="734" t="s">
        <v>437</v>
      </c>
      <c r="B36" s="737" t="s">
        <v>585</v>
      </c>
      <c r="C36" s="699" t="s">
        <v>583</v>
      </c>
      <c r="D36" s="699" t="s">
        <v>584</v>
      </c>
      <c r="E36" s="762" t="s">
        <v>74</v>
      </c>
      <c r="F36" s="563" t="s">
        <v>613</v>
      </c>
      <c r="G36" s="94" t="s">
        <v>75</v>
      </c>
      <c r="H36" s="629" t="s">
        <v>586</v>
      </c>
      <c r="I36" s="152"/>
      <c r="J36" s="151"/>
      <c r="K36" s="151"/>
      <c r="L36" s="152"/>
      <c r="M36" s="495">
        <f t="shared" si="0"/>
        <v>0</v>
      </c>
      <c r="N36" s="704"/>
      <c r="O36" s="31"/>
      <c r="P36" s="31"/>
      <c r="Q36" s="31"/>
      <c r="R36" s="31"/>
      <c r="S36" s="31"/>
      <c r="T36" s="31"/>
      <c r="U36" s="31"/>
      <c r="V36" s="31"/>
      <c r="W36" s="31"/>
      <c r="X36" s="31"/>
      <c r="Y36" s="31"/>
      <c r="Z36" s="64"/>
      <c r="AA36" s="496"/>
    </row>
    <row r="37" spans="1:27" ht="22.5" customHeight="1">
      <c r="A37" s="735"/>
      <c r="B37" s="738"/>
      <c r="C37" s="691"/>
      <c r="D37" s="691"/>
      <c r="E37" s="763"/>
      <c r="F37" s="746"/>
      <c r="G37" s="172" t="s">
        <v>614</v>
      </c>
      <c r="H37" s="652"/>
      <c r="I37" s="152"/>
      <c r="J37" s="151"/>
      <c r="K37" s="151"/>
      <c r="L37" s="152"/>
      <c r="M37" s="495">
        <f t="shared" si="0"/>
        <v>0</v>
      </c>
      <c r="N37" s="704"/>
      <c r="O37" s="31"/>
      <c r="P37" s="31"/>
      <c r="Q37" s="31"/>
      <c r="R37" s="31"/>
      <c r="S37" s="31"/>
      <c r="T37" s="31"/>
      <c r="U37" s="31"/>
      <c r="V37" s="155" t="s">
        <v>219</v>
      </c>
      <c r="W37" s="31"/>
      <c r="X37" s="31"/>
      <c r="Y37" s="31"/>
      <c r="Z37" s="64"/>
      <c r="AA37" s="496"/>
    </row>
    <row r="38" spans="1:27" ht="22.5" customHeight="1">
      <c r="A38" s="735"/>
      <c r="B38" s="738"/>
      <c r="C38" s="691"/>
      <c r="D38" s="691"/>
      <c r="E38" s="763"/>
      <c r="F38" s="747"/>
      <c r="G38" s="94" t="s">
        <v>76</v>
      </c>
      <c r="H38" s="652"/>
      <c r="I38" s="152"/>
      <c r="J38" s="151"/>
      <c r="K38" s="151"/>
      <c r="L38" s="152"/>
      <c r="M38" s="495">
        <f t="shared" si="0"/>
        <v>0</v>
      </c>
      <c r="N38" s="704"/>
      <c r="O38" s="31"/>
      <c r="P38" s="31"/>
      <c r="Q38" s="31"/>
      <c r="R38" s="31"/>
      <c r="S38" s="31"/>
      <c r="T38" s="31"/>
      <c r="U38" s="31"/>
      <c r="V38" s="33"/>
      <c r="W38" s="31"/>
      <c r="X38" s="31"/>
      <c r="Y38" s="31"/>
      <c r="Z38" s="64"/>
      <c r="AA38" s="496"/>
    </row>
    <row r="39" spans="1:27" ht="22.5" customHeight="1">
      <c r="A39" s="735"/>
      <c r="B39" s="738"/>
      <c r="C39" s="691"/>
      <c r="D39" s="691"/>
      <c r="E39" s="763"/>
      <c r="F39" s="731" t="s">
        <v>393</v>
      </c>
      <c r="G39" s="172" t="s">
        <v>615</v>
      </c>
      <c r="H39" s="652"/>
      <c r="I39" s="152"/>
      <c r="J39" s="151"/>
      <c r="K39" s="151"/>
      <c r="L39" s="152"/>
      <c r="M39" s="495">
        <f t="shared" si="0"/>
        <v>0</v>
      </c>
      <c r="N39" s="704"/>
      <c r="O39" s="31"/>
      <c r="P39" s="31"/>
      <c r="Q39" s="31"/>
      <c r="R39" s="31"/>
      <c r="S39" s="31"/>
      <c r="T39" s="31"/>
      <c r="U39" s="31"/>
      <c r="V39" s="33"/>
      <c r="W39" s="31"/>
      <c r="X39" s="31"/>
      <c r="Y39" s="31"/>
      <c r="Z39" s="64"/>
      <c r="AA39" s="719"/>
    </row>
    <row r="40" spans="1:27" ht="22.5" customHeight="1">
      <c r="A40" s="736"/>
      <c r="B40" s="739"/>
      <c r="C40" s="691"/>
      <c r="D40" s="691"/>
      <c r="E40" s="764"/>
      <c r="F40" s="653"/>
      <c r="G40" s="172" t="s">
        <v>616</v>
      </c>
      <c r="H40" s="653"/>
      <c r="I40" s="152"/>
      <c r="J40" s="151"/>
      <c r="K40" s="151"/>
      <c r="L40" s="152"/>
      <c r="M40" s="495">
        <f t="shared" si="0"/>
        <v>0</v>
      </c>
      <c r="N40" s="704"/>
      <c r="O40" s="31"/>
      <c r="P40" s="31"/>
      <c r="Q40" s="31"/>
      <c r="R40" s="31"/>
      <c r="S40" s="31"/>
      <c r="T40" s="31"/>
      <c r="U40" s="31"/>
      <c r="V40" s="155" t="s">
        <v>219</v>
      </c>
      <c r="W40" s="31"/>
      <c r="X40" s="31"/>
      <c r="Y40" s="31"/>
      <c r="Z40" s="64"/>
      <c r="AA40" s="720"/>
    </row>
    <row r="41" spans="1:27" ht="18">
      <c r="A41" s="146" t="s">
        <v>166</v>
      </c>
      <c r="B41" s="745" t="s">
        <v>600</v>
      </c>
      <c r="C41" s="745"/>
      <c r="D41" s="42"/>
      <c r="E41" s="38"/>
      <c r="F41" s="38"/>
      <c r="G41" s="38"/>
      <c r="H41" s="38"/>
      <c r="I41" s="153"/>
      <c r="J41" s="153"/>
      <c r="K41" s="153"/>
      <c r="L41" s="153"/>
      <c r="M41" s="495">
        <f t="shared" si="0"/>
        <v>0</v>
      </c>
      <c r="N41" s="704"/>
      <c r="O41" s="38"/>
      <c r="P41" s="38"/>
      <c r="Q41" s="38"/>
      <c r="R41" s="38"/>
      <c r="S41" s="38"/>
      <c r="T41" s="38"/>
      <c r="U41" s="38"/>
      <c r="V41" s="38"/>
      <c r="W41" s="38"/>
      <c r="X41" s="38"/>
      <c r="Y41" s="38"/>
      <c r="Z41" s="49"/>
      <c r="AA41" s="409"/>
    </row>
    <row r="42" spans="1:27" ht="63.75" customHeight="1" thickBot="1">
      <c r="A42" s="145" t="s">
        <v>601</v>
      </c>
      <c r="B42" s="145" t="s">
        <v>602</v>
      </c>
      <c r="C42" s="145" t="s">
        <v>603</v>
      </c>
      <c r="D42" s="145" t="s">
        <v>604</v>
      </c>
      <c r="E42" s="81" t="s">
        <v>605</v>
      </c>
      <c r="F42" s="81" t="s">
        <v>606</v>
      </c>
      <c r="G42" s="81" t="s">
        <v>607</v>
      </c>
      <c r="H42" s="81" t="s">
        <v>608</v>
      </c>
      <c r="I42" s="151"/>
      <c r="J42" s="151">
        <v>10000000</v>
      </c>
      <c r="K42" s="151"/>
      <c r="L42" s="154"/>
      <c r="M42" s="495"/>
      <c r="N42" s="704"/>
      <c r="O42" s="30"/>
      <c r="P42" s="30"/>
      <c r="Q42" s="30"/>
      <c r="R42" s="30"/>
      <c r="S42" s="30"/>
      <c r="T42" s="30"/>
      <c r="U42" s="30"/>
      <c r="V42" s="30"/>
      <c r="W42" s="30"/>
      <c r="X42" s="30"/>
      <c r="Y42" s="30"/>
      <c r="Z42" s="37"/>
      <c r="AA42" s="409"/>
    </row>
    <row r="43" spans="1:27" s="271" customFormat="1" ht="14.25" thickBot="1" thickTop="1">
      <c r="A43" s="583" t="s">
        <v>743</v>
      </c>
      <c r="B43" s="583"/>
      <c r="C43" s="583"/>
      <c r="D43" s="583"/>
      <c r="E43" s="583"/>
      <c r="F43" s="583"/>
      <c r="G43" s="583"/>
      <c r="H43" s="583"/>
      <c r="I43" s="330">
        <f>SUM(I39:I42)</f>
        <v>0</v>
      </c>
      <c r="J43" s="330">
        <f>SUM(J10:J42)</f>
        <v>158000000</v>
      </c>
      <c r="K43" s="330">
        <f>SUM(K10:K42)</f>
        <v>0</v>
      </c>
      <c r="L43" s="330">
        <f>SUM(L10:L42)</f>
        <v>0</v>
      </c>
      <c r="M43" s="330">
        <f>SUM(M10:M42)</f>
        <v>158000000</v>
      </c>
      <c r="N43" s="584"/>
      <c r="O43" s="584"/>
      <c r="P43" s="584"/>
      <c r="Q43" s="584"/>
      <c r="R43" s="584"/>
      <c r="S43" s="584"/>
      <c r="T43" s="584"/>
      <c r="U43" s="584"/>
      <c r="V43" s="584"/>
      <c r="W43" s="584"/>
      <c r="X43" s="584"/>
      <c r="Y43" s="584"/>
      <c r="Z43" s="584"/>
      <c r="AA43" s="497">
        <f>SUM(AA10:AA42)/4</f>
        <v>0.125</v>
      </c>
    </row>
    <row r="44" ht="18.75" thickTop="1"/>
  </sheetData>
  <sheetProtection/>
  <mergeCells count="118">
    <mergeCell ref="V10:V14"/>
    <mergeCell ref="W10:W14"/>
    <mergeCell ref="X10:X14"/>
    <mergeCell ref="Y10:Y14"/>
    <mergeCell ref="Z10:Z14"/>
    <mergeCell ref="P10:P14"/>
    <mergeCell ref="Q10:Q14"/>
    <mergeCell ref="R10:R14"/>
    <mergeCell ref="S10:S14"/>
    <mergeCell ref="T10:T14"/>
    <mergeCell ref="U10:U14"/>
    <mergeCell ref="I10:I14"/>
    <mergeCell ref="J10:J14"/>
    <mergeCell ref="K10:K14"/>
    <mergeCell ref="L10:L14"/>
    <mergeCell ref="M10:M14"/>
    <mergeCell ref="O10:O14"/>
    <mergeCell ref="I29:I32"/>
    <mergeCell ref="J29:J32"/>
    <mergeCell ref="K29:K32"/>
    <mergeCell ref="L29:L32"/>
    <mergeCell ref="M29:M32"/>
    <mergeCell ref="I24:I28"/>
    <mergeCell ref="J24:J28"/>
    <mergeCell ref="K24:K28"/>
    <mergeCell ref="L24:L28"/>
    <mergeCell ref="M24:M28"/>
    <mergeCell ref="G8:G9"/>
    <mergeCell ref="H8:H9"/>
    <mergeCell ref="A43:H43"/>
    <mergeCell ref="N43:Z43"/>
    <mergeCell ref="AA8:AA9"/>
    <mergeCell ref="E36:E40"/>
    <mergeCell ref="H36:H40"/>
    <mergeCell ref="E24:E26"/>
    <mergeCell ref="E27:E28"/>
    <mergeCell ref="E8:E9"/>
    <mergeCell ref="F8:F9"/>
    <mergeCell ref="C15:C17"/>
    <mergeCell ref="C18:C23"/>
    <mergeCell ref="D15:D17"/>
    <mergeCell ref="D24:D28"/>
    <mergeCell ref="F27:F28"/>
    <mergeCell ref="B6:P6"/>
    <mergeCell ref="A1:Z1"/>
    <mergeCell ref="A2:Z2"/>
    <mergeCell ref="A8:A9"/>
    <mergeCell ref="B8:B9"/>
    <mergeCell ref="A4:Z4"/>
    <mergeCell ref="O9:Q9"/>
    <mergeCell ref="R9:T9"/>
    <mergeCell ref="U9:W9"/>
    <mergeCell ref="O8:Z8"/>
    <mergeCell ref="B5:N5"/>
    <mergeCell ref="H21:H23"/>
    <mergeCell ref="C8:C9"/>
    <mergeCell ref="D8:D9"/>
    <mergeCell ref="M8:M9"/>
    <mergeCell ref="N8:N9"/>
    <mergeCell ref="H10:H14"/>
    <mergeCell ref="D18:D23"/>
    <mergeCell ref="F18:F20"/>
    <mergeCell ref="I8:L8"/>
    <mergeCell ref="A10:A14"/>
    <mergeCell ref="B10:B14"/>
    <mergeCell ref="C10:C14"/>
    <mergeCell ref="D10:D14"/>
    <mergeCell ref="E10:E14"/>
    <mergeCell ref="F10:F14"/>
    <mergeCell ref="A15:A23"/>
    <mergeCell ref="E33:E35"/>
    <mergeCell ref="A29:A32"/>
    <mergeCell ref="B29:B32"/>
    <mergeCell ref="C29:C32"/>
    <mergeCell ref="D29:D32"/>
    <mergeCell ref="E15:E17"/>
    <mergeCell ref="B15:B23"/>
    <mergeCell ref="E21:E23"/>
    <mergeCell ref="E29:E32"/>
    <mergeCell ref="B41:C41"/>
    <mergeCell ref="C36:C40"/>
    <mergeCell ref="D36:D40"/>
    <mergeCell ref="F33:F35"/>
    <mergeCell ref="B33:B35"/>
    <mergeCell ref="C33:C35"/>
    <mergeCell ref="D33:D35"/>
    <mergeCell ref="F36:F38"/>
    <mergeCell ref="F39:F40"/>
    <mergeCell ref="G29:G32"/>
    <mergeCell ref="AA24:AA28"/>
    <mergeCell ref="AA29:AA32"/>
    <mergeCell ref="A36:A40"/>
    <mergeCell ref="B36:B40"/>
    <mergeCell ref="A24:A28"/>
    <mergeCell ref="B24:B28"/>
    <mergeCell ref="C24:C28"/>
    <mergeCell ref="F24:F26"/>
    <mergeCell ref="G27:G28"/>
    <mergeCell ref="AA10:AA14"/>
    <mergeCell ref="B7:L7"/>
    <mergeCell ref="F29:F32"/>
    <mergeCell ref="E18:E20"/>
    <mergeCell ref="F21:F23"/>
    <mergeCell ref="AA18:AA20"/>
    <mergeCell ref="H15:H17"/>
    <mergeCell ref="H18:H20"/>
    <mergeCell ref="X9:Z9"/>
    <mergeCell ref="N10:N42"/>
    <mergeCell ref="A3:Z3"/>
    <mergeCell ref="AA15:AA17"/>
    <mergeCell ref="AA33:AA35"/>
    <mergeCell ref="AA39:AA40"/>
    <mergeCell ref="AA21:AA23"/>
    <mergeCell ref="H24:H28"/>
    <mergeCell ref="F15:F17"/>
    <mergeCell ref="H29:H32"/>
    <mergeCell ref="H33:H35"/>
    <mergeCell ref="A33:A35"/>
  </mergeCells>
  <printOptions/>
  <pageMargins left="0.92" right="0.22" top="0.57" bottom="0.75" header="0.3" footer="0.3"/>
  <pageSetup horizontalDpi="300" verticalDpi="300" orientation="landscape" paperSize="5" scale="60"/>
</worksheet>
</file>

<file path=xl/worksheets/sheet8.xml><?xml version="1.0" encoding="utf-8"?>
<worksheet xmlns="http://schemas.openxmlformats.org/spreadsheetml/2006/main" xmlns:r="http://schemas.openxmlformats.org/officeDocument/2006/relationships">
  <sheetPr>
    <tabColor rgb="FFFFFF00"/>
  </sheetPr>
  <dimension ref="A1:IV19"/>
  <sheetViews>
    <sheetView zoomScalePageLayoutView="0" workbookViewId="0" topLeftCell="I16">
      <selection activeCell="B6" sqref="B6:AA6"/>
    </sheetView>
  </sheetViews>
  <sheetFormatPr defaultColWidth="11.421875" defaultRowHeight="12.75"/>
  <cols>
    <col min="1" max="1" width="24.421875" style="0" customWidth="1"/>
    <col min="2" max="2" width="19.140625" style="0" customWidth="1"/>
    <col min="3" max="3" width="16.140625" style="0" customWidth="1"/>
    <col min="4" max="4" width="20.8515625" style="0" customWidth="1"/>
    <col min="5" max="5" width="16.28125" style="0" customWidth="1"/>
    <col min="6" max="6" width="14.8515625" style="0" customWidth="1"/>
    <col min="7" max="7" width="16.28125" style="0" customWidth="1"/>
    <col min="8" max="8" width="21.00390625" style="0" customWidth="1"/>
    <col min="9" max="13" width="15.421875" style="0" customWidth="1"/>
    <col min="14" max="14" width="18.28125" style="0" customWidth="1"/>
    <col min="15" max="26" width="2.7109375" style="0" customWidth="1"/>
  </cols>
  <sheetData>
    <row r="1" spans="1:27" ht="15.75">
      <c r="A1" s="786" t="s">
        <v>171</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row>
    <row r="2" spans="1:256" ht="15.75">
      <c r="A2" s="786" t="s">
        <v>199</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786"/>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786"/>
      <c r="BD2" s="582"/>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786"/>
      <c r="CE2" s="582"/>
      <c r="CF2" s="582"/>
      <c r="CG2" s="582"/>
      <c r="CH2" s="582"/>
      <c r="CI2" s="582"/>
      <c r="CJ2" s="582"/>
      <c r="CK2" s="582"/>
      <c r="CL2" s="582"/>
      <c r="CM2" s="582"/>
      <c r="CN2" s="582"/>
      <c r="CO2" s="582"/>
      <c r="CP2" s="582"/>
      <c r="CQ2" s="582"/>
      <c r="CR2" s="582"/>
      <c r="CS2" s="582"/>
      <c r="CT2" s="582"/>
      <c r="CU2" s="582"/>
      <c r="CV2" s="582"/>
      <c r="CW2" s="582"/>
      <c r="CX2" s="582"/>
      <c r="CY2" s="582"/>
      <c r="CZ2" s="582"/>
      <c r="DA2" s="582"/>
      <c r="DB2" s="582"/>
      <c r="DC2" s="582"/>
      <c r="DD2" s="582"/>
      <c r="DE2" s="786"/>
      <c r="DF2" s="582"/>
      <c r="DG2" s="582"/>
      <c r="DH2" s="582"/>
      <c r="DI2" s="582"/>
      <c r="DJ2" s="582"/>
      <c r="DK2" s="582"/>
      <c r="DL2" s="582"/>
      <c r="DM2" s="582"/>
      <c r="DN2" s="582"/>
      <c r="DO2" s="582"/>
      <c r="DP2" s="582"/>
      <c r="DQ2" s="582"/>
      <c r="DR2" s="582"/>
      <c r="DS2" s="582"/>
      <c r="DT2" s="582"/>
      <c r="DU2" s="582"/>
      <c r="DV2" s="582"/>
      <c r="DW2" s="582"/>
      <c r="DX2" s="582"/>
      <c r="DY2" s="582"/>
      <c r="DZ2" s="582"/>
      <c r="EA2" s="582"/>
      <c r="EB2" s="582"/>
      <c r="EC2" s="582"/>
      <c r="ED2" s="582"/>
      <c r="EE2" s="582"/>
      <c r="EF2" s="786"/>
      <c r="EG2" s="582"/>
      <c r="EH2" s="582"/>
      <c r="EI2" s="582"/>
      <c r="EJ2" s="582"/>
      <c r="EK2" s="582"/>
      <c r="EL2" s="582"/>
      <c r="EM2" s="582"/>
      <c r="EN2" s="582"/>
      <c r="EO2" s="582"/>
      <c r="EP2" s="582"/>
      <c r="EQ2" s="582"/>
      <c r="ER2" s="582"/>
      <c r="ES2" s="582"/>
      <c r="ET2" s="582"/>
      <c r="EU2" s="582"/>
      <c r="EV2" s="582"/>
      <c r="EW2" s="582"/>
      <c r="EX2" s="582"/>
      <c r="EY2" s="582"/>
      <c r="EZ2" s="582"/>
      <c r="FA2" s="582"/>
      <c r="FB2" s="582"/>
      <c r="FC2" s="582"/>
      <c r="FD2" s="582"/>
      <c r="FE2" s="582"/>
      <c r="FF2" s="582"/>
      <c r="FG2" s="786"/>
      <c r="FH2" s="582"/>
      <c r="FI2" s="582"/>
      <c r="FJ2" s="582"/>
      <c r="FK2" s="582"/>
      <c r="FL2" s="582"/>
      <c r="FM2" s="582"/>
      <c r="FN2" s="582"/>
      <c r="FO2" s="582"/>
      <c r="FP2" s="582"/>
      <c r="FQ2" s="582"/>
      <c r="FR2" s="582"/>
      <c r="FS2" s="582"/>
      <c r="FT2" s="582"/>
      <c r="FU2" s="582"/>
      <c r="FV2" s="582"/>
      <c r="FW2" s="582"/>
      <c r="FX2" s="582"/>
      <c r="FY2" s="582"/>
      <c r="FZ2" s="582"/>
      <c r="GA2" s="582"/>
      <c r="GB2" s="582"/>
      <c r="GC2" s="582"/>
      <c r="GD2" s="582"/>
      <c r="GE2" s="582"/>
      <c r="GF2" s="582"/>
      <c r="GG2" s="582"/>
      <c r="GH2" s="786"/>
      <c r="GI2" s="582"/>
      <c r="GJ2" s="582"/>
      <c r="GK2" s="582"/>
      <c r="GL2" s="582"/>
      <c r="GM2" s="582"/>
      <c r="GN2" s="582"/>
      <c r="GO2" s="582"/>
      <c r="GP2" s="582"/>
      <c r="GQ2" s="582"/>
      <c r="GR2" s="582"/>
      <c r="GS2" s="582"/>
      <c r="GT2" s="582"/>
      <c r="GU2" s="582"/>
      <c r="GV2" s="582"/>
      <c r="GW2" s="582"/>
      <c r="GX2" s="582"/>
      <c r="GY2" s="582"/>
      <c r="GZ2" s="582"/>
      <c r="HA2" s="582"/>
      <c r="HB2" s="582"/>
      <c r="HC2" s="582"/>
      <c r="HD2" s="582"/>
      <c r="HE2" s="582"/>
      <c r="HF2" s="582"/>
      <c r="HG2" s="582"/>
      <c r="HH2" s="582"/>
      <c r="HI2" s="786"/>
      <c r="HJ2" s="582"/>
      <c r="HK2" s="582"/>
      <c r="HL2" s="582"/>
      <c r="HM2" s="582"/>
      <c r="HN2" s="582"/>
      <c r="HO2" s="582"/>
      <c r="HP2" s="582"/>
      <c r="HQ2" s="582"/>
      <c r="HR2" s="582"/>
      <c r="HS2" s="582"/>
      <c r="HT2" s="582"/>
      <c r="HU2" s="582"/>
      <c r="HV2" s="582"/>
      <c r="HW2" s="582"/>
      <c r="HX2" s="582"/>
      <c r="HY2" s="582"/>
      <c r="HZ2" s="582"/>
      <c r="IA2" s="582"/>
      <c r="IB2" s="582"/>
      <c r="IC2" s="582"/>
      <c r="ID2" s="582"/>
      <c r="IE2" s="582"/>
      <c r="IF2" s="582"/>
      <c r="IG2" s="582"/>
      <c r="IH2" s="582"/>
      <c r="II2" s="582"/>
      <c r="IJ2" s="786"/>
      <c r="IK2" s="582"/>
      <c r="IL2" s="582"/>
      <c r="IM2" s="582"/>
      <c r="IN2" s="582"/>
      <c r="IO2" s="582"/>
      <c r="IP2" s="582"/>
      <c r="IQ2" s="582"/>
      <c r="IR2" s="582"/>
      <c r="IS2" s="582"/>
      <c r="IT2" s="582"/>
      <c r="IU2" s="582"/>
      <c r="IV2" s="582"/>
    </row>
    <row r="3" spans="1:256" ht="15.75">
      <c r="A3" s="786" t="s">
        <v>172</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786"/>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786"/>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786"/>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582"/>
      <c r="DD3" s="582"/>
      <c r="DE3" s="786"/>
      <c r="DF3" s="582"/>
      <c r="DG3" s="582"/>
      <c r="DH3" s="582"/>
      <c r="DI3" s="582"/>
      <c r="DJ3" s="582"/>
      <c r="DK3" s="582"/>
      <c r="DL3" s="582"/>
      <c r="DM3" s="582"/>
      <c r="DN3" s="582"/>
      <c r="DO3" s="582"/>
      <c r="DP3" s="582"/>
      <c r="DQ3" s="582"/>
      <c r="DR3" s="582"/>
      <c r="DS3" s="582"/>
      <c r="DT3" s="582"/>
      <c r="DU3" s="582"/>
      <c r="DV3" s="582"/>
      <c r="DW3" s="582"/>
      <c r="DX3" s="582"/>
      <c r="DY3" s="582"/>
      <c r="DZ3" s="582"/>
      <c r="EA3" s="582"/>
      <c r="EB3" s="582"/>
      <c r="EC3" s="582"/>
      <c r="ED3" s="582"/>
      <c r="EE3" s="582"/>
      <c r="EF3" s="786"/>
      <c r="EG3" s="582"/>
      <c r="EH3" s="582"/>
      <c r="EI3" s="582"/>
      <c r="EJ3" s="582"/>
      <c r="EK3" s="582"/>
      <c r="EL3" s="582"/>
      <c r="EM3" s="582"/>
      <c r="EN3" s="582"/>
      <c r="EO3" s="582"/>
      <c r="EP3" s="582"/>
      <c r="EQ3" s="582"/>
      <c r="ER3" s="582"/>
      <c r="ES3" s="582"/>
      <c r="ET3" s="582"/>
      <c r="EU3" s="582"/>
      <c r="EV3" s="582"/>
      <c r="EW3" s="582"/>
      <c r="EX3" s="582"/>
      <c r="EY3" s="582"/>
      <c r="EZ3" s="582"/>
      <c r="FA3" s="582"/>
      <c r="FB3" s="582"/>
      <c r="FC3" s="582"/>
      <c r="FD3" s="582"/>
      <c r="FE3" s="582"/>
      <c r="FF3" s="582"/>
      <c r="FG3" s="786"/>
      <c r="FH3" s="582"/>
      <c r="FI3" s="582"/>
      <c r="FJ3" s="582"/>
      <c r="FK3" s="582"/>
      <c r="FL3" s="582"/>
      <c r="FM3" s="582"/>
      <c r="FN3" s="582"/>
      <c r="FO3" s="582"/>
      <c r="FP3" s="582"/>
      <c r="FQ3" s="582"/>
      <c r="FR3" s="582"/>
      <c r="FS3" s="582"/>
      <c r="FT3" s="582"/>
      <c r="FU3" s="582"/>
      <c r="FV3" s="582"/>
      <c r="FW3" s="582"/>
      <c r="FX3" s="582"/>
      <c r="FY3" s="582"/>
      <c r="FZ3" s="582"/>
      <c r="GA3" s="582"/>
      <c r="GB3" s="582"/>
      <c r="GC3" s="582"/>
      <c r="GD3" s="582"/>
      <c r="GE3" s="582"/>
      <c r="GF3" s="582"/>
      <c r="GG3" s="582"/>
      <c r="GH3" s="786"/>
      <c r="GI3" s="582"/>
      <c r="GJ3" s="582"/>
      <c r="GK3" s="582"/>
      <c r="GL3" s="582"/>
      <c r="GM3" s="582"/>
      <c r="GN3" s="582"/>
      <c r="GO3" s="582"/>
      <c r="GP3" s="582"/>
      <c r="GQ3" s="582"/>
      <c r="GR3" s="582"/>
      <c r="GS3" s="582"/>
      <c r="GT3" s="582"/>
      <c r="GU3" s="582"/>
      <c r="GV3" s="582"/>
      <c r="GW3" s="582"/>
      <c r="GX3" s="582"/>
      <c r="GY3" s="582"/>
      <c r="GZ3" s="582"/>
      <c r="HA3" s="582"/>
      <c r="HB3" s="582"/>
      <c r="HC3" s="582"/>
      <c r="HD3" s="582"/>
      <c r="HE3" s="582"/>
      <c r="HF3" s="582"/>
      <c r="HG3" s="582"/>
      <c r="HH3" s="582"/>
      <c r="HI3" s="786"/>
      <c r="HJ3" s="582"/>
      <c r="HK3" s="582"/>
      <c r="HL3" s="582"/>
      <c r="HM3" s="582"/>
      <c r="HN3" s="582"/>
      <c r="HO3" s="582"/>
      <c r="HP3" s="582"/>
      <c r="HQ3" s="582"/>
      <c r="HR3" s="582"/>
      <c r="HS3" s="582"/>
      <c r="HT3" s="582"/>
      <c r="HU3" s="582"/>
      <c r="HV3" s="582"/>
      <c r="HW3" s="582"/>
      <c r="HX3" s="582"/>
      <c r="HY3" s="582"/>
      <c r="HZ3" s="582"/>
      <c r="IA3" s="582"/>
      <c r="IB3" s="582"/>
      <c r="IC3" s="582"/>
      <c r="ID3" s="582"/>
      <c r="IE3" s="582"/>
      <c r="IF3" s="582"/>
      <c r="IG3" s="582"/>
      <c r="IH3" s="582"/>
      <c r="II3" s="582"/>
      <c r="IJ3" s="786"/>
      <c r="IK3" s="582"/>
      <c r="IL3" s="582"/>
      <c r="IM3" s="582"/>
      <c r="IN3" s="582"/>
      <c r="IO3" s="582"/>
      <c r="IP3" s="582"/>
      <c r="IQ3" s="582"/>
      <c r="IR3" s="582"/>
      <c r="IS3" s="582"/>
      <c r="IT3" s="582"/>
      <c r="IU3" s="582"/>
      <c r="IV3" s="582"/>
    </row>
    <row r="4" spans="1:256" s="79" customFormat="1" ht="15.75">
      <c r="A4" s="786"/>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786"/>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786"/>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786"/>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786"/>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786"/>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786"/>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786"/>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786"/>
      <c r="HJ4" s="582"/>
      <c r="HK4" s="582"/>
      <c r="HL4" s="582"/>
      <c r="HM4" s="582"/>
      <c r="HN4" s="582"/>
      <c r="HO4" s="582"/>
      <c r="HP4" s="582"/>
      <c r="HQ4" s="582"/>
      <c r="HR4" s="582"/>
      <c r="HS4" s="582"/>
      <c r="HT4" s="582"/>
      <c r="HU4" s="582"/>
      <c r="HV4" s="582"/>
      <c r="HW4" s="582"/>
      <c r="HX4" s="582"/>
      <c r="HY4" s="582"/>
      <c r="HZ4" s="582"/>
      <c r="IA4" s="582"/>
      <c r="IB4" s="582"/>
      <c r="IC4" s="582"/>
      <c r="ID4" s="582"/>
      <c r="IE4" s="582"/>
      <c r="IF4" s="582"/>
      <c r="IG4" s="582"/>
      <c r="IH4" s="582"/>
      <c r="II4" s="582"/>
      <c r="IJ4" s="786"/>
      <c r="IK4" s="582"/>
      <c r="IL4" s="582"/>
      <c r="IM4" s="582"/>
      <c r="IN4" s="582"/>
      <c r="IO4" s="582"/>
      <c r="IP4" s="582"/>
      <c r="IQ4" s="582"/>
      <c r="IR4" s="582"/>
      <c r="IS4" s="582"/>
      <c r="IT4" s="582"/>
      <c r="IU4" s="582"/>
      <c r="IV4" s="582"/>
    </row>
    <row r="5" spans="1:27" ht="15.75">
      <c r="A5" s="318" t="s">
        <v>218</v>
      </c>
      <c r="B5" s="787" t="s">
        <v>283</v>
      </c>
      <c r="C5" s="788"/>
      <c r="D5" s="788"/>
      <c r="E5" s="788"/>
      <c r="F5" s="788"/>
      <c r="G5" s="788"/>
      <c r="H5" s="788"/>
      <c r="I5" s="788"/>
      <c r="J5" s="788"/>
      <c r="K5" s="788"/>
      <c r="L5" s="788"/>
      <c r="M5" s="788"/>
      <c r="N5" s="788"/>
      <c r="O5" s="788"/>
      <c r="P5" s="788"/>
      <c r="Q5" s="788"/>
      <c r="R5" s="788"/>
      <c r="S5" s="788"/>
      <c r="T5" s="788"/>
      <c r="U5" s="788"/>
      <c r="V5" s="788"/>
      <c r="W5" s="788"/>
      <c r="X5" s="788"/>
      <c r="Y5" s="788"/>
      <c r="Z5" s="788"/>
      <c r="AA5" s="788"/>
    </row>
    <row r="6" spans="1:27" ht="15.75">
      <c r="A6" s="40" t="s">
        <v>165</v>
      </c>
      <c r="B6" s="789" t="s">
        <v>339</v>
      </c>
      <c r="C6" s="790"/>
      <c r="D6" s="790"/>
      <c r="E6" s="790"/>
      <c r="F6" s="790"/>
      <c r="G6" s="790"/>
      <c r="H6" s="790"/>
      <c r="I6" s="790"/>
      <c r="J6" s="790"/>
      <c r="K6" s="790"/>
      <c r="L6" s="790"/>
      <c r="M6" s="790"/>
      <c r="N6" s="790"/>
      <c r="O6" s="790"/>
      <c r="P6" s="790"/>
      <c r="Q6" s="790"/>
      <c r="R6" s="790"/>
      <c r="S6" s="790"/>
      <c r="T6" s="790"/>
      <c r="U6" s="790"/>
      <c r="V6" s="790"/>
      <c r="W6" s="790"/>
      <c r="X6" s="790"/>
      <c r="Y6" s="790"/>
      <c r="Z6" s="790"/>
      <c r="AA6" s="790"/>
    </row>
    <row r="7" spans="1:27" ht="16.5" thickBot="1">
      <c r="A7" s="41" t="s">
        <v>166</v>
      </c>
      <c r="B7" s="791" t="s">
        <v>677</v>
      </c>
      <c r="C7" s="792"/>
      <c r="D7" s="792"/>
      <c r="E7" s="792"/>
      <c r="F7" s="792"/>
      <c r="G7" s="792"/>
      <c r="H7" s="792"/>
      <c r="I7" s="792"/>
      <c r="J7" s="792"/>
      <c r="K7" s="792"/>
      <c r="L7" s="792"/>
      <c r="M7" s="792"/>
      <c r="N7" s="792"/>
      <c r="O7" s="792"/>
      <c r="P7" s="792"/>
      <c r="Q7" s="792"/>
      <c r="R7" s="792"/>
      <c r="S7" s="792"/>
      <c r="T7" s="792"/>
      <c r="U7" s="792"/>
      <c r="V7" s="792"/>
      <c r="W7" s="792"/>
      <c r="X7" s="792"/>
      <c r="Y7" s="792"/>
      <c r="Z7" s="792"/>
      <c r="AA7" s="792"/>
    </row>
    <row r="8" spans="1:27" s="212" customFormat="1" ht="18" customHeight="1" thickBot="1" thickTop="1">
      <c r="A8" s="685" t="s">
        <v>162</v>
      </c>
      <c r="B8" s="686" t="s">
        <v>168</v>
      </c>
      <c r="C8" s="686" t="s">
        <v>167</v>
      </c>
      <c r="D8" s="686" t="s">
        <v>170</v>
      </c>
      <c r="E8" s="686" t="s">
        <v>154</v>
      </c>
      <c r="F8" s="686" t="s">
        <v>169</v>
      </c>
      <c r="G8" s="686" t="s">
        <v>155</v>
      </c>
      <c r="H8" s="686" t="s">
        <v>174</v>
      </c>
      <c r="I8" s="689" t="s">
        <v>156</v>
      </c>
      <c r="J8" s="689"/>
      <c r="K8" s="689"/>
      <c r="L8" s="689"/>
      <c r="M8" s="689" t="s">
        <v>163</v>
      </c>
      <c r="N8" s="689" t="s">
        <v>161</v>
      </c>
      <c r="O8" s="686" t="s">
        <v>173</v>
      </c>
      <c r="P8" s="686"/>
      <c r="Q8" s="686"/>
      <c r="R8" s="686"/>
      <c r="S8" s="686"/>
      <c r="T8" s="686"/>
      <c r="U8" s="686"/>
      <c r="V8" s="686"/>
      <c r="W8" s="686"/>
      <c r="X8" s="686"/>
      <c r="Y8" s="686"/>
      <c r="Z8" s="686"/>
      <c r="AA8" s="689"/>
    </row>
    <row r="9" spans="1:27" s="212" customFormat="1" ht="17.25" customHeight="1" thickBot="1" thickTop="1">
      <c r="A9" s="685"/>
      <c r="B9" s="686"/>
      <c r="C9" s="686"/>
      <c r="D9" s="686"/>
      <c r="E9" s="686"/>
      <c r="F9" s="686"/>
      <c r="G9" s="686"/>
      <c r="H9" s="686"/>
      <c r="I9" s="317" t="s">
        <v>157</v>
      </c>
      <c r="J9" s="317" t="s">
        <v>158</v>
      </c>
      <c r="K9" s="317" t="s">
        <v>159</v>
      </c>
      <c r="L9" s="317" t="s">
        <v>160</v>
      </c>
      <c r="M9" s="689"/>
      <c r="N9" s="689"/>
      <c r="O9" s="689">
        <v>1</v>
      </c>
      <c r="P9" s="689"/>
      <c r="Q9" s="689"/>
      <c r="R9" s="689">
        <v>2</v>
      </c>
      <c r="S9" s="689"/>
      <c r="T9" s="689"/>
      <c r="U9" s="689">
        <v>3</v>
      </c>
      <c r="V9" s="689"/>
      <c r="W9" s="689"/>
      <c r="X9" s="689">
        <v>4</v>
      </c>
      <c r="Y9" s="689"/>
      <c r="Z9" s="689"/>
      <c r="AA9" s="689"/>
    </row>
    <row r="10" spans="1:27" s="178" customFormat="1" ht="64.5" thickTop="1">
      <c r="A10" s="274" t="s">
        <v>679</v>
      </c>
      <c r="B10" s="278" t="s">
        <v>880</v>
      </c>
      <c r="C10" s="274" t="s">
        <v>680</v>
      </c>
      <c r="D10" s="274" t="s">
        <v>681</v>
      </c>
      <c r="E10" s="537" t="s">
        <v>1292</v>
      </c>
      <c r="F10" s="170" t="s">
        <v>881</v>
      </c>
      <c r="G10" s="170" t="s">
        <v>879</v>
      </c>
      <c r="H10" s="170" t="s">
        <v>427</v>
      </c>
      <c r="I10" s="184"/>
      <c r="J10" s="319"/>
      <c r="K10" s="215"/>
      <c r="L10" s="215"/>
      <c r="M10" s="219">
        <f>+I10+J10+K10+L10</f>
        <v>0</v>
      </c>
      <c r="N10" s="629" t="s">
        <v>842</v>
      </c>
      <c r="O10" s="155"/>
      <c r="P10" s="155"/>
      <c r="Q10" s="155"/>
      <c r="R10" s="155"/>
      <c r="S10" s="155"/>
      <c r="T10" s="155"/>
      <c r="U10" s="155"/>
      <c r="V10" s="155"/>
      <c r="W10" s="155"/>
      <c r="X10" s="155"/>
      <c r="Y10" s="155"/>
      <c r="Z10" s="155"/>
      <c r="AA10" s="530">
        <v>1</v>
      </c>
    </row>
    <row r="11" spans="1:27" s="178" customFormat="1" ht="38.25">
      <c r="A11" s="783"/>
      <c r="B11" s="742"/>
      <c r="C11" s="783"/>
      <c r="D11" s="782"/>
      <c r="E11" s="274" t="s">
        <v>48</v>
      </c>
      <c r="F11" s="320" t="s">
        <v>49</v>
      </c>
      <c r="G11" s="278" t="s">
        <v>50</v>
      </c>
      <c r="H11" s="320" t="s">
        <v>53</v>
      </c>
      <c r="I11" s="228"/>
      <c r="J11" s="215"/>
      <c r="K11" s="215"/>
      <c r="L11" s="215"/>
      <c r="M11" s="219">
        <f>+I11+J11+K11+L11</f>
        <v>0</v>
      </c>
      <c r="N11" s="648"/>
      <c r="O11" s="155"/>
      <c r="P11" s="155"/>
      <c r="Q11" s="155"/>
      <c r="R11" s="155"/>
      <c r="S11" s="155"/>
      <c r="T11" s="155"/>
      <c r="U11" s="155"/>
      <c r="V11" s="155"/>
      <c r="W11" s="155"/>
      <c r="X11" s="155"/>
      <c r="Y11" s="155"/>
      <c r="Z11" s="155"/>
      <c r="AA11" s="385"/>
    </row>
    <row r="12" spans="1:27" s="178" customFormat="1" ht="12.75">
      <c r="A12" s="784"/>
      <c r="B12" s="794"/>
      <c r="C12" s="784"/>
      <c r="D12" s="782"/>
      <c r="E12" s="782" t="s">
        <v>51</v>
      </c>
      <c r="F12" s="782" t="s">
        <v>52</v>
      </c>
      <c r="G12" s="278" t="s">
        <v>357</v>
      </c>
      <c r="H12" s="783" t="s">
        <v>54</v>
      </c>
      <c r="I12" s="796"/>
      <c r="J12" s="779"/>
      <c r="K12" s="779"/>
      <c r="L12" s="779"/>
      <c r="M12" s="655">
        <f>L12+I12+J12+K12</f>
        <v>0</v>
      </c>
      <c r="N12" s="648"/>
      <c r="O12" s="799"/>
      <c r="P12" s="799"/>
      <c r="Q12" s="799"/>
      <c r="R12" s="799"/>
      <c r="S12" s="799"/>
      <c r="T12" s="799"/>
      <c r="U12" s="799"/>
      <c r="V12" s="799"/>
      <c r="W12" s="799"/>
      <c r="X12" s="799"/>
      <c r="Y12" s="799"/>
      <c r="Z12" s="799"/>
      <c r="AA12" s="805"/>
    </row>
    <row r="13" spans="1:27" s="178" customFormat="1" ht="12.75">
      <c r="A13" s="784"/>
      <c r="B13" s="794"/>
      <c r="C13" s="784"/>
      <c r="D13" s="782"/>
      <c r="E13" s="782"/>
      <c r="F13" s="782"/>
      <c r="G13" s="278" t="s">
        <v>358</v>
      </c>
      <c r="H13" s="784"/>
      <c r="I13" s="797"/>
      <c r="J13" s="780"/>
      <c r="K13" s="780"/>
      <c r="L13" s="780"/>
      <c r="M13" s="656"/>
      <c r="N13" s="648"/>
      <c r="O13" s="800"/>
      <c r="P13" s="800"/>
      <c r="Q13" s="800"/>
      <c r="R13" s="800"/>
      <c r="S13" s="800"/>
      <c r="T13" s="800"/>
      <c r="U13" s="800"/>
      <c r="V13" s="800"/>
      <c r="W13" s="800"/>
      <c r="X13" s="800"/>
      <c r="Y13" s="800"/>
      <c r="Z13" s="800"/>
      <c r="AA13" s="806"/>
    </row>
    <row r="14" spans="1:27" s="178" customFormat="1" ht="12.75">
      <c r="A14" s="785"/>
      <c r="B14" s="753"/>
      <c r="C14" s="785"/>
      <c r="D14" s="782"/>
      <c r="E14" s="782"/>
      <c r="F14" s="782"/>
      <c r="G14" s="278" t="s">
        <v>84</v>
      </c>
      <c r="H14" s="785"/>
      <c r="I14" s="798"/>
      <c r="J14" s="781"/>
      <c r="K14" s="781"/>
      <c r="L14" s="781"/>
      <c r="M14" s="659"/>
      <c r="N14" s="648"/>
      <c r="O14" s="801"/>
      <c r="P14" s="801"/>
      <c r="Q14" s="801"/>
      <c r="R14" s="801"/>
      <c r="S14" s="801"/>
      <c r="T14" s="801"/>
      <c r="U14" s="801"/>
      <c r="V14" s="801"/>
      <c r="W14" s="801"/>
      <c r="X14" s="801"/>
      <c r="Y14" s="801"/>
      <c r="Z14" s="801"/>
      <c r="AA14" s="807"/>
    </row>
    <row r="15" spans="1:27" s="178" customFormat="1" ht="63.75">
      <c r="A15" s="274" t="s">
        <v>682</v>
      </c>
      <c r="B15" s="278" t="s">
        <v>678</v>
      </c>
      <c r="C15" s="274" t="s">
        <v>683</v>
      </c>
      <c r="D15" s="552" t="s">
        <v>684</v>
      </c>
      <c r="E15" s="614" t="s">
        <v>70</v>
      </c>
      <c r="F15" s="614" t="s">
        <v>71</v>
      </c>
      <c r="G15" s="170" t="s">
        <v>340</v>
      </c>
      <c r="H15" s="633" t="s">
        <v>341</v>
      </c>
      <c r="I15" s="779"/>
      <c r="J15" s="779">
        <v>250000000</v>
      </c>
      <c r="K15" s="779"/>
      <c r="L15" s="779"/>
      <c r="M15" s="655">
        <f>+I15+J15+K15+L15</f>
        <v>250000000</v>
      </c>
      <c r="N15" s="648"/>
      <c r="O15" s="799"/>
      <c r="P15" s="799"/>
      <c r="Q15" s="799"/>
      <c r="R15" s="799"/>
      <c r="S15" s="799"/>
      <c r="T15" s="799"/>
      <c r="U15" s="799"/>
      <c r="V15" s="799"/>
      <c r="W15" s="799"/>
      <c r="X15" s="799"/>
      <c r="Y15" s="799"/>
      <c r="Z15" s="799"/>
      <c r="AA15" s="802">
        <v>1.4</v>
      </c>
    </row>
    <row r="16" spans="1:27" s="178" customFormat="1" ht="25.5">
      <c r="A16" s="274"/>
      <c r="B16" s="278"/>
      <c r="C16" s="274"/>
      <c r="D16" s="274"/>
      <c r="E16" s="795"/>
      <c r="F16" s="614"/>
      <c r="G16" s="170" t="s">
        <v>342</v>
      </c>
      <c r="H16" s="614"/>
      <c r="I16" s="780"/>
      <c r="J16" s="780"/>
      <c r="K16" s="780"/>
      <c r="L16" s="780"/>
      <c r="M16" s="656"/>
      <c r="N16" s="648"/>
      <c r="O16" s="800"/>
      <c r="P16" s="800"/>
      <c r="Q16" s="800"/>
      <c r="R16" s="800"/>
      <c r="S16" s="800"/>
      <c r="T16" s="800"/>
      <c r="U16" s="800"/>
      <c r="V16" s="800"/>
      <c r="W16" s="800"/>
      <c r="X16" s="800"/>
      <c r="Y16" s="800"/>
      <c r="Z16" s="800"/>
      <c r="AA16" s="803"/>
    </row>
    <row r="17" spans="1:27" s="178" customFormat="1" ht="25.5">
      <c r="A17" s="274"/>
      <c r="B17" s="278"/>
      <c r="C17" s="274"/>
      <c r="D17" s="274"/>
      <c r="E17" s="795"/>
      <c r="F17" s="614"/>
      <c r="G17" s="170" t="s">
        <v>343</v>
      </c>
      <c r="H17" s="614"/>
      <c r="I17" s="781"/>
      <c r="J17" s="781"/>
      <c r="K17" s="781"/>
      <c r="L17" s="781"/>
      <c r="M17" s="659"/>
      <c r="N17" s="648"/>
      <c r="O17" s="801"/>
      <c r="P17" s="801"/>
      <c r="Q17" s="801"/>
      <c r="R17" s="801"/>
      <c r="S17" s="801"/>
      <c r="T17" s="801"/>
      <c r="U17" s="801"/>
      <c r="V17" s="801"/>
      <c r="W17" s="801"/>
      <c r="X17" s="801"/>
      <c r="Y17" s="801"/>
      <c r="Z17" s="801"/>
      <c r="AA17" s="804"/>
    </row>
    <row r="18" spans="1:27" s="178" customFormat="1" ht="26.25" thickBot="1">
      <c r="A18" s="321" t="s">
        <v>685</v>
      </c>
      <c r="B18" s="278" t="s">
        <v>688</v>
      </c>
      <c r="C18" s="274" t="s">
        <v>686</v>
      </c>
      <c r="D18" s="274" t="s">
        <v>687</v>
      </c>
      <c r="E18" s="274" t="s">
        <v>882</v>
      </c>
      <c r="F18" s="274" t="s">
        <v>883</v>
      </c>
      <c r="G18" s="274" t="s">
        <v>355</v>
      </c>
      <c r="H18" s="274" t="s">
        <v>884</v>
      </c>
      <c r="I18" s="322"/>
      <c r="J18" s="339"/>
      <c r="K18" s="322"/>
      <c r="L18" s="322"/>
      <c r="M18" s="219">
        <f>+I18+J18+K18+L18</f>
        <v>0</v>
      </c>
      <c r="N18" s="793"/>
      <c r="O18" s="155"/>
      <c r="P18" s="155"/>
      <c r="Q18" s="155"/>
      <c r="R18" s="155"/>
      <c r="S18" s="155"/>
      <c r="T18" s="155"/>
      <c r="U18" s="155"/>
      <c r="V18" s="155"/>
      <c r="W18" s="155"/>
      <c r="X18" s="155"/>
      <c r="Y18" s="155"/>
      <c r="Z18" s="155"/>
      <c r="AA18" s="385"/>
    </row>
    <row r="19" spans="1:27" s="271" customFormat="1" ht="14.25" thickBot="1" thickTop="1">
      <c r="A19" s="583" t="s">
        <v>743</v>
      </c>
      <c r="B19" s="583"/>
      <c r="C19" s="583"/>
      <c r="D19" s="583"/>
      <c r="E19" s="583"/>
      <c r="F19" s="583"/>
      <c r="G19" s="583"/>
      <c r="H19" s="583"/>
      <c r="I19" s="267">
        <f>SUM(I10:I18)</f>
        <v>0</v>
      </c>
      <c r="J19" s="267">
        <f>SUM(J10:J18)</f>
        <v>250000000</v>
      </c>
      <c r="K19" s="267">
        <f>SUM(K10:K18)</f>
        <v>0</v>
      </c>
      <c r="L19" s="267">
        <f>SUM(L10:L18)</f>
        <v>0</v>
      </c>
      <c r="M19" s="267">
        <f>SUM(M10:M18)</f>
        <v>250000000</v>
      </c>
      <c r="N19" s="584"/>
      <c r="O19" s="584"/>
      <c r="P19" s="584"/>
      <c r="Q19" s="584"/>
      <c r="R19" s="584"/>
      <c r="S19" s="584"/>
      <c r="T19" s="584"/>
      <c r="U19" s="584"/>
      <c r="V19" s="584"/>
      <c r="W19" s="584"/>
      <c r="X19" s="584"/>
      <c r="Y19" s="584"/>
      <c r="Z19" s="584"/>
      <c r="AA19" s="500">
        <f>SUM(AA10:AA18)/2</f>
        <v>1.2</v>
      </c>
    </row>
    <row r="20" ht="13.5" thickTop="1"/>
  </sheetData>
  <sheetProtection/>
  <mergeCells count="100">
    <mergeCell ref="AA12:AA14"/>
    <mergeCell ref="U12:U14"/>
    <mergeCell ref="V12:V14"/>
    <mergeCell ref="W12:W14"/>
    <mergeCell ref="X12:X14"/>
    <mergeCell ref="Y12:Y14"/>
    <mergeCell ref="Z12:Z14"/>
    <mergeCell ref="O12:O14"/>
    <mergeCell ref="P12:P14"/>
    <mergeCell ref="Q12:Q14"/>
    <mergeCell ref="R12:R14"/>
    <mergeCell ref="S12:S14"/>
    <mergeCell ref="T12:T14"/>
    <mergeCell ref="V15:V17"/>
    <mergeCell ref="W15:W17"/>
    <mergeCell ref="X15:X17"/>
    <mergeCell ref="Y15:Y17"/>
    <mergeCell ref="Z15:Z17"/>
    <mergeCell ref="AA15:AA17"/>
    <mergeCell ref="P15:P17"/>
    <mergeCell ref="Q15:Q17"/>
    <mergeCell ref="R15:R17"/>
    <mergeCell ref="S15:S17"/>
    <mergeCell ref="T15:T17"/>
    <mergeCell ref="U15:U17"/>
    <mergeCell ref="I15:I17"/>
    <mergeCell ref="J15:J17"/>
    <mergeCell ref="K15:K17"/>
    <mergeCell ref="L15:L17"/>
    <mergeCell ref="M15:M17"/>
    <mergeCell ref="O15:O17"/>
    <mergeCell ref="E15:E17"/>
    <mergeCell ref="F15:F17"/>
    <mergeCell ref="H15:H17"/>
    <mergeCell ref="B8:B9"/>
    <mergeCell ref="A8:A9"/>
    <mergeCell ref="N8:N9"/>
    <mergeCell ref="I8:L8"/>
    <mergeCell ref="C11:C14"/>
    <mergeCell ref="I12:I14"/>
    <mergeCell ref="J12:J14"/>
    <mergeCell ref="A1:AA1"/>
    <mergeCell ref="A2:AA2"/>
    <mergeCell ref="C8:C9"/>
    <mergeCell ref="D8:D9"/>
    <mergeCell ref="M8:M9"/>
    <mergeCell ref="O8:Z8"/>
    <mergeCell ref="H8:H9"/>
    <mergeCell ref="G8:G9"/>
    <mergeCell ref="F8:F9"/>
    <mergeCell ref="E8:E9"/>
    <mergeCell ref="AA8:AA9"/>
    <mergeCell ref="O9:Q9"/>
    <mergeCell ref="R9:T9"/>
    <mergeCell ref="U9:W9"/>
    <mergeCell ref="X9:Z9"/>
    <mergeCell ref="A19:H19"/>
    <mergeCell ref="N19:Z19"/>
    <mergeCell ref="N10:N18"/>
    <mergeCell ref="A11:A14"/>
    <mergeCell ref="B11:B14"/>
    <mergeCell ref="AB2:BB2"/>
    <mergeCell ref="BC2:CC2"/>
    <mergeCell ref="CD2:DD2"/>
    <mergeCell ref="DE2:EE2"/>
    <mergeCell ref="EF2:FF2"/>
    <mergeCell ref="FG2:GG2"/>
    <mergeCell ref="GH2:HH2"/>
    <mergeCell ref="HI2:II2"/>
    <mergeCell ref="IJ2:IV2"/>
    <mergeCell ref="A3:AA3"/>
    <mergeCell ref="AB3:BB3"/>
    <mergeCell ref="BC3:CC3"/>
    <mergeCell ref="CD3:DD3"/>
    <mergeCell ref="DE3:EE3"/>
    <mergeCell ref="EF3:FF3"/>
    <mergeCell ref="FG3:GG3"/>
    <mergeCell ref="GH3:HH3"/>
    <mergeCell ref="HI3:II3"/>
    <mergeCell ref="IJ3:IV3"/>
    <mergeCell ref="A4:AA4"/>
    <mergeCell ref="AB4:BB4"/>
    <mergeCell ref="BC4:CC4"/>
    <mergeCell ref="CD4:DD4"/>
    <mergeCell ref="DE4:EE4"/>
    <mergeCell ref="EF4:FF4"/>
    <mergeCell ref="FG4:GG4"/>
    <mergeCell ref="GH4:HH4"/>
    <mergeCell ref="HI4:II4"/>
    <mergeCell ref="IJ4:IV4"/>
    <mergeCell ref="B5:AA5"/>
    <mergeCell ref="B6:AA6"/>
    <mergeCell ref="B7:AA7"/>
    <mergeCell ref="K12:K14"/>
    <mergeCell ref="L12:L14"/>
    <mergeCell ref="M12:M14"/>
    <mergeCell ref="F12:F14"/>
    <mergeCell ref="D11:D14"/>
    <mergeCell ref="E12:E14"/>
    <mergeCell ref="H12:H14"/>
  </mergeCells>
  <printOptions/>
  <pageMargins left="1.27" right="0.7" top="0.75" bottom="0.75" header="0.3" footer="0.3"/>
  <pageSetup orientation="landscape" paperSize="5" scale="65"/>
</worksheet>
</file>

<file path=xl/worksheets/sheet9.xml><?xml version="1.0" encoding="utf-8"?>
<worksheet xmlns="http://schemas.openxmlformats.org/spreadsheetml/2006/main" xmlns:r="http://schemas.openxmlformats.org/officeDocument/2006/relationships">
  <sheetPr>
    <tabColor rgb="FFFFFF00"/>
  </sheetPr>
  <dimension ref="A1:AA22"/>
  <sheetViews>
    <sheetView zoomScale="85" zoomScaleNormal="85" zoomScalePageLayoutView="0" workbookViewId="0" topLeftCell="H4">
      <selection activeCell="B5" sqref="B5:AA5"/>
    </sheetView>
  </sheetViews>
  <sheetFormatPr defaultColWidth="11.421875" defaultRowHeight="12.75"/>
  <cols>
    <col min="1" max="1" width="23.7109375" style="67" customWidth="1"/>
    <col min="2" max="2" width="30.421875" style="67" customWidth="1"/>
    <col min="3" max="3" width="25.140625" style="67" customWidth="1"/>
    <col min="4" max="4" width="24.7109375" style="67" customWidth="1"/>
    <col min="5" max="5" width="18.8515625" style="67" customWidth="1"/>
    <col min="6" max="6" width="20.00390625" style="67" customWidth="1"/>
    <col min="7" max="7" width="21.421875" style="67" customWidth="1"/>
    <col min="8" max="8" width="18.140625" style="67" customWidth="1"/>
    <col min="9" max="13" width="17.140625" style="67" customWidth="1"/>
    <col min="14" max="14" width="10.7109375" style="67" customWidth="1"/>
    <col min="15" max="15" width="2.28125" style="67" customWidth="1"/>
    <col min="16" max="16" width="2.421875" style="67" customWidth="1"/>
    <col min="17" max="17" width="2.7109375" style="67" customWidth="1"/>
    <col min="18" max="20" width="2.421875" style="67" customWidth="1"/>
    <col min="21" max="21" width="2.28125" style="67" customWidth="1"/>
    <col min="22" max="25" width="2.421875" style="67" customWidth="1"/>
    <col min="26" max="26" width="2.7109375" style="67" customWidth="1"/>
    <col min="27" max="16384" width="11.421875" style="67" customWidth="1"/>
  </cols>
  <sheetData>
    <row r="1" spans="1:27" s="231" customFormat="1" ht="17.25" customHeight="1" thickTop="1">
      <c r="A1" s="573" t="s">
        <v>171</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5"/>
    </row>
    <row r="2" spans="1:27" s="231" customFormat="1" ht="17.25" customHeight="1">
      <c r="A2" s="576" t="s">
        <v>199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8"/>
    </row>
    <row r="3" spans="1:27" s="231" customFormat="1" ht="17.25" customHeight="1">
      <c r="A3" s="576" t="s">
        <v>172</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8"/>
    </row>
    <row r="4" spans="1:27" s="260" customFormat="1" ht="22.5" customHeight="1">
      <c r="A4" s="245" t="s">
        <v>164</v>
      </c>
      <c r="B4" s="579" t="s">
        <v>178</v>
      </c>
      <c r="C4" s="579"/>
      <c r="D4" s="579"/>
      <c r="E4" s="579"/>
      <c r="F4" s="579"/>
      <c r="G4" s="579"/>
      <c r="H4" s="579"/>
      <c r="I4" s="579"/>
      <c r="J4" s="579"/>
      <c r="K4" s="579"/>
      <c r="L4" s="579"/>
      <c r="M4" s="579"/>
      <c r="N4" s="579"/>
      <c r="O4" s="579"/>
      <c r="P4" s="579"/>
      <c r="Q4" s="579"/>
      <c r="R4" s="579"/>
      <c r="S4" s="579"/>
      <c r="T4" s="579"/>
      <c r="U4" s="579"/>
      <c r="V4" s="579"/>
      <c r="W4" s="579"/>
      <c r="X4" s="579"/>
      <c r="Y4" s="579"/>
      <c r="Z4" s="579"/>
      <c r="AA4" s="580"/>
    </row>
    <row r="5" spans="1:27" s="260" customFormat="1" ht="31.5" customHeight="1">
      <c r="A5" s="246" t="s">
        <v>165</v>
      </c>
      <c r="B5" s="676" t="s">
        <v>179</v>
      </c>
      <c r="C5" s="559"/>
      <c r="D5" s="559"/>
      <c r="E5" s="559"/>
      <c r="F5" s="559"/>
      <c r="G5" s="559"/>
      <c r="H5" s="559"/>
      <c r="I5" s="559"/>
      <c r="J5" s="559"/>
      <c r="K5" s="559"/>
      <c r="L5" s="559"/>
      <c r="M5" s="559"/>
      <c r="N5" s="559"/>
      <c r="O5" s="559"/>
      <c r="P5" s="559"/>
      <c r="Q5" s="559"/>
      <c r="R5" s="559"/>
      <c r="S5" s="559"/>
      <c r="T5" s="559"/>
      <c r="U5" s="559"/>
      <c r="V5" s="559"/>
      <c r="W5" s="559"/>
      <c r="X5" s="559"/>
      <c r="Y5" s="559"/>
      <c r="Z5" s="559"/>
      <c r="AA5" s="560"/>
    </row>
    <row r="6" spans="1:27" s="231" customFormat="1" ht="22.5" customHeight="1" thickBot="1">
      <c r="A6" s="247" t="s">
        <v>166</v>
      </c>
      <c r="B6" s="556" t="s">
        <v>689</v>
      </c>
      <c r="C6" s="556"/>
      <c r="D6" s="556"/>
      <c r="E6" s="556"/>
      <c r="F6" s="556"/>
      <c r="G6" s="556"/>
      <c r="H6" s="556"/>
      <c r="I6" s="556"/>
      <c r="J6" s="556"/>
      <c r="K6" s="556"/>
      <c r="L6" s="556"/>
      <c r="M6" s="556"/>
      <c r="N6" s="556"/>
      <c r="O6" s="556"/>
      <c r="P6" s="556"/>
      <c r="Q6" s="556"/>
      <c r="R6" s="556"/>
      <c r="S6" s="556"/>
      <c r="T6" s="556"/>
      <c r="U6" s="556"/>
      <c r="V6" s="556"/>
      <c r="W6" s="556"/>
      <c r="X6" s="556"/>
      <c r="Y6" s="556"/>
      <c r="Z6" s="556"/>
      <c r="AA6" s="557"/>
    </row>
    <row r="7" spans="1:27" s="177" customFormat="1" ht="18" customHeight="1" thickBot="1" thickTop="1">
      <c r="A7" s="561" t="s">
        <v>162</v>
      </c>
      <c r="B7" s="561" t="s">
        <v>168</v>
      </c>
      <c r="C7" s="561" t="s">
        <v>167</v>
      </c>
      <c r="D7" s="561" t="s">
        <v>170</v>
      </c>
      <c r="E7" s="561" t="s">
        <v>154</v>
      </c>
      <c r="F7" s="561" t="s">
        <v>169</v>
      </c>
      <c r="G7" s="561" t="s">
        <v>155</v>
      </c>
      <c r="H7" s="561" t="s">
        <v>174</v>
      </c>
      <c r="I7" s="562" t="s">
        <v>156</v>
      </c>
      <c r="J7" s="562"/>
      <c r="K7" s="562"/>
      <c r="L7" s="562"/>
      <c r="M7" s="562" t="s">
        <v>163</v>
      </c>
      <c r="N7" s="562" t="s">
        <v>161</v>
      </c>
      <c r="O7" s="561" t="s">
        <v>173</v>
      </c>
      <c r="P7" s="561"/>
      <c r="Q7" s="561"/>
      <c r="R7" s="561"/>
      <c r="S7" s="561"/>
      <c r="T7" s="561"/>
      <c r="U7" s="561"/>
      <c r="V7" s="561"/>
      <c r="W7" s="561"/>
      <c r="X7" s="561"/>
      <c r="Y7" s="561"/>
      <c r="Z7" s="561"/>
      <c r="AA7" s="555"/>
    </row>
    <row r="8" spans="1:27" s="177" customFormat="1" ht="15" customHeight="1" thickBot="1" thickTop="1">
      <c r="A8" s="561"/>
      <c r="B8" s="561"/>
      <c r="C8" s="561"/>
      <c r="D8" s="561"/>
      <c r="E8" s="561"/>
      <c r="F8" s="561"/>
      <c r="G8" s="561"/>
      <c r="H8" s="561"/>
      <c r="I8" s="236" t="s">
        <v>157</v>
      </c>
      <c r="J8" s="236" t="s">
        <v>158</v>
      </c>
      <c r="K8" s="236" t="s">
        <v>159</v>
      </c>
      <c r="L8" s="236" t="s">
        <v>160</v>
      </c>
      <c r="M8" s="562"/>
      <c r="N8" s="562"/>
      <c r="O8" s="562">
        <v>1</v>
      </c>
      <c r="P8" s="562"/>
      <c r="Q8" s="562"/>
      <c r="R8" s="562">
        <v>2</v>
      </c>
      <c r="S8" s="562"/>
      <c r="T8" s="562"/>
      <c r="U8" s="562">
        <v>3</v>
      </c>
      <c r="V8" s="562"/>
      <c r="W8" s="562"/>
      <c r="X8" s="562">
        <v>4</v>
      </c>
      <c r="Y8" s="562"/>
      <c r="Z8" s="562"/>
      <c r="AA8" s="555"/>
    </row>
    <row r="9" spans="1:27" s="178" customFormat="1" ht="14.25" thickBot="1" thickTop="1">
      <c r="A9" s="809" t="s">
        <v>180</v>
      </c>
      <c r="B9" s="808" t="s">
        <v>595</v>
      </c>
      <c r="C9" s="813" t="s">
        <v>181</v>
      </c>
      <c r="D9" s="814" t="s">
        <v>182</v>
      </c>
      <c r="E9" s="732" t="s">
        <v>80</v>
      </c>
      <c r="F9" s="732" t="s">
        <v>78</v>
      </c>
      <c r="G9" s="171" t="s">
        <v>318</v>
      </c>
      <c r="H9" s="732" t="s">
        <v>395</v>
      </c>
      <c r="I9" s="232"/>
      <c r="J9" s="232"/>
      <c r="K9" s="232"/>
      <c r="L9" s="232"/>
      <c r="M9" s="233">
        <f>+I9+J9+K9+L9</f>
        <v>0</v>
      </c>
      <c r="N9" s="732" t="s">
        <v>226</v>
      </c>
      <c r="O9" s="234"/>
      <c r="P9" s="234"/>
      <c r="Q9" s="234"/>
      <c r="R9" s="234"/>
      <c r="S9" s="234"/>
      <c r="T9" s="234"/>
      <c r="U9" s="234"/>
      <c r="V9" s="234"/>
      <c r="W9" s="234"/>
      <c r="X9" s="234"/>
      <c r="Y9" s="234"/>
      <c r="Z9" s="235"/>
      <c r="AA9" s="248"/>
    </row>
    <row r="10" spans="1:27" s="178" customFormat="1" ht="26.25" thickBot="1">
      <c r="A10" s="809"/>
      <c r="B10" s="808"/>
      <c r="C10" s="813"/>
      <c r="D10" s="813"/>
      <c r="E10" s="614"/>
      <c r="F10" s="614"/>
      <c r="G10" s="170" t="s">
        <v>411</v>
      </c>
      <c r="H10" s="614"/>
      <c r="I10" s="215"/>
      <c r="J10" s="215"/>
      <c r="K10" s="215"/>
      <c r="L10" s="215"/>
      <c r="M10" s="219">
        <f>+I10+J10+K10+L10</f>
        <v>0</v>
      </c>
      <c r="N10" s="614"/>
      <c r="O10" s="155"/>
      <c r="P10" s="155"/>
      <c r="Q10" s="155"/>
      <c r="R10" s="155"/>
      <c r="S10" s="155"/>
      <c r="T10" s="155"/>
      <c r="U10" s="155"/>
      <c r="V10" s="155" t="s">
        <v>220</v>
      </c>
      <c r="W10" s="155" t="s">
        <v>220</v>
      </c>
      <c r="X10" s="155" t="s">
        <v>220</v>
      </c>
      <c r="Y10" s="155" t="s">
        <v>220</v>
      </c>
      <c r="Z10" s="221"/>
      <c r="AA10" s="249"/>
    </row>
    <row r="11" spans="1:27" s="178" customFormat="1" ht="13.5" thickBot="1">
      <c r="A11" s="809"/>
      <c r="B11" s="808"/>
      <c r="C11" s="813"/>
      <c r="D11" s="813"/>
      <c r="E11" s="614"/>
      <c r="F11" s="614"/>
      <c r="G11" s="155" t="s">
        <v>316</v>
      </c>
      <c r="H11" s="614"/>
      <c r="I11" s="215"/>
      <c r="J11" s="215"/>
      <c r="K11" s="215"/>
      <c r="L11" s="215"/>
      <c r="M11" s="219">
        <f>+I11+J11+K11+L11</f>
        <v>0</v>
      </c>
      <c r="N11" s="614"/>
      <c r="O11" s="155"/>
      <c r="P11" s="155"/>
      <c r="Q11" s="155"/>
      <c r="R11" s="155"/>
      <c r="S11" s="155"/>
      <c r="T11" s="155"/>
      <c r="U11" s="155"/>
      <c r="V11" s="155"/>
      <c r="W11" s="155"/>
      <c r="X11" s="155"/>
      <c r="Y11" s="155"/>
      <c r="Z11" s="221"/>
      <c r="AA11" s="249"/>
    </row>
    <row r="12" spans="1:27" s="223" customFormat="1" ht="12.75">
      <c r="A12" s="809"/>
      <c r="B12" s="808"/>
      <c r="C12" s="813"/>
      <c r="D12" s="813"/>
      <c r="E12" s="629" t="s">
        <v>79</v>
      </c>
      <c r="F12" s="783" t="s">
        <v>917</v>
      </c>
      <c r="G12" s="170" t="s">
        <v>222</v>
      </c>
      <c r="H12" s="811" t="s">
        <v>920</v>
      </c>
      <c r="I12" s="818">
        <v>0</v>
      </c>
      <c r="J12" s="819">
        <v>37000000</v>
      </c>
      <c r="K12" s="818">
        <v>0</v>
      </c>
      <c r="L12" s="638">
        <v>0</v>
      </c>
      <c r="M12" s="810">
        <f>+I12+J12+K12+L12</f>
        <v>37000000</v>
      </c>
      <c r="N12" s="614"/>
      <c r="O12" s="170"/>
      <c r="P12" s="170"/>
      <c r="Q12" s="170"/>
      <c r="R12" s="170"/>
      <c r="S12" s="170"/>
      <c r="T12" s="170"/>
      <c r="U12" s="170" t="s">
        <v>220</v>
      </c>
      <c r="V12" s="170" t="s">
        <v>220</v>
      </c>
      <c r="W12" s="170"/>
      <c r="X12" s="170"/>
      <c r="Y12" s="170"/>
      <c r="Z12" s="222"/>
      <c r="AA12" s="815">
        <v>0.9</v>
      </c>
    </row>
    <row r="13" spans="1:27" s="223" customFormat="1" ht="12.75">
      <c r="A13" s="809"/>
      <c r="B13" s="808"/>
      <c r="C13" s="813"/>
      <c r="D13" s="813"/>
      <c r="E13" s="648"/>
      <c r="F13" s="784"/>
      <c r="G13" s="170" t="s">
        <v>223</v>
      </c>
      <c r="H13" s="812"/>
      <c r="I13" s="818"/>
      <c r="J13" s="819"/>
      <c r="K13" s="818"/>
      <c r="L13" s="639"/>
      <c r="M13" s="656"/>
      <c r="N13" s="614"/>
      <c r="O13" s="170"/>
      <c r="P13" s="170"/>
      <c r="Q13" s="170"/>
      <c r="R13" s="170"/>
      <c r="S13" s="170"/>
      <c r="T13" s="170"/>
      <c r="U13" s="170"/>
      <c r="V13" s="170" t="s">
        <v>220</v>
      </c>
      <c r="W13" s="170" t="s">
        <v>220</v>
      </c>
      <c r="X13" s="170"/>
      <c r="Y13" s="170"/>
      <c r="Z13" s="222"/>
      <c r="AA13" s="816"/>
    </row>
    <row r="14" spans="1:27" s="223" customFormat="1" ht="12.75">
      <c r="A14" s="809"/>
      <c r="B14" s="808"/>
      <c r="C14" s="813"/>
      <c r="D14" s="813"/>
      <c r="E14" s="648"/>
      <c r="F14" s="784"/>
      <c r="G14" s="170" t="s">
        <v>224</v>
      </c>
      <c r="H14" s="812"/>
      <c r="I14" s="818"/>
      <c r="J14" s="819"/>
      <c r="K14" s="818"/>
      <c r="L14" s="639"/>
      <c r="M14" s="656"/>
      <c r="N14" s="614"/>
      <c r="O14" s="170"/>
      <c r="P14" s="170"/>
      <c r="Q14" s="170"/>
      <c r="R14" s="170"/>
      <c r="S14" s="170"/>
      <c r="T14" s="170"/>
      <c r="U14" s="170"/>
      <c r="V14" s="170"/>
      <c r="W14" s="170" t="s">
        <v>220</v>
      </c>
      <c r="X14" s="170" t="s">
        <v>220</v>
      </c>
      <c r="Y14" s="170"/>
      <c r="Z14" s="222"/>
      <c r="AA14" s="816"/>
    </row>
    <row r="15" spans="1:27" s="223" customFormat="1" ht="12.75">
      <c r="A15" s="809"/>
      <c r="B15" s="808"/>
      <c r="C15" s="813"/>
      <c r="D15" s="813"/>
      <c r="E15" s="648"/>
      <c r="F15" s="784"/>
      <c r="G15" s="170" t="s">
        <v>221</v>
      </c>
      <c r="H15" s="812"/>
      <c r="I15" s="818"/>
      <c r="J15" s="819"/>
      <c r="K15" s="818"/>
      <c r="L15" s="639"/>
      <c r="M15" s="656"/>
      <c r="N15" s="614"/>
      <c r="O15" s="170"/>
      <c r="P15" s="170"/>
      <c r="Q15" s="170"/>
      <c r="R15" s="170"/>
      <c r="S15" s="170"/>
      <c r="T15" s="170"/>
      <c r="U15" s="170"/>
      <c r="V15" s="170"/>
      <c r="W15" s="170"/>
      <c r="X15" s="170" t="s">
        <v>220</v>
      </c>
      <c r="Y15" s="170" t="s">
        <v>220</v>
      </c>
      <c r="Z15" s="222"/>
      <c r="AA15" s="816"/>
    </row>
    <row r="16" spans="1:27" s="223" customFormat="1" ht="13.5" thickBot="1">
      <c r="A16" s="809"/>
      <c r="B16" s="808"/>
      <c r="C16" s="813"/>
      <c r="D16" s="813"/>
      <c r="E16" s="648"/>
      <c r="F16" s="784"/>
      <c r="G16" s="169" t="s">
        <v>225</v>
      </c>
      <c r="H16" s="812"/>
      <c r="I16" s="818"/>
      <c r="J16" s="819"/>
      <c r="K16" s="818"/>
      <c r="L16" s="646"/>
      <c r="M16" s="659"/>
      <c r="N16" s="614"/>
      <c r="O16" s="170"/>
      <c r="P16" s="170"/>
      <c r="Q16" s="170"/>
      <c r="R16" s="170"/>
      <c r="S16" s="170"/>
      <c r="T16" s="170"/>
      <c r="U16" s="170"/>
      <c r="V16" s="170"/>
      <c r="W16" s="170"/>
      <c r="X16" s="170"/>
      <c r="Y16" s="170"/>
      <c r="Z16" s="222"/>
      <c r="AA16" s="817"/>
    </row>
    <row r="17" spans="1:27" s="223" customFormat="1" ht="39" thickBot="1">
      <c r="A17" s="809"/>
      <c r="B17" s="808"/>
      <c r="C17" s="813"/>
      <c r="D17" s="813"/>
      <c r="E17" s="648"/>
      <c r="F17" s="274" t="s">
        <v>918</v>
      </c>
      <c r="G17" s="170" t="s">
        <v>921</v>
      </c>
      <c r="H17" s="281" t="s">
        <v>923</v>
      </c>
      <c r="I17" s="184"/>
      <c r="J17" s="224"/>
      <c r="K17" s="184"/>
      <c r="L17" s="184"/>
      <c r="M17" s="219">
        <f>+I17+J17+K17+L17</f>
        <v>0</v>
      </c>
      <c r="N17" s="614"/>
      <c r="O17" s="170"/>
      <c r="P17" s="170"/>
      <c r="Q17" s="170"/>
      <c r="R17" s="170"/>
      <c r="S17" s="170"/>
      <c r="T17" s="170"/>
      <c r="U17" s="170"/>
      <c r="V17" s="170"/>
      <c r="W17" s="170"/>
      <c r="X17" s="170"/>
      <c r="Y17" s="170"/>
      <c r="Z17" s="222"/>
      <c r="AA17" s="250"/>
    </row>
    <row r="18" spans="1:27" s="223" customFormat="1" ht="26.25" thickBot="1">
      <c r="A18" s="809"/>
      <c r="B18" s="808"/>
      <c r="C18" s="813"/>
      <c r="D18" s="813"/>
      <c r="E18" s="648"/>
      <c r="F18" s="274" t="s">
        <v>919</v>
      </c>
      <c r="G18" s="170" t="s">
        <v>921</v>
      </c>
      <c r="H18" s="281" t="s">
        <v>922</v>
      </c>
      <c r="I18" s="184"/>
      <c r="J18" s="224"/>
      <c r="K18" s="184"/>
      <c r="L18" s="184"/>
      <c r="M18" s="219">
        <f>+I18+J18+K18+L18</f>
        <v>0</v>
      </c>
      <c r="N18" s="614"/>
      <c r="O18" s="170"/>
      <c r="P18" s="170"/>
      <c r="Q18" s="170"/>
      <c r="R18" s="170"/>
      <c r="S18" s="170"/>
      <c r="T18" s="170"/>
      <c r="U18" s="170"/>
      <c r="V18" s="170"/>
      <c r="W18" s="170"/>
      <c r="X18" s="170"/>
      <c r="Y18" s="170"/>
      <c r="Z18" s="222"/>
      <c r="AA18" s="250"/>
    </row>
    <row r="19" spans="1:27" s="178" customFormat="1" ht="39" thickBot="1">
      <c r="A19" s="809"/>
      <c r="B19" s="808"/>
      <c r="C19" s="813"/>
      <c r="D19" s="813"/>
      <c r="E19" s="225" t="s">
        <v>1261</v>
      </c>
      <c r="F19" s="225" t="s">
        <v>1262</v>
      </c>
      <c r="G19" s="225"/>
      <c r="H19" s="225" t="s">
        <v>1263</v>
      </c>
      <c r="I19" s="186"/>
      <c r="J19" s="186">
        <v>2000000</v>
      </c>
      <c r="K19" s="186"/>
      <c r="L19" s="186"/>
      <c r="M19" s="229">
        <f>+I19+J19+K19+L19</f>
        <v>2000000</v>
      </c>
      <c r="N19" s="225"/>
      <c r="O19" s="225"/>
      <c r="P19" s="225"/>
      <c r="Q19" s="225"/>
      <c r="R19" s="225"/>
      <c r="S19" s="225"/>
      <c r="T19" s="225"/>
      <c r="U19" s="225"/>
      <c r="V19" s="225"/>
      <c r="W19" s="225"/>
      <c r="X19" s="225"/>
      <c r="Y19" s="225"/>
      <c r="Z19" s="226"/>
      <c r="AA19" s="249"/>
    </row>
    <row r="20" spans="1:27" ht="16.5" thickBot="1" thickTop="1">
      <c r="A20" s="570" t="s">
        <v>743</v>
      </c>
      <c r="B20" s="570"/>
      <c r="C20" s="570"/>
      <c r="D20" s="570"/>
      <c r="E20" s="570"/>
      <c r="F20" s="570"/>
      <c r="G20" s="570"/>
      <c r="H20" s="570"/>
      <c r="I20" s="237">
        <f>SUM(I9:I19)</f>
        <v>0</v>
      </c>
      <c r="J20" s="237">
        <f>SUM(J9:J19)</f>
        <v>39000000</v>
      </c>
      <c r="K20" s="237">
        <f>SUM(K9:K19)</f>
        <v>0</v>
      </c>
      <c r="L20" s="237">
        <f>SUM(L9:L19)</f>
        <v>0</v>
      </c>
      <c r="M20" s="237">
        <f>SUM(M9:M19)</f>
        <v>39000000</v>
      </c>
      <c r="N20" s="555"/>
      <c r="O20" s="555"/>
      <c r="P20" s="555"/>
      <c r="Q20" s="555"/>
      <c r="R20" s="555"/>
      <c r="S20" s="555"/>
      <c r="T20" s="555"/>
      <c r="U20" s="555"/>
      <c r="V20" s="555"/>
      <c r="W20" s="555"/>
      <c r="X20" s="555"/>
      <c r="Y20" s="555"/>
      <c r="Z20" s="555"/>
      <c r="AA20" s="491">
        <f>SUM(AA9:AA19)/2</f>
        <v>0.45</v>
      </c>
    </row>
    <row r="21" spans="13:17" ht="15.75" thickTop="1">
      <c r="M21" s="66"/>
      <c r="N21" s="95"/>
      <c r="O21" s="66"/>
      <c r="P21" s="66"/>
      <c r="Q21" s="66"/>
    </row>
    <row r="22" spans="13:17" ht="15">
      <c r="M22" s="66"/>
      <c r="N22" s="66"/>
      <c r="O22" s="66"/>
      <c r="P22" s="66"/>
      <c r="Q22" s="66"/>
    </row>
  </sheetData>
  <sheetProtection/>
  <mergeCells count="42">
    <mergeCell ref="AA12:AA16"/>
    <mergeCell ref="I12:I16"/>
    <mergeCell ref="J12:J16"/>
    <mergeCell ref="K12:K16"/>
    <mergeCell ref="L12:L16"/>
    <mergeCell ref="A1:AA1"/>
    <mergeCell ref="A2:AA2"/>
    <mergeCell ref="A3:AA3"/>
    <mergeCell ref="AA7:AA8"/>
    <mergeCell ref="O7:Z7"/>
    <mergeCell ref="B4:AA4"/>
    <mergeCell ref="B5:AA5"/>
    <mergeCell ref="B6:AA6"/>
    <mergeCell ref="X8:Z8"/>
    <mergeCell ref="I7:L7"/>
    <mergeCell ref="O8:Q8"/>
    <mergeCell ref="F7:F8"/>
    <mergeCell ref="D9:D19"/>
    <mergeCell ref="R8:T8"/>
    <mergeCell ref="U8:W8"/>
    <mergeCell ref="A7:A8"/>
    <mergeCell ref="B7:B8"/>
    <mergeCell ref="E12:E18"/>
    <mergeCell ref="F12:F16"/>
    <mergeCell ref="M12:M16"/>
    <mergeCell ref="H12:H16"/>
    <mergeCell ref="C7:C8"/>
    <mergeCell ref="M7:M8"/>
    <mergeCell ref="F9:F11"/>
    <mergeCell ref="E9:E11"/>
    <mergeCell ref="C9:C19"/>
    <mergeCell ref="D7:D8"/>
    <mergeCell ref="H9:H11"/>
    <mergeCell ref="B9:B19"/>
    <mergeCell ref="A20:H20"/>
    <mergeCell ref="N9:N18"/>
    <mergeCell ref="N20:Z20"/>
    <mergeCell ref="N7:N8"/>
    <mergeCell ref="G7:G8"/>
    <mergeCell ref="H7:H8"/>
    <mergeCell ref="E7:E8"/>
    <mergeCell ref="A9:A19"/>
  </mergeCells>
  <printOptions/>
  <pageMargins left="1.03" right="0.24" top="0.75" bottom="0.75" header="0.3" footer="0.3"/>
  <pageSetup horizontalDpi="600" verticalDpi="600" orientation="landscape" paperSize="5" scale="5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alcaldia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presupuesto</dc:creator>
  <cp:keywords/>
  <dc:description/>
  <cp:lastModifiedBy>José Hebert Riascos Riascos</cp:lastModifiedBy>
  <cp:lastPrinted>2013-02-04T22:53:41Z</cp:lastPrinted>
  <dcterms:created xsi:type="dcterms:W3CDTF">2004-06-28T21:59:23Z</dcterms:created>
  <dcterms:modified xsi:type="dcterms:W3CDTF">2013-04-26T13:30:32Z</dcterms:modified>
  <cp:category/>
  <cp:version/>
  <cp:contentType/>
  <cp:contentStatus/>
</cp:coreProperties>
</file>