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EsteLibro"/>
  <bookViews>
    <workbookView xWindow="65521" yWindow="65521" windowWidth="19260" windowHeight="12855" activeTab="0"/>
  </bookViews>
  <sheets>
    <sheet name="Liquidación" sheetId="1" r:id="rId1"/>
    <sheet name="Hoja1" sheetId="2" r:id="rId2"/>
  </sheets>
  <definedNames>
    <definedName name="_xlnm._FilterDatabase" localSheetId="0" hidden="1">'Liquidación'!$A$1:$D$948</definedName>
    <definedName name="_xlnm.Print_Titles" localSheetId="0">'Liquidación'!$2:$12</definedName>
  </definedNames>
  <calcPr fullCalcOnLoad="1"/>
</workbook>
</file>

<file path=xl/comments1.xml><?xml version="1.0" encoding="utf-8"?>
<comments xmlns="http://schemas.openxmlformats.org/spreadsheetml/2006/main">
  <authors>
    <author>ssemanate</author>
  </authors>
  <commentList>
    <comment ref="D452" authorId="0">
      <text>
        <r>
          <rPr>
            <b/>
            <sz val="8"/>
            <rFont val="Tahoma"/>
            <family val="2"/>
          </rPr>
          <t>ssemanate:</t>
        </r>
        <r>
          <rPr>
            <sz val="8"/>
            <rFont val="Tahoma"/>
            <family val="2"/>
          </rPr>
          <t xml:space="preserve">
admin-docen-direct.doc.nivel central</t>
        </r>
      </text>
    </comment>
  </commentList>
</comments>
</file>

<file path=xl/sharedStrings.xml><?xml version="1.0" encoding="utf-8"?>
<sst xmlns="http://schemas.openxmlformats.org/spreadsheetml/2006/main" count="2991" uniqueCount="771">
  <si>
    <t>USO INSTALACIONES PLAZAS DE MERCADO</t>
  </si>
  <si>
    <t>Salud Ocupacional</t>
  </si>
  <si>
    <t>Bienestar para jóvenes</t>
  </si>
  <si>
    <t>ATENCION A POBLACION VULNERABLE</t>
  </si>
  <si>
    <t>PARTICIPACION CIUDADANA</t>
  </si>
  <si>
    <t>Administración Municipal en contacto con la comunidad</t>
  </si>
  <si>
    <t>DEPORTE, RECREACIÓN Y CULTURA FISICA</t>
  </si>
  <si>
    <t>POPAYAN CULTA</t>
  </si>
  <si>
    <t>ARTE CULTURA Y EDUCACION</t>
  </si>
  <si>
    <t xml:space="preserve">ARTE, CULTURA Y COMUNICACIÓN </t>
  </si>
  <si>
    <t>ARTE, CULTURA E INFORMACION</t>
  </si>
  <si>
    <t>ARTE, CULTURA Y PARTICIPACION</t>
  </si>
  <si>
    <t>Transferencias del sector eléctrico - EPSA</t>
  </si>
  <si>
    <t>RECURSOS ETESA</t>
  </si>
  <si>
    <t>Horas extras y días festivos</t>
  </si>
  <si>
    <t>Prima Técnica</t>
  </si>
  <si>
    <t>Honorarios</t>
  </si>
  <si>
    <t>Remuneración servicios técnicos</t>
  </si>
  <si>
    <t>Caja de compensación familiar</t>
  </si>
  <si>
    <t>Dotación ley 70/88</t>
  </si>
  <si>
    <t xml:space="preserve">Compra de equipo </t>
  </si>
  <si>
    <t>Recursos de balance</t>
  </si>
  <si>
    <t>Gastos de representación</t>
  </si>
  <si>
    <t>Subsidio de transporte</t>
  </si>
  <si>
    <t>Vacaciones</t>
  </si>
  <si>
    <t>Prima vacacional</t>
  </si>
  <si>
    <t>Prima de servicios</t>
  </si>
  <si>
    <t>Prima de navidad</t>
  </si>
  <si>
    <t>Bonificaciones</t>
  </si>
  <si>
    <t>Salud</t>
  </si>
  <si>
    <t>Prima de antigüedad</t>
  </si>
  <si>
    <t>Prima de alimentación</t>
  </si>
  <si>
    <t>Mantenimiento</t>
  </si>
  <si>
    <t>Materiales y suministros</t>
  </si>
  <si>
    <t>Viáticos y gastos de viaje</t>
  </si>
  <si>
    <t>Impresos y publicaciones</t>
  </si>
  <si>
    <t>Publicidad y campañas</t>
  </si>
  <si>
    <t>Gastos imprevistos</t>
  </si>
  <si>
    <t>Servicios públicos municipales</t>
  </si>
  <si>
    <t>Dotaciones (ropa de trabajo)</t>
  </si>
  <si>
    <t xml:space="preserve">Convención colectiva de trabajo </t>
  </si>
  <si>
    <t>Bienestar Social</t>
  </si>
  <si>
    <t>Transferencia cruce de cuentas</t>
  </si>
  <si>
    <t>Fondo territorial de pensiones</t>
  </si>
  <si>
    <t>Amortización</t>
  </si>
  <si>
    <t>Intereses y comisiones</t>
  </si>
  <si>
    <t xml:space="preserve">Eje Programático Aseguramiento- Sostenimiento </t>
  </si>
  <si>
    <t>Cuotas partes pensionales</t>
  </si>
  <si>
    <t>Convenios</t>
  </si>
  <si>
    <t>PLAN DEPARTAMENTAL DE AGUAS</t>
  </si>
  <si>
    <t>SALUD PÚBLICA</t>
  </si>
  <si>
    <t>FUNCIONAMIENTO CONCEJO</t>
  </si>
  <si>
    <t>OTRAS INVERSIONES DIRECTAS EN SALUD</t>
  </si>
  <si>
    <t>SALUD INVERSIÓN DIRECTA</t>
  </si>
  <si>
    <t>SERVICIOS PERSONALES ASOCIADOS A LA NÓMINA</t>
  </si>
  <si>
    <t>MEJOR Y MAS AGUA PARA TODOS EN EL SECTOR RURAL</t>
  </si>
  <si>
    <t>Ampliación de cobertura Subsidio Completo del Regimen subsidiado</t>
  </si>
  <si>
    <t>Multas varias</t>
  </si>
  <si>
    <t>Recargos Plazas de mercado</t>
  </si>
  <si>
    <t>Multas de gobierno</t>
  </si>
  <si>
    <t>ESTUDIOS Y DISEÑOS</t>
  </si>
  <si>
    <t>Inversión Directa</t>
  </si>
  <si>
    <t>CUENTA MAESTRA - RENDIMIENTOS FONDO LOCAL DE SALUD</t>
  </si>
  <si>
    <t>GESTION DEL RIESGO EN LA PREVENCION Y ATENCION DE DESASTRES</t>
  </si>
  <si>
    <t>Transferencias del sector eléctrico - LEY 99/93</t>
  </si>
  <si>
    <t>Servicio Nacional de Aprendizaje Sena</t>
  </si>
  <si>
    <t>Instituto Colombiano de Bienestar Familiar ICBF</t>
  </si>
  <si>
    <t>Escuelas Industriales e Institutos Técnicos (ley 21/82)</t>
  </si>
  <si>
    <t>INGRESOS GENERALES</t>
  </si>
  <si>
    <t>Federación Colombiana de Municipios</t>
  </si>
  <si>
    <t>OTROS INGRESOS NO TRIBUTARIOS</t>
  </si>
  <si>
    <t>Galería Norte</t>
  </si>
  <si>
    <t>Galería Occidente</t>
  </si>
  <si>
    <t>CONTRIBUCIONES INHERENTES A LA NOMINA SECTOR PRIVADO</t>
  </si>
  <si>
    <t>INVERSIÓN DIRECTA</t>
  </si>
  <si>
    <t>SERVICIO DE LA DEUDA</t>
  </si>
  <si>
    <t>Galería Sur</t>
  </si>
  <si>
    <t>FONDO DE SEGURIDAD  VIAL</t>
  </si>
  <si>
    <t>Agregado</t>
  </si>
  <si>
    <t>OTRAS PARTICIPACIONES Y TRANSFERENCIAS</t>
  </si>
  <si>
    <t>Sentencias y conciliaciones</t>
  </si>
  <si>
    <t>Mantenimiento de intersecciones semaforizadas</t>
  </si>
  <si>
    <t>Adquisición de Bienes</t>
  </si>
  <si>
    <t>Bonos pensionales</t>
  </si>
  <si>
    <t>CONVENIOS.- El Alcalde de Popayán durante la vigencia del presente Acuerdo podrá contratar con entidades de diferente orden y convertir al Municipio en entidad ejecutora de proyectos al tenor de las normas que rigen el manejo de los recursos provenientes de la entidad aportante.</t>
  </si>
  <si>
    <t>Venta de activos no financieros</t>
  </si>
  <si>
    <t>Fondos comunes</t>
  </si>
  <si>
    <t>Sistema General de Participaciones</t>
  </si>
  <si>
    <t>Adquisición de servicios</t>
  </si>
  <si>
    <t>ADQUISICIÓN DE SERVICIOS</t>
  </si>
  <si>
    <t>Fosyga - continuidad</t>
  </si>
  <si>
    <t>Reserva actuarial</t>
  </si>
  <si>
    <r>
      <t>ARTICULO 4</t>
    </r>
    <r>
      <rPr>
        <sz val="11"/>
        <rFont val="Comic Sans MS"/>
        <family val="4"/>
      </rPr>
      <t>.- Todos los proyectos de inversión deberán ser radicados y declarados viables por la Oficina Asesora de Planeación a través del banco de programas y proyectos de la Alcaldía de Popayán; la Secretaría de Hacienda Municipal se abstendrá de emitir disponibilidades presupuestales si la solicitud no es acompañada del certificado de registro y viabilidad del proyecto en el banco de programas y proyectos de inversión municipal.</t>
    </r>
  </si>
  <si>
    <t>Sueldos aprendices Sena</t>
  </si>
  <si>
    <t>Alquiler de bienes</t>
  </si>
  <si>
    <t>AUTORIZACIÓN PARA CONTRATAR.- autorízase al Ejecutivo Municipal para contratar, adquirir los créditos internos o de tesorería, con el fin de dar cumplimiento a todos los actos que genere la ejecución del presente acuerdo.</t>
  </si>
  <si>
    <t>ENCARGO FIDUCIARIOS.- Autorízase al señor Alcalde para contratar encargos fiduciarios con las entidades financieras del país, con el fin de dar cumplimiento a todos los actos que genere la ejecución del presente acuerdo.</t>
  </si>
  <si>
    <t>Anexo</t>
  </si>
  <si>
    <t>PRESUPUESTO GENERAL DE GASTOS</t>
  </si>
  <si>
    <t>Salud Pública</t>
  </si>
  <si>
    <t>Prestación de Servicios</t>
  </si>
  <si>
    <t>Cultura</t>
  </si>
  <si>
    <t>Gobierno</t>
  </si>
  <si>
    <t>Umata</t>
  </si>
  <si>
    <t>Planeación</t>
  </si>
  <si>
    <t>Infraestructura</t>
  </si>
  <si>
    <t>FONPET (LEY 863 DE 2003)</t>
  </si>
  <si>
    <t>OTROS SECTORES</t>
  </si>
  <si>
    <t>Escuela Superior de Administración Pública Esap</t>
  </si>
  <si>
    <t>Registros y avalúos</t>
  </si>
  <si>
    <t>Inhumación de cadáveres y cajas mortuorias</t>
  </si>
  <si>
    <t>Reintegros</t>
  </si>
  <si>
    <t>Ingresos extraordinarios</t>
  </si>
  <si>
    <t>FONDO DE SOLIDARIDAD Y GARANTÍA - FOSYGA</t>
  </si>
  <si>
    <t>FONDO DE SEMAFORIZACIÓN</t>
  </si>
  <si>
    <t>INFRAESTRUCTURA INVERSIÓN DIRECTA</t>
  </si>
  <si>
    <t>CONTRIBUCIONES INHERENTES A LA NÓMINA SECTOR PRIVADO</t>
  </si>
  <si>
    <t>Sobretasa a la gasolina</t>
  </si>
  <si>
    <t>Otros (actuaciones menores)</t>
  </si>
  <si>
    <t>Fondo rotatorio de obras públicas</t>
  </si>
  <si>
    <t>Fondo rotatorio de valorización</t>
  </si>
  <si>
    <t>Certificaciones y constancias</t>
  </si>
  <si>
    <t>Coso municipal</t>
  </si>
  <si>
    <t>Registro de patentes marcas y herretes</t>
  </si>
  <si>
    <t>Permisos</t>
  </si>
  <si>
    <t>Almotacen</t>
  </si>
  <si>
    <t>Optimización del sistema de movilidad urbana y rural</t>
  </si>
  <si>
    <t>Seguridad vial</t>
  </si>
  <si>
    <t>Convenio Policia de Tránsito</t>
  </si>
  <si>
    <t>Modernización del sistema de gestión y administración de la movilidad municipal</t>
  </si>
  <si>
    <t>Matadero Municipal</t>
  </si>
  <si>
    <t>Recargos semaforización</t>
  </si>
  <si>
    <t>Estudio y aprobación de diseños de pavimentos</t>
  </si>
  <si>
    <t>Impuesto de Circulación y Tránsito</t>
  </si>
  <si>
    <t>Ejecución en Papeles Impuesto de Circulación y Tránsito</t>
  </si>
  <si>
    <t>Industria y Comercio</t>
  </si>
  <si>
    <t>Recargo Industria y Comercio</t>
  </si>
  <si>
    <t>Ejecución en Papeles Industria y Comercio</t>
  </si>
  <si>
    <t>Avisos y Tableros</t>
  </si>
  <si>
    <t>Impuesto a Espectáculos Públicos</t>
  </si>
  <si>
    <t>Sueldos</t>
  </si>
  <si>
    <t>Incremento por Antigüedad</t>
  </si>
  <si>
    <t>Subsidio o Prima de Alimentación</t>
  </si>
  <si>
    <t>Auxilio de Transporte</t>
  </si>
  <si>
    <t>Bonificación por Servicios Prestados</t>
  </si>
  <si>
    <t>Prima de Servicio</t>
  </si>
  <si>
    <t>Prima de Vacaciones</t>
  </si>
  <si>
    <t>Prima de Navidad</t>
  </si>
  <si>
    <t>Otras Primas de Orden Nacional</t>
  </si>
  <si>
    <t>Bonificación Especial de Recreación</t>
  </si>
  <si>
    <t>OTROS GASTOS POR SERVICIOS PERSONALES</t>
  </si>
  <si>
    <t>SERVICIOS PERSONALES INDIRECTOS</t>
  </si>
  <si>
    <t>ADQUISICION DE SERVICIOS</t>
  </si>
  <si>
    <t>EDUCACION</t>
  </si>
  <si>
    <t xml:space="preserve">PLANEACIÓN  </t>
  </si>
  <si>
    <t>Resguardo indígena de Poblazón</t>
  </si>
  <si>
    <t>Resguardo indígena Páez de Quintana</t>
  </si>
  <si>
    <t xml:space="preserve">SALUD  </t>
  </si>
  <si>
    <t>Apoyo a Juntas Administradoras Locales y Juntas de Acción Comunal</t>
  </si>
  <si>
    <t>Rendición de cuentas a la comunidad</t>
  </si>
  <si>
    <t>METODOS ALTERNATIVOS DE SOLUCION DE CONFLICTOS Y JUSTICIA COMUNITARIA</t>
  </si>
  <si>
    <t>Observatorio de Paz y Derechos Humanos</t>
  </si>
  <si>
    <t>OPTIMIZACION DE LOS SERVICIOS DE LA SECRETARIA DE GOBIERNO Y PARTICIPACION COMUNITARIA</t>
  </si>
  <si>
    <t>Comisaria de Familia</t>
  </si>
  <si>
    <t>Fortalecimiento Institucional de la Secretaria de Gobierno y Participación Comunitaria</t>
  </si>
  <si>
    <t>Inspecciones de Policía</t>
  </si>
  <si>
    <t>Protección al consumidor y preservación del Espacio Público</t>
  </si>
  <si>
    <t>FUNCIONAMIENTO CONTRALORIA</t>
  </si>
  <si>
    <t>FUNCIONAMIENTO PERSONERIA</t>
  </si>
  <si>
    <t>FUNCIONAMIENTO ALCALDIA</t>
  </si>
  <si>
    <t xml:space="preserve">Bonificación de dirección (Alcalde) </t>
  </si>
  <si>
    <t>Cofinanciación Departamento - Continuidad</t>
  </si>
  <si>
    <t>Etesa - continudad</t>
  </si>
  <si>
    <t>AGUA POTABLE Y SANEAMIENTO BASICO</t>
  </si>
  <si>
    <t>Veedurías ciudadanas y vocales de control</t>
  </si>
  <si>
    <t>PLAN INTEGRAL DE CONVIVENCIA Y SEGURIDAD  CIUDADANA</t>
  </si>
  <si>
    <t>Prevención de la violencia y promoción de la no violencia</t>
  </si>
  <si>
    <t>Proyectos  de inversión prioritaria</t>
  </si>
  <si>
    <t>ALIMENTACION ESCOLAR</t>
  </si>
  <si>
    <t xml:space="preserve">S A L U D </t>
  </si>
  <si>
    <t>PROPOSITO GENERAL</t>
  </si>
  <si>
    <t>CULTURA</t>
  </si>
  <si>
    <t>GOBIERNO</t>
  </si>
  <si>
    <t>UMATA</t>
  </si>
  <si>
    <t>INFRAESTRUCTURA</t>
  </si>
  <si>
    <t>SUELDOS PERSONAL DE NÓMINA</t>
  </si>
  <si>
    <t>ADQUISICIÓN DE BIENES</t>
  </si>
  <si>
    <t>PROPÓSITO GENERAL</t>
  </si>
  <si>
    <t>AGUA POTABLE Y SANEAMIENTO BÁSICO</t>
  </si>
  <si>
    <t>Señalización vertical</t>
  </si>
  <si>
    <t>Cofinanciación Continuidad</t>
  </si>
  <si>
    <t>GOBIERNO INVERSION DIRECTA</t>
  </si>
  <si>
    <t>OTRAS INVERSIONES DIRECTAS DE INFRAESTRUCTURA</t>
  </si>
  <si>
    <t>Ejecución en Papeles Predial</t>
  </si>
  <si>
    <t>Tasa por ocupación de vías, plazas y lugares públicos</t>
  </si>
  <si>
    <t>RESGUARDOS INDÍGENAS</t>
  </si>
  <si>
    <t>Resguardo Indígena de Poblazón</t>
  </si>
  <si>
    <t>Resguardo Indígenea Páez de Quintana</t>
  </si>
  <si>
    <t>Fondo de semaforización</t>
  </si>
  <si>
    <t xml:space="preserve">Fondo rotatorio de valorización </t>
  </si>
  <si>
    <t>CONTRIBUCIONES INHERENTES A LA NÓMINA</t>
  </si>
  <si>
    <t>CONTRIBUCIONES INHERENTES A LA NOMINA SECTOR PUBLICO</t>
  </si>
  <si>
    <t>ADQUISICION DE BIENES</t>
  </si>
  <si>
    <t>Galería las Palmas</t>
  </si>
  <si>
    <t>Galería Bello Horizonte</t>
  </si>
  <si>
    <t>Multas de planeación</t>
  </si>
  <si>
    <t>OTRAS INVERSIONES DIRECTAS</t>
  </si>
  <si>
    <t>Comunicaciones y transporte</t>
  </si>
  <si>
    <t>Gastos legales</t>
  </si>
  <si>
    <t>Vigilancia y seguridad</t>
  </si>
  <si>
    <t>Impuestos y contribuciones</t>
  </si>
  <si>
    <t>Gestión de respuesta a peticiones, quejas y reclamos</t>
  </si>
  <si>
    <t>Viáticos y gastos de viajes</t>
  </si>
  <si>
    <t>PRESUPUESTO DE GASTOS DEL MUNICIPIO</t>
  </si>
  <si>
    <t>INGRESOS DEL MUNICIPIO</t>
  </si>
  <si>
    <t>SISTEMA GENERAL DE PARTICIPACIONES</t>
  </si>
  <si>
    <t>INGRESOS CORRIENTES</t>
  </si>
  <si>
    <t xml:space="preserve"> </t>
  </si>
  <si>
    <t>INGRESOS TRIBUTARIOS</t>
  </si>
  <si>
    <t>IMPUESTOS DIRECTOS</t>
  </si>
  <si>
    <t>IMPUESTOS INDIRECTOS</t>
  </si>
  <si>
    <t>INGRESOS NO TRIBUTARIOS</t>
  </si>
  <si>
    <t xml:space="preserve">MULTAS </t>
  </si>
  <si>
    <t>OCASIONALES</t>
  </si>
  <si>
    <t>PARTICIPACIONES Y TRANSFERENCIAS</t>
  </si>
  <si>
    <t>CONVENIOS</t>
  </si>
  <si>
    <t>RECURSOS DE CAPITAL</t>
  </si>
  <si>
    <t>GASTOS DE FUNCIONAMIENTO</t>
  </si>
  <si>
    <t>SERVICIOS PERSONALES</t>
  </si>
  <si>
    <t>GASTOS GENERALES</t>
  </si>
  <si>
    <t>TRANSFERENCIAS</t>
  </si>
  <si>
    <t>CUMPLIMIENTO DE LAS NORMAS SOBRE EL GASTO PÚBLICO.- Las Secretarías Municipales de Hacienda y Planeación, harán cumplir las normas legales y reglamentarias sobre el gasto público e inversión y velarán por el uso eficiente y oportuno del gasto público.</t>
  </si>
  <si>
    <t>Apoyo a organismos de seguridad</t>
  </si>
  <si>
    <t>Apoyo a la gestión en prevención vial</t>
  </si>
  <si>
    <t xml:space="preserve">Implementación políticas del sistema  RUNT </t>
  </si>
  <si>
    <t>Sobretasa bomberil</t>
  </si>
  <si>
    <t>FORTALECIMIENTO INSTITUCIONAL</t>
  </si>
  <si>
    <t>Alimentación Escolar</t>
  </si>
  <si>
    <t>Cuota de Administración</t>
  </si>
  <si>
    <t>Población Atendida</t>
  </si>
  <si>
    <t>Ascensos en el Escalafón</t>
  </si>
  <si>
    <t>Población por Atender (Asignación por ampliación de cobertura)</t>
  </si>
  <si>
    <t>Complemento a la asignación por población atendida</t>
  </si>
  <si>
    <t>Aportes Patronales del personal docente</t>
  </si>
  <si>
    <t>Descuentos del Docente</t>
  </si>
  <si>
    <t>MEJORAMIENTO DE ESPACIOS DEPORTIVOS</t>
  </si>
  <si>
    <t>EVENTOS DEPORTIVOS</t>
  </si>
  <si>
    <t>ESCUELAS DE FORMACION DEPORTIVA</t>
  </si>
  <si>
    <t>APOYO A CLUBES, LIGAS Y TALENTOS DEPORTIVOS, PROYECTO 1B DE FUTBOL</t>
  </si>
  <si>
    <t>EVENTOS DE DEPORTE, RECREACION COMUNITARIA, USO DEL TIEMPO LIBRE</t>
  </si>
  <si>
    <t>Apoyo a población desplazada por la violencia</t>
  </si>
  <si>
    <t>Apoyo a discapacitados (Ley de discapacidad)</t>
  </si>
  <si>
    <t>Apoyo a grupos étnicos</t>
  </si>
  <si>
    <t>Fortalecimiento del programa Casa de la Justicia</t>
  </si>
  <si>
    <t>Apoyo al centro de conciliación y a los conciliadores en equidad</t>
  </si>
  <si>
    <t>INFANCIA ADOLESCENCIA Y JUVENTUD</t>
  </si>
  <si>
    <t>GRUPOS VULNERABLES</t>
  </si>
  <si>
    <t xml:space="preserve">BIENESTAR NIÑOS, NIÑAS, ADOLESCENTES Y JOVENES </t>
  </si>
  <si>
    <t>ASESORIA JURIDICA INTEGRAL</t>
  </si>
  <si>
    <t>Fortalecimiento Institucional</t>
  </si>
  <si>
    <t>GESTION DE INGRESOS</t>
  </si>
  <si>
    <t xml:space="preserve">MEJOR Y MAS AGUA PARA TODOS </t>
  </si>
  <si>
    <t>SUBSIDIOS SERVICIOS PUBLICOS</t>
  </si>
  <si>
    <t>RECUPERACION PAVIMENTOS VIAS URBANAS</t>
  </si>
  <si>
    <t>Mantenimiento y/o construcción y/o mejoramiento físico de las plazas de mercado</t>
  </si>
  <si>
    <t>Preinversión en estudios y diseños para proyectos de obras de infraestructura</t>
  </si>
  <si>
    <t>PLAN TERRITORIAL DE SALUD</t>
  </si>
  <si>
    <t>ASEGURAMIENTO</t>
  </si>
  <si>
    <t>Aseguramiento</t>
  </si>
  <si>
    <t>TALENTO HUMANO</t>
  </si>
  <si>
    <t>MOVILIDAD, TRANSITO Y TRANSPORTE</t>
  </si>
  <si>
    <t>Papeleria y estrategia de comunicaciones</t>
  </si>
  <si>
    <t xml:space="preserve">Apoyo para el bienestar del Adulto Mayor (Centros Vida - Bienestar del anciano) </t>
  </si>
  <si>
    <t>Planeación y presupuesto participativo</t>
  </si>
  <si>
    <t>MEJORAMIENTO DE VIAS RURALES</t>
  </si>
  <si>
    <t>Preinversión en estudios y diseños para proyectos de obras de infraestructura vial</t>
  </si>
  <si>
    <t>PAGO DE SALARIOS, PRESTACIONES SOCIALES, SEGURIDAD SOCIAL Y TRANSFERENCIAS DE NOMINAS DE PERSONAL ADMINISTRATIVO</t>
  </si>
  <si>
    <t>GASTOS DE PERSONAL</t>
  </si>
  <si>
    <t>HORAS EXTRAS Y DIAS FESTIVOS</t>
  </si>
  <si>
    <t>Primas Extraordinarias</t>
  </si>
  <si>
    <t>Aportes cesantías</t>
  </si>
  <si>
    <t>Aportes salud</t>
  </si>
  <si>
    <t>Aportes pensión</t>
  </si>
  <si>
    <t>Riesgos profesión. a.r.p.</t>
  </si>
  <si>
    <t>Riesgos profesión.a.r.p</t>
  </si>
  <si>
    <t>PROVISION HOMOLOGACION DE CARGOS</t>
  </si>
  <si>
    <t>Provisión Homologación  de Cargos</t>
  </si>
  <si>
    <t>VIGENCIAS EXPIRADAS PASIVOS EXIGIBLES COBERTURA</t>
  </si>
  <si>
    <t>Vigencias expiradas pasivos exigibles</t>
  </si>
  <si>
    <t>Capacitación, Bienestar social y estímulos</t>
  </si>
  <si>
    <t>PAGO DE SALARIOS, PRESTACIONES SOCIALES, SEGURIDAD SOCIAL Y TRANSFERENCIAS DE NOMINAS DEL PERSONAL DOCENTE</t>
  </si>
  <si>
    <t>Sueldos- con situación de fondos</t>
  </si>
  <si>
    <t>Sobresueldos - con situación de fondos</t>
  </si>
  <si>
    <t>Sueldos - sin situación de fondos</t>
  </si>
  <si>
    <t>Sobresueldos - sin situación de fondos</t>
  </si>
  <si>
    <t>Horas extras y días festivos con situación de fondos</t>
  </si>
  <si>
    <t>Auxilio de movilización</t>
  </si>
  <si>
    <t>Estímulo a docentes rurales</t>
  </si>
  <si>
    <t>Pensiónes</t>
  </si>
  <si>
    <t>Riesgos Profesión. ARP</t>
  </si>
  <si>
    <t>Aportes cesantías - SSF</t>
  </si>
  <si>
    <t>Previsión Social - SSF</t>
  </si>
  <si>
    <t>PROVISION ASCENSO EN EL ESCALAFON DOCENTE</t>
  </si>
  <si>
    <t>PAGO DE SALARIOS, PRESTACIONES SOCIALES, SEGURIDAD SOCIAL Y TRANSFERENCIAS DE NOMINA DEL PERSONAL DIRECTIVO DOCENTE</t>
  </si>
  <si>
    <t>CONTRATACION DE LA PRESTACION DEL SERVICIO EDUCATIVO</t>
  </si>
  <si>
    <t>Contratacion de la prestacion del servicio educativo</t>
  </si>
  <si>
    <t>Administración del servicio educativo con las iglesias y confesiones religiosas</t>
  </si>
  <si>
    <t>Arrendamientos</t>
  </si>
  <si>
    <t>OTROS PROYECTOS DE COBERTURA</t>
  </si>
  <si>
    <t>APOYO LOGISTICO</t>
  </si>
  <si>
    <t>Compra de Equipo</t>
  </si>
  <si>
    <t>Comunicaciones y Transporte</t>
  </si>
  <si>
    <t>AMPLIACION DE COBERTURA PARA ATENDER POBLACION VULNERABLE</t>
  </si>
  <si>
    <t>Ampliación de cobertura para atender población vulnerable</t>
  </si>
  <si>
    <t>Alfabetización de Jóvenes y adultos</t>
  </si>
  <si>
    <t>PAGO DE SALARIOS, PRESTACIONES SOCIALES, SEGURIDAD SOCIAL Y TRANSFERENCIAS DE NOMINAS, NIVEL CENTRAL</t>
  </si>
  <si>
    <t>SERVICIOS PERSONALES ASOCIALDOS A LA NOMINA</t>
  </si>
  <si>
    <t>Indemnizacion por vacaciones</t>
  </si>
  <si>
    <t>CONTRIBUCIONES INHERENTES A LA NOMINA</t>
  </si>
  <si>
    <t>Riesgos profesión. a.r.p</t>
  </si>
  <si>
    <t>Aportes cesantías - Nivel central</t>
  </si>
  <si>
    <t>Aportes salud - Nivel central</t>
  </si>
  <si>
    <t>Aportes pensión - Nivel central</t>
  </si>
  <si>
    <t>Riesgos profesión. a.r.p. - Nivel central</t>
  </si>
  <si>
    <t>OTROS PROYECTOS DE EFICIENCIA</t>
  </si>
  <si>
    <t>DIVULGACION, ASISTENCIA TECNICA Y CAPACITACION</t>
  </si>
  <si>
    <t>ACCIONES DE MEJORAMIENTO DE LA GESTION ACADEMICA ENMARCADA EN PLANES DE MEJORAMIENTO</t>
  </si>
  <si>
    <t>Capacitación del recurso humano (Docentes)</t>
  </si>
  <si>
    <t>Asistencia técnica y asesoría</t>
  </si>
  <si>
    <t>Foros y Eventos</t>
  </si>
  <si>
    <t>CONSTRUCCION DE INFRAESTRUCTURA EDUCATIVA</t>
  </si>
  <si>
    <t>MANTENIMIENTO Y ADECUACION DE INFRAESTRUCTURA EDUCATIVA</t>
  </si>
  <si>
    <t>Mantenimiento y adecuación de infraestructura educativa</t>
  </si>
  <si>
    <t>Mantenimiento de mobiliario</t>
  </si>
  <si>
    <t>DOTACION MATERIAL DIDACTICO, TEXTOS Y EQUIPOS AUDIOVISUALES ESTABLECIMIENTOS EDUCATIVOS</t>
  </si>
  <si>
    <t>Dotación de material didáctico para establecimientos educativos</t>
  </si>
  <si>
    <t>Adquisición de mobiliario escolar</t>
  </si>
  <si>
    <t>Preinversión</t>
  </si>
  <si>
    <t>Apoyo en transporte Escolar</t>
  </si>
  <si>
    <t>ALIMENTACI0N ESCOLAR</t>
  </si>
  <si>
    <t xml:space="preserve">Atención Régimen Subsidiado -Seguridad Social Continuidad </t>
  </si>
  <si>
    <t>Multas por comparendo ambiental</t>
  </si>
  <si>
    <t>FORTALECIMIENTO DEL SISTEMA DE PLANEACION MUNICIPAL</t>
  </si>
  <si>
    <t>Rendimientos provenientes de recursos de libre destinación</t>
  </si>
  <si>
    <r>
      <t>Reposición y mejoramiento de redes de acueducto y alcantarillado en el área urbana (</t>
    </r>
    <r>
      <rPr>
        <sz val="10"/>
        <rFont val="Comic Sans MS"/>
        <family val="4"/>
      </rPr>
      <t>Transferencias  EPSA</t>
    </r>
    <r>
      <rPr>
        <sz val="11"/>
        <rFont val="Comic Sans MS"/>
        <family val="4"/>
      </rPr>
      <t>)</t>
    </r>
  </si>
  <si>
    <r>
      <t>Reposición y mejoramiento de redes de acueducto y alcantarillado en el área urbana (</t>
    </r>
    <r>
      <rPr>
        <sz val="10"/>
        <rFont val="Comic Sans MS"/>
        <family val="4"/>
      </rPr>
      <t>Transferencias  LEY 99/93</t>
    </r>
    <r>
      <rPr>
        <sz val="11"/>
        <rFont val="Comic Sans MS"/>
        <family val="4"/>
      </rPr>
      <t>)</t>
    </r>
  </si>
  <si>
    <r>
      <t>Construcción, administración, mantenimiento y adecuación escenarios deportivos (</t>
    </r>
    <r>
      <rPr>
        <sz val="10"/>
        <rFont val="Comic Sans MS"/>
        <family val="4"/>
      </rPr>
      <t>Ley 181/ 95 del deporte</t>
    </r>
    <r>
      <rPr>
        <sz val="11"/>
        <rFont val="Comic Sans MS"/>
        <family val="4"/>
      </rPr>
      <t>)</t>
    </r>
  </si>
  <si>
    <r>
      <t>Fortalecimiento de expresiones artísticas y culturales (</t>
    </r>
    <r>
      <rPr>
        <sz val="10"/>
        <rFont val="Comic Sans MS"/>
        <family val="4"/>
      </rPr>
      <t>Acuerdo 24/03</t>
    </r>
    <r>
      <rPr>
        <sz val="11"/>
        <rFont val="Comic Sans MS"/>
        <family val="4"/>
      </rPr>
      <t>)</t>
    </r>
  </si>
  <si>
    <t xml:space="preserve">Cofinanciación Departamento - Continuidad </t>
  </si>
  <si>
    <r>
      <t>Fonpet (</t>
    </r>
    <r>
      <rPr>
        <sz val="10"/>
        <rFont val="Comic Sans MS"/>
        <family val="4"/>
      </rPr>
      <t>Ley 863 de 2003</t>
    </r>
    <r>
      <rPr>
        <sz val="11"/>
        <rFont val="Comic Sans MS"/>
        <family val="4"/>
      </rPr>
      <t>)</t>
    </r>
  </si>
  <si>
    <t>General - Equipamiento Municipal</t>
  </si>
  <si>
    <t>Prevención y atención de incendios y calamidades conexas y emergencias</t>
  </si>
  <si>
    <r>
      <t>Otros Gastos Financieros (</t>
    </r>
    <r>
      <rPr>
        <sz val="10"/>
        <rFont val="Comic Sans MS"/>
        <family val="4"/>
      </rPr>
      <t>Comisión Fiducia</t>
    </r>
    <r>
      <rPr>
        <sz val="11"/>
        <rFont val="Comic Sans MS"/>
        <family val="4"/>
      </rPr>
      <t>)</t>
    </r>
  </si>
  <si>
    <t>Fortalecimiento al Consejo Territorial de Planeación</t>
  </si>
  <si>
    <t>Atención a población desplazada por la violencia</t>
  </si>
  <si>
    <t>Fortalecimiento institucional Oficina Asesora de Planeación</t>
  </si>
  <si>
    <r>
      <t>Fortalecimiento a proyectos de inversión en nutrición y seguridad alimentaria (</t>
    </r>
    <r>
      <rPr>
        <sz val="10"/>
        <rFont val="Comic Sans MS"/>
        <family val="4"/>
      </rPr>
      <t>Ley 1283/09</t>
    </r>
    <r>
      <rPr>
        <sz val="11"/>
        <rFont val="Comic Sans MS"/>
        <family val="4"/>
      </rPr>
      <t>)</t>
    </r>
  </si>
  <si>
    <t>Construcción de baterias sanitarias en la institución educativa Carlos Mario Simmons de Popayán</t>
  </si>
  <si>
    <t>Interventoria del proyecto denominado: Construcción de baterias sanitarias en la institución educativa Carlos Mario Simmons de Popayán</t>
  </si>
  <si>
    <t>Fortalecimiento al sistema de administración del Talento Humano</t>
  </si>
  <si>
    <t xml:space="preserve">Red  Juntos </t>
  </si>
  <si>
    <r>
      <t>Impuesto al cigarrillo (</t>
    </r>
    <r>
      <rPr>
        <sz val="10"/>
        <rFont val="Comic Sans MS"/>
        <family val="4"/>
      </rPr>
      <t>Transferencia Dpto</t>
    </r>
    <r>
      <rPr>
        <sz val="11"/>
        <rFont val="Comic Sans MS"/>
        <family val="4"/>
      </rPr>
      <t>)</t>
    </r>
  </si>
  <si>
    <r>
      <t>Apoyo a clubes, ligas y talentos deportivos  (</t>
    </r>
    <r>
      <rPr>
        <sz val="10"/>
        <rFont val="Comic Sans MS"/>
        <family val="4"/>
      </rPr>
      <t>Ley 1289/09</t>
    </r>
    <r>
      <rPr>
        <sz val="11"/>
        <rFont val="Comic Sans MS"/>
        <family val="4"/>
      </rPr>
      <t>)</t>
    </r>
  </si>
  <si>
    <t>Implementación del plan de desarrollo rural integrado</t>
  </si>
  <si>
    <t>MEJORAMIENTO DE RECURSOS FISICOS</t>
  </si>
  <si>
    <t>Atenciones protocolarias</t>
  </si>
  <si>
    <t xml:space="preserve">Apoyo a adultos mayores </t>
  </si>
  <si>
    <t>Señalización de intersecciones semaforizadas</t>
  </si>
  <si>
    <t>Estudios de movilidad en Popayán</t>
  </si>
  <si>
    <t>Ampliación de cobertura para atender población vulnerable- Complemento</t>
  </si>
  <si>
    <t>Honorarios -cuota administración</t>
  </si>
  <si>
    <t>Honorarios (complemento)</t>
  </si>
  <si>
    <t>CONSTRUCCION, ADQUISICION,DOTACION MEJORAMIENTO Y MANTENIMIENTO DE INFRAESTRUCTURA PROPIA DEL SECTOR EDUCATIVO</t>
  </si>
  <si>
    <t>PREINVERSION:ESTUDIO,DISEÑO, ASESORIAS E INTERVENTORIA</t>
  </si>
  <si>
    <t>Preinversión:interventoria</t>
  </si>
  <si>
    <t>TRANSPORTE ESCOLAR</t>
  </si>
  <si>
    <t>PRESTACION DE SERVICIOS SGP CON SITUACION DE FONDOS</t>
  </si>
  <si>
    <t>PRESTACION DE SERVICIOS SGP SIN SITUACION DE FONDOS</t>
  </si>
  <si>
    <t xml:space="preserve">PRESTACION DE SERVICIOS </t>
  </si>
  <si>
    <t>RECUPERACION PAVIMENTOS VIAS URBANAS COMUNA No. 1</t>
  </si>
  <si>
    <t>RECUPERACION PAVIMENTOS VIAS URBANAS COMUNA No. 2</t>
  </si>
  <si>
    <t>RECUPERACION PAVIMENTOS VIAS URBANAS COMUNA No. 3</t>
  </si>
  <si>
    <t>RECUPERACION PAVIMENTOS VIAS URBANAS COMUNA No. 4</t>
  </si>
  <si>
    <t>RECUPERACION PAVIMENTOS VIAS URBANAS COMUNA No. 5</t>
  </si>
  <si>
    <t>RECUPERACION PAVIMENTOS VIAS URBANAS COMUNA No. 6</t>
  </si>
  <si>
    <t>RECUPERACION PAVIMENTOS VIAS URBANAS COMUNA No. 7</t>
  </si>
  <si>
    <t>RECUPERACION PAVIMENTOS VIAS URBANAS COMUNA No. 8</t>
  </si>
  <si>
    <t>RECUPERACION PAVIMENTOS VIAS URBANAS COMUNA No. 9</t>
  </si>
  <si>
    <t>MEJORAMIENTO DE  VIAS RURALES ZONA NOROCCIDENTE</t>
  </si>
  <si>
    <t>MEJORAMIENTO DE  VIAS RURALES ZONA NORORIENTE</t>
  </si>
  <si>
    <t>MEJORAMIENTO DE  VIAS RURALES ZONA SURORIENTE</t>
  </si>
  <si>
    <t>MEJORAMIENTO DE  VIAS RURALES ZONA SUROCCIDENTE</t>
  </si>
  <si>
    <t>Señalización horizontal</t>
  </si>
  <si>
    <t xml:space="preserve">Tasa de vertimientos líquidos </t>
  </si>
  <si>
    <t>Programas y campañas cívicas de Cultura Ciudadana Ambiental</t>
  </si>
  <si>
    <t>PRINCIPIOS PRESUPUESTALES.- El presupuesto Municipal de Popayán, se regirá por los principios consagrados por la Ley 38 de 1988, Ley 179 de 1994, Ley 225 de 1995, Decreto 111 de 1996, Acuerdo 015 de 2006, Decreto 896 de 1997 y la Ley 819 de 2003 y demás normas concordantes.</t>
  </si>
  <si>
    <t>Degüello de ganado menor</t>
  </si>
  <si>
    <t>Estampillas para el bienestar del adulto mayor o bienestar del anciano</t>
  </si>
  <si>
    <t>Estampillas Pro-cultura</t>
  </si>
  <si>
    <t>Contribución sobre contratos de obra pública Ley 418/97 -  Ley 782/2002</t>
  </si>
  <si>
    <t>Publicaciones - Gaceta Municipal</t>
  </si>
  <si>
    <t>Multas de tránsito y transporte</t>
  </si>
  <si>
    <t>Recargos  Predial</t>
  </si>
  <si>
    <t>Recaudo por participación en la plusvalía</t>
  </si>
  <si>
    <t>Plaza de ferias,  corralaje y báscula</t>
  </si>
  <si>
    <t>Degüello de ganado mayor</t>
  </si>
  <si>
    <t xml:space="preserve">Atención Régimen Subsidiado - continuidad </t>
  </si>
  <si>
    <t xml:space="preserve">Deporte y  Recreación </t>
  </si>
  <si>
    <t>Fondo de Solidaridad y Garantias - FOSYGA</t>
  </si>
  <si>
    <t>Regalías y Compensaciones</t>
  </si>
  <si>
    <t>Rendimientos provenientes de Regalías y Compesaciones</t>
  </si>
  <si>
    <t>Rendimientos provenientes de Inversiones Directas</t>
  </si>
  <si>
    <t xml:space="preserve">Rendimientos provenientes Cuenta Maestra Régimen Subsidiado - Fondo Local de Salud </t>
  </si>
  <si>
    <t>Rendimientos provenientes de Recursos del Sistema General de Participaciones (Ley 715/01)</t>
  </si>
  <si>
    <t xml:space="preserve">Otros sectores - Libre Inversión </t>
  </si>
  <si>
    <t xml:space="preserve">Utilidades y excedentes financieros </t>
  </si>
  <si>
    <t>Rendimientos Financieros</t>
  </si>
  <si>
    <t>Recursos de Balance Resguardo Poblazón</t>
  </si>
  <si>
    <t>Recursos de Balance Resguardo Páez de Quintana</t>
  </si>
  <si>
    <t>Rendimientos provenientes Resguardo Poblazón</t>
  </si>
  <si>
    <t>Rendimientos provenientes Resguardo Páez de Quintana</t>
  </si>
  <si>
    <t>Derechos de explotación de juegos de suerte y azar - Rifas  Ley 643/01</t>
  </si>
  <si>
    <t xml:space="preserve">Impuesto sobre apuestas mutuas y premios, ventas por sistema de clubes </t>
  </si>
  <si>
    <t>Impuesto Predial unificado - vigencia actual</t>
  </si>
  <si>
    <t xml:space="preserve">Recuperación de Cartera (Diferentes a tributarios)                                                                                                                                                               </t>
  </si>
  <si>
    <t>Recuperación Cartera Predial</t>
  </si>
  <si>
    <t>Recuperación Cartera Industria y Comercio</t>
  </si>
  <si>
    <t>Recuperación Cartera Galerías</t>
  </si>
  <si>
    <t xml:space="preserve">Impuesto unificado de vehículos automotores </t>
  </si>
  <si>
    <t>Recuperación Cartera Semaforización</t>
  </si>
  <si>
    <t>Rendimientos  SGP - Calidad</t>
  </si>
  <si>
    <t>Rendimientos  SGP - Salud Pública</t>
  </si>
  <si>
    <t>Rendimientos  SGP - Alimentación Escolar</t>
  </si>
  <si>
    <t>Rendimientos  SGP - Educación Prestación de Servicios</t>
  </si>
  <si>
    <t>Rendimientos  SGP- Agua Potable y Saneamiento Básico</t>
  </si>
  <si>
    <t>Rendimientos  SGP - Deporte</t>
  </si>
  <si>
    <t>Rendimientos  SGP - Cultura</t>
  </si>
  <si>
    <t>Rendimientos  SGP - Libre Inversión Otros Sectores</t>
  </si>
  <si>
    <t>Remuneración 7% Serviaseo</t>
  </si>
  <si>
    <t>Uso relleno sanitario</t>
  </si>
  <si>
    <r>
      <t xml:space="preserve">Impuesto a la telefonía celular </t>
    </r>
    <r>
      <rPr>
        <sz val="10"/>
        <rFont val="Comic Sans MS"/>
        <family val="4"/>
      </rPr>
      <t xml:space="preserve">(Transferencia Dpto Ley 1111/06 - Decreto 4934/09)  </t>
    </r>
  </si>
  <si>
    <r>
      <t xml:space="preserve">Cuota de fiscalización  </t>
    </r>
    <r>
      <rPr>
        <sz val="10"/>
        <rFont val="Comic Sans MS"/>
        <family val="4"/>
      </rPr>
      <t xml:space="preserve">(Ley 1368/09) </t>
    </r>
  </si>
  <si>
    <t>RECURSOS PARA CALIDAD EDUCATIVA</t>
  </si>
  <si>
    <t>PROGRAMA DE COBERTURA</t>
  </si>
  <si>
    <t>Horas Extras y Días Festivos</t>
  </si>
  <si>
    <t>Indemnización por vacaciones</t>
  </si>
  <si>
    <t>Provisión Cesantías retroactivas Personal Administrativo del sector educativo</t>
  </si>
  <si>
    <t>Provisión Ascenso en el Escalafón Docente</t>
  </si>
  <si>
    <t>FUNCIONAMIENTO DE ESTABLECIMIENTOS EDUCATIVOS</t>
  </si>
  <si>
    <t>Servicio de Vigilancia</t>
  </si>
  <si>
    <t>Fondos de servicios educativos - Aporte para funcionamiento</t>
  </si>
  <si>
    <t>Enseres y equipo de oficina</t>
  </si>
  <si>
    <t>Organización de seminarios</t>
  </si>
  <si>
    <t>ATENCIÓN A POBLACIÓN CON NECESIDADES ESPECIALES O DISCAPACIDADES</t>
  </si>
  <si>
    <t>Atención a población con necesidades especiales o discapacidades - Aulas para sordos</t>
  </si>
  <si>
    <t>Atención a población con necesidades especiales o discapacidades - Enseñanza aprendizaje</t>
  </si>
  <si>
    <t xml:space="preserve">Cobertura y Sostenibilidad Educativa </t>
  </si>
  <si>
    <t>NECESIDADES EDUCATIVAS ESPECIALES (NEE)</t>
  </si>
  <si>
    <t>Servicio personal apoyo</t>
  </si>
  <si>
    <t>Formación de Docentes</t>
  </si>
  <si>
    <t>Dotación</t>
  </si>
  <si>
    <t xml:space="preserve">PROGRAMA DE EFICIENCIA </t>
  </si>
  <si>
    <t>PROYECTOS DE EFICIENCIA</t>
  </si>
  <si>
    <t>Modernización de Secretarías de Educación.</t>
  </si>
  <si>
    <t>Otros  proyectos de Eficiencia- Sistema de información</t>
  </si>
  <si>
    <t>Otros proyectos de eficiencia- Adecuaciones físicas</t>
  </si>
  <si>
    <t>Otros proyectos de eficiencia- Conectividad</t>
  </si>
  <si>
    <t xml:space="preserve">Otros proyectos de eficiencia Planeación, seguimiento y Evaluación del Sector Educativos </t>
  </si>
  <si>
    <t xml:space="preserve">Apropiación nuevas tecnologías </t>
  </si>
  <si>
    <t>Construcción de Infraestructura Educativa (Presupuesto Participativo)</t>
  </si>
  <si>
    <t>Dotación institucional de  infraestructura educativa</t>
  </si>
  <si>
    <t>Dotación implementos y herramientas colegio técnico.</t>
  </si>
  <si>
    <t>Dotación de material didáctico, textos y equipos audiovisuales a establecimientos educativos</t>
  </si>
  <si>
    <t xml:space="preserve">Preinversión:estudio
</t>
  </si>
  <si>
    <t xml:space="preserve">Preinversión:diseños
</t>
  </si>
  <si>
    <t xml:space="preserve">Preinversión:Asesorias
</t>
  </si>
  <si>
    <t>PAGO DE SERVICIOS PUBLICOS DE LOS ESTABLECIMIENTOS EDUCATIVOS ESTATALES</t>
  </si>
  <si>
    <t>Acueducto, Alcantarillado y Aseo</t>
  </si>
  <si>
    <t>Energía</t>
  </si>
  <si>
    <t>CALIDAD GRATUIDAD</t>
  </si>
  <si>
    <t>Fondos de Servicios Educativos- aporte gratuidad</t>
  </si>
  <si>
    <t>Concesión prestación del servicio público de Educación Formal en preescolar, básica primaria, básica secundaria y media (VF Acuerdo 023/09)</t>
  </si>
  <si>
    <t>PROGRAMA PARA CALIDAD</t>
  </si>
  <si>
    <t>Contratación total de servicios de Alimentación Escolar</t>
  </si>
  <si>
    <t>Atención integral para la erradicación del trabajo infantil y la protección del trabajo juvenil</t>
  </si>
  <si>
    <t>Atención integral a infantes y adolescentes en situación de vulnerabilidad</t>
  </si>
  <si>
    <t>Vinculación al programa Familias en Acción</t>
  </si>
  <si>
    <t>SEGURIDAD Y CONVIVENCIA CIUDADANA</t>
  </si>
  <si>
    <t>Implementación de modelos productivos en Especies Menores en el Municipio de Popayán</t>
  </si>
  <si>
    <t>Asistencia técnica en el manejo, organización y sistematización de los proyectos agropecuarios y ambientales que ejecuta la Unidad Municipal de Asistencia Técnica Agropecuaria UMATA del Municipio de Popayán</t>
  </si>
  <si>
    <t>Implementación de modelos productivos ganaderos en el Municipio de Popayán</t>
  </si>
  <si>
    <t>Mejoramiento a la cadena productiva de la Panela en el Municipio de Popayán</t>
  </si>
  <si>
    <t xml:space="preserve">FONDO DE REACTIVACION AGROPECUARIA </t>
  </si>
  <si>
    <r>
      <t>Plan Departamental para el manejo empresarial de los servicios de Agua y Saneamiento Básico y Ambiental del Cauca - PDA (</t>
    </r>
    <r>
      <rPr>
        <sz val="10"/>
        <rFont val="Comic Sans MS"/>
        <family val="4"/>
      </rPr>
      <t xml:space="preserve"> VF</t>
    </r>
    <r>
      <rPr>
        <sz val="11"/>
        <rFont val="Comic Sans MS"/>
        <family val="4"/>
      </rPr>
      <t xml:space="preserve"> </t>
    </r>
    <r>
      <rPr>
        <sz val="10"/>
        <rFont val="Comic Sans MS"/>
        <family val="4"/>
      </rPr>
      <t>Acuerdo 036/08</t>
    </r>
    <r>
      <rPr>
        <sz val="11"/>
        <rFont val="Comic Sans MS"/>
        <family val="4"/>
      </rPr>
      <t xml:space="preserve">) </t>
    </r>
  </si>
  <si>
    <t>AMPLIACION Y MANTENIMIENTO DE LA COBERTURA EDUCATIVA CON PERMANENCIA</t>
  </si>
  <si>
    <t xml:space="preserve">OPTIMIZACION DEL SISTEMA DE RECAUDO DE RENTAS Y OTROS INGRESOS </t>
  </si>
  <si>
    <t>Implementación de la gestión fiscal y financiera para el año 2012</t>
  </si>
  <si>
    <t xml:space="preserve">Implementación de herramientas para la gestión integral para la prevención y atención de desastres </t>
  </si>
  <si>
    <t>PLAN DE ORDENAMIENTO TERRITORIAL</t>
  </si>
  <si>
    <t xml:space="preserve">Asesoría técnica al proceso de revisión, ajuste y reformulación al Plan de Ordenamiento Territorial del Municipio de Popayán </t>
  </si>
  <si>
    <t>Actualización de estratificación socioeconómica urbana y rural del Municipio de Popayán</t>
  </si>
  <si>
    <t xml:space="preserve">Implementación de herramientas para el fortalecimiento de los procesos integrales de planeación en el Municipio de Popayán </t>
  </si>
  <si>
    <t xml:space="preserve">Capacitación de los servidores públicos involucrados en la gestión jurídica y gestión contractual del Municipio de Popayán para fortalecer la asesoría jurídica de la administración municipal  </t>
  </si>
  <si>
    <t>FORTALECIMIENTO DE LA ASESORIA JURIDICA DE LA ADMINISTRACION MUNICIPAL</t>
  </si>
  <si>
    <t>INFRAESTRUCTURA VIAL Y DE MOVILIDAD</t>
  </si>
  <si>
    <t>REHABILITACION DE LA RED VIAL Y DE MOVILIDAD URBANA Y RURAL EN EL MUNICIPIO DE POPAYAN</t>
  </si>
  <si>
    <t>Rehabilitación de la red vial y de movilidad urbana y rural en el Municipio de Popayán</t>
  </si>
  <si>
    <t>RECUPERACION PAVIMENTOS VIAS URBANAS (Presupuesto Participativo)</t>
  </si>
  <si>
    <t>MEJORAMIENTO DE  VIAS RURALES (Presupuesto Participativo)</t>
  </si>
  <si>
    <r>
      <t>Proyectos de inversión dentro del Plan Departamental para el manejo empresarial de los servicios de Agua y Saneamiento Básico y Ambiental - PDA (</t>
    </r>
    <r>
      <rPr>
        <sz val="10"/>
        <rFont val="Comic Sans MS"/>
        <family val="4"/>
      </rPr>
      <t>VF Acuerdo 028/10</t>
    </r>
    <r>
      <rPr>
        <sz val="11"/>
        <rFont val="Comic Sans MS"/>
        <family val="4"/>
      </rPr>
      <t>)</t>
    </r>
  </si>
  <si>
    <r>
      <t>Subsidios estratos 1 , 2 y 3  Servicio de Acueducto (</t>
    </r>
    <r>
      <rPr>
        <sz val="10"/>
        <rFont val="Comic Sans MS"/>
        <family val="4"/>
      </rPr>
      <t>Ley 1176 de 2007</t>
    </r>
    <r>
      <rPr>
        <sz val="11"/>
        <rFont val="Comic Sans MS"/>
        <family val="4"/>
      </rPr>
      <t>)</t>
    </r>
  </si>
  <si>
    <t>Subsidios estratos 1 , 2 y 3  Servicio de Alcantarillado</t>
  </si>
  <si>
    <t>Implementación de modelos productivos en hortalizas y plantas aromáticas en el Municipio de Popayán</t>
  </si>
  <si>
    <t>Asistencia técnica en la producción y comercialización de cafes especiales en el sector rural del Municipio de Popayán</t>
  </si>
  <si>
    <t>DESARROLLO DE LA GESTION RURAL INTEGRADA</t>
  </si>
  <si>
    <t>APOYO Y FORTALECIMIENTO A LOS SECTORES PRODUCTIVOS AGROPECUARIOS Y AGROINDUSTRIALES</t>
  </si>
  <si>
    <t>Fortalecimiento de servicios de comercialización de productos agropecuarios</t>
  </si>
  <si>
    <t>FORMULACION E IMPLEMENTACION DEL PLAN DE DESARROLLO RURAL INTEGRADO</t>
  </si>
  <si>
    <t>Capacitación y asistencia técnica para el fortalecimiento del Fondo de reactivación agropecuaria en el Municipio de Popayán</t>
  </si>
  <si>
    <t>Mejoramiento y adecuación de escenarios deportivos en el Municipio de Popayán</t>
  </si>
  <si>
    <t>Administración de recursos para la realización de eventos, actividades y torneos deportivos en el Municipio de Popayán</t>
  </si>
  <si>
    <t>Capacitación y fortalecimiento en las escuelas deportivas del Municipio de Popayán</t>
  </si>
  <si>
    <t>Administración de los recursos para el apoyo de organismos deportivos y sus deportistas sobresalientes del Municipio de Popayán</t>
  </si>
  <si>
    <t>Implementación, organización y desarrollo de eventos de deporte, recreación y aprovechamiento del tiempo libre en el Municipio de Popayán</t>
  </si>
  <si>
    <t>Implementación del programa de arte, cultura y educación en el Municipio de Popayán</t>
  </si>
  <si>
    <t>Implementación del programa arte, cultura y comunicación del Municipio de Popayán</t>
  </si>
  <si>
    <t>Implementación del programa de arte, cultura e información en el Municipio de Popayán</t>
  </si>
  <si>
    <t>Implementación del programa de arte, cultura y participación en el Municipio de Popayán</t>
  </si>
  <si>
    <t xml:space="preserve">Mejoramiento de la capacidad técnica para el fortalecimiento institucional de la Alcaldía Municipal mediante la formulación e implementación del Plan de Desarrollo Municipal vigencia 2012-2015 </t>
  </si>
  <si>
    <t xml:space="preserve">MOVILIDAD URBANA Y RURAL </t>
  </si>
  <si>
    <t>Repotenciación, expansión, mantenimiento y construcción de intersecciones semaforizadas</t>
  </si>
  <si>
    <t>Apoyo profesional y a la gestión en materia de ingeniería, movilidad y semaforización</t>
  </si>
  <si>
    <t>Apoyo a la gestión para la coordinación y ejecución de campañas de prevención, seguridad vial, cultura ciudadana y ambiental</t>
  </si>
  <si>
    <t>Suministro de placas</t>
  </si>
  <si>
    <t>Apoyo jurídico y técnico en el proceso relacionado con las infracciones de tránsito y similares</t>
  </si>
  <si>
    <t>Mantenimiento, soporte y actualización del software SINTRAT</t>
  </si>
  <si>
    <t>Adquisición de equipo logístico, técnico, tecnológico, mobiliario, de comunicación, seguridad e insumos</t>
  </si>
  <si>
    <t>Adecuación, mejoramiento y dotación de las instalaciones de la Secretaría de Tránsito y Transporte</t>
  </si>
  <si>
    <t>Apoyo profesional, técnico y a la gestión en las áreas de trámites y administrativa de la Secretaria de Tránsito</t>
  </si>
  <si>
    <t>Incremento de los ingresos de la Secretaria de Tránsito</t>
  </si>
  <si>
    <t>Apoyo profesional y técnico para la recuperación de cartera de la Secretaria de Tránsito</t>
  </si>
  <si>
    <t>Apoyo en el proceso de realización de cobros persuasivos y similares</t>
  </si>
  <si>
    <t>Implementación de las acciones colectivas en Salud Infantil</t>
  </si>
  <si>
    <t>Implementación de las acciones colectivas en Salud Sexual y Reproductiva</t>
  </si>
  <si>
    <t>Implementación de las acciones colectivas en Salud Oral</t>
  </si>
  <si>
    <t xml:space="preserve">Implementación de las acciones colectivas en Salud Mental </t>
  </si>
  <si>
    <t>Implementación de las acciones colectivas en Enfermedades Transmisibles y las Zoonosis</t>
  </si>
  <si>
    <t xml:space="preserve">Implementación de las acciones colectivas en Enfermedades Cronicas No Transmisibles y la Discapacidad </t>
  </si>
  <si>
    <t>Implementación de las acciones colectivas en Nutrición</t>
  </si>
  <si>
    <t>Implementación de las acciones colectivas en Seguridad Sanitaria y del Ambiente</t>
  </si>
  <si>
    <t>Implementación de las acciones colectivas en Seguridad en el trabajo y las enfermedades de Origen Laboral</t>
  </si>
  <si>
    <t xml:space="preserve">Implementación de acciones de vigilancia en salud y gestión del conocimiento y de estrategias para la gestión integral del Plan de Salud Pública de intervenciones colectivas </t>
  </si>
  <si>
    <t>Etesa - Apoyo a la gestión del Régimen Subsidiado</t>
  </si>
  <si>
    <t xml:space="preserve">Empresa Territorial para la salud ETESA (Máximo el 25% en los términos del Art. 60 de la Ley 715 de 2001)                                                                                                </t>
  </si>
  <si>
    <r>
      <t xml:space="preserve">Fondo territorial de seguridad y convivencia ciudadana ( </t>
    </r>
    <r>
      <rPr>
        <sz val="10"/>
        <rFont val="Comic Sans MS"/>
        <family val="4"/>
      </rPr>
      <t>art. 122 Ley 418/97- art. 38 Ley 782/2002</t>
    </r>
    <r>
      <rPr>
        <sz val="11"/>
        <rFont val="Comic Sans MS"/>
        <family val="4"/>
      </rPr>
      <t>)</t>
    </r>
  </si>
  <si>
    <r>
      <t>Impuesto a Espectáculos Públicos (</t>
    </r>
    <r>
      <rPr>
        <sz val="10"/>
        <rFont val="Comic Sans MS"/>
        <family val="4"/>
      </rPr>
      <t>Ley del deporte 181/95</t>
    </r>
    <r>
      <rPr>
        <sz val="11"/>
        <rFont val="Comic Sans MS"/>
        <family val="4"/>
      </rPr>
      <t>)</t>
    </r>
  </si>
  <si>
    <t>GESTION DEL DESARROLLO DEL TALENTO HUMANO</t>
  </si>
  <si>
    <t>Programa integral de capacitación y entrenamiento del talento humano con calidad de atención al ciudadano</t>
  </si>
  <si>
    <t>GESTION DE RECURSOS FISICOS</t>
  </si>
  <si>
    <t>EQUIPAMIENTO MUNICIPAL</t>
  </si>
  <si>
    <t>Construcción, adecuación, ampliación y/o mantenimiento de bienes municipales</t>
  </si>
  <si>
    <t>IMPLEMENTACION DEL SISTEMA DE CALIDAD</t>
  </si>
  <si>
    <t>IMPLEMENTACION DEL SISTEMA DE GESTION DE LA CALIDAD</t>
  </si>
  <si>
    <t>Mejoramiento del sistema de gestión de la calidad</t>
  </si>
  <si>
    <t>Acciones graduales de cumplimiento planta de beneficio animal de Popayán</t>
  </si>
  <si>
    <t>Subsidios estratos 1 y 2  Servicio de Acueducto</t>
  </si>
  <si>
    <t>Subsidios estratos 1, 2 y 3  Servicio de Aseo</t>
  </si>
  <si>
    <t xml:space="preserve">Fondo de reciclaje </t>
  </si>
  <si>
    <t>REGALIAS Y COMPENSACIONES</t>
  </si>
  <si>
    <t>Pavimento en concreto rígido en el barrio Santa Clara carrera 12 entre calles 9N y posible parque Santa Clara</t>
  </si>
  <si>
    <t>Terminación alameda calle 1 norte hasta la carrera 11 esquina B/Modelo</t>
  </si>
  <si>
    <t xml:space="preserve">Reconstrucción zona peatonal del parque loma linda B/Loma Linda </t>
  </si>
  <si>
    <t>Pavimentación de la calle 58N desde la transversal 9 hasta la sede educativa Bellavista   U/Morinda</t>
  </si>
  <si>
    <t xml:space="preserve">Pavimentación de la transversal 10 entre calle 56 AN y calle 57N    U/Bosques del Pinar </t>
  </si>
  <si>
    <t xml:space="preserve">Pavimentación de la carrera 20 que va desde la calle 61N hasta Quebrada El Chamizal  B/Rinconcito Primaveral II </t>
  </si>
  <si>
    <t>Pavimento carrera 17B entre calle 12 y 11B    B/Versalles</t>
  </si>
  <si>
    <t>Muro de contención carrera 12 con calle 29C  B/Jorge Eliecer Gaitan</t>
  </si>
  <si>
    <t>Pavimentación de la calle 25B, 25A y 25 que inician en la carrera 29   B/Nuevo Amanecer</t>
  </si>
  <si>
    <t>Pavimentación de la calle 18 entre la carrera 31 y 33   B/31 de Marzo</t>
  </si>
  <si>
    <t>Construcción gradas en la calle 17 entre carrera 33 y 33A    B/31 de Marzo</t>
  </si>
  <si>
    <t>Pavimentación de la calle 15 entre carrera 33 y 33C     B/31 de Marzo</t>
  </si>
  <si>
    <t>Etesa - Interventoria del Régimen Subsidiado</t>
  </si>
  <si>
    <t xml:space="preserve">Pavimento en concreto calle 1 Norte entre carreras 9 y 11A y calle 1 Norte entre carreras 9 y 11B  B/Los Rosales </t>
  </si>
  <si>
    <t xml:space="preserve">Continuación pavimento calle 7 Norte entre carrera 8 y carrera 6B   B/Belalcazar </t>
  </si>
  <si>
    <t>Continuación de la pavimentación de la Calle 12A entre carreras 9 y 10A  B/Antiguo San Rafael</t>
  </si>
  <si>
    <t>Pavimentación de la Carrera 10 entre calles 10 y 11   B/San Camilo</t>
  </si>
  <si>
    <t>Pavimentación de la Calle 7A desde la Carrera 13 hacia la Carrera 15   B/Valencia</t>
  </si>
  <si>
    <t>Pavimentación carrera 3E entre calles 17 y 18    B/Los Sauces</t>
  </si>
  <si>
    <t>Construcción de andenes peatonales calle 13 entre carrera 6 y carrera 8  B/El Lago</t>
  </si>
  <si>
    <t>Muro de contención carrera 9ª entre calle 28 (antigua Calle 23) a la Calle 29 (antigua Calle 24)  B/Loma de la Virgen</t>
  </si>
  <si>
    <t>Pavimento Calle 25 con carrera 6 y 7    B/La Gran Victoria</t>
  </si>
  <si>
    <t>Construcción sardineles calle 19 No. 8B entre carrera 9 a la 8ª   B/ Sindical (1)</t>
  </si>
  <si>
    <t>Pavimento Calle 26 (antigua Calle 21) con carrera 10   B/Loma de la Virgen (kiosko)</t>
  </si>
  <si>
    <t>Pavimentación calle 4A entre carreras 33 a 37  B/La Sombrilla</t>
  </si>
  <si>
    <t>Pavimentación calle 2B entre carreras 42 a 44  B/María Occidente</t>
  </si>
  <si>
    <t>Muro de contención sector Propal Vereda Cajete</t>
  </si>
  <si>
    <t>Mejoramiento  Vial – Vía Santana Centro - Figueroa   Vereda Santana</t>
  </si>
  <si>
    <t>Mejoramiento Vial – Vía principal Vereda las Chozas</t>
  </si>
  <si>
    <t>Mejoramiento Vial – Vía Principal y Sector Pueblo Vereda Figueroa</t>
  </si>
  <si>
    <t>Mejoramiento Vial – Vía Principal y Vías alternas  Vereda Bajo Cauca</t>
  </si>
  <si>
    <t>Mejoramiento Vial – Vías alternas  Vereda Julumito</t>
  </si>
  <si>
    <t>Mejoramiento Vial – Vías alternas  Vereda Rio Hondo</t>
  </si>
  <si>
    <t>Mejoramiento Vial – Vías alternas y explanación sector de la Chorrera  Vereda El Charco</t>
  </si>
  <si>
    <t xml:space="preserve">Mejoramiento Vial – Vía Principal y un ramal  Vereda Cajamarca </t>
  </si>
  <si>
    <t>Mejoramiento Vial – Vías alternas Vereda Julumito Bajo</t>
  </si>
  <si>
    <t>Mejoramiento Vial – Vía Principal y ramales  Vereda El Tablon</t>
  </si>
  <si>
    <t>Mejoramiento vial - Vía Germania y la Conga  Vereda Alto Cajete</t>
  </si>
  <si>
    <t>Mejoramiento Vial – Vía Principal  Vereda La Yunga</t>
  </si>
  <si>
    <t>Construcción de Placa Huella desde la casa del señor Benito Ortiz hasta la escuela Vereda Bajo Charco</t>
  </si>
  <si>
    <t>Diseño y/o Construcción y/o  rehabilitación y/o mantenimiento de la red vial  Vereda Los Tendidos</t>
  </si>
  <si>
    <t>Rehabilitación del puente peatonal que comunica los barrios La Estancia y Bosques de Pomona</t>
  </si>
  <si>
    <t>Escuelas de Formación Deportiva - Implementos Deportivos (Ley 1111/06 - Decreto 4934/09)</t>
  </si>
  <si>
    <t>INFRAESTRUCTURA VIAL Y DE MOVILIDAD URBANA</t>
  </si>
  <si>
    <t>Sistema Integrado de Transporte</t>
  </si>
  <si>
    <r>
      <t>PLAN DE MOVILIDAD URBANA  (</t>
    </r>
    <r>
      <rPr>
        <b/>
        <sz val="10"/>
        <rFont val="Comic Sans MS"/>
        <family val="4"/>
      </rPr>
      <t>VF Acuerdo 021/09</t>
    </r>
    <r>
      <rPr>
        <b/>
        <sz val="11"/>
        <rFont val="Comic Sans MS"/>
        <family val="4"/>
      </rPr>
      <t>)</t>
    </r>
  </si>
  <si>
    <t>RENTAS CONTRACTUALES</t>
  </si>
  <si>
    <t xml:space="preserve">Pavimentación de carrera 30Bis desde la calle 7, interior vivienda con nomenclatura No. 6-50  B/Nuevo San José y Benjamín Iragorri </t>
  </si>
  <si>
    <t>Mejoramiento vial veredas Santa Rosa, La Mota, Las Mercedes, San Antonio, Danubio, Tetilla, La Calera, Bajo Gualimbio, San Rafael, Morinda, Meseta, Los Cerrillos y La Laja</t>
  </si>
  <si>
    <t>Implementación de estrategias para el manejo integral de las microcuencas hidrográficas en el Municipio de Popayán</t>
  </si>
  <si>
    <t>REHABILITACION OTRAS VIAS ALTERNAS AL PLAN DE MOVILIDAD URBANA</t>
  </si>
  <si>
    <t>Continuación construcción de pavimento y sardineles de la carrera 1Este entre la calle 26N y la vivienda con nomenclatura carrera 1E No. 26N-190   B/Real Independencia</t>
  </si>
  <si>
    <t>Construcción de andenes en la carrera 27C  entre calles 5A y 6 y construcción de andes en la carrera 27B entre calles 5A y 6  (Polideportivos)</t>
  </si>
  <si>
    <t>Mejoramiento vial y placa huella veredas Las Piedras, Quintana, Calibio y La Rejoya</t>
  </si>
  <si>
    <t>Diseño y/o Construcción y/o  rehabilitación y/o mantenimiento de la red vial  y de movilidad rural de Popayán, sector Suroriente</t>
  </si>
  <si>
    <t xml:space="preserve">Sueldos personal de nómina </t>
  </si>
  <si>
    <t>Horas extras  y días festivos</t>
  </si>
  <si>
    <t>Aportes de previsión social - Salud</t>
  </si>
  <si>
    <t>Aportes de previsión social  - Pensión</t>
  </si>
  <si>
    <t>Aportes de previsión social - Riesgos profesionales</t>
  </si>
  <si>
    <t>Aportes Parafiscales  -  I.C.B.F.</t>
  </si>
  <si>
    <t>Aportes Parafiscales  -  SENA</t>
  </si>
  <si>
    <t>Aportes Parafiscales  -  ESAP</t>
  </si>
  <si>
    <t>Aportes Parafiscales  -  COMFACAUCA</t>
  </si>
  <si>
    <t>Aportes Parafiscales  -  E.I.T.I</t>
  </si>
  <si>
    <t>Aporte previsión para Riesgos profesionales-Aprendices Sena</t>
  </si>
  <si>
    <t>Aporte previsión para Salud- Aprendices Sena</t>
  </si>
  <si>
    <t>Cesantías parciales y/o definitivas  e intereses a las cesantias</t>
  </si>
  <si>
    <t>Capacitación personal administrativo</t>
  </si>
  <si>
    <t>Sistema nacional de regalías</t>
  </si>
  <si>
    <t>Rehabilitación de la red vial y de movilidad urbana</t>
  </si>
  <si>
    <t>Mantenimiento de la red vial y de movilidad urbana</t>
  </si>
  <si>
    <t>Recuperación de la red vial y de movilidad urbana</t>
  </si>
  <si>
    <t>Rehabilitación de la red vial y de movilidad rural</t>
  </si>
  <si>
    <t>Mantenimiento de la red vial y de movilidad rural</t>
  </si>
  <si>
    <t>Recuperación de la red vial y de movilidad rural</t>
  </si>
  <si>
    <t>Gestión técnica y operativa de proyectos de infraestructura vial urbana</t>
  </si>
  <si>
    <t>Gestión técnica y operativa de proyectos de infraestructura vial rural</t>
  </si>
  <si>
    <t>Suministro de combustible como apoyo del proyecto de mantenimiento y recuperación de la red vial y de movilidad urbana del Municipio de Popayán</t>
  </si>
  <si>
    <t>FORTALECIMIENTO A LA GESTION DE VIVIENDA DE INTERES SOCIAL MUNICIPAL</t>
  </si>
  <si>
    <t>Aporte a proyectos de vivienda de interes social urbano y rural</t>
  </si>
  <si>
    <t>CENTRAL DE SACRIFICIOS Y PLAZAS DE MERCADO</t>
  </si>
  <si>
    <t xml:space="preserve">Otras transferencias corrientes </t>
  </si>
  <si>
    <t>Fortalecimiento al manejo de los residuos sólidos y adecuación al vivero municipal</t>
  </si>
  <si>
    <t>Implementación de la gestión de la calidad ambiental en el Municipio de Popayán</t>
  </si>
  <si>
    <t>Gestión de protección y uso eficiente de los recursos naturales</t>
  </si>
  <si>
    <t>Implementación de sistemas de saneamiento básico</t>
  </si>
  <si>
    <t xml:space="preserve">Promoción del desarrollo humano, la capacidad emprendedora y de liderazgo con equidad de genero </t>
  </si>
  <si>
    <t>Mantenimiento de bienes municipales y equipamiento</t>
  </si>
  <si>
    <t>Plan de tecnologías de información</t>
  </si>
  <si>
    <t>Comunicación interna y externa</t>
  </si>
  <si>
    <t>Emergencias educativas</t>
  </si>
  <si>
    <t>Apoyo logistico juegos nacionales</t>
  </si>
  <si>
    <t>Fomento eventos culturales y educativos</t>
  </si>
  <si>
    <t>Diseño, creación y difusión cultural</t>
  </si>
  <si>
    <t xml:space="preserve">Valoración patrimonio material e inmaterial </t>
  </si>
  <si>
    <t>Fortalecimiento de la gestión del riesgo para la atención y prevención de desastres</t>
  </si>
  <si>
    <t>Seguro de vida del Alcalde</t>
  </si>
  <si>
    <t xml:space="preserve">Seguros </t>
  </si>
  <si>
    <t xml:space="preserve">Construcción de infraestructura para electrificación rural </t>
  </si>
  <si>
    <t>Construcción y mantenimiento obras planta de beneficio animal - Requerimiento INVIMA</t>
  </si>
  <si>
    <t>Construcción de obras complementarias para el mejoramiento del perfil vial</t>
  </si>
  <si>
    <t>Mantenimiento de maquinaria y/o equipos de la Secretaria de Infraestructura</t>
  </si>
  <si>
    <t>Reposición de redes de acueducto en el Municipio de Popayán</t>
  </si>
  <si>
    <t>Reposición de redes de alcantarillado en el Municipio de Popayán</t>
  </si>
  <si>
    <t>Liquidaciones oficiales</t>
  </si>
  <si>
    <r>
      <t>Adquisición y mantenimiento de áreas de interés para  acueductos (</t>
    </r>
    <r>
      <rPr>
        <sz val="10"/>
        <rFont val="Comic Sans MS"/>
        <family val="4"/>
      </rPr>
      <t>Ley 99 del 93</t>
    </r>
    <r>
      <rPr>
        <sz val="11"/>
        <rFont val="Comic Sans MS"/>
        <family val="4"/>
      </rPr>
      <t>)</t>
    </r>
  </si>
  <si>
    <r>
      <t>Implementación de la política pública en salud mental (</t>
    </r>
    <r>
      <rPr>
        <sz val="10"/>
        <rFont val="Comic Sans MS"/>
        <family val="4"/>
      </rPr>
      <t>Acuerdo 012/11</t>
    </r>
    <r>
      <rPr>
        <sz val="11"/>
        <rFont val="Comic Sans MS"/>
        <family val="4"/>
      </rPr>
      <t>)</t>
    </r>
  </si>
  <si>
    <r>
      <t>Implementación de la política pública en discapacidad (</t>
    </r>
    <r>
      <rPr>
        <sz val="10"/>
        <rFont val="Comic Sans MS"/>
        <family val="4"/>
      </rPr>
      <t>Acuerdo 015/11</t>
    </r>
    <r>
      <rPr>
        <sz val="11"/>
        <rFont val="Comic Sans MS"/>
        <family val="4"/>
      </rPr>
      <t>)</t>
    </r>
  </si>
  <si>
    <r>
      <t>Implementación de la política pública en seguridad alimentaria y nutricional (</t>
    </r>
    <r>
      <rPr>
        <sz val="10"/>
        <rFont val="Comic Sans MS"/>
        <family val="4"/>
      </rPr>
      <t>Acuerdo 013/11</t>
    </r>
    <r>
      <rPr>
        <sz val="11"/>
        <rFont val="Comic Sans MS"/>
        <family val="4"/>
      </rPr>
      <t>)</t>
    </r>
  </si>
  <si>
    <t>Plan maestro de seguridad</t>
  </si>
  <si>
    <t>Observatorio del delito</t>
  </si>
  <si>
    <r>
      <t>Implementación de políticas públicas en infancia y adolescencia (</t>
    </r>
    <r>
      <rPr>
        <sz val="10"/>
        <rFont val="Comic Sans MS"/>
        <family val="4"/>
      </rPr>
      <t>Acuerdo 011/11</t>
    </r>
    <r>
      <rPr>
        <sz val="11"/>
        <rFont val="Comic Sans MS"/>
        <family val="4"/>
      </rPr>
      <t>)</t>
    </r>
  </si>
  <si>
    <t>Proyecto 1B de futbol</t>
  </si>
  <si>
    <t xml:space="preserve"> Empresa Territorial para la Salud - ETESA - 75% - Inversión en salud, Art. 60 de la Ley 715 de 2001 </t>
  </si>
  <si>
    <t>CONSIDERANDO</t>
  </si>
  <si>
    <r>
      <t>ARTICULO 6</t>
    </r>
    <r>
      <rPr>
        <sz val="11"/>
        <rFont val="Comic Sans MS"/>
        <family val="4"/>
      </rPr>
      <t>.- El presente Decreto rige a partir de su publicación y surte efectos fiscales a partir del 1 de enero de 2012.</t>
    </r>
  </si>
  <si>
    <t>DECRETA</t>
  </si>
  <si>
    <t>RAMIRO ANTONIO NAVIA DIAZ</t>
  </si>
  <si>
    <t>Alcalde de Popayán</t>
  </si>
  <si>
    <t>Dado en Popayán, a los                                   días del mes de Diciembre de 2011</t>
  </si>
  <si>
    <t>Elaboró: Beatriz E.</t>
  </si>
  <si>
    <t>Por el cual se liquida y desagrega a detalle  el presupuesto de ingresos y gastos para la vigencia fiscal del 1 de enero al 31 de diciembre de 2012</t>
  </si>
  <si>
    <t>Que en virtud del artículo 3 del Acuerdo 020 de 2008, modificatorio del artículo 52 del Acuerdo 015 de 2006, el Proyecto de Acuerdo surtió el trámite respectivo para su aprobación por parte del Honorable Concejo Municipal.</t>
  </si>
  <si>
    <t>El ALCALDE DEL MUNICIPIO DE POPAYÁN, en uso de sus facultades legales y constitucionales, y en especial las que le confiere el  Decreto 111 de 1996, la Ley 819 de 2003, y el Acuerdo 015 de 2006 Estatuto Orgánico de Presupuesto del Municipio de Popayán,</t>
  </si>
  <si>
    <t>ICLD</t>
  </si>
  <si>
    <t>Etesa</t>
  </si>
  <si>
    <t>Fosyga</t>
  </si>
  <si>
    <t>Rendimientos Cta Maestra</t>
  </si>
  <si>
    <t>Impuesto s/apuestas - Derechos jgos azar</t>
  </si>
  <si>
    <t>Estampilla adulto mayor</t>
  </si>
  <si>
    <t>Fdo Semaforización</t>
  </si>
  <si>
    <t>Fdo Seguridad vial</t>
  </si>
  <si>
    <t>Sobretasa DE</t>
  </si>
  <si>
    <t>Destinación Especifica</t>
  </si>
  <si>
    <t>ICLD (Sobretasa Tesoreria)</t>
  </si>
  <si>
    <t>Remuneracion 7% Serviaseo</t>
  </si>
  <si>
    <t>Impuesto ganado mayor</t>
  </si>
  <si>
    <t>Rendimientos ICLD</t>
  </si>
  <si>
    <t xml:space="preserve">Fdo Contingencias que se alimenta con ICLD </t>
  </si>
  <si>
    <t>Fdo rotatorio OP</t>
  </si>
  <si>
    <t>Fdo valorización</t>
  </si>
  <si>
    <t>Epsa</t>
  </si>
  <si>
    <t>Ley 99</t>
  </si>
  <si>
    <t>Ley 418</t>
  </si>
  <si>
    <t xml:space="preserve">Impuesto espectáculos públicos </t>
  </si>
  <si>
    <t>Impuesto cigarrillo</t>
  </si>
  <si>
    <t>Impuesto telefonia celular</t>
  </si>
  <si>
    <t>Multas comparendo ambiental</t>
  </si>
  <si>
    <t>Estampilla procultura</t>
  </si>
  <si>
    <t>Regalias Directas</t>
  </si>
  <si>
    <t>Cofinanciación Dpto</t>
  </si>
  <si>
    <t>SGP Salud Pública</t>
  </si>
  <si>
    <t>SGP Régimen Subsidiado</t>
  </si>
  <si>
    <t>SGP Educación Prestación Serv</t>
  </si>
  <si>
    <t>SGP Calidad</t>
  </si>
  <si>
    <t>SGP Alimentación Escolar</t>
  </si>
  <si>
    <t>SGP Agua Potable</t>
  </si>
  <si>
    <t>SGP PG-Deporte</t>
  </si>
  <si>
    <t>SGP PG-Cultura</t>
  </si>
  <si>
    <t>SGP PG</t>
  </si>
  <si>
    <t>SGP PG-Gobierno</t>
  </si>
  <si>
    <t>SGP PG-Umata</t>
  </si>
  <si>
    <t>SGP PG-Planeación</t>
  </si>
  <si>
    <t>SGP PG-Infraestructura</t>
  </si>
  <si>
    <t>SGP PG-Desarrollo Institucional</t>
  </si>
  <si>
    <t>Resguardo Poblazon</t>
  </si>
  <si>
    <t>Resguardo Quintana</t>
  </si>
  <si>
    <t>Pavimentación y/o mejoramiento de la carrera 21 desde la calle 8B hacia la calle 8C desde la carrera 21 hacia la carrera 20   B/Guayabal, Libertador y Minuto de Dios</t>
  </si>
  <si>
    <t>Ver comentario</t>
  </si>
  <si>
    <t>cuotas partes pensionales</t>
  </si>
  <si>
    <t>Recuperación cartera galerias</t>
  </si>
  <si>
    <t xml:space="preserve">ICLD </t>
  </si>
  <si>
    <t>$800.000.000 con ICLD y $67.003.265 con cuota fiscalizacion</t>
  </si>
  <si>
    <r>
      <t>Que mediante Acuerdo número 037</t>
    </r>
    <r>
      <rPr>
        <sz val="12"/>
        <color indexed="10"/>
        <rFont val="Comic Sans MS"/>
        <family val="4"/>
      </rPr>
      <t xml:space="preserve"> </t>
    </r>
    <r>
      <rPr>
        <sz val="12"/>
        <rFont val="Comic Sans MS"/>
        <family val="4"/>
      </rPr>
      <t>de diciembre 7 de 2011, el Concejo Municipal aprobó el presupuesto de Ingresos y Gastos para la vigencia Fiscal de 2012.</t>
    </r>
  </si>
  <si>
    <t>Por lo anteriomente expuesto,</t>
  </si>
  <si>
    <t>Que en cumplimiento de lo dispuesto en el artículo 68 del Acuerdo 015 de 2006, Estatuto Orgánico de Presupuesto Municipal, compete al Alcalde Municipal dictar el Decreto de Liquidación del presupuesto fijado para la vigencia fiscal 2012.</t>
  </si>
  <si>
    <t>Que el ejecutivo municipal presentó al Honorable Concejo de Popayán el Proyecto de Acuerdo que contiene el presupuesto de ingresos y gastos para la vigencia fiscal 2012 para análisis y aprobación, dentro de los términos establecidos en la Ley.</t>
  </si>
  <si>
    <t>ARTÍCULO PRIMERO.- Liquidar y desagregar el presupuesto de ingresos para la vigencia fiscal del 2012 fijado en  la suma de CIENTO SETENTA Y SEIS MIL TRESCIENTOS SETENTA Y DOS MILLONES DOSCIENTOS DIEZ  MIL TREINTA Y SIETE PESOS MCTE. ($176.372.210.037), de la siguiente manera:</t>
  </si>
  <si>
    <r>
      <t>ARTÍCULO SEGUNDO.- Liquidar y desagregar el presupuesto de gastos para la vigencia fiscal 2012 fijado en la suma de CIENTO SETENTA Y SEIS MIL TRESCIENTOS SETENTA Y DOS MILLONES DOSCIENTOS DIEZ  MIL TREINTA Y SIETE PESOS MCTE. ($176.372.210.037), de la siguiente manera:</t>
    </r>
  </si>
  <si>
    <t>"PRELACIÓN DE LOS GASTOS.- La Oficina de Tesorería del Municipio cumplirá estrictamente el orden de prelación de los gastos, de acuerdo con el vencimiento de las obligaciones legales exigibles así: Pensionados, servicios personales, transferencias, aportes, prestaciones sociales, servicio de la deuda pública, inversiones y gastos generales.</t>
  </si>
  <si>
    <r>
      <t>ARTICULO 5</t>
    </r>
    <r>
      <rPr>
        <sz val="11"/>
        <rFont val="Comic Sans MS"/>
        <family val="4"/>
      </rPr>
      <t>.- Cualquier modificación al presupuesto para la vigencia 2012, resultante del Decreto de Liquidación del presupuesto que tenga que ver con el Presupuesto Participativo concertado y acordado con las diferentes comunidades, correspondiente a los  ejes temáticos de infraestructura  y  Calidad Educativa con cargo a los recursos del Sistema General de Participaciones, deben ser acordados con las respectivas comunidades, presentando al Concejo Municipal las correspondientes actas de concertación."</t>
    </r>
  </si>
  <si>
    <r>
      <t>ARTÍCULO TERCERO</t>
    </r>
    <r>
      <rPr>
        <b/>
        <sz val="11"/>
        <rFont val="Comic Sans MS"/>
        <family val="4"/>
      </rPr>
      <t xml:space="preserve">.- Disposiciones Generales: </t>
    </r>
    <r>
      <rPr>
        <sz val="11"/>
        <rFont val="Comic Sans MS"/>
        <family val="4"/>
      </rPr>
      <t>Para dar cumplimiento al artículo 68 del Estatuto Orgánico de Presupuesto del Municipio de Popayán (Acuerdo 015/06), se transcriben a continuación las disposiciones generales aprobadas por el Concejo Municipal de Popayán en el Acuerdo 037 de 2011:</t>
    </r>
  </si>
  <si>
    <t>Revisaron: Vicente G. - Alvaro C.</t>
  </si>
  <si>
    <t>DECRETO No. 630</t>
  </si>
  <si>
    <t>( Diciembre 14 de 2011 )</t>
  </si>
  <si>
    <t>FUENTE FINANCIACION</t>
  </si>
  <si>
    <t>UNIDAD EJECUTORA</t>
  </si>
  <si>
    <t>ICLD (trasladado aTesoreria)</t>
  </si>
  <si>
    <t>Concejo</t>
  </si>
  <si>
    <t>Contraloria</t>
  </si>
  <si>
    <t>Personeria</t>
  </si>
  <si>
    <t>General</t>
  </si>
  <si>
    <t>Hacienda</t>
  </si>
  <si>
    <t>Juridica</t>
  </si>
  <si>
    <t>Tránsito</t>
  </si>
  <si>
    <t>Deporte</t>
  </si>
  <si>
    <t>Educación</t>
  </si>
  <si>
    <t>Prensa</t>
  </si>
  <si>
    <t>Jurídica</t>
  </si>
  <si>
    <t>Agua Potable y Saneamiento Básico (PDA)</t>
  </si>
  <si>
    <t xml:space="preserve">Agua Potable y Saneamiento Básico </t>
  </si>
</sst>
</file>

<file path=xl/styles.xml><?xml version="1.0" encoding="utf-8"?>
<styleSheet xmlns="http://schemas.openxmlformats.org/spreadsheetml/2006/main">
  <numFmts count="34">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quot;$&quot;* #,##0.00_);_(&quot;$&quot;* \(#,##0.00\);_(&quot;$&quot;*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_-* #,##0\ &quot;$&quot;_-;\-* #,##0\ &quot;$&quot;_-;_-* &quot;-&quot;\ &quot;$&quot;_-;_-@_-"/>
    <numFmt numFmtId="179" formatCode="_-* #,##0\ _$_-;\-* #,##0\ _$_-;_-* &quot;-&quot;\ _$_-;_-@_-"/>
    <numFmt numFmtId="180" formatCode="_-* #,##0.00\ &quot;$&quot;_-;\-* #,##0.00\ &quot;$&quot;_-;_-* &quot;-&quot;??\ &quot;$&quot;_-;_-@_-"/>
    <numFmt numFmtId="181" formatCode="_-* #,##0.00\ _$_-;\-* #,##0.00\ _$_-;_-* &quot;-&quot;??\ _$_-;_-@_-"/>
    <numFmt numFmtId="182" formatCode="_-* #,##0\ _$_-;\-* #,##0\ _$_-;_-* &quot;-&quot;??\ _$_-;_-@_-"/>
    <numFmt numFmtId="183" formatCode="_-* #,##0.000\ _$_-;\-* #,##0.000\ _$_-;_-* &quot;-&quot;??\ _$_-;_-@_-"/>
    <numFmt numFmtId="184" formatCode="0.0%"/>
    <numFmt numFmtId="185" formatCode="0.000%"/>
    <numFmt numFmtId="186" formatCode="0.0000%"/>
    <numFmt numFmtId="187" formatCode="0.00000%"/>
    <numFmt numFmtId="188" formatCode="0.000000%"/>
    <numFmt numFmtId="189" formatCode="_-* #,##0.000\ _€_-;\-* #,##0.000\ _€_-;_-* &quot;-&quot;???\ _€_-;_-@_-"/>
  </numFmts>
  <fonts count="55">
    <font>
      <sz val="10"/>
      <name val="Arial"/>
      <family val="0"/>
    </font>
    <font>
      <u val="single"/>
      <sz val="10"/>
      <color indexed="12"/>
      <name val="Arial"/>
      <family val="2"/>
    </font>
    <font>
      <u val="single"/>
      <sz val="10"/>
      <color indexed="36"/>
      <name val="Arial"/>
      <family val="2"/>
    </font>
    <font>
      <sz val="11"/>
      <name val="Comic Sans MS"/>
      <family val="4"/>
    </font>
    <font>
      <sz val="12"/>
      <name val="Comic Sans MS"/>
      <family val="4"/>
    </font>
    <font>
      <b/>
      <sz val="11"/>
      <name val="Comic Sans MS"/>
      <family val="4"/>
    </font>
    <font>
      <b/>
      <sz val="12"/>
      <name val="Verdana"/>
      <family val="2"/>
    </font>
    <font>
      <b/>
      <sz val="12"/>
      <name val="Comic Sans MS"/>
      <family val="4"/>
    </font>
    <font>
      <sz val="13"/>
      <name val="Comic Sans MS"/>
      <family val="4"/>
    </font>
    <font>
      <sz val="10"/>
      <name val="Comic Sans MS"/>
      <family val="4"/>
    </font>
    <font>
      <sz val="12"/>
      <color indexed="12"/>
      <name val="Comic Sans MS"/>
      <family val="4"/>
    </font>
    <font>
      <sz val="11"/>
      <name val="Times New Roman"/>
      <family val="1"/>
    </font>
    <font>
      <sz val="11"/>
      <name val="Arial"/>
      <family val="2"/>
    </font>
    <font>
      <b/>
      <sz val="10"/>
      <name val="Comic Sans MS"/>
      <family val="4"/>
    </font>
    <font>
      <sz val="12"/>
      <color indexed="10"/>
      <name val="Comic Sans MS"/>
      <family val="4"/>
    </font>
    <font>
      <sz val="8"/>
      <name val="Comic Sans MS"/>
      <family val="4"/>
    </font>
    <font>
      <b/>
      <sz val="8"/>
      <name val="Tahoma"/>
      <family val="2"/>
    </font>
    <font>
      <sz val="8"/>
      <name val="Tahoma"/>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b/>
      <sz val="11"/>
      <color indexed="10"/>
      <name val="Comic Sans MS"/>
      <family val="4"/>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b/>
      <sz val="11"/>
      <color rgb="FFFF0000"/>
      <name val="Comic Sans MS"/>
      <family val="4"/>
    </font>
    <font>
      <b/>
      <sz val="8"/>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FFFF00"/>
        <bgColor indexed="64"/>
      </patternFill>
    </fill>
    <fill>
      <patternFill patternType="solid">
        <fgColor theme="3" tint="0.7999799847602844"/>
        <bgColor indexed="64"/>
      </patternFill>
    </fill>
  </fills>
  <borders count="11">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tted"/>
      <right style="dotted"/>
      <top style="dotted"/>
      <bottom style="dotted"/>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44" fillId="30" borderId="0" applyNumberFormat="0" applyBorder="0" applyAlignment="0" applyProtection="0"/>
    <xf numFmtId="181" fontId="0" fillId="0" borderId="0" applyFont="0" applyFill="0" applyBorder="0" applyAlignment="0" applyProtection="0"/>
    <xf numFmtId="179" fontId="0" fillId="0" borderId="0" applyFont="0" applyFill="0" applyBorder="0" applyAlignment="0" applyProtection="0"/>
    <xf numFmtId="180" fontId="0" fillId="0" borderId="0" applyFont="0" applyFill="0" applyBorder="0" applyAlignment="0" applyProtection="0"/>
    <xf numFmtId="178" fontId="0" fillId="0" borderId="0" applyFont="0" applyFill="0" applyBorder="0" applyAlignment="0" applyProtection="0"/>
    <xf numFmtId="0" fontId="45"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6" fillId="21" borderId="5" applyNumberFormat="0" applyAlignment="0" applyProtection="0"/>
    <xf numFmtId="0" fontId="47" fillId="0" borderId="0" applyNumberFormat="0" applyFill="0" applyBorder="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0" borderId="6" applyNumberFormat="0" applyFill="0" applyAlignment="0" applyProtection="0"/>
    <xf numFmtId="0" fontId="51" fillId="0" borderId="7" applyNumberFormat="0" applyFill="0" applyAlignment="0" applyProtection="0"/>
    <xf numFmtId="0" fontId="42" fillId="0" borderId="8" applyNumberFormat="0" applyFill="0" applyAlignment="0" applyProtection="0"/>
    <xf numFmtId="0" fontId="52" fillId="0" borderId="9" applyNumberFormat="0" applyFill="0" applyAlignment="0" applyProtection="0"/>
  </cellStyleXfs>
  <cellXfs count="90">
    <xf numFmtId="0" fontId="0" fillId="0" borderId="0" xfId="0" applyAlignment="1">
      <alignment/>
    </xf>
    <xf numFmtId="0" fontId="3" fillId="0" borderId="0" xfId="0" applyFont="1" applyFill="1" applyBorder="1" applyAlignment="1">
      <alignment/>
    </xf>
    <xf numFmtId="0" fontId="5" fillId="0" borderId="0" xfId="0" applyFont="1" applyFill="1" applyBorder="1" applyAlignment="1">
      <alignment/>
    </xf>
    <xf numFmtId="0" fontId="5" fillId="0" borderId="0" xfId="0" applyFont="1" applyFill="1" applyBorder="1" applyAlignment="1">
      <alignment horizontal="center"/>
    </xf>
    <xf numFmtId="3" fontId="4" fillId="0" borderId="0" xfId="0" applyNumberFormat="1" applyFont="1" applyFill="1" applyBorder="1" applyAlignment="1">
      <alignment/>
    </xf>
    <xf numFmtId="3" fontId="7" fillId="0" borderId="0" xfId="0" applyNumberFormat="1" applyFont="1" applyFill="1" applyBorder="1" applyAlignment="1">
      <alignment horizontal="right"/>
    </xf>
    <xf numFmtId="3" fontId="4" fillId="0" borderId="0" xfId="0" applyNumberFormat="1" applyFont="1" applyFill="1" applyBorder="1" applyAlignment="1">
      <alignment horizontal="right"/>
    </xf>
    <xf numFmtId="3" fontId="4" fillId="0" borderId="0" xfId="48" applyNumberFormat="1" applyFont="1" applyFill="1" applyBorder="1" applyAlignment="1">
      <alignment horizontal="right"/>
    </xf>
    <xf numFmtId="3" fontId="7" fillId="0" borderId="0" xfId="48" applyNumberFormat="1" applyFont="1" applyFill="1" applyBorder="1" applyAlignment="1">
      <alignment horizontal="right"/>
    </xf>
    <xf numFmtId="0" fontId="4" fillId="0" borderId="0" xfId="0" applyFont="1" applyFill="1" applyBorder="1" applyAlignment="1">
      <alignment/>
    </xf>
    <xf numFmtId="0" fontId="7" fillId="0" borderId="0" xfId="0" applyFont="1" applyFill="1" applyBorder="1" applyAlignment="1">
      <alignment horizontal="center"/>
    </xf>
    <xf numFmtId="3" fontId="4" fillId="0" borderId="0" xfId="48" applyNumberFormat="1" applyFont="1" applyFill="1" applyBorder="1" applyAlignment="1">
      <alignment/>
    </xf>
    <xf numFmtId="3" fontId="10" fillId="0" borderId="0" xfId="0" applyNumberFormat="1" applyFont="1" applyFill="1" applyBorder="1" applyAlignment="1">
      <alignment/>
    </xf>
    <xf numFmtId="3" fontId="10" fillId="0" borderId="0" xfId="48" applyNumberFormat="1" applyFont="1" applyFill="1" applyBorder="1" applyAlignment="1">
      <alignment horizontal="right"/>
    </xf>
    <xf numFmtId="3" fontId="3" fillId="0" borderId="0" xfId="0" applyNumberFormat="1" applyFont="1" applyFill="1" applyBorder="1" applyAlignment="1">
      <alignment/>
    </xf>
    <xf numFmtId="3" fontId="5" fillId="0" borderId="0" xfId="0" applyNumberFormat="1" applyFont="1" applyFill="1" applyBorder="1" applyAlignment="1">
      <alignment/>
    </xf>
    <xf numFmtId="0" fontId="7" fillId="0" borderId="10" xfId="0" applyFont="1" applyFill="1" applyBorder="1" applyAlignment="1">
      <alignment horizontal="center"/>
    </xf>
    <xf numFmtId="0" fontId="6" fillId="0" borderId="10" xfId="0" applyFont="1" applyFill="1" applyBorder="1" applyAlignment="1">
      <alignment horizontal="center" vertical="top" wrapText="1"/>
    </xf>
    <xf numFmtId="3" fontId="7" fillId="0" borderId="10" xfId="48" applyNumberFormat="1" applyFont="1" applyFill="1" applyBorder="1" applyAlignment="1">
      <alignment/>
    </xf>
    <xf numFmtId="0" fontId="5" fillId="0" borderId="10" xfId="0" applyFont="1" applyFill="1" applyBorder="1" applyAlignment="1">
      <alignment horizontal="center"/>
    </xf>
    <xf numFmtId="3" fontId="5" fillId="0" borderId="10" xfId="48" applyNumberFormat="1" applyFont="1" applyFill="1" applyBorder="1" applyAlignment="1">
      <alignment/>
    </xf>
    <xf numFmtId="0" fontId="5" fillId="0" borderId="10" xfId="0" applyFont="1" applyFill="1" applyBorder="1" applyAlignment="1">
      <alignment/>
    </xf>
    <xf numFmtId="0" fontId="3" fillId="0" borderId="10" xfId="0" applyFont="1" applyFill="1" applyBorder="1" applyAlignment="1">
      <alignment/>
    </xf>
    <xf numFmtId="3" fontId="3" fillId="0" borderId="10" xfId="0" applyNumberFormat="1" applyFont="1" applyFill="1" applyBorder="1" applyAlignment="1">
      <alignment/>
    </xf>
    <xf numFmtId="3" fontId="3" fillId="0" borderId="10" xfId="48" applyNumberFormat="1" applyFont="1" applyFill="1" applyBorder="1" applyAlignment="1">
      <alignment/>
    </xf>
    <xf numFmtId="0" fontId="11" fillId="0" borderId="10" xfId="0" applyFont="1" applyFill="1" applyBorder="1" applyAlignment="1">
      <alignment/>
    </xf>
    <xf numFmtId="0" fontId="3" fillId="0" borderId="10" xfId="0" applyFont="1" applyFill="1" applyBorder="1" applyAlignment="1">
      <alignment horizontal="center"/>
    </xf>
    <xf numFmtId="3" fontId="5" fillId="0" borderId="10" xfId="0" applyNumberFormat="1" applyFont="1" applyFill="1" applyBorder="1" applyAlignment="1">
      <alignment/>
    </xf>
    <xf numFmtId="0" fontId="3" fillId="0" borderId="10" xfId="0" applyFont="1" applyFill="1" applyBorder="1" applyAlignment="1">
      <alignment horizontal="left"/>
    </xf>
    <xf numFmtId="3" fontId="3" fillId="0" borderId="10" xfId="48" applyNumberFormat="1" applyFont="1" applyFill="1" applyBorder="1" applyAlignment="1">
      <alignment horizontal="right"/>
    </xf>
    <xf numFmtId="3" fontId="5" fillId="0" borderId="10" xfId="48" applyNumberFormat="1" applyFont="1" applyFill="1" applyBorder="1" applyAlignment="1">
      <alignment horizontal="right"/>
    </xf>
    <xf numFmtId="9" fontId="5" fillId="0" borderId="10" xfId="54" applyFont="1" applyFill="1" applyBorder="1" applyAlignment="1">
      <alignment/>
    </xf>
    <xf numFmtId="0" fontId="5" fillId="0" borderId="10" xfId="0" applyFont="1" applyFill="1" applyBorder="1" applyAlignment="1">
      <alignment horizontal="left"/>
    </xf>
    <xf numFmtId="4" fontId="3" fillId="0" borderId="10" xfId="48" applyNumberFormat="1" applyFont="1" applyFill="1" applyBorder="1" applyAlignment="1">
      <alignment horizontal="right"/>
    </xf>
    <xf numFmtId="0" fontId="3" fillId="0" borderId="10" xfId="0" applyFont="1" applyFill="1" applyBorder="1" applyAlignment="1">
      <alignment horizontal="justify" vertical="justify" wrapText="1"/>
    </xf>
    <xf numFmtId="0" fontId="3" fillId="0" borderId="10" xfId="0" applyFont="1" applyFill="1" applyBorder="1" applyAlignment="1">
      <alignment horizontal="justify" vertical="justify"/>
    </xf>
    <xf numFmtId="0" fontId="5" fillId="0" borderId="10" xfId="0" applyFont="1" applyFill="1" applyBorder="1" applyAlignment="1">
      <alignment horizontal="justify" vertical="justify"/>
    </xf>
    <xf numFmtId="0" fontId="3" fillId="0" borderId="10" xfId="0" applyFont="1" applyFill="1" applyBorder="1" applyAlignment="1">
      <alignment horizontal="justify" vertical="center" wrapText="1"/>
    </xf>
    <xf numFmtId="0" fontId="3" fillId="0" borderId="10" xfId="0" applyFont="1" applyFill="1" applyBorder="1" applyAlignment="1">
      <alignment horizontal="justify" wrapText="1"/>
    </xf>
    <xf numFmtId="0" fontId="3" fillId="0" borderId="10" xfId="0" applyFont="1" applyFill="1" applyBorder="1" applyAlignment="1">
      <alignment wrapText="1"/>
    </xf>
    <xf numFmtId="0" fontId="5" fillId="0" borderId="10" xfId="0" applyFont="1" applyFill="1" applyBorder="1" applyAlignment="1">
      <alignment horizontal="center" wrapText="1"/>
    </xf>
    <xf numFmtId="0" fontId="12" fillId="0" borderId="10" xfId="0" applyFont="1" applyFill="1" applyBorder="1" applyAlignment="1">
      <alignment/>
    </xf>
    <xf numFmtId="3" fontId="5" fillId="0" borderId="10" xfId="0" applyNumberFormat="1" applyFont="1" applyFill="1" applyBorder="1" applyAlignment="1">
      <alignment horizontal="right"/>
    </xf>
    <xf numFmtId="3" fontId="3" fillId="0" borderId="10" xfId="0" applyNumberFormat="1" applyFont="1" applyFill="1" applyBorder="1" applyAlignment="1">
      <alignment horizontal="right"/>
    </xf>
    <xf numFmtId="0" fontId="3" fillId="0" borderId="10" xfId="0" applyFont="1" applyFill="1" applyBorder="1" applyAlignment="1">
      <alignment vertical="top" wrapText="1"/>
    </xf>
    <xf numFmtId="3" fontId="5" fillId="0" borderId="10" xfId="0" applyNumberFormat="1" applyFont="1" applyFill="1" applyBorder="1" applyAlignment="1">
      <alignment/>
    </xf>
    <xf numFmtId="0" fontId="3" fillId="0" borderId="10" xfId="0" applyFont="1" applyFill="1" applyBorder="1" applyAlignment="1" quotePrefix="1">
      <alignment/>
    </xf>
    <xf numFmtId="3" fontId="5" fillId="0" borderId="10" xfId="0" applyNumberFormat="1" applyFont="1" applyFill="1" applyBorder="1" applyAlignment="1">
      <alignment horizontal="center"/>
    </xf>
    <xf numFmtId="0" fontId="5" fillId="0" borderId="10" xfId="0" applyFont="1" applyFill="1" applyBorder="1" applyAlignment="1">
      <alignment horizontal="justify" vertical="center" wrapText="1"/>
    </xf>
    <xf numFmtId="3" fontId="3" fillId="0" borderId="10" xfId="0" applyNumberFormat="1" applyFont="1" applyFill="1" applyBorder="1" applyAlignment="1">
      <alignment/>
    </xf>
    <xf numFmtId="49" fontId="5" fillId="0" borderId="10" xfId="0" applyNumberFormat="1" applyFont="1" applyFill="1" applyBorder="1" applyAlignment="1">
      <alignment horizontal="justify" vertical="center" wrapText="1"/>
    </xf>
    <xf numFmtId="49" fontId="3" fillId="0" borderId="10" xfId="0" applyNumberFormat="1" applyFont="1" applyFill="1" applyBorder="1" applyAlignment="1">
      <alignment horizontal="justify" vertical="center" wrapText="1"/>
    </xf>
    <xf numFmtId="0" fontId="5" fillId="0" borderId="10" xfId="0" applyFont="1" applyFill="1" applyBorder="1" applyAlignment="1">
      <alignment horizontal="justify" vertical="justify" wrapText="1"/>
    </xf>
    <xf numFmtId="0" fontId="5" fillId="0" borderId="10" xfId="0" applyFont="1" applyFill="1" applyBorder="1" applyAlignment="1">
      <alignment horizontal="center" vertical="center" wrapText="1"/>
    </xf>
    <xf numFmtId="0" fontId="5" fillId="0" borderId="10" xfId="0" applyFont="1" applyFill="1" applyBorder="1" applyAlignment="1">
      <alignment horizontal="left" vertical="center" wrapText="1"/>
    </xf>
    <xf numFmtId="0" fontId="53" fillId="0" borderId="0" xfId="0" applyFont="1" applyFill="1" applyBorder="1" applyAlignment="1">
      <alignment horizontal="justify" vertical="top"/>
    </xf>
    <xf numFmtId="9" fontId="3" fillId="0" borderId="0" xfId="0" applyNumberFormat="1" applyFont="1" applyFill="1" applyBorder="1" applyAlignment="1">
      <alignment/>
    </xf>
    <xf numFmtId="0" fontId="5" fillId="33" borderId="10" xfId="0" applyFont="1" applyFill="1" applyBorder="1" applyAlignment="1">
      <alignment/>
    </xf>
    <xf numFmtId="3" fontId="5" fillId="33" borderId="10" xfId="0" applyNumberFormat="1" applyFont="1" applyFill="1" applyBorder="1" applyAlignment="1">
      <alignment horizontal="right"/>
    </xf>
    <xf numFmtId="0" fontId="3" fillId="33" borderId="10" xfId="0" applyFont="1" applyFill="1" applyBorder="1" applyAlignment="1">
      <alignment/>
    </xf>
    <xf numFmtId="3" fontId="3" fillId="33" borderId="10" xfId="0" applyNumberFormat="1" applyFont="1" applyFill="1" applyBorder="1" applyAlignment="1">
      <alignment horizontal="right"/>
    </xf>
    <xf numFmtId="0" fontId="3" fillId="33" borderId="10" xfId="0" applyFont="1" applyFill="1" applyBorder="1" applyAlignment="1">
      <alignment horizontal="justify" vertical="justify" wrapText="1"/>
    </xf>
    <xf numFmtId="0" fontId="5" fillId="34" borderId="10" xfId="0" applyFont="1" applyFill="1" applyBorder="1" applyAlignment="1">
      <alignment/>
    </xf>
    <xf numFmtId="3" fontId="5" fillId="34" borderId="10" xfId="0" applyNumberFormat="1" applyFont="1" applyFill="1" applyBorder="1" applyAlignment="1">
      <alignment horizontal="right"/>
    </xf>
    <xf numFmtId="0" fontId="3" fillId="34" borderId="10" xfId="0" applyFont="1" applyFill="1" applyBorder="1" applyAlignment="1">
      <alignment horizontal="justify" vertical="justify" wrapText="1"/>
    </xf>
    <xf numFmtId="3" fontId="3" fillId="34" borderId="10" xfId="0" applyNumberFormat="1" applyFont="1" applyFill="1" applyBorder="1" applyAlignment="1">
      <alignment horizontal="right"/>
    </xf>
    <xf numFmtId="0" fontId="3" fillId="34" borderId="10" xfId="0" applyFont="1" applyFill="1" applyBorder="1" applyAlignment="1">
      <alignment/>
    </xf>
    <xf numFmtId="0" fontId="7" fillId="0" borderId="10" xfId="0" applyNumberFormat="1" applyFont="1" applyFill="1" applyBorder="1" applyAlignment="1">
      <alignment horizontal="center" vertical="justify" wrapText="1"/>
    </xf>
    <xf numFmtId="0" fontId="4" fillId="0" borderId="10" xfId="0" applyNumberFormat="1" applyFont="1" applyFill="1" applyBorder="1" applyAlignment="1">
      <alignment horizontal="center" vertical="justify" wrapText="1"/>
    </xf>
    <xf numFmtId="0" fontId="7" fillId="0" borderId="10" xfId="0" applyNumberFormat="1" applyFont="1" applyFill="1" applyBorder="1" applyAlignment="1">
      <alignment horizontal="justify" vertical="justify" wrapText="1"/>
    </xf>
    <xf numFmtId="0" fontId="4" fillId="0" borderId="10" xfId="0" applyNumberFormat="1" applyFont="1" applyFill="1" applyBorder="1" applyAlignment="1">
      <alignment horizontal="justify" vertical="justify" wrapText="1"/>
    </xf>
    <xf numFmtId="0" fontId="15" fillId="0" borderId="10" xfId="0" applyFont="1" applyFill="1" applyBorder="1" applyAlignment="1">
      <alignment horizontal="left"/>
    </xf>
    <xf numFmtId="0" fontId="3" fillId="0" borderId="10" xfId="0" applyFont="1" applyFill="1" applyBorder="1" applyAlignment="1">
      <alignment horizontal="center" vertical="justify" wrapText="1"/>
    </xf>
    <xf numFmtId="0" fontId="4" fillId="0" borderId="10" xfId="0" applyNumberFormat="1" applyFont="1" applyFill="1" applyBorder="1" applyAlignment="1">
      <alignment horizontal="justify" wrapText="1"/>
    </xf>
    <xf numFmtId="0" fontId="7" fillId="0" borderId="10" xfId="0" applyFont="1" applyFill="1" applyBorder="1" applyAlignment="1">
      <alignment horizontal="center"/>
    </xf>
    <xf numFmtId="0" fontId="3" fillId="0" borderId="10" xfId="0" applyNumberFormat="1" applyFont="1" applyFill="1" applyBorder="1" applyAlignment="1">
      <alignment horizontal="justify" vertical="justify" wrapText="1"/>
    </xf>
    <xf numFmtId="49" fontId="5" fillId="0" borderId="10" xfId="0" applyNumberFormat="1" applyFont="1" applyFill="1" applyBorder="1" applyAlignment="1">
      <alignment horizontal="justify" vertical="justify" wrapText="1"/>
    </xf>
    <xf numFmtId="49" fontId="3" fillId="0" borderId="10" xfId="0" applyNumberFormat="1" applyFont="1" applyFill="1" applyBorder="1" applyAlignment="1">
      <alignment horizontal="justify" vertical="justify" wrapText="1"/>
    </xf>
    <xf numFmtId="0" fontId="4" fillId="0" borderId="10" xfId="0" applyFont="1" applyFill="1" applyBorder="1" applyAlignment="1">
      <alignment horizontal="center" vertical="justify" wrapText="1"/>
    </xf>
    <xf numFmtId="0" fontId="5" fillId="0" borderId="10" xfId="0" applyNumberFormat="1" applyFont="1" applyFill="1" applyBorder="1" applyAlignment="1">
      <alignment horizontal="justify" vertical="justify" wrapText="1"/>
    </xf>
    <xf numFmtId="0" fontId="3" fillId="0" borderId="10" xfId="0" applyFont="1" applyFill="1" applyBorder="1" applyAlignment="1">
      <alignment horizontal="left" vertical="justify" wrapText="1"/>
    </xf>
    <xf numFmtId="0" fontId="8" fillId="0" borderId="10" xfId="0" applyNumberFormat="1" applyFont="1" applyFill="1" applyBorder="1" applyAlignment="1">
      <alignment horizontal="justify" vertical="justify" wrapText="1"/>
    </xf>
    <xf numFmtId="0" fontId="3" fillId="0" borderId="10" xfId="0" applyFont="1" applyFill="1" applyBorder="1" applyAlignment="1">
      <alignment horizontal="center"/>
    </xf>
    <xf numFmtId="0" fontId="3" fillId="0" borderId="10" xfId="0" applyNumberFormat="1" applyFont="1" applyFill="1" applyBorder="1" applyAlignment="1">
      <alignment horizontal="center" vertical="justify" wrapText="1"/>
    </xf>
    <xf numFmtId="0" fontId="3" fillId="0" borderId="10" xfId="0" applyFont="1" applyFill="1" applyBorder="1" applyAlignment="1">
      <alignment horizontal="justify" vertical="center" wrapText="1"/>
    </xf>
    <xf numFmtId="3" fontId="7" fillId="0" borderId="10" xfId="0" applyNumberFormat="1" applyFont="1" applyFill="1" applyBorder="1" applyAlignment="1">
      <alignment horizontal="center"/>
    </xf>
    <xf numFmtId="0" fontId="4" fillId="0" borderId="10" xfId="0" applyFont="1" applyFill="1" applyBorder="1" applyAlignment="1">
      <alignment horizontal="center"/>
    </xf>
    <xf numFmtId="0" fontId="7" fillId="0" borderId="0" xfId="0" applyFont="1" applyFill="1" applyBorder="1" applyAlignment="1">
      <alignment horizontal="center"/>
    </xf>
    <xf numFmtId="3" fontId="7" fillId="0" borderId="0" xfId="0" applyNumberFormat="1" applyFont="1" applyFill="1" applyBorder="1" applyAlignment="1">
      <alignment horizontal="center"/>
    </xf>
    <xf numFmtId="49" fontId="4" fillId="0" borderId="10" xfId="0" applyNumberFormat="1" applyFont="1" applyFill="1" applyBorder="1" applyAlignment="1">
      <alignment horizontal="justify" vertical="justify"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619125</xdr:colOff>
      <xdr:row>2</xdr:row>
      <xdr:rowOff>85725</xdr:rowOff>
    </xdr:from>
    <xdr:to>
      <xdr:col>4</xdr:col>
      <xdr:colOff>38100</xdr:colOff>
      <xdr:row>6</xdr:row>
      <xdr:rowOff>28575</xdr:rowOff>
    </xdr:to>
    <xdr:pic>
      <xdr:nvPicPr>
        <xdr:cNvPr id="1" name="4 Imagen"/>
        <xdr:cNvPicPr preferRelativeResize="1">
          <a:picLocks noChangeAspect="1"/>
        </xdr:cNvPicPr>
      </xdr:nvPicPr>
      <xdr:blipFill>
        <a:blip r:embed="rId1"/>
        <a:srcRect l="21339" t="19223" r="22143" b="67869"/>
        <a:stretch>
          <a:fillRect/>
        </a:stretch>
      </xdr:blipFill>
      <xdr:spPr>
        <a:xfrm>
          <a:off x="0" y="619125"/>
          <a:ext cx="8420100" cy="9429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Hoja2"/>
  <dimension ref="A1:Q960"/>
  <sheetViews>
    <sheetView tabSelected="1" zoomScalePageLayoutView="0" workbookViewId="0" topLeftCell="C817">
      <selection activeCell="D867" activeCellId="3" sqref="D827 D827 D828 D867"/>
    </sheetView>
  </sheetViews>
  <sheetFormatPr defaultColWidth="11.421875" defaultRowHeight="12.75"/>
  <cols>
    <col min="1" max="1" width="7.57421875" style="1" hidden="1" customWidth="1"/>
    <col min="2" max="2" width="9.28125" style="1" hidden="1" customWidth="1"/>
    <col min="3" max="3" width="104.00390625" style="9" customWidth="1"/>
    <col min="4" max="4" width="21.7109375" style="1" customWidth="1"/>
    <col min="5" max="5" width="34.57421875" style="1" customWidth="1"/>
    <col min="6" max="6" width="21.28125" style="1" customWidth="1"/>
    <col min="7" max="16" width="11.421875" style="1" customWidth="1"/>
    <col min="17" max="17" width="17.28125" style="1" bestFit="1" customWidth="1"/>
    <col min="18" max="16384" width="11.421875" style="1" customWidth="1"/>
  </cols>
  <sheetData>
    <row r="1" ht="19.5">
      <c r="C1" s="10"/>
    </row>
    <row r="2" spans="2:4" ht="22.5" customHeight="1">
      <c r="B2" s="1" t="s">
        <v>78</v>
      </c>
      <c r="C2" s="87"/>
      <c r="D2" s="87"/>
    </row>
    <row r="3" spans="3:4" ht="22.5" customHeight="1">
      <c r="C3" s="87"/>
      <c r="D3" s="87"/>
    </row>
    <row r="4" spans="2:4" ht="18.75" customHeight="1">
      <c r="B4" s="1" t="s">
        <v>78</v>
      </c>
      <c r="C4" s="87"/>
      <c r="D4" s="87"/>
    </row>
    <row r="5" spans="3:4" ht="18.75" customHeight="1">
      <c r="C5" s="87"/>
      <c r="D5" s="87"/>
    </row>
    <row r="6" spans="3:4" ht="18.75" customHeight="1">
      <c r="C6" s="87"/>
      <c r="D6" s="87"/>
    </row>
    <row r="7" spans="3:4" ht="18.75" customHeight="1">
      <c r="C7" s="87"/>
      <c r="D7" s="87"/>
    </row>
    <row r="8" spans="3:4" ht="18.75" customHeight="1">
      <c r="C8" s="87" t="s">
        <v>753</v>
      </c>
      <c r="D8" s="87"/>
    </row>
    <row r="9" spans="3:4" ht="18.75" customHeight="1">
      <c r="C9" s="87" t="s">
        <v>754</v>
      </c>
      <c r="D9" s="87"/>
    </row>
    <row r="10" spans="2:4" ht="20.25" customHeight="1">
      <c r="B10" s="1" t="s">
        <v>78</v>
      </c>
      <c r="C10" s="88"/>
      <c r="D10" s="87"/>
    </row>
    <row r="11" spans="2:4" ht="39.75" customHeight="1">
      <c r="B11" s="1" t="s">
        <v>78</v>
      </c>
      <c r="C11" s="89" t="s">
        <v>691</v>
      </c>
      <c r="D11" s="89"/>
    </row>
    <row r="12" spans="2:4" ht="19.5">
      <c r="B12" s="1" t="s">
        <v>78</v>
      </c>
      <c r="C12" s="86"/>
      <c r="D12" s="86"/>
    </row>
    <row r="13" spans="2:4" ht="55.5" customHeight="1">
      <c r="B13" s="1" t="s">
        <v>78</v>
      </c>
      <c r="C13" s="70" t="s">
        <v>693</v>
      </c>
      <c r="D13" s="70"/>
    </row>
    <row r="14" spans="2:4" ht="21" customHeight="1">
      <c r="B14" s="1" t="s">
        <v>78</v>
      </c>
      <c r="C14" s="78"/>
      <c r="D14" s="78"/>
    </row>
    <row r="15" spans="2:4" ht="23.25" customHeight="1">
      <c r="B15" s="1" t="s">
        <v>78</v>
      </c>
      <c r="C15" s="74" t="s">
        <v>684</v>
      </c>
      <c r="D15" s="74"/>
    </row>
    <row r="16" spans="2:4" ht="23.25" customHeight="1">
      <c r="B16" s="1" t="s">
        <v>78</v>
      </c>
      <c r="C16" s="78"/>
      <c r="D16" s="78"/>
    </row>
    <row r="17" spans="2:4" ht="53.25" customHeight="1">
      <c r="B17" s="1" t="s">
        <v>78</v>
      </c>
      <c r="C17" s="70" t="s">
        <v>745</v>
      </c>
      <c r="D17" s="70"/>
    </row>
    <row r="18" spans="2:4" ht="15.75" customHeight="1">
      <c r="B18" s="1" t="s">
        <v>78</v>
      </c>
      <c r="C18" s="78"/>
      <c r="D18" s="78"/>
    </row>
    <row r="19" spans="2:4" ht="44.25" customHeight="1">
      <c r="B19" s="1" t="s">
        <v>78</v>
      </c>
      <c r="C19" s="70" t="s">
        <v>746</v>
      </c>
      <c r="D19" s="70"/>
    </row>
    <row r="20" spans="2:4" ht="16.5" customHeight="1">
      <c r="B20" s="1" t="s">
        <v>78</v>
      </c>
      <c r="C20" s="78"/>
      <c r="D20" s="78"/>
    </row>
    <row r="21" spans="2:4" ht="39.75" customHeight="1">
      <c r="B21" s="1" t="s">
        <v>78</v>
      </c>
      <c r="C21" s="70" t="s">
        <v>692</v>
      </c>
      <c r="D21" s="70"/>
    </row>
    <row r="22" spans="2:4" ht="17.25" customHeight="1">
      <c r="B22" s="1" t="s">
        <v>78</v>
      </c>
      <c r="C22" s="78"/>
      <c r="D22" s="78"/>
    </row>
    <row r="23" spans="2:4" ht="38.25" customHeight="1">
      <c r="B23" s="1" t="s">
        <v>78</v>
      </c>
      <c r="C23" s="70" t="s">
        <v>743</v>
      </c>
      <c r="D23" s="70"/>
    </row>
    <row r="24" spans="2:4" ht="15.75" customHeight="1">
      <c r="B24" s="1" t="s">
        <v>78</v>
      </c>
      <c r="C24" s="78"/>
      <c r="D24" s="78"/>
    </row>
    <row r="25" spans="2:4" ht="23.25" customHeight="1">
      <c r="B25" s="1" t="s">
        <v>78</v>
      </c>
      <c r="C25" s="73" t="s">
        <v>744</v>
      </c>
      <c r="D25" s="73"/>
    </row>
    <row r="26" spans="2:4" ht="18" customHeight="1">
      <c r="B26" s="1" t="s">
        <v>78</v>
      </c>
      <c r="C26" s="70"/>
      <c r="D26" s="70"/>
    </row>
    <row r="27" spans="2:4" ht="24" customHeight="1">
      <c r="B27" s="1" t="s">
        <v>78</v>
      </c>
      <c r="C27" s="74" t="s">
        <v>686</v>
      </c>
      <c r="D27" s="74"/>
    </row>
    <row r="28" spans="2:4" ht="14.25" customHeight="1">
      <c r="B28" s="1" t="s">
        <v>78</v>
      </c>
      <c r="C28" s="70"/>
      <c r="D28" s="70"/>
    </row>
    <row r="29" spans="2:4" ht="59.25" customHeight="1">
      <c r="B29" s="1" t="s">
        <v>78</v>
      </c>
      <c r="C29" s="70" t="s">
        <v>747</v>
      </c>
      <c r="D29" s="70"/>
    </row>
    <row r="30" spans="1:4" ht="19.5" customHeight="1">
      <c r="A30" s="1" t="s">
        <v>97</v>
      </c>
      <c r="B30" s="1" t="s">
        <v>78</v>
      </c>
      <c r="C30" s="85"/>
      <c r="D30" s="74"/>
    </row>
    <row r="31" spans="1:6" s="2" customFormat="1" ht="19.5">
      <c r="A31" s="1" t="s">
        <v>97</v>
      </c>
      <c r="B31" s="1" t="s">
        <v>78</v>
      </c>
      <c r="C31" s="17" t="s">
        <v>68</v>
      </c>
      <c r="D31" s="18">
        <v>176372210037</v>
      </c>
      <c r="E31" s="3" t="s">
        <v>755</v>
      </c>
      <c r="F31" s="3" t="s">
        <v>756</v>
      </c>
    </row>
    <row r="32" spans="1:4" s="2" customFormat="1" ht="19.5">
      <c r="A32" s="1" t="s">
        <v>97</v>
      </c>
      <c r="B32" s="1" t="s">
        <v>78</v>
      </c>
      <c r="C32" s="17"/>
      <c r="D32" s="18"/>
    </row>
    <row r="33" spans="1:4" s="2" customFormat="1" ht="19.5">
      <c r="A33" s="1" t="s">
        <v>97</v>
      </c>
      <c r="B33" s="1" t="s">
        <v>78</v>
      </c>
      <c r="C33" s="17" t="s">
        <v>214</v>
      </c>
      <c r="D33" s="18">
        <v>176073659009</v>
      </c>
    </row>
    <row r="34" spans="1:4" ht="9.75" customHeight="1">
      <c r="A34" s="1" t="s">
        <v>97</v>
      </c>
      <c r="B34" s="1" t="s">
        <v>78</v>
      </c>
      <c r="C34" s="16"/>
      <c r="D34" s="18"/>
    </row>
    <row r="35" spans="1:4" s="2" customFormat="1" ht="18">
      <c r="A35" s="1" t="s">
        <v>97</v>
      </c>
      <c r="B35" s="1" t="s">
        <v>78</v>
      </c>
      <c r="C35" s="19" t="s">
        <v>216</v>
      </c>
      <c r="D35" s="20">
        <v>173541271695</v>
      </c>
    </row>
    <row r="36" spans="1:4" s="2" customFormat="1" ht="9.75" customHeight="1">
      <c r="A36" s="1" t="s">
        <v>97</v>
      </c>
      <c r="B36" s="1" t="s">
        <v>78</v>
      </c>
      <c r="C36" s="21"/>
      <c r="D36" s="20" t="s">
        <v>217</v>
      </c>
    </row>
    <row r="37" spans="1:4" s="2" customFormat="1" ht="18">
      <c r="A37" s="1" t="s">
        <v>97</v>
      </c>
      <c r="B37" s="1" t="s">
        <v>78</v>
      </c>
      <c r="C37" s="19" t="s">
        <v>218</v>
      </c>
      <c r="D37" s="20">
        <v>39973028627</v>
      </c>
    </row>
    <row r="38" spans="1:4" s="2" customFormat="1" ht="9.75" customHeight="1">
      <c r="A38" s="1" t="s">
        <v>97</v>
      </c>
      <c r="B38" s="1" t="s">
        <v>78</v>
      </c>
      <c r="C38" s="21"/>
      <c r="D38" s="20"/>
    </row>
    <row r="39" spans="1:4" s="2" customFormat="1" ht="18">
      <c r="A39" s="1" t="s">
        <v>97</v>
      </c>
      <c r="B39" s="1" t="s">
        <v>78</v>
      </c>
      <c r="C39" s="21" t="s">
        <v>219</v>
      </c>
      <c r="D39" s="20">
        <v>16950406583</v>
      </c>
    </row>
    <row r="40" spans="1:5" ht="19.5">
      <c r="A40" s="1" t="s">
        <v>97</v>
      </c>
      <c r="B40" s="4"/>
      <c r="C40" s="22" t="s">
        <v>423</v>
      </c>
      <c r="D40" s="23">
        <v>11893200000</v>
      </c>
      <c r="E40" s="1" t="s">
        <v>694</v>
      </c>
    </row>
    <row r="41" spans="1:5" ht="19.5">
      <c r="A41" s="1" t="s">
        <v>97</v>
      </c>
      <c r="B41" s="4"/>
      <c r="C41" s="22" t="s">
        <v>425</v>
      </c>
      <c r="D41" s="23">
        <v>3869712000</v>
      </c>
      <c r="E41" s="1" t="s">
        <v>694</v>
      </c>
    </row>
    <row r="42" spans="1:4" ht="19.5">
      <c r="A42" s="1" t="s">
        <v>97</v>
      </c>
      <c r="B42" s="4"/>
      <c r="C42" s="22" t="s">
        <v>193</v>
      </c>
      <c r="D42" s="23">
        <v>392620800</v>
      </c>
    </row>
    <row r="43" spans="1:5" ht="19.5">
      <c r="A43" s="1" t="s">
        <v>97</v>
      </c>
      <c r="B43" s="4"/>
      <c r="C43" s="22" t="s">
        <v>133</v>
      </c>
      <c r="D43" s="23">
        <f>714325355</f>
        <v>714325355</v>
      </c>
      <c r="E43" s="1" t="s">
        <v>694</v>
      </c>
    </row>
    <row r="44" spans="1:4" ht="19.5">
      <c r="A44" s="1" t="s">
        <v>97</v>
      </c>
      <c r="B44" s="4"/>
      <c r="C44" s="22" t="s">
        <v>133</v>
      </c>
      <c r="D44" s="23">
        <f>79369484</f>
        <v>79369484</v>
      </c>
    </row>
    <row r="45" spans="1:4" ht="19.5">
      <c r="A45" s="1" t="s">
        <v>97</v>
      </c>
      <c r="B45" s="4"/>
      <c r="C45" s="22" t="s">
        <v>134</v>
      </c>
      <c r="D45" s="23">
        <v>1178944</v>
      </c>
    </row>
    <row r="46" spans="1:4" ht="16.5">
      <c r="A46" s="1" t="s">
        <v>97</v>
      </c>
      <c r="B46" s="1" t="s">
        <v>78</v>
      </c>
      <c r="C46" s="22"/>
      <c r="D46" s="24"/>
    </row>
    <row r="47" spans="1:4" s="2" customFormat="1" ht="20.25" customHeight="1">
      <c r="A47" s="1" t="s">
        <v>97</v>
      </c>
      <c r="B47" s="1" t="s">
        <v>78</v>
      </c>
      <c r="C47" s="21" t="s">
        <v>220</v>
      </c>
      <c r="D47" s="20">
        <v>23022622044</v>
      </c>
    </row>
    <row r="48" spans="1:5" ht="19.5">
      <c r="A48" s="1" t="s">
        <v>97</v>
      </c>
      <c r="B48" s="4"/>
      <c r="C48" s="22" t="s">
        <v>135</v>
      </c>
      <c r="D48" s="23">
        <v>9365592185</v>
      </c>
      <c r="E48" s="1" t="s">
        <v>694</v>
      </c>
    </row>
    <row r="49" spans="1:5" ht="19.5">
      <c r="A49" s="1" t="s">
        <v>97</v>
      </c>
      <c r="B49" s="4"/>
      <c r="C49" s="22" t="s">
        <v>426</v>
      </c>
      <c r="D49" s="23">
        <v>121526289</v>
      </c>
      <c r="E49" s="1" t="s">
        <v>694</v>
      </c>
    </row>
    <row r="50" spans="1:4" ht="19.5">
      <c r="A50" s="1" t="s">
        <v>97</v>
      </c>
      <c r="B50" s="4"/>
      <c r="C50" s="22" t="s">
        <v>137</v>
      </c>
      <c r="D50" s="23">
        <v>261747200</v>
      </c>
    </row>
    <row r="51" spans="1:5" ht="19.5">
      <c r="A51" s="1" t="s">
        <v>97</v>
      </c>
      <c r="B51" s="4"/>
      <c r="C51" s="22" t="s">
        <v>138</v>
      </c>
      <c r="D51" s="23">
        <v>1451191088</v>
      </c>
      <c r="E51" s="1" t="s">
        <v>694</v>
      </c>
    </row>
    <row r="52" spans="1:5" ht="19.5">
      <c r="A52" s="1" t="s">
        <v>97</v>
      </c>
      <c r="B52" s="4"/>
      <c r="C52" s="22" t="s">
        <v>139</v>
      </c>
      <c r="D52" s="23">
        <v>32773158</v>
      </c>
      <c r="E52" s="1" t="s">
        <v>694</v>
      </c>
    </row>
    <row r="53" spans="1:4" ht="19.5">
      <c r="A53" s="1" t="s">
        <v>97</v>
      </c>
      <c r="B53" s="4"/>
      <c r="C53" s="22" t="s">
        <v>555</v>
      </c>
      <c r="D53" s="23">
        <v>10608000</v>
      </c>
    </row>
    <row r="54" spans="1:5" ht="19.5">
      <c r="A54" s="1" t="s">
        <v>97</v>
      </c>
      <c r="B54" s="4"/>
      <c r="C54" s="22" t="s">
        <v>396</v>
      </c>
      <c r="D54" s="23">
        <v>35732014</v>
      </c>
      <c r="E54" s="1" t="s">
        <v>694</v>
      </c>
    </row>
    <row r="55" spans="1:5" ht="16.5">
      <c r="A55" s="1" t="s">
        <v>97</v>
      </c>
      <c r="C55" s="22" t="s">
        <v>117</v>
      </c>
      <c r="D55" s="23">
        <f>7028046512</f>
        <v>7028046512</v>
      </c>
      <c r="E55" s="1" t="s">
        <v>703</v>
      </c>
    </row>
    <row r="56" spans="3:5" ht="16.5">
      <c r="C56" s="22" t="s">
        <v>117</v>
      </c>
      <c r="D56" s="23">
        <f>1181554227</f>
        <v>1181554227</v>
      </c>
      <c r="E56" s="1" t="s">
        <v>757</v>
      </c>
    </row>
    <row r="57" spans="1:4" ht="19.5">
      <c r="A57" s="1" t="s">
        <v>97</v>
      </c>
      <c r="B57" s="4"/>
      <c r="C57" s="22" t="s">
        <v>235</v>
      </c>
      <c r="D57" s="23">
        <v>816935100</v>
      </c>
    </row>
    <row r="58" spans="1:4" ht="19.5">
      <c r="A58" s="1" t="s">
        <v>97</v>
      </c>
      <c r="B58" s="4"/>
      <c r="C58" s="22" t="s">
        <v>422</v>
      </c>
      <c r="D58" s="23">
        <v>2080000</v>
      </c>
    </row>
    <row r="59" spans="1:4" ht="19.5">
      <c r="A59" s="1" t="s">
        <v>97</v>
      </c>
      <c r="B59" s="4"/>
      <c r="C59" s="22" t="s">
        <v>399</v>
      </c>
      <c r="D59" s="23">
        <v>835139768</v>
      </c>
    </row>
    <row r="60" spans="1:4" ht="19.5">
      <c r="A60" s="1" t="s">
        <v>97</v>
      </c>
      <c r="B60" s="4"/>
      <c r="C60" s="22" t="s">
        <v>397</v>
      </c>
      <c r="D60" s="23">
        <v>1712445041</v>
      </c>
    </row>
    <row r="61" spans="1:4" ht="19.5">
      <c r="A61" s="1" t="s">
        <v>97</v>
      </c>
      <c r="B61" s="4"/>
      <c r="C61" s="22" t="s">
        <v>398</v>
      </c>
      <c r="D61" s="23">
        <v>41450868</v>
      </c>
    </row>
    <row r="62" spans="1:5" ht="19.5">
      <c r="A62" s="1" t="s">
        <v>97</v>
      </c>
      <c r="B62" s="4"/>
      <c r="C62" s="22" t="s">
        <v>118</v>
      </c>
      <c r="D62" s="23">
        <v>125800594</v>
      </c>
      <c r="E62" s="1" t="s">
        <v>694</v>
      </c>
    </row>
    <row r="63" spans="1:4" ht="16.5">
      <c r="A63" s="1" t="s">
        <v>97</v>
      </c>
      <c r="B63" s="1" t="s">
        <v>78</v>
      </c>
      <c r="C63" s="25"/>
      <c r="D63" s="24"/>
    </row>
    <row r="64" spans="1:4" s="2" customFormat="1" ht="18">
      <c r="A64" s="1" t="s">
        <v>97</v>
      </c>
      <c r="B64" s="1" t="s">
        <v>78</v>
      </c>
      <c r="C64" s="19" t="s">
        <v>221</v>
      </c>
      <c r="D64" s="20">
        <v>133568243068</v>
      </c>
    </row>
    <row r="65" spans="1:4" s="2" customFormat="1" ht="18">
      <c r="A65" s="1" t="s">
        <v>97</v>
      </c>
      <c r="B65" s="1" t="s">
        <v>78</v>
      </c>
      <c r="C65" s="21" t="s">
        <v>0</v>
      </c>
      <c r="D65" s="20">
        <v>1050282791</v>
      </c>
    </row>
    <row r="66" spans="1:5" ht="19.5">
      <c r="A66" s="1" t="s">
        <v>97</v>
      </c>
      <c r="B66" s="4"/>
      <c r="C66" s="22" t="s">
        <v>71</v>
      </c>
      <c r="D66" s="23">
        <v>285362322</v>
      </c>
      <c r="E66" s="1" t="s">
        <v>694</v>
      </c>
    </row>
    <row r="67" spans="1:5" ht="19.5">
      <c r="A67" s="1" t="s">
        <v>97</v>
      </c>
      <c r="B67" s="4"/>
      <c r="C67" s="22" t="s">
        <v>72</v>
      </c>
      <c r="D67" s="23">
        <v>343133606</v>
      </c>
      <c r="E67" s="1" t="s">
        <v>694</v>
      </c>
    </row>
    <row r="68" spans="1:5" ht="19.5">
      <c r="A68" s="1" t="s">
        <v>97</v>
      </c>
      <c r="B68" s="4"/>
      <c r="C68" s="22" t="s">
        <v>76</v>
      </c>
      <c r="D68" s="23">
        <v>302356500</v>
      </c>
      <c r="E68" s="1" t="s">
        <v>694</v>
      </c>
    </row>
    <row r="69" spans="1:5" ht="19.5">
      <c r="A69" s="1" t="s">
        <v>97</v>
      </c>
      <c r="B69" s="4"/>
      <c r="C69" s="22" t="s">
        <v>203</v>
      </c>
      <c r="D69" s="23">
        <v>63846114</v>
      </c>
      <c r="E69" s="1" t="s">
        <v>694</v>
      </c>
    </row>
    <row r="70" spans="1:5" ht="19.5">
      <c r="A70" s="1" t="s">
        <v>97</v>
      </c>
      <c r="B70" s="4"/>
      <c r="C70" s="22" t="s">
        <v>204</v>
      </c>
      <c r="D70" s="23">
        <v>49297866</v>
      </c>
      <c r="E70" s="1" t="s">
        <v>694</v>
      </c>
    </row>
    <row r="71" spans="1:5" ht="19.5">
      <c r="A71" s="1" t="s">
        <v>97</v>
      </c>
      <c r="B71" s="4"/>
      <c r="C71" s="22" t="s">
        <v>58</v>
      </c>
      <c r="D71" s="23">
        <v>6286383</v>
      </c>
      <c r="E71" s="1" t="s">
        <v>694</v>
      </c>
    </row>
    <row r="72" spans="1:4" ht="16.5">
      <c r="A72" s="1" t="s">
        <v>97</v>
      </c>
      <c r="C72" s="22"/>
      <c r="D72" s="24"/>
    </row>
    <row r="73" spans="1:4" s="2" customFormat="1" ht="18">
      <c r="A73" s="1" t="s">
        <v>97</v>
      </c>
      <c r="B73" s="1" t="s">
        <v>78</v>
      </c>
      <c r="C73" s="21" t="s">
        <v>222</v>
      </c>
      <c r="D73" s="20">
        <v>1197617536</v>
      </c>
    </row>
    <row r="74" spans="1:5" ht="19.5">
      <c r="A74" s="1" t="s">
        <v>97</v>
      </c>
      <c r="B74" s="4"/>
      <c r="C74" s="22" t="s">
        <v>59</v>
      </c>
      <c r="D74" s="23">
        <v>3422917</v>
      </c>
      <c r="E74" s="1" t="s">
        <v>694</v>
      </c>
    </row>
    <row r="75" spans="1:5" ht="19.5">
      <c r="A75" s="1" t="s">
        <v>97</v>
      </c>
      <c r="B75" s="4"/>
      <c r="C75" s="22" t="s">
        <v>205</v>
      </c>
      <c r="D75" s="23">
        <v>1040000</v>
      </c>
      <c r="E75" s="1" t="s">
        <v>694</v>
      </c>
    </row>
    <row r="76" spans="1:4" ht="19.5">
      <c r="A76" s="1" t="s">
        <v>97</v>
      </c>
      <c r="B76" s="4"/>
      <c r="C76" s="22" t="s">
        <v>401</v>
      </c>
      <c r="D76" s="23">
        <v>1156361204</v>
      </c>
    </row>
    <row r="77" spans="1:4" ht="19.5">
      <c r="A77" s="1" t="s">
        <v>97</v>
      </c>
      <c r="B77" s="4"/>
      <c r="C77" s="22" t="s">
        <v>341</v>
      </c>
      <c r="D77" s="23">
        <v>35000000</v>
      </c>
    </row>
    <row r="78" spans="1:5" ht="19.5">
      <c r="A78" s="1" t="s">
        <v>97</v>
      </c>
      <c r="B78" s="4"/>
      <c r="C78" s="22" t="s">
        <v>57</v>
      </c>
      <c r="D78" s="23">
        <v>1793415</v>
      </c>
      <c r="E78" s="1" t="s">
        <v>694</v>
      </c>
    </row>
    <row r="79" spans="1:4" ht="16.5">
      <c r="A79" s="1" t="s">
        <v>97</v>
      </c>
      <c r="C79" s="22"/>
      <c r="D79" s="24"/>
    </row>
    <row r="80" spans="1:4" s="2" customFormat="1" ht="18">
      <c r="A80" s="1" t="s">
        <v>97</v>
      </c>
      <c r="B80" s="1" t="s">
        <v>78</v>
      </c>
      <c r="C80" s="21" t="s">
        <v>615</v>
      </c>
      <c r="D80" s="20">
        <v>77803230</v>
      </c>
    </row>
    <row r="81" spans="1:5" ht="19.5">
      <c r="A81" s="1" t="s">
        <v>97</v>
      </c>
      <c r="B81" s="4"/>
      <c r="C81" s="22" t="s">
        <v>307</v>
      </c>
      <c r="D81" s="23">
        <v>77803230</v>
      </c>
      <c r="E81" s="1" t="s">
        <v>694</v>
      </c>
    </row>
    <row r="82" spans="1:4" ht="16.5" customHeight="1">
      <c r="A82" s="1" t="s">
        <v>97</v>
      </c>
      <c r="B82" s="11"/>
      <c r="C82" s="22"/>
      <c r="D82" s="24"/>
    </row>
    <row r="83" spans="1:4" s="2" customFormat="1" ht="18">
      <c r="A83" s="1" t="s">
        <v>97</v>
      </c>
      <c r="B83" s="1" t="s">
        <v>78</v>
      </c>
      <c r="C83" s="21" t="s">
        <v>223</v>
      </c>
      <c r="D83" s="20">
        <v>414217797</v>
      </c>
    </row>
    <row r="84" spans="1:5" ht="19.5">
      <c r="A84" s="1" t="s">
        <v>97</v>
      </c>
      <c r="B84" s="4"/>
      <c r="C84" s="22" t="s">
        <v>674</v>
      </c>
      <c r="D84" s="23">
        <f>370337864</f>
        <v>370337864</v>
      </c>
      <c r="E84" s="1" t="s">
        <v>694</v>
      </c>
    </row>
    <row r="85" spans="2:4" ht="19.5">
      <c r="B85" s="4"/>
      <c r="C85" s="22" t="s">
        <v>674</v>
      </c>
      <c r="D85" s="23">
        <f>41148652</f>
        <v>41148652</v>
      </c>
    </row>
    <row r="86" spans="1:5" ht="19.5">
      <c r="A86" s="1" t="s">
        <v>97</v>
      </c>
      <c r="B86" s="4"/>
      <c r="C86" s="22" t="s">
        <v>112</v>
      </c>
      <c r="D86" s="23">
        <v>2731281</v>
      </c>
      <c r="E86" s="1" t="s">
        <v>694</v>
      </c>
    </row>
    <row r="87" spans="1:4" ht="16.5" customHeight="1">
      <c r="A87" s="1" t="s">
        <v>97</v>
      </c>
      <c r="B87" s="4"/>
      <c r="C87" s="22"/>
      <c r="D87" s="23"/>
    </row>
    <row r="88" spans="1:4" ht="18">
      <c r="A88" s="1" t="s">
        <v>97</v>
      </c>
      <c r="B88" s="1" t="s">
        <v>78</v>
      </c>
      <c r="C88" s="21" t="s">
        <v>70</v>
      </c>
      <c r="D88" s="20">
        <v>3095069539</v>
      </c>
    </row>
    <row r="89" spans="1:5" ht="19.5">
      <c r="A89" s="1" t="s">
        <v>97</v>
      </c>
      <c r="B89" s="4"/>
      <c r="C89" s="22" t="s">
        <v>402</v>
      </c>
      <c r="D89" s="23">
        <v>1323208563</v>
      </c>
      <c r="E89" s="1" t="s">
        <v>694</v>
      </c>
    </row>
    <row r="90" spans="1:5" ht="19.5">
      <c r="A90" s="1" t="s">
        <v>97</v>
      </c>
      <c r="B90" s="4"/>
      <c r="C90" s="22" t="s">
        <v>136</v>
      </c>
      <c r="D90" s="23">
        <v>130622800</v>
      </c>
      <c r="E90" s="1" t="s">
        <v>694</v>
      </c>
    </row>
    <row r="91" spans="1:4" ht="19.5">
      <c r="A91" s="1" t="s">
        <v>97</v>
      </c>
      <c r="B91" s="4"/>
      <c r="C91" s="22" t="s">
        <v>421</v>
      </c>
      <c r="D91" s="23">
        <v>2080000</v>
      </c>
    </row>
    <row r="92" spans="1:4" ht="19.5">
      <c r="A92" s="1" t="s">
        <v>97</v>
      </c>
      <c r="B92" s="4"/>
      <c r="C92" s="22" t="s">
        <v>438</v>
      </c>
      <c r="D92" s="23">
        <v>588000000</v>
      </c>
    </row>
    <row r="93" spans="1:4" ht="19.5">
      <c r="A93" s="1" t="s">
        <v>97</v>
      </c>
      <c r="B93" s="4"/>
      <c r="C93" s="22" t="s">
        <v>439</v>
      </c>
      <c r="D93" s="23">
        <v>65000000</v>
      </c>
    </row>
    <row r="94" spans="1:4" ht="19.5">
      <c r="A94" s="1" t="s">
        <v>97</v>
      </c>
      <c r="B94" s="4"/>
      <c r="C94" s="22" t="s">
        <v>198</v>
      </c>
      <c r="D94" s="23">
        <v>311956856</v>
      </c>
    </row>
    <row r="95" spans="1:4" ht="19.5">
      <c r="A95" s="1" t="s">
        <v>97</v>
      </c>
      <c r="B95" s="4"/>
      <c r="C95" s="22" t="s">
        <v>131</v>
      </c>
      <c r="D95" s="23">
        <v>205526921</v>
      </c>
    </row>
    <row r="96" spans="1:4" ht="19.5">
      <c r="A96" s="1" t="s">
        <v>97</v>
      </c>
      <c r="B96" s="4"/>
      <c r="C96" s="22" t="s">
        <v>119</v>
      </c>
      <c r="D96" s="23">
        <v>3414426</v>
      </c>
    </row>
    <row r="97" spans="1:4" ht="19.5">
      <c r="A97" s="1" t="s">
        <v>97</v>
      </c>
      <c r="B97" s="4"/>
      <c r="C97" s="22" t="s">
        <v>120</v>
      </c>
      <c r="D97" s="23">
        <v>33888868</v>
      </c>
    </row>
    <row r="98" spans="1:5" ht="19.5">
      <c r="A98" s="1" t="s">
        <v>97</v>
      </c>
      <c r="B98" s="4"/>
      <c r="C98" s="22" t="s">
        <v>194</v>
      </c>
      <c r="D98" s="23">
        <v>3176775</v>
      </c>
      <c r="E98" s="1" t="s">
        <v>694</v>
      </c>
    </row>
    <row r="99" spans="1:5" ht="19.5">
      <c r="A99" s="1" t="s">
        <v>97</v>
      </c>
      <c r="B99" s="4"/>
      <c r="C99" s="22" t="s">
        <v>130</v>
      </c>
      <c r="D99" s="23">
        <v>86907732</v>
      </c>
      <c r="E99" s="1" t="s">
        <v>694</v>
      </c>
    </row>
    <row r="100" spans="1:5" ht="19.5">
      <c r="A100" s="1" t="s">
        <v>97</v>
      </c>
      <c r="B100" s="4"/>
      <c r="C100" s="22" t="s">
        <v>121</v>
      </c>
      <c r="D100" s="23">
        <v>124486593</v>
      </c>
      <c r="E100" s="1" t="s">
        <v>694</v>
      </c>
    </row>
    <row r="101" spans="1:5" ht="19.5">
      <c r="A101" s="1" t="s">
        <v>97</v>
      </c>
      <c r="B101" s="4"/>
      <c r="C101" s="22" t="s">
        <v>404</v>
      </c>
      <c r="D101" s="23">
        <v>22947226</v>
      </c>
      <c r="E101" s="1" t="s">
        <v>694</v>
      </c>
    </row>
    <row r="102" spans="1:5" ht="19.5">
      <c r="A102" s="1" t="s">
        <v>97</v>
      </c>
      <c r="B102" s="4"/>
      <c r="C102" s="22" t="s">
        <v>122</v>
      </c>
      <c r="D102" s="23">
        <v>1040000</v>
      </c>
      <c r="E102" s="1" t="s">
        <v>694</v>
      </c>
    </row>
    <row r="103" spans="1:5" ht="19.5">
      <c r="A103" s="1" t="s">
        <v>97</v>
      </c>
      <c r="B103" s="4"/>
      <c r="C103" s="22" t="s">
        <v>123</v>
      </c>
      <c r="D103" s="23">
        <v>3201240</v>
      </c>
      <c r="E103" s="1" t="s">
        <v>694</v>
      </c>
    </row>
    <row r="104" spans="1:5" ht="19.5">
      <c r="A104" s="1" t="s">
        <v>97</v>
      </c>
      <c r="B104" s="4"/>
      <c r="C104" s="22" t="s">
        <v>400</v>
      </c>
      <c r="D104" s="23">
        <v>175187039</v>
      </c>
      <c r="E104" s="1" t="s">
        <v>694</v>
      </c>
    </row>
    <row r="105" spans="1:5" ht="19.5">
      <c r="A105" s="1" t="s">
        <v>97</v>
      </c>
      <c r="B105" s="4"/>
      <c r="C105" s="22" t="s">
        <v>124</v>
      </c>
      <c r="D105" s="23">
        <v>12344400</v>
      </c>
      <c r="E105" s="1" t="s">
        <v>694</v>
      </c>
    </row>
    <row r="106" spans="1:5" ht="19.5">
      <c r="A106" s="1" t="s">
        <v>97</v>
      </c>
      <c r="B106" s="4"/>
      <c r="C106" s="22" t="s">
        <v>403</v>
      </c>
      <c r="D106" s="23">
        <v>1040000</v>
      </c>
      <c r="E106" s="1" t="s">
        <v>694</v>
      </c>
    </row>
    <row r="107" spans="1:5" ht="19.5">
      <c r="A107" s="1" t="s">
        <v>97</v>
      </c>
      <c r="B107" s="4"/>
      <c r="C107" s="22" t="s">
        <v>125</v>
      </c>
      <c r="D107" s="23">
        <v>100</v>
      </c>
      <c r="E107" s="1" t="s">
        <v>694</v>
      </c>
    </row>
    <row r="108" spans="1:5" ht="19.5">
      <c r="A108" s="1" t="s">
        <v>97</v>
      </c>
      <c r="B108" s="4"/>
      <c r="C108" s="22" t="s">
        <v>132</v>
      </c>
      <c r="D108" s="23">
        <v>1040000</v>
      </c>
      <c r="E108" s="1" t="s">
        <v>694</v>
      </c>
    </row>
    <row r="109" spans="1:4" s="2" customFormat="1" ht="10.5" customHeight="1">
      <c r="A109" s="1" t="s">
        <v>97</v>
      </c>
      <c r="B109" s="1" t="s">
        <v>78</v>
      </c>
      <c r="C109" s="22"/>
      <c r="D109" s="24"/>
    </row>
    <row r="110" spans="1:4" s="2" customFormat="1" ht="18">
      <c r="A110" s="1" t="s">
        <v>97</v>
      </c>
      <c r="B110" s="1" t="s">
        <v>78</v>
      </c>
      <c r="C110" s="19" t="s">
        <v>224</v>
      </c>
      <c r="D110" s="20">
        <v>127733252175</v>
      </c>
    </row>
    <row r="111" spans="1:4" ht="9.75" customHeight="1">
      <c r="A111" s="1" t="s">
        <v>97</v>
      </c>
      <c r="B111" s="1" t="s">
        <v>78</v>
      </c>
      <c r="C111" s="26"/>
      <c r="D111" s="24"/>
    </row>
    <row r="112" spans="1:4" ht="18">
      <c r="A112" s="1" t="s">
        <v>97</v>
      </c>
      <c r="B112" s="1" t="s">
        <v>78</v>
      </c>
      <c r="C112" s="19" t="s">
        <v>215</v>
      </c>
      <c r="D112" s="20">
        <v>109263405617</v>
      </c>
    </row>
    <row r="113" spans="1:4" ht="11.25" customHeight="1">
      <c r="A113" s="1" t="s">
        <v>97</v>
      </c>
      <c r="B113" s="1" t="s">
        <v>78</v>
      </c>
      <c r="C113" s="19"/>
      <c r="D113" s="27"/>
    </row>
    <row r="114" spans="1:4" ht="9.75" customHeight="1">
      <c r="A114" s="1" t="s">
        <v>97</v>
      </c>
      <c r="B114" s="1" t="s">
        <v>78</v>
      </c>
      <c r="C114" s="19"/>
      <c r="D114" s="27"/>
    </row>
    <row r="115" spans="1:4" ht="18">
      <c r="A115" s="1" t="s">
        <v>97</v>
      </c>
      <c r="B115" s="1" t="s">
        <v>78</v>
      </c>
      <c r="C115" s="19" t="s">
        <v>157</v>
      </c>
      <c r="D115" s="27">
        <v>22946572392</v>
      </c>
    </row>
    <row r="116" spans="1:4" ht="18">
      <c r="A116" s="1" t="s">
        <v>97</v>
      </c>
      <c r="C116" s="21" t="s">
        <v>268</v>
      </c>
      <c r="D116" s="27">
        <v>21266326739</v>
      </c>
    </row>
    <row r="117" spans="1:4" ht="16.5">
      <c r="A117" s="1" t="s">
        <v>97</v>
      </c>
      <c r="C117" s="22" t="s">
        <v>406</v>
      </c>
      <c r="D117" s="23">
        <v>21266326739</v>
      </c>
    </row>
    <row r="118" spans="1:4" ht="18">
      <c r="A118" s="1" t="s">
        <v>97</v>
      </c>
      <c r="C118" s="21" t="s">
        <v>99</v>
      </c>
      <c r="D118" s="27">
        <v>1680245653</v>
      </c>
    </row>
    <row r="119" spans="1:4" ht="9.75" customHeight="1">
      <c r="A119" s="1" t="s">
        <v>97</v>
      </c>
      <c r="B119" s="1" t="s">
        <v>78</v>
      </c>
      <c r="C119" s="22"/>
      <c r="D119" s="23"/>
    </row>
    <row r="120" spans="1:4" ht="17.25" customHeight="1">
      <c r="A120" s="1" t="s">
        <v>97</v>
      </c>
      <c r="B120" s="1" t="s">
        <v>78</v>
      </c>
      <c r="C120" s="19" t="s">
        <v>153</v>
      </c>
      <c r="D120" s="27">
        <v>76716039277</v>
      </c>
    </row>
    <row r="121" spans="1:4" ht="18">
      <c r="A121" s="1" t="s">
        <v>97</v>
      </c>
      <c r="B121" s="1" t="s">
        <v>78</v>
      </c>
      <c r="C121" s="21" t="s">
        <v>378</v>
      </c>
      <c r="D121" s="27">
        <v>72779977824</v>
      </c>
    </row>
    <row r="122" spans="1:4" ht="16.5">
      <c r="A122" s="1" t="s">
        <v>97</v>
      </c>
      <c r="C122" s="22" t="s">
        <v>376</v>
      </c>
      <c r="D122" s="23">
        <v>66539977824</v>
      </c>
    </row>
    <row r="123" spans="1:4" ht="16.5">
      <c r="A123" s="1" t="s">
        <v>97</v>
      </c>
      <c r="C123" s="22" t="s">
        <v>238</v>
      </c>
      <c r="D123" s="23">
        <v>727799778</v>
      </c>
    </row>
    <row r="124" spans="1:4" ht="16.5">
      <c r="A124" s="1" t="s">
        <v>97</v>
      </c>
      <c r="C124" s="22" t="s">
        <v>239</v>
      </c>
      <c r="D124" s="23">
        <v>63243098164</v>
      </c>
    </row>
    <row r="125" spans="1:4" ht="16.5">
      <c r="A125" s="1" t="s">
        <v>97</v>
      </c>
      <c r="C125" s="22" t="s">
        <v>240</v>
      </c>
      <c r="D125" s="23">
        <v>727799778</v>
      </c>
    </row>
    <row r="126" spans="1:4" ht="16.5">
      <c r="A126" s="1" t="s">
        <v>97</v>
      </c>
      <c r="C126" s="22" t="s">
        <v>241</v>
      </c>
      <c r="D126" s="23">
        <v>40000000</v>
      </c>
    </row>
    <row r="127" spans="1:4" ht="16.5">
      <c r="A127" s="1" t="s">
        <v>97</v>
      </c>
      <c r="C127" s="22" t="s">
        <v>242</v>
      </c>
      <c r="D127" s="23">
        <v>1801280104</v>
      </c>
    </row>
    <row r="128" spans="1:4" ht="16.5">
      <c r="A128" s="1" t="s">
        <v>97</v>
      </c>
      <c r="C128" s="22" t="s">
        <v>377</v>
      </c>
      <c r="D128" s="23">
        <v>6240000000</v>
      </c>
    </row>
    <row r="129" spans="1:4" ht="16.5">
      <c r="A129" s="1" t="s">
        <v>97</v>
      </c>
      <c r="C129" s="22" t="s">
        <v>243</v>
      </c>
      <c r="D129" s="23">
        <v>4160000000</v>
      </c>
    </row>
    <row r="130" spans="1:4" ht="16.5">
      <c r="A130" s="1" t="s">
        <v>97</v>
      </c>
      <c r="C130" s="22" t="s">
        <v>244</v>
      </c>
      <c r="D130" s="23">
        <v>2080000000</v>
      </c>
    </row>
    <row r="131" spans="1:4" ht="18">
      <c r="A131" s="1" t="s">
        <v>97</v>
      </c>
      <c r="B131" s="1" t="s">
        <v>78</v>
      </c>
      <c r="C131" s="21" t="s">
        <v>442</v>
      </c>
      <c r="D131" s="27">
        <v>3936061453</v>
      </c>
    </row>
    <row r="132" spans="1:4" ht="13.5" customHeight="1">
      <c r="A132" s="1" t="s">
        <v>97</v>
      </c>
      <c r="C132" s="22"/>
      <c r="D132" s="22"/>
    </row>
    <row r="133" spans="1:4" ht="18">
      <c r="A133" s="1" t="s">
        <v>97</v>
      </c>
      <c r="B133" s="1" t="s">
        <v>78</v>
      </c>
      <c r="C133" s="19" t="s">
        <v>339</v>
      </c>
      <c r="D133" s="27">
        <v>439193915</v>
      </c>
    </row>
    <row r="134" spans="1:4" ht="16.5">
      <c r="A134" s="1" t="s">
        <v>97</v>
      </c>
      <c r="C134" s="22" t="s">
        <v>237</v>
      </c>
      <c r="D134" s="23">
        <v>439193915</v>
      </c>
    </row>
    <row r="135" spans="1:4" ht="9.75" customHeight="1">
      <c r="A135" s="1" t="s">
        <v>97</v>
      </c>
      <c r="C135" s="22"/>
      <c r="D135" s="23"/>
    </row>
    <row r="136" spans="1:4" ht="18.75" customHeight="1">
      <c r="A136" s="1" t="s">
        <v>97</v>
      </c>
      <c r="B136" s="1" t="s">
        <v>78</v>
      </c>
      <c r="C136" s="19" t="s">
        <v>173</v>
      </c>
      <c r="D136" s="27">
        <v>3512921470</v>
      </c>
    </row>
    <row r="137" spans="1:4" ht="18.75" customHeight="1">
      <c r="A137" s="1" t="s">
        <v>97</v>
      </c>
      <c r="C137" s="28" t="s">
        <v>769</v>
      </c>
      <c r="D137" s="23">
        <v>2669820317</v>
      </c>
    </row>
    <row r="138" spans="3:4" ht="18.75" customHeight="1">
      <c r="C138" s="28" t="s">
        <v>770</v>
      </c>
      <c r="D138" s="23">
        <v>843101153</v>
      </c>
    </row>
    <row r="139" spans="1:4" ht="9.75" customHeight="1">
      <c r="A139" s="1" t="s">
        <v>97</v>
      </c>
      <c r="B139" s="1" t="s">
        <v>78</v>
      </c>
      <c r="C139" s="22"/>
      <c r="D139" s="23"/>
    </row>
    <row r="140" spans="1:4" ht="17.25" customHeight="1">
      <c r="A140" s="1" t="s">
        <v>97</v>
      </c>
      <c r="B140" s="1" t="s">
        <v>78</v>
      </c>
      <c r="C140" s="19" t="s">
        <v>180</v>
      </c>
      <c r="D140" s="27">
        <v>5648678563</v>
      </c>
    </row>
    <row r="141" spans="1:4" ht="18.75" customHeight="1">
      <c r="A141" s="1" t="s">
        <v>97</v>
      </c>
      <c r="B141" s="1" t="s">
        <v>78</v>
      </c>
      <c r="C141" s="22" t="s">
        <v>407</v>
      </c>
      <c r="D141" s="23">
        <v>451894285</v>
      </c>
    </row>
    <row r="142" spans="1:4" ht="18.75" customHeight="1">
      <c r="A142" s="1" t="s">
        <v>97</v>
      </c>
      <c r="B142" s="1" t="s">
        <v>78</v>
      </c>
      <c r="C142" s="22" t="s">
        <v>101</v>
      </c>
      <c r="D142" s="23">
        <v>338920714</v>
      </c>
    </row>
    <row r="143" spans="1:4" ht="18.75" customHeight="1">
      <c r="A143" s="1" t="s">
        <v>97</v>
      </c>
      <c r="B143" s="1" t="s">
        <v>78</v>
      </c>
      <c r="C143" s="22" t="s">
        <v>349</v>
      </c>
      <c r="D143" s="23">
        <v>564867856</v>
      </c>
    </row>
    <row r="144" spans="1:7" ht="18.75" customHeight="1">
      <c r="A144" s="1" t="s">
        <v>97</v>
      </c>
      <c r="B144" s="1" t="s">
        <v>78</v>
      </c>
      <c r="C144" s="22" t="s">
        <v>414</v>
      </c>
      <c r="D144" s="23">
        <v>4292995708</v>
      </c>
      <c r="G144" s="56">
        <v>1</v>
      </c>
    </row>
    <row r="145" spans="1:7" ht="18.75" customHeight="1">
      <c r="A145" s="1" t="s">
        <v>97</v>
      </c>
      <c r="C145" s="22" t="s">
        <v>102</v>
      </c>
      <c r="D145" s="23">
        <v>674000326</v>
      </c>
      <c r="G145" s="1">
        <f>+D145/D144*100</f>
        <v>15.699999996366174</v>
      </c>
    </row>
    <row r="146" spans="1:7" ht="18.75" customHeight="1">
      <c r="A146" s="1" t="s">
        <v>97</v>
      </c>
      <c r="C146" s="22" t="s">
        <v>103</v>
      </c>
      <c r="D146" s="23">
        <v>270029430</v>
      </c>
      <c r="G146" s="1">
        <f>+D146/D144*100</f>
        <v>6.289999999226648</v>
      </c>
    </row>
    <row r="147" spans="1:7" ht="18.75" customHeight="1">
      <c r="A147" s="1" t="s">
        <v>97</v>
      </c>
      <c r="C147" s="22" t="s">
        <v>104</v>
      </c>
      <c r="D147" s="23">
        <v>301368299</v>
      </c>
      <c r="G147" s="1">
        <f>+D147/D144*100</f>
        <v>7.020000006950858</v>
      </c>
    </row>
    <row r="148" spans="1:7" ht="18.75" customHeight="1">
      <c r="A148" s="1" t="s">
        <v>97</v>
      </c>
      <c r="C148" s="22" t="s">
        <v>105</v>
      </c>
      <c r="D148" s="23">
        <v>1939575461</v>
      </c>
      <c r="G148" s="1">
        <f>+D148/D144*100</f>
        <v>45.180000002925695</v>
      </c>
    </row>
    <row r="149" spans="1:7" ht="18.75" customHeight="1">
      <c r="A149" s="1" t="s">
        <v>97</v>
      </c>
      <c r="C149" s="22" t="s">
        <v>350</v>
      </c>
      <c r="D149" s="23">
        <v>656114344</v>
      </c>
      <c r="G149" s="1">
        <f>+(D149+D150)/D144*100</f>
        <v>25.809999994530624</v>
      </c>
    </row>
    <row r="150" spans="1:4" ht="18.75" customHeight="1">
      <c r="A150" s="1" t="s">
        <v>97</v>
      </c>
      <c r="C150" s="22" t="s">
        <v>259</v>
      </c>
      <c r="D150" s="23">
        <v>451907848</v>
      </c>
    </row>
    <row r="151" spans="1:4" ht="18.75" customHeight="1">
      <c r="A151" s="1" t="s">
        <v>97</v>
      </c>
      <c r="B151" s="1" t="s">
        <v>78</v>
      </c>
      <c r="C151" s="19"/>
      <c r="D151" s="23"/>
    </row>
    <row r="152" spans="1:4" ht="18.75" customHeight="1">
      <c r="A152" s="1" t="s">
        <v>97</v>
      </c>
      <c r="B152" s="1" t="s">
        <v>78</v>
      </c>
      <c r="C152" s="19" t="s">
        <v>79</v>
      </c>
      <c r="D152" s="27">
        <v>18469846558</v>
      </c>
    </row>
    <row r="153" spans="1:4" ht="16.5">
      <c r="A153" s="1" t="s">
        <v>97</v>
      </c>
      <c r="C153" s="22" t="s">
        <v>683</v>
      </c>
      <c r="D153" s="23">
        <v>479697285</v>
      </c>
    </row>
    <row r="154" spans="1:4" ht="16.5">
      <c r="A154" s="1" t="s">
        <v>97</v>
      </c>
      <c r="C154" s="22" t="s">
        <v>553</v>
      </c>
      <c r="D154" s="23">
        <v>159899094</v>
      </c>
    </row>
    <row r="155" spans="1:4" ht="16.5">
      <c r="A155" s="1" t="s">
        <v>97</v>
      </c>
      <c r="C155" s="22" t="s">
        <v>408</v>
      </c>
      <c r="D155" s="23">
        <v>16452701910</v>
      </c>
    </row>
    <row r="156" spans="1:4" ht="16.5">
      <c r="A156" s="1" t="s">
        <v>97</v>
      </c>
      <c r="C156" s="22" t="s">
        <v>409</v>
      </c>
      <c r="D156" s="23">
        <v>10000000</v>
      </c>
    </row>
    <row r="157" spans="1:4" ht="16.5">
      <c r="A157" s="1" t="s">
        <v>97</v>
      </c>
      <c r="C157" s="22" t="s">
        <v>638</v>
      </c>
      <c r="D157" s="23">
        <v>0</v>
      </c>
    </row>
    <row r="158" spans="1:4" ht="16.5">
      <c r="A158" s="1" t="s">
        <v>97</v>
      </c>
      <c r="C158" s="22" t="s">
        <v>12</v>
      </c>
      <c r="D158" s="23">
        <v>109988926</v>
      </c>
    </row>
    <row r="159" spans="1:4" ht="16.5">
      <c r="A159" s="1" t="s">
        <v>97</v>
      </c>
      <c r="C159" s="22" t="s">
        <v>64</v>
      </c>
      <c r="D159" s="23">
        <v>35975435</v>
      </c>
    </row>
    <row r="160" spans="1:4" ht="16.5">
      <c r="A160" s="1" t="s">
        <v>97</v>
      </c>
      <c r="C160" s="22" t="s">
        <v>441</v>
      </c>
      <c r="D160" s="23">
        <v>67003265</v>
      </c>
    </row>
    <row r="161" spans="1:4" ht="16.5">
      <c r="A161" s="1" t="s">
        <v>97</v>
      </c>
      <c r="C161" s="22" t="s">
        <v>361</v>
      </c>
      <c r="D161" s="23">
        <v>22747938</v>
      </c>
    </row>
    <row r="162" spans="1:4" ht="16.5">
      <c r="A162" s="1" t="s">
        <v>97</v>
      </c>
      <c r="C162" s="22" t="s">
        <v>47</v>
      </c>
      <c r="D162" s="23">
        <v>18175283</v>
      </c>
    </row>
    <row r="163" spans="1:5" ht="16.5">
      <c r="A163" s="1" t="s">
        <v>97</v>
      </c>
      <c r="C163" s="22" t="s">
        <v>428</v>
      </c>
      <c r="D163" s="23">
        <f>762308296</f>
        <v>762308296</v>
      </c>
      <c r="E163" s="1" t="s">
        <v>694</v>
      </c>
    </row>
    <row r="164" spans="3:4" ht="16.5">
      <c r="C164" s="22" t="s">
        <v>428</v>
      </c>
      <c r="D164" s="23">
        <f>84700922</f>
        <v>84700922</v>
      </c>
    </row>
    <row r="165" spans="1:4" ht="16.5">
      <c r="A165" s="1" t="s">
        <v>97</v>
      </c>
      <c r="C165" s="22" t="s">
        <v>440</v>
      </c>
      <c r="D165" s="23">
        <v>67993547</v>
      </c>
    </row>
    <row r="166" spans="1:4" ht="16.5">
      <c r="A166" s="1" t="s">
        <v>97</v>
      </c>
      <c r="C166" s="22" t="s">
        <v>405</v>
      </c>
      <c r="D166" s="23">
        <v>198654657</v>
      </c>
    </row>
    <row r="167" spans="1:4" ht="16.5">
      <c r="A167" s="1" t="s">
        <v>97</v>
      </c>
      <c r="B167" s="1" t="s">
        <v>78</v>
      </c>
      <c r="C167" s="22"/>
      <c r="D167" s="24"/>
    </row>
    <row r="168" spans="1:4" s="2" customFormat="1" ht="18">
      <c r="A168" s="1" t="s">
        <v>97</v>
      </c>
      <c r="B168" s="1" t="s">
        <v>78</v>
      </c>
      <c r="C168" s="19" t="s">
        <v>226</v>
      </c>
      <c r="D168" s="20">
        <v>2532387314</v>
      </c>
    </row>
    <row r="169" spans="1:4" ht="9.75" customHeight="1">
      <c r="A169" s="1" t="s">
        <v>97</v>
      </c>
      <c r="B169" s="11"/>
      <c r="C169" s="22"/>
      <c r="D169" s="24"/>
    </row>
    <row r="170" spans="1:4" ht="18">
      <c r="A170" s="1" t="s">
        <v>97</v>
      </c>
      <c r="C170" s="22" t="s">
        <v>416</v>
      </c>
      <c r="D170" s="27">
        <v>579500000</v>
      </c>
    </row>
    <row r="171" spans="1:4" ht="19.5">
      <c r="A171" s="1" t="s">
        <v>97</v>
      </c>
      <c r="B171" s="4"/>
      <c r="C171" s="22" t="s">
        <v>343</v>
      </c>
      <c r="D171" s="23">
        <v>350000000</v>
      </c>
    </row>
    <row r="172" spans="1:4" ht="19.5">
      <c r="A172" s="1" t="s">
        <v>97</v>
      </c>
      <c r="B172" s="4"/>
      <c r="C172" s="22" t="s">
        <v>410</v>
      </c>
      <c r="D172" s="23">
        <v>0</v>
      </c>
    </row>
    <row r="173" spans="1:4" ht="19.5">
      <c r="A173" s="1" t="s">
        <v>97</v>
      </c>
      <c r="B173" s="4"/>
      <c r="C173" s="22" t="s">
        <v>411</v>
      </c>
      <c r="D173" s="23">
        <v>0</v>
      </c>
    </row>
    <row r="174" spans="1:4" ht="19.5">
      <c r="A174" s="1" t="s">
        <v>97</v>
      </c>
      <c r="B174" s="4"/>
      <c r="C174" s="22" t="s">
        <v>412</v>
      </c>
      <c r="D174" s="23">
        <v>229500000</v>
      </c>
    </row>
    <row r="175" spans="1:4" ht="19.5">
      <c r="A175" s="1" t="s">
        <v>97</v>
      </c>
      <c r="B175" s="4"/>
      <c r="C175" s="22" t="s">
        <v>413</v>
      </c>
      <c r="D175" s="23">
        <v>0</v>
      </c>
    </row>
    <row r="176" spans="1:4" ht="19.5">
      <c r="A176" s="1" t="s">
        <v>97</v>
      </c>
      <c r="B176" s="4"/>
      <c r="C176" s="22" t="s">
        <v>433</v>
      </c>
      <c r="D176" s="23">
        <v>0</v>
      </c>
    </row>
    <row r="177" spans="1:4" ht="19.5">
      <c r="A177" s="1" t="s">
        <v>97</v>
      </c>
      <c r="B177" s="4"/>
      <c r="C177" s="22" t="s">
        <v>430</v>
      </c>
      <c r="D177" s="23">
        <v>0</v>
      </c>
    </row>
    <row r="178" spans="1:4" ht="19.5">
      <c r="A178" s="1" t="s">
        <v>97</v>
      </c>
      <c r="B178" s="4"/>
      <c r="C178" s="22" t="s">
        <v>431</v>
      </c>
      <c r="D178" s="23">
        <v>0</v>
      </c>
    </row>
    <row r="179" spans="1:4" ht="19.5">
      <c r="A179" s="1" t="s">
        <v>97</v>
      </c>
      <c r="B179" s="4"/>
      <c r="C179" s="22" t="s">
        <v>432</v>
      </c>
      <c r="D179" s="23">
        <v>0</v>
      </c>
    </row>
    <row r="180" spans="1:4" ht="19.5">
      <c r="A180" s="1" t="s">
        <v>97</v>
      </c>
      <c r="B180" s="4"/>
      <c r="C180" s="22" t="s">
        <v>434</v>
      </c>
      <c r="D180" s="23">
        <v>0</v>
      </c>
    </row>
    <row r="181" spans="1:4" ht="19.5">
      <c r="A181" s="1" t="s">
        <v>97</v>
      </c>
      <c r="B181" s="4"/>
      <c r="C181" s="22" t="s">
        <v>435</v>
      </c>
      <c r="D181" s="23">
        <v>0</v>
      </c>
    </row>
    <row r="182" spans="1:4" ht="19.5">
      <c r="A182" s="1" t="s">
        <v>97</v>
      </c>
      <c r="B182" s="4"/>
      <c r="C182" s="22" t="s">
        <v>436</v>
      </c>
      <c r="D182" s="23">
        <v>0</v>
      </c>
    </row>
    <row r="183" spans="1:4" ht="19.5">
      <c r="A183" s="1" t="s">
        <v>97</v>
      </c>
      <c r="B183" s="4"/>
      <c r="C183" s="22" t="s">
        <v>437</v>
      </c>
      <c r="D183" s="23">
        <v>0</v>
      </c>
    </row>
    <row r="184" spans="1:4" ht="19.5">
      <c r="A184" s="1" t="s">
        <v>97</v>
      </c>
      <c r="B184" s="4"/>
      <c r="C184" s="22"/>
      <c r="D184" s="23"/>
    </row>
    <row r="185" spans="1:4" ht="19.5">
      <c r="A185" s="1" t="s">
        <v>97</v>
      </c>
      <c r="B185" s="4"/>
      <c r="C185" s="21" t="s">
        <v>424</v>
      </c>
      <c r="D185" s="27">
        <v>2499162</v>
      </c>
    </row>
    <row r="186" spans="1:4" ht="19.5">
      <c r="A186" s="1" t="s">
        <v>97</v>
      </c>
      <c r="B186" s="4"/>
      <c r="C186" s="22" t="s">
        <v>427</v>
      </c>
      <c r="D186" s="23">
        <v>2499062</v>
      </c>
    </row>
    <row r="187" spans="1:4" ht="19.5">
      <c r="A187" s="1" t="s">
        <v>97</v>
      </c>
      <c r="B187" s="4"/>
      <c r="C187" s="22" t="s">
        <v>429</v>
      </c>
      <c r="D187" s="23">
        <v>100</v>
      </c>
    </row>
    <row r="188" spans="1:4" ht="19.5">
      <c r="A188" s="1" t="s">
        <v>97</v>
      </c>
      <c r="B188" s="4"/>
      <c r="C188" s="22"/>
      <c r="D188" s="23"/>
    </row>
    <row r="189" spans="1:4" ht="19.5">
      <c r="A189" s="1" t="s">
        <v>97</v>
      </c>
      <c r="B189" s="4"/>
      <c r="C189" s="21" t="s">
        <v>48</v>
      </c>
      <c r="D189" s="27">
        <v>1400388052</v>
      </c>
    </row>
    <row r="190" spans="1:4" ht="19.5">
      <c r="A190" s="1" t="s">
        <v>97</v>
      </c>
      <c r="B190" s="4"/>
      <c r="C190" s="22" t="s">
        <v>348</v>
      </c>
      <c r="D190" s="29">
        <v>1400388052</v>
      </c>
    </row>
    <row r="191" spans="1:4" ht="19.5">
      <c r="A191" s="1" t="s">
        <v>97</v>
      </c>
      <c r="B191" s="4"/>
      <c r="C191" s="22"/>
      <c r="D191" s="23"/>
    </row>
    <row r="192" spans="1:4" ht="18">
      <c r="A192" s="1" t="s">
        <v>97</v>
      </c>
      <c r="C192" s="21" t="s">
        <v>85</v>
      </c>
      <c r="D192" s="27">
        <v>100</v>
      </c>
    </row>
    <row r="193" spans="1:4" ht="18">
      <c r="A193" s="1" t="s">
        <v>97</v>
      </c>
      <c r="C193" s="21" t="s">
        <v>415</v>
      </c>
      <c r="D193" s="27">
        <v>550000000</v>
      </c>
    </row>
    <row r="194" spans="1:4" ht="18">
      <c r="A194" s="1" t="s">
        <v>97</v>
      </c>
      <c r="C194" s="21" t="s">
        <v>111</v>
      </c>
      <c r="D194" s="27">
        <v>0</v>
      </c>
    </row>
    <row r="195" spans="1:4" ht="16.5">
      <c r="A195" s="1" t="s">
        <v>97</v>
      </c>
      <c r="C195" s="22"/>
      <c r="D195" s="23"/>
    </row>
    <row r="196" spans="1:4" ht="18">
      <c r="A196" s="1" t="s">
        <v>97</v>
      </c>
      <c r="C196" s="21" t="s">
        <v>21</v>
      </c>
      <c r="D196" s="27">
        <v>0</v>
      </c>
    </row>
    <row r="197" spans="1:4" ht="16.5">
      <c r="A197" s="1" t="s">
        <v>97</v>
      </c>
      <c r="C197" s="22" t="s">
        <v>86</v>
      </c>
      <c r="D197" s="23">
        <v>0</v>
      </c>
    </row>
    <row r="198" spans="1:4" ht="16.5">
      <c r="A198" s="1" t="s">
        <v>97</v>
      </c>
      <c r="C198" s="22" t="s">
        <v>61</v>
      </c>
      <c r="D198" s="23">
        <v>0</v>
      </c>
    </row>
    <row r="199" spans="1:4" ht="16.5">
      <c r="A199" s="1" t="s">
        <v>97</v>
      </c>
      <c r="C199" s="22" t="s">
        <v>87</v>
      </c>
      <c r="D199" s="23">
        <v>0</v>
      </c>
    </row>
    <row r="200" spans="1:4" ht="16.5">
      <c r="A200" s="1" t="s">
        <v>97</v>
      </c>
      <c r="B200" s="1" t="s">
        <v>78</v>
      </c>
      <c r="C200" s="22"/>
      <c r="D200" s="24"/>
    </row>
    <row r="201" spans="1:4" s="2" customFormat="1" ht="18">
      <c r="A201" s="1" t="s">
        <v>97</v>
      </c>
      <c r="B201" s="1" t="s">
        <v>78</v>
      </c>
      <c r="C201" s="19" t="s">
        <v>195</v>
      </c>
      <c r="D201" s="20">
        <v>298551028</v>
      </c>
    </row>
    <row r="202" spans="1:4" ht="16.5">
      <c r="A202" s="1" t="s">
        <v>97</v>
      </c>
      <c r="C202" s="22" t="s">
        <v>196</v>
      </c>
      <c r="D202" s="23">
        <v>96494844</v>
      </c>
    </row>
    <row r="203" spans="1:4" ht="16.5">
      <c r="A203" s="1" t="s">
        <v>97</v>
      </c>
      <c r="C203" s="22" t="s">
        <v>197</v>
      </c>
      <c r="D203" s="23">
        <v>198756184</v>
      </c>
    </row>
    <row r="204" spans="1:4" ht="16.5">
      <c r="A204" s="1" t="s">
        <v>97</v>
      </c>
      <c r="C204" s="22" t="s">
        <v>417</v>
      </c>
      <c r="D204" s="23">
        <v>0</v>
      </c>
    </row>
    <row r="205" spans="1:4" ht="16.5">
      <c r="A205" s="1" t="s">
        <v>97</v>
      </c>
      <c r="C205" s="22" t="s">
        <v>418</v>
      </c>
      <c r="D205" s="23">
        <v>0</v>
      </c>
    </row>
    <row r="206" spans="1:4" ht="16.5">
      <c r="A206" s="1" t="s">
        <v>97</v>
      </c>
      <c r="C206" s="22" t="s">
        <v>419</v>
      </c>
      <c r="D206" s="23">
        <v>1300000</v>
      </c>
    </row>
    <row r="207" spans="1:4" ht="16.5">
      <c r="A207" s="1" t="s">
        <v>97</v>
      </c>
      <c r="C207" s="22" t="s">
        <v>420</v>
      </c>
      <c r="D207" s="23">
        <v>2000000</v>
      </c>
    </row>
    <row r="208" spans="1:4" ht="16.5">
      <c r="A208" s="1" t="s">
        <v>97</v>
      </c>
      <c r="B208" s="1" t="s">
        <v>78</v>
      </c>
      <c r="C208" s="75"/>
      <c r="D208" s="75"/>
    </row>
    <row r="209" spans="1:4" ht="57.75" customHeight="1">
      <c r="A209" s="1" t="s">
        <v>97</v>
      </c>
      <c r="B209" s="1" t="s">
        <v>78</v>
      </c>
      <c r="C209" s="70" t="s">
        <v>748</v>
      </c>
      <c r="D209" s="70"/>
    </row>
    <row r="210" spans="1:4" s="2" customFormat="1" ht="18.75" customHeight="1">
      <c r="A210" s="1" t="s">
        <v>97</v>
      </c>
      <c r="B210" s="1" t="s">
        <v>78</v>
      </c>
      <c r="C210" s="81"/>
      <c r="D210" s="81"/>
    </row>
    <row r="211" spans="1:4" s="2" customFormat="1" ht="18">
      <c r="A211" s="1" t="s">
        <v>97</v>
      </c>
      <c r="B211" s="1" t="s">
        <v>78</v>
      </c>
      <c r="C211" s="19" t="s">
        <v>227</v>
      </c>
      <c r="D211" s="20">
        <v>24725951527</v>
      </c>
    </row>
    <row r="212" spans="1:4" s="2" customFormat="1" ht="18">
      <c r="A212" s="1" t="s">
        <v>97</v>
      </c>
      <c r="B212" s="1" t="s">
        <v>78</v>
      </c>
      <c r="C212" s="19"/>
      <c r="D212" s="20"/>
    </row>
    <row r="213" spans="1:6" s="2" customFormat="1" ht="18">
      <c r="A213" s="1" t="s">
        <v>97</v>
      </c>
      <c r="B213" s="1" t="s">
        <v>78</v>
      </c>
      <c r="C213" s="19" t="s">
        <v>51</v>
      </c>
      <c r="D213" s="30">
        <v>1326567077</v>
      </c>
      <c r="E213" s="1" t="s">
        <v>741</v>
      </c>
      <c r="F213" s="1" t="s">
        <v>758</v>
      </c>
    </row>
    <row r="214" spans="1:6" s="2" customFormat="1" ht="18.75" customHeight="1">
      <c r="A214" s="1" t="s">
        <v>97</v>
      </c>
      <c r="B214" s="1" t="s">
        <v>78</v>
      </c>
      <c r="C214" s="19" t="s">
        <v>167</v>
      </c>
      <c r="D214" s="30">
        <v>867003265</v>
      </c>
      <c r="E214" s="55" t="s">
        <v>742</v>
      </c>
      <c r="F214" s="1" t="s">
        <v>759</v>
      </c>
    </row>
    <row r="215" spans="1:6" s="2" customFormat="1" ht="18">
      <c r="A215" s="1" t="s">
        <v>97</v>
      </c>
      <c r="B215" s="1" t="s">
        <v>78</v>
      </c>
      <c r="C215" s="19" t="s">
        <v>168</v>
      </c>
      <c r="D215" s="30">
        <v>724819241</v>
      </c>
      <c r="E215" s="1" t="s">
        <v>694</v>
      </c>
      <c r="F215" s="1" t="s">
        <v>760</v>
      </c>
    </row>
    <row r="216" spans="1:4" s="2" customFormat="1" ht="19.5">
      <c r="A216" s="1" t="s">
        <v>97</v>
      </c>
      <c r="B216" s="11" t="s">
        <v>78</v>
      </c>
      <c r="C216" s="19"/>
      <c r="D216" s="31"/>
    </row>
    <row r="217" spans="1:4" s="2" customFormat="1" ht="18">
      <c r="A217" s="1" t="s">
        <v>97</v>
      </c>
      <c r="B217" s="1" t="s">
        <v>78</v>
      </c>
      <c r="C217" s="19" t="s">
        <v>169</v>
      </c>
      <c r="D217" s="20">
        <v>21807561944</v>
      </c>
    </row>
    <row r="218" spans="1:4" s="2" customFormat="1" ht="18">
      <c r="A218" s="1" t="s">
        <v>97</v>
      </c>
      <c r="B218" s="1"/>
      <c r="C218" s="32" t="s">
        <v>228</v>
      </c>
      <c r="D218" s="20">
        <v>6946015000</v>
      </c>
    </row>
    <row r="219" spans="1:6" ht="19.5">
      <c r="A219" s="1" t="s">
        <v>97</v>
      </c>
      <c r="B219" s="4"/>
      <c r="C219" s="22" t="s">
        <v>624</v>
      </c>
      <c r="D219" s="23">
        <v>3174000000</v>
      </c>
      <c r="E219" s="1" t="s">
        <v>694</v>
      </c>
      <c r="F219" s="1" t="s">
        <v>761</v>
      </c>
    </row>
    <row r="220" spans="1:6" ht="19.5">
      <c r="A220" s="1" t="s">
        <v>97</v>
      </c>
      <c r="B220" s="4"/>
      <c r="C220" s="22" t="s">
        <v>22</v>
      </c>
      <c r="D220" s="23">
        <v>355000000</v>
      </c>
      <c r="E220" s="1" t="s">
        <v>694</v>
      </c>
      <c r="F220" s="1" t="s">
        <v>761</v>
      </c>
    </row>
    <row r="221" spans="1:6" ht="19.5">
      <c r="A221" s="1" t="s">
        <v>97</v>
      </c>
      <c r="B221" s="4"/>
      <c r="C221" s="22" t="s">
        <v>625</v>
      </c>
      <c r="D221" s="23">
        <v>162500000</v>
      </c>
      <c r="E221" s="1" t="s">
        <v>694</v>
      </c>
      <c r="F221" s="1" t="s">
        <v>761</v>
      </c>
    </row>
    <row r="222" spans="1:6" ht="19.5">
      <c r="A222" s="1" t="s">
        <v>97</v>
      </c>
      <c r="B222" s="4"/>
      <c r="C222" s="22" t="s">
        <v>23</v>
      </c>
      <c r="D222" s="23">
        <v>25000000</v>
      </c>
      <c r="E222" s="1" t="s">
        <v>694</v>
      </c>
      <c r="F222" s="1" t="s">
        <v>761</v>
      </c>
    </row>
    <row r="223" spans="1:6" ht="19.5">
      <c r="A223" s="1" t="s">
        <v>97</v>
      </c>
      <c r="B223" s="4"/>
      <c r="C223" s="22" t="s">
        <v>24</v>
      </c>
      <c r="D223" s="23">
        <v>239000000</v>
      </c>
      <c r="E223" s="1" t="s">
        <v>694</v>
      </c>
      <c r="F223" s="1" t="s">
        <v>761</v>
      </c>
    </row>
    <row r="224" spans="1:6" ht="19.5">
      <c r="A224" s="1" t="s">
        <v>97</v>
      </c>
      <c r="B224" s="4"/>
      <c r="C224" s="22" t="s">
        <v>25</v>
      </c>
      <c r="D224" s="23">
        <v>175000000</v>
      </c>
      <c r="E224" s="1" t="s">
        <v>694</v>
      </c>
      <c r="F224" s="1" t="s">
        <v>761</v>
      </c>
    </row>
    <row r="225" spans="1:6" ht="19.5">
      <c r="A225" s="1" t="s">
        <v>97</v>
      </c>
      <c r="B225" s="4"/>
      <c r="C225" s="22" t="s">
        <v>26</v>
      </c>
      <c r="D225" s="23">
        <v>155600000</v>
      </c>
      <c r="E225" s="1" t="s">
        <v>694</v>
      </c>
      <c r="F225" s="1" t="s">
        <v>761</v>
      </c>
    </row>
    <row r="226" spans="1:6" ht="19.5">
      <c r="A226" s="1" t="s">
        <v>97</v>
      </c>
      <c r="B226" s="4"/>
      <c r="C226" s="22" t="s">
        <v>30</v>
      </c>
      <c r="D226" s="23">
        <v>36500000</v>
      </c>
      <c r="E226" s="1" t="s">
        <v>694</v>
      </c>
      <c r="F226" s="1" t="s">
        <v>761</v>
      </c>
    </row>
    <row r="227" spans="1:6" ht="19.5">
      <c r="A227" s="1" t="s">
        <v>97</v>
      </c>
      <c r="B227" s="4"/>
      <c r="C227" s="22" t="s">
        <v>31</v>
      </c>
      <c r="D227" s="23">
        <v>33500000</v>
      </c>
      <c r="E227" s="1" t="s">
        <v>694</v>
      </c>
      <c r="F227" s="1" t="s">
        <v>761</v>
      </c>
    </row>
    <row r="228" spans="1:6" ht="19.5">
      <c r="A228" s="1" t="s">
        <v>97</v>
      </c>
      <c r="B228" s="4"/>
      <c r="C228" s="22" t="s">
        <v>27</v>
      </c>
      <c r="D228" s="23">
        <v>368000000</v>
      </c>
      <c r="E228" s="1" t="s">
        <v>694</v>
      </c>
      <c r="F228" s="1" t="s">
        <v>761</v>
      </c>
    </row>
    <row r="229" spans="1:6" ht="19.5">
      <c r="A229" s="1" t="s">
        <v>97</v>
      </c>
      <c r="B229" s="4"/>
      <c r="C229" s="22" t="s">
        <v>28</v>
      </c>
      <c r="D229" s="23">
        <v>97500000</v>
      </c>
      <c r="E229" s="1" t="s">
        <v>694</v>
      </c>
      <c r="F229" s="1" t="s">
        <v>761</v>
      </c>
    </row>
    <row r="230" spans="1:6" ht="19.5">
      <c r="A230" s="1" t="s">
        <v>97</v>
      </c>
      <c r="B230" s="4"/>
      <c r="C230" s="22" t="s">
        <v>170</v>
      </c>
      <c r="D230" s="23">
        <v>36500000</v>
      </c>
      <c r="E230" s="1" t="s">
        <v>694</v>
      </c>
      <c r="F230" s="1" t="s">
        <v>761</v>
      </c>
    </row>
    <row r="231" spans="1:6" ht="19.5">
      <c r="A231" s="1" t="s">
        <v>97</v>
      </c>
      <c r="B231" s="4"/>
      <c r="C231" s="22" t="s">
        <v>149</v>
      </c>
      <c r="D231" s="23">
        <v>20000000</v>
      </c>
      <c r="E231" s="1" t="s">
        <v>694</v>
      </c>
      <c r="F231" s="1" t="s">
        <v>761</v>
      </c>
    </row>
    <row r="232" spans="1:6" ht="19.5">
      <c r="A232" s="1" t="s">
        <v>97</v>
      </c>
      <c r="B232" s="4"/>
      <c r="C232" s="22" t="s">
        <v>626</v>
      </c>
      <c r="D232" s="23">
        <v>365000000</v>
      </c>
      <c r="E232" s="1" t="s">
        <v>694</v>
      </c>
      <c r="F232" s="1" t="s">
        <v>761</v>
      </c>
    </row>
    <row r="233" spans="1:6" ht="19.5">
      <c r="A233" s="1" t="s">
        <v>97</v>
      </c>
      <c r="B233" s="4"/>
      <c r="C233" s="22" t="s">
        <v>627</v>
      </c>
      <c r="D233" s="23">
        <v>500000000</v>
      </c>
      <c r="E233" s="1" t="s">
        <v>694</v>
      </c>
      <c r="F233" s="1" t="s">
        <v>761</v>
      </c>
    </row>
    <row r="234" spans="1:6" ht="19.5">
      <c r="A234" s="1" t="s">
        <v>97</v>
      </c>
      <c r="B234" s="4"/>
      <c r="C234" s="22" t="s">
        <v>628</v>
      </c>
      <c r="D234" s="23">
        <v>25000000</v>
      </c>
      <c r="E234" s="1" t="s">
        <v>694</v>
      </c>
      <c r="F234" s="1" t="s">
        <v>761</v>
      </c>
    </row>
    <row r="235" spans="1:6" ht="19.5">
      <c r="A235" s="1" t="s">
        <v>97</v>
      </c>
      <c r="B235" s="4"/>
      <c r="C235" s="22" t="s">
        <v>629</v>
      </c>
      <c r="D235" s="23">
        <v>201000000</v>
      </c>
      <c r="E235" s="1" t="s">
        <v>694</v>
      </c>
      <c r="F235" s="1" t="s">
        <v>761</v>
      </c>
    </row>
    <row r="236" spans="1:6" ht="19.5">
      <c r="A236" s="1" t="s">
        <v>97</v>
      </c>
      <c r="B236" s="4"/>
      <c r="C236" s="22" t="s">
        <v>630</v>
      </c>
      <c r="D236" s="23">
        <v>25000000</v>
      </c>
      <c r="E236" s="1" t="s">
        <v>694</v>
      </c>
      <c r="F236" s="1" t="s">
        <v>761</v>
      </c>
    </row>
    <row r="237" spans="1:6" ht="19.5">
      <c r="A237" s="1" t="s">
        <v>97</v>
      </c>
      <c r="B237" s="4"/>
      <c r="C237" s="22" t="s">
        <v>631</v>
      </c>
      <c r="D237" s="23">
        <v>25000000</v>
      </c>
      <c r="E237" s="1" t="s">
        <v>694</v>
      </c>
      <c r="F237" s="1" t="s">
        <v>761</v>
      </c>
    </row>
    <row r="238" spans="1:6" ht="19.5">
      <c r="A238" s="1" t="s">
        <v>97</v>
      </c>
      <c r="B238" s="4"/>
      <c r="C238" s="22" t="s">
        <v>632</v>
      </c>
      <c r="D238" s="23">
        <v>200000000</v>
      </c>
      <c r="E238" s="1" t="s">
        <v>694</v>
      </c>
      <c r="F238" s="1" t="s">
        <v>761</v>
      </c>
    </row>
    <row r="239" spans="1:6" ht="19.5">
      <c r="A239" s="1" t="s">
        <v>97</v>
      </c>
      <c r="B239" s="4"/>
      <c r="C239" s="22" t="s">
        <v>633</v>
      </c>
      <c r="D239" s="23">
        <v>50000000</v>
      </c>
      <c r="E239" s="1" t="s">
        <v>694</v>
      </c>
      <c r="F239" s="1" t="s">
        <v>761</v>
      </c>
    </row>
    <row r="240" spans="1:6" ht="19.5">
      <c r="A240" s="1" t="s">
        <v>97</v>
      </c>
      <c r="B240" s="4"/>
      <c r="C240" s="22" t="s">
        <v>93</v>
      </c>
      <c r="D240" s="23">
        <v>94901625</v>
      </c>
      <c r="E240" s="1" t="s">
        <v>694</v>
      </c>
      <c r="F240" s="1" t="s">
        <v>761</v>
      </c>
    </row>
    <row r="241" spans="1:6" ht="19.5">
      <c r="A241" s="1" t="s">
        <v>97</v>
      </c>
      <c r="B241" s="4"/>
      <c r="C241" s="22" t="s">
        <v>635</v>
      </c>
      <c r="D241" s="23">
        <v>15816938</v>
      </c>
      <c r="E241" s="1" t="s">
        <v>694</v>
      </c>
      <c r="F241" s="1" t="s">
        <v>761</v>
      </c>
    </row>
    <row r="242" spans="1:6" ht="19.5">
      <c r="A242" s="1" t="s">
        <v>97</v>
      </c>
      <c r="B242" s="4"/>
      <c r="C242" s="22" t="s">
        <v>634</v>
      </c>
      <c r="D242" s="23">
        <v>660515</v>
      </c>
      <c r="E242" s="1" t="s">
        <v>694</v>
      </c>
      <c r="F242" s="1" t="s">
        <v>761</v>
      </c>
    </row>
    <row r="243" spans="1:6" ht="19.5">
      <c r="A243" s="1" t="s">
        <v>97</v>
      </c>
      <c r="B243" s="4"/>
      <c r="C243" s="22" t="s">
        <v>636</v>
      </c>
      <c r="D243" s="23">
        <v>565535922</v>
      </c>
      <c r="E243" s="1" t="s">
        <v>694</v>
      </c>
      <c r="F243" s="1" t="s">
        <v>761</v>
      </c>
    </row>
    <row r="244" spans="1:4" ht="19.5">
      <c r="A244" s="1" t="s">
        <v>97</v>
      </c>
      <c r="B244" s="4"/>
      <c r="C244" s="28"/>
      <c r="D244" s="23"/>
    </row>
    <row r="245" spans="1:4" s="2" customFormat="1" ht="18">
      <c r="A245" s="1" t="s">
        <v>97</v>
      </c>
      <c r="B245" s="1"/>
      <c r="C245" s="32" t="s">
        <v>229</v>
      </c>
      <c r="D245" s="30">
        <v>4057000000</v>
      </c>
    </row>
    <row r="246" spans="1:4" s="2" customFormat="1" ht="18">
      <c r="A246" s="1" t="s">
        <v>97</v>
      </c>
      <c r="B246" s="1"/>
      <c r="C246" s="32" t="s">
        <v>88</v>
      </c>
      <c r="D246" s="30">
        <v>3700000000</v>
      </c>
    </row>
    <row r="247" spans="1:6" s="2" customFormat="1" ht="19.5">
      <c r="A247" s="1" t="s">
        <v>97</v>
      </c>
      <c r="B247" s="4"/>
      <c r="C247" s="22" t="s">
        <v>100</v>
      </c>
      <c r="D247" s="23">
        <v>1019765000</v>
      </c>
      <c r="E247" s="1" t="s">
        <v>694</v>
      </c>
      <c r="F247" s="1" t="s">
        <v>761</v>
      </c>
    </row>
    <row r="248" spans="1:6" s="2" customFormat="1" ht="19.5">
      <c r="A248" s="1" t="s">
        <v>97</v>
      </c>
      <c r="B248" s="4"/>
      <c r="C248" s="22" t="s">
        <v>207</v>
      </c>
      <c r="D248" s="23">
        <v>20000000</v>
      </c>
      <c r="E248" s="1" t="s">
        <v>694</v>
      </c>
      <c r="F248" s="1" t="s">
        <v>761</v>
      </c>
    </row>
    <row r="249" spans="1:6" s="2" customFormat="1" ht="19.5">
      <c r="A249" s="1" t="s">
        <v>97</v>
      </c>
      <c r="B249" s="4"/>
      <c r="C249" s="22" t="s">
        <v>94</v>
      </c>
      <c r="D249" s="23">
        <v>115000000</v>
      </c>
      <c r="E249" s="1" t="s">
        <v>694</v>
      </c>
      <c r="F249" s="1" t="s">
        <v>761</v>
      </c>
    </row>
    <row r="250" spans="1:6" ht="19.5">
      <c r="A250" s="1" t="s">
        <v>97</v>
      </c>
      <c r="B250" s="4"/>
      <c r="C250" s="22" t="s">
        <v>32</v>
      </c>
      <c r="D250" s="23">
        <v>100000000</v>
      </c>
      <c r="E250" s="1" t="s">
        <v>694</v>
      </c>
      <c r="F250" s="1" t="s">
        <v>761</v>
      </c>
    </row>
    <row r="251" spans="1:6" ht="19.5">
      <c r="A251" s="1" t="s">
        <v>97</v>
      </c>
      <c r="B251" s="4"/>
      <c r="C251" s="22" t="s">
        <v>34</v>
      </c>
      <c r="D251" s="23">
        <v>130000000</v>
      </c>
      <c r="E251" s="1" t="s">
        <v>694</v>
      </c>
      <c r="F251" s="1" t="s">
        <v>761</v>
      </c>
    </row>
    <row r="252" spans="1:6" ht="19.5">
      <c r="A252" s="1" t="s">
        <v>97</v>
      </c>
      <c r="B252" s="4"/>
      <c r="C252" s="22" t="s">
        <v>35</v>
      </c>
      <c r="D252" s="23">
        <v>60000000</v>
      </c>
      <c r="E252" s="1" t="s">
        <v>694</v>
      </c>
      <c r="F252" s="1" t="s">
        <v>761</v>
      </c>
    </row>
    <row r="253" spans="1:6" ht="19.5">
      <c r="A253" s="1" t="s">
        <v>97</v>
      </c>
      <c r="B253" s="4"/>
      <c r="C253" s="22" t="s">
        <v>36</v>
      </c>
      <c r="D253" s="23">
        <v>25235000</v>
      </c>
      <c r="E253" s="1" t="s">
        <v>694</v>
      </c>
      <c r="F253" s="1" t="s">
        <v>761</v>
      </c>
    </row>
    <row r="254" spans="1:6" ht="19.5">
      <c r="A254" s="1" t="s">
        <v>97</v>
      </c>
      <c r="B254" s="4"/>
      <c r="C254" s="22" t="s">
        <v>37</v>
      </c>
      <c r="D254" s="23">
        <v>5000000</v>
      </c>
      <c r="E254" s="1" t="s">
        <v>694</v>
      </c>
      <c r="F254" s="1" t="s">
        <v>761</v>
      </c>
    </row>
    <row r="255" spans="1:6" ht="19.5">
      <c r="A255" s="1" t="s">
        <v>97</v>
      </c>
      <c r="B255" s="4"/>
      <c r="C255" s="22" t="s">
        <v>208</v>
      </c>
      <c r="D255" s="23">
        <v>40000000</v>
      </c>
      <c r="E255" s="1" t="s">
        <v>694</v>
      </c>
      <c r="F255" s="1" t="s">
        <v>761</v>
      </c>
    </row>
    <row r="256" spans="1:6" ht="19.5">
      <c r="A256" s="1" t="s">
        <v>97</v>
      </c>
      <c r="B256" s="4"/>
      <c r="C256" s="22" t="s">
        <v>209</v>
      </c>
      <c r="D256" s="23">
        <v>1000000000</v>
      </c>
      <c r="E256" s="1" t="s">
        <v>694</v>
      </c>
      <c r="F256" s="1" t="s">
        <v>761</v>
      </c>
    </row>
    <row r="257" spans="1:6" ht="19.5">
      <c r="A257" s="1" t="s">
        <v>97</v>
      </c>
      <c r="B257" s="4"/>
      <c r="C257" s="22" t="s">
        <v>210</v>
      </c>
      <c r="D257" s="23">
        <v>25000000</v>
      </c>
      <c r="E257" s="1" t="s">
        <v>694</v>
      </c>
      <c r="F257" s="1" t="s">
        <v>761</v>
      </c>
    </row>
    <row r="258" spans="1:6" ht="19.5">
      <c r="A258" s="1" t="s">
        <v>97</v>
      </c>
      <c r="B258" s="4"/>
      <c r="C258" s="22" t="s">
        <v>365</v>
      </c>
      <c r="D258" s="23">
        <v>15000000</v>
      </c>
      <c r="E258" s="1" t="s">
        <v>694</v>
      </c>
      <c r="F258" s="1" t="s">
        <v>761</v>
      </c>
    </row>
    <row r="259" spans="1:6" ht="19.5">
      <c r="A259" s="1" t="s">
        <v>97</v>
      </c>
      <c r="B259" s="4"/>
      <c r="C259" s="22" t="s">
        <v>38</v>
      </c>
      <c r="D259" s="23">
        <v>400000000</v>
      </c>
      <c r="E259" s="1" t="s">
        <v>694</v>
      </c>
      <c r="F259" s="1" t="s">
        <v>761</v>
      </c>
    </row>
    <row r="260" spans="1:6" ht="19.5">
      <c r="A260" s="1" t="s">
        <v>97</v>
      </c>
      <c r="B260" s="4"/>
      <c r="C260" s="22" t="s">
        <v>667</v>
      </c>
      <c r="D260" s="23">
        <v>337000000</v>
      </c>
      <c r="E260" s="1" t="s">
        <v>694</v>
      </c>
      <c r="F260" s="1" t="s">
        <v>761</v>
      </c>
    </row>
    <row r="261" spans="1:6" ht="19.5">
      <c r="A261" s="1" t="s">
        <v>97</v>
      </c>
      <c r="B261" s="4"/>
      <c r="C261" s="22" t="s">
        <v>666</v>
      </c>
      <c r="D261" s="23">
        <v>8000000</v>
      </c>
      <c r="E261" s="1" t="s">
        <v>694</v>
      </c>
      <c r="F261" s="1" t="s">
        <v>761</v>
      </c>
    </row>
    <row r="262" spans="1:6" ht="19.5">
      <c r="A262" s="1" t="s">
        <v>97</v>
      </c>
      <c r="B262" s="4"/>
      <c r="C262" s="22" t="s">
        <v>1</v>
      </c>
      <c r="D262" s="23">
        <v>30000000</v>
      </c>
      <c r="E262" s="1" t="s">
        <v>694</v>
      </c>
      <c r="F262" s="1" t="s">
        <v>761</v>
      </c>
    </row>
    <row r="263" spans="1:6" ht="19.5">
      <c r="A263" s="1" t="s">
        <v>97</v>
      </c>
      <c r="B263" s="4"/>
      <c r="C263" s="22" t="s">
        <v>111</v>
      </c>
      <c r="D263" s="23">
        <v>35000000</v>
      </c>
      <c r="E263" s="1" t="s">
        <v>694</v>
      </c>
      <c r="F263" s="1" t="s">
        <v>762</v>
      </c>
    </row>
    <row r="264" spans="1:6" ht="19.5">
      <c r="A264" s="1" t="s">
        <v>97</v>
      </c>
      <c r="B264" s="4"/>
      <c r="C264" s="22" t="s">
        <v>109</v>
      </c>
      <c r="D264" s="23">
        <v>30000000</v>
      </c>
      <c r="E264" s="1" t="s">
        <v>694</v>
      </c>
      <c r="F264" s="1" t="s">
        <v>761</v>
      </c>
    </row>
    <row r="265" spans="1:6" ht="19.5">
      <c r="A265" s="1" t="s">
        <v>97</v>
      </c>
      <c r="B265" s="4"/>
      <c r="C265" s="22" t="s">
        <v>40</v>
      </c>
      <c r="D265" s="23">
        <v>70000000</v>
      </c>
      <c r="E265" s="1" t="s">
        <v>694</v>
      </c>
      <c r="F265" s="1" t="s">
        <v>761</v>
      </c>
    </row>
    <row r="266" spans="1:6" ht="19.5">
      <c r="A266" s="1" t="s">
        <v>97</v>
      </c>
      <c r="B266" s="4"/>
      <c r="C266" s="22" t="s">
        <v>41</v>
      </c>
      <c r="D266" s="23">
        <v>35000000</v>
      </c>
      <c r="E266" s="1" t="s">
        <v>694</v>
      </c>
      <c r="F266" s="1" t="s">
        <v>761</v>
      </c>
    </row>
    <row r="267" spans="1:6" ht="19.5">
      <c r="A267" s="1" t="s">
        <v>97</v>
      </c>
      <c r="B267" s="4"/>
      <c r="C267" s="22" t="s">
        <v>637</v>
      </c>
      <c r="D267" s="23">
        <v>40000000</v>
      </c>
      <c r="E267" s="1" t="s">
        <v>694</v>
      </c>
      <c r="F267" s="1" t="s">
        <v>761</v>
      </c>
    </row>
    <row r="268" spans="1:6" ht="19.5">
      <c r="A268" s="1" t="s">
        <v>97</v>
      </c>
      <c r="B268" s="4"/>
      <c r="C268" s="22" t="s">
        <v>352</v>
      </c>
      <c r="D268" s="23">
        <v>160000000</v>
      </c>
      <c r="E268" s="1" t="s">
        <v>694</v>
      </c>
      <c r="F268" s="1" t="s">
        <v>762</v>
      </c>
    </row>
    <row r="269" spans="1:4" ht="19.5">
      <c r="A269" s="1" t="s">
        <v>97</v>
      </c>
      <c r="B269" s="4"/>
      <c r="C269" s="22"/>
      <c r="D269" s="23"/>
    </row>
    <row r="270" spans="1:4" ht="19.5">
      <c r="A270" s="1" t="s">
        <v>97</v>
      </c>
      <c r="B270" s="4"/>
      <c r="C270" s="21" t="s">
        <v>82</v>
      </c>
      <c r="D270" s="27">
        <v>357000000</v>
      </c>
    </row>
    <row r="271" spans="1:6" ht="19.5">
      <c r="A271" s="1" t="s">
        <v>97</v>
      </c>
      <c r="B271" s="4"/>
      <c r="C271" s="22" t="s">
        <v>33</v>
      </c>
      <c r="D271" s="23">
        <v>300000000</v>
      </c>
      <c r="E271" s="1" t="s">
        <v>694</v>
      </c>
      <c r="F271" s="1" t="s">
        <v>761</v>
      </c>
    </row>
    <row r="272" spans="1:6" ht="19.5">
      <c r="A272" s="1" t="s">
        <v>97</v>
      </c>
      <c r="B272" s="4"/>
      <c r="C272" s="22" t="s">
        <v>39</v>
      </c>
      <c r="D272" s="23">
        <v>17000000</v>
      </c>
      <c r="E272" s="1" t="s">
        <v>694</v>
      </c>
      <c r="F272" s="1" t="s">
        <v>761</v>
      </c>
    </row>
    <row r="273" spans="1:6" ht="19.5">
      <c r="A273" s="1" t="s">
        <v>97</v>
      </c>
      <c r="B273" s="4"/>
      <c r="C273" s="22" t="s">
        <v>20</v>
      </c>
      <c r="D273" s="23">
        <v>40000000</v>
      </c>
      <c r="E273" s="1" t="s">
        <v>694</v>
      </c>
      <c r="F273" s="1" t="s">
        <v>761</v>
      </c>
    </row>
    <row r="274" spans="1:4" ht="19.5">
      <c r="A274" s="1" t="s">
        <v>97</v>
      </c>
      <c r="B274" s="4"/>
      <c r="C274" s="21"/>
      <c r="D274" s="27"/>
    </row>
    <row r="275" spans="1:4" s="2" customFormat="1" ht="18">
      <c r="A275" s="1" t="s">
        <v>97</v>
      </c>
      <c r="B275" s="1"/>
      <c r="C275" s="21" t="s">
        <v>230</v>
      </c>
      <c r="D275" s="30">
        <v>10804546944</v>
      </c>
    </row>
    <row r="276" spans="1:6" ht="19.5">
      <c r="A276" s="1" t="s">
        <v>97</v>
      </c>
      <c r="B276" s="12"/>
      <c r="C276" s="22" t="s">
        <v>42</v>
      </c>
      <c r="D276" s="23">
        <v>655546944</v>
      </c>
      <c r="F276" s="1" t="s">
        <v>762</v>
      </c>
    </row>
    <row r="277" spans="1:6" ht="19.5">
      <c r="A277" s="1" t="s">
        <v>97</v>
      </c>
      <c r="B277" s="4"/>
      <c r="C277" s="22" t="s">
        <v>43</v>
      </c>
      <c r="D277" s="23">
        <v>9500000000</v>
      </c>
      <c r="E277" s="1" t="s">
        <v>694</v>
      </c>
      <c r="F277" s="1" t="s">
        <v>761</v>
      </c>
    </row>
    <row r="278" spans="1:6" ht="19.5">
      <c r="A278" s="1" t="s">
        <v>97</v>
      </c>
      <c r="B278" s="4"/>
      <c r="C278" s="22" t="s">
        <v>69</v>
      </c>
      <c r="D278" s="23">
        <v>29000000</v>
      </c>
      <c r="E278" s="1" t="s">
        <v>694</v>
      </c>
      <c r="F278" s="1" t="s">
        <v>762</v>
      </c>
    </row>
    <row r="279" spans="1:6" ht="19.5">
      <c r="A279" s="1" t="s">
        <v>97</v>
      </c>
      <c r="B279" s="4"/>
      <c r="C279" s="22" t="s">
        <v>651</v>
      </c>
      <c r="D279" s="23">
        <v>170000000</v>
      </c>
      <c r="E279" s="1" t="s">
        <v>694</v>
      </c>
      <c r="F279" s="1" t="s">
        <v>762</v>
      </c>
    </row>
    <row r="280" spans="1:6" ht="19.5">
      <c r="A280" s="1" t="s">
        <v>97</v>
      </c>
      <c r="B280" s="4"/>
      <c r="C280" s="22" t="s">
        <v>80</v>
      </c>
      <c r="D280" s="23">
        <v>450000000</v>
      </c>
      <c r="E280" s="1" t="s">
        <v>708</v>
      </c>
      <c r="F280" s="1" t="s">
        <v>763</v>
      </c>
    </row>
    <row r="281" spans="1:4" ht="16.5">
      <c r="A281" s="1" t="s">
        <v>97</v>
      </c>
      <c r="B281" s="1" t="s">
        <v>78</v>
      </c>
      <c r="C281" s="28"/>
      <c r="D281" s="29"/>
    </row>
    <row r="282" spans="1:4" s="2" customFormat="1" ht="18">
      <c r="A282" s="1" t="s">
        <v>97</v>
      </c>
      <c r="B282" s="1" t="s">
        <v>78</v>
      </c>
      <c r="C282" s="19" t="s">
        <v>74</v>
      </c>
      <c r="D282" s="30">
        <v>39831571360</v>
      </c>
    </row>
    <row r="283" spans="1:4" s="2" customFormat="1" ht="18">
      <c r="A283" s="1" t="s">
        <v>97</v>
      </c>
      <c r="B283" s="1" t="s">
        <v>78</v>
      </c>
      <c r="C283" s="19" t="s">
        <v>53</v>
      </c>
      <c r="D283" s="30">
        <v>19716705609</v>
      </c>
    </row>
    <row r="284" spans="1:4" s="2" customFormat="1" ht="18">
      <c r="A284" s="1" t="s">
        <v>97</v>
      </c>
      <c r="B284" s="1" t="s">
        <v>78</v>
      </c>
      <c r="C284" s="19" t="s">
        <v>267</v>
      </c>
      <c r="D284" s="30">
        <v>17321798289</v>
      </c>
    </row>
    <row r="285" spans="1:4" s="2" customFormat="1" ht="18">
      <c r="A285" s="1" t="s">
        <v>97</v>
      </c>
      <c r="B285" s="1" t="s">
        <v>78</v>
      </c>
      <c r="C285" s="21" t="s">
        <v>13</v>
      </c>
      <c r="D285" s="30">
        <v>639596379</v>
      </c>
    </row>
    <row r="286" spans="1:6" s="2" customFormat="1" ht="19.5">
      <c r="A286" s="1" t="s">
        <v>97</v>
      </c>
      <c r="B286" s="13"/>
      <c r="C286" s="22" t="s">
        <v>172</v>
      </c>
      <c r="D286" s="33">
        <v>365704769.19</v>
      </c>
      <c r="E286" s="1" t="s">
        <v>695</v>
      </c>
      <c r="F286" s="1" t="s">
        <v>29</v>
      </c>
    </row>
    <row r="287" spans="1:6" s="2" customFormat="1" ht="19.5">
      <c r="A287" s="1" t="s">
        <v>97</v>
      </c>
      <c r="B287" s="13"/>
      <c r="C287" s="22" t="s">
        <v>581</v>
      </c>
      <c r="D287" s="33">
        <v>113992515.81</v>
      </c>
      <c r="E287" s="1" t="s">
        <v>695</v>
      </c>
      <c r="F287" s="1" t="s">
        <v>29</v>
      </c>
    </row>
    <row r="288" spans="1:6" s="2" customFormat="1" ht="19.5">
      <c r="A288" s="1" t="s">
        <v>97</v>
      </c>
      <c r="B288" s="13"/>
      <c r="C288" s="22" t="s">
        <v>552</v>
      </c>
      <c r="D288" s="29">
        <v>159899094</v>
      </c>
      <c r="E288" s="1" t="s">
        <v>695</v>
      </c>
      <c r="F288" s="1" t="s">
        <v>29</v>
      </c>
    </row>
    <row r="289" spans="1:4" s="2" customFormat="1" ht="19.5">
      <c r="A289" s="1" t="s">
        <v>97</v>
      </c>
      <c r="B289" s="7"/>
      <c r="C289" s="22"/>
      <c r="D289" s="29"/>
    </row>
    <row r="290" spans="1:4" s="2" customFormat="1" ht="18">
      <c r="A290" s="1" t="s">
        <v>97</v>
      </c>
      <c r="B290" s="1" t="s">
        <v>78</v>
      </c>
      <c r="C290" s="32" t="s">
        <v>113</v>
      </c>
      <c r="D290" s="30">
        <v>16452701910</v>
      </c>
    </row>
    <row r="291" spans="1:6" s="2" customFormat="1" ht="19.5">
      <c r="A291" s="1" t="s">
        <v>97</v>
      </c>
      <c r="B291" s="7"/>
      <c r="C291" s="22" t="s">
        <v>90</v>
      </c>
      <c r="D291" s="29">
        <v>16452701910</v>
      </c>
      <c r="E291" s="1" t="s">
        <v>696</v>
      </c>
      <c r="F291" s="1" t="s">
        <v>29</v>
      </c>
    </row>
    <row r="292" spans="1:4" s="2" customFormat="1" ht="19.5">
      <c r="A292" s="1" t="s">
        <v>97</v>
      </c>
      <c r="B292" s="7"/>
      <c r="C292" s="22"/>
      <c r="D292" s="29"/>
    </row>
    <row r="293" spans="1:4" s="2" customFormat="1" ht="19.5">
      <c r="A293" s="1" t="s">
        <v>97</v>
      </c>
      <c r="B293" s="7" t="s">
        <v>78</v>
      </c>
      <c r="C293" s="32" t="s">
        <v>62</v>
      </c>
      <c r="D293" s="30">
        <v>229500000</v>
      </c>
    </row>
    <row r="294" spans="1:6" s="2" customFormat="1" ht="19.5">
      <c r="A294" s="1" t="s">
        <v>97</v>
      </c>
      <c r="B294" s="7"/>
      <c r="C294" s="22" t="s">
        <v>190</v>
      </c>
      <c r="D294" s="29">
        <v>229500000</v>
      </c>
      <c r="E294" s="1" t="s">
        <v>697</v>
      </c>
      <c r="F294" s="1" t="s">
        <v>29</v>
      </c>
    </row>
    <row r="295" spans="1:4" s="2" customFormat="1" ht="19.5">
      <c r="A295" s="1" t="s">
        <v>97</v>
      </c>
      <c r="B295" s="7"/>
      <c r="C295" s="22"/>
      <c r="D295" s="29"/>
    </row>
    <row r="296" spans="1:4" s="2" customFormat="1" ht="19.5">
      <c r="A296" s="1" t="s">
        <v>97</v>
      </c>
      <c r="B296" s="7" t="s">
        <v>78</v>
      </c>
      <c r="C296" s="19" t="s">
        <v>52</v>
      </c>
      <c r="D296" s="30">
        <v>2394907320</v>
      </c>
    </row>
    <row r="297" spans="1:6" s="2" customFormat="1" ht="19.5">
      <c r="A297" s="1" t="s">
        <v>97</v>
      </c>
      <c r="B297" s="7"/>
      <c r="C297" s="28" t="s">
        <v>56</v>
      </c>
      <c r="D297" s="29">
        <v>4160000</v>
      </c>
      <c r="E297" s="1" t="s">
        <v>698</v>
      </c>
      <c r="F297" s="1" t="s">
        <v>29</v>
      </c>
    </row>
    <row r="298" spans="1:6" s="2" customFormat="1" ht="19.5">
      <c r="A298" s="1" t="s">
        <v>97</v>
      </c>
      <c r="B298" s="7"/>
      <c r="C298" s="28" t="s">
        <v>272</v>
      </c>
      <c r="D298" s="29">
        <v>1712445041</v>
      </c>
      <c r="E298" s="1" t="s">
        <v>699</v>
      </c>
      <c r="F298" s="1" t="s">
        <v>29</v>
      </c>
    </row>
    <row r="299" spans="1:6" s="2" customFormat="1" ht="18">
      <c r="A299" s="1" t="s">
        <v>97</v>
      </c>
      <c r="B299" s="1"/>
      <c r="C299" s="23" t="s">
        <v>46</v>
      </c>
      <c r="D299" s="29">
        <v>134687848</v>
      </c>
      <c r="E299" s="1" t="s">
        <v>694</v>
      </c>
      <c r="F299" s="1" t="s">
        <v>29</v>
      </c>
    </row>
    <row r="300" spans="1:6" s="2" customFormat="1" ht="18">
      <c r="A300" s="1" t="s">
        <v>97</v>
      </c>
      <c r="B300" s="1"/>
      <c r="C300" s="23" t="s">
        <v>677</v>
      </c>
      <c r="D300" s="29">
        <v>164731646</v>
      </c>
      <c r="E300" s="1" t="s">
        <v>694</v>
      </c>
      <c r="F300" s="1" t="s">
        <v>29</v>
      </c>
    </row>
    <row r="301" spans="1:6" s="2" customFormat="1" ht="18">
      <c r="A301" s="1" t="s">
        <v>97</v>
      </c>
      <c r="B301" s="1"/>
      <c r="C301" s="23" t="s">
        <v>676</v>
      </c>
      <c r="D301" s="29">
        <v>115312152</v>
      </c>
      <c r="E301" s="1" t="s">
        <v>694</v>
      </c>
      <c r="F301" s="1" t="s">
        <v>29</v>
      </c>
    </row>
    <row r="302" spans="1:6" s="2" customFormat="1" ht="18">
      <c r="A302" s="1" t="s">
        <v>97</v>
      </c>
      <c r="B302" s="1"/>
      <c r="C302" s="23" t="s">
        <v>678</v>
      </c>
      <c r="D302" s="29">
        <v>263570633</v>
      </c>
      <c r="E302" s="1" t="s">
        <v>694</v>
      </c>
      <c r="F302" s="1" t="s">
        <v>29</v>
      </c>
    </row>
    <row r="303" spans="1:4" s="2" customFormat="1" ht="18">
      <c r="A303" s="1" t="s">
        <v>97</v>
      </c>
      <c r="B303" s="1" t="s">
        <v>78</v>
      </c>
      <c r="C303" s="23"/>
      <c r="D303" s="29"/>
    </row>
    <row r="304" spans="1:4" s="2" customFormat="1" ht="18">
      <c r="A304" s="1" t="s">
        <v>97</v>
      </c>
      <c r="B304" s="1" t="s">
        <v>78</v>
      </c>
      <c r="C304" s="19" t="s">
        <v>270</v>
      </c>
      <c r="D304" s="30">
        <v>1879064139</v>
      </c>
    </row>
    <row r="305" spans="1:4" s="2" customFormat="1" ht="18">
      <c r="A305" s="1" t="s">
        <v>97</v>
      </c>
      <c r="B305" s="1" t="s">
        <v>78</v>
      </c>
      <c r="C305" s="32" t="s">
        <v>529</v>
      </c>
      <c r="D305" s="30">
        <v>1879064139</v>
      </c>
    </row>
    <row r="306" spans="1:4" s="2" customFormat="1" ht="18">
      <c r="A306" s="1" t="s">
        <v>97</v>
      </c>
      <c r="B306" s="1" t="s">
        <v>78</v>
      </c>
      <c r="C306" s="32" t="s">
        <v>114</v>
      </c>
      <c r="D306" s="30">
        <v>517483877</v>
      </c>
    </row>
    <row r="307" spans="1:4" s="2" customFormat="1" ht="18">
      <c r="A307" s="1" t="s">
        <v>97</v>
      </c>
      <c r="B307" s="1"/>
      <c r="C307" s="21" t="s">
        <v>126</v>
      </c>
      <c r="D307" s="30">
        <v>517483877</v>
      </c>
    </row>
    <row r="308" spans="1:6" s="2" customFormat="1" ht="18">
      <c r="A308" s="1" t="s">
        <v>97</v>
      </c>
      <c r="B308" s="1"/>
      <c r="C308" s="22" t="s">
        <v>81</v>
      </c>
      <c r="D308" s="29">
        <v>100000000</v>
      </c>
      <c r="E308" s="1" t="s">
        <v>700</v>
      </c>
      <c r="F308" s="1" t="s">
        <v>764</v>
      </c>
    </row>
    <row r="309" spans="1:6" s="2" customFormat="1" ht="18">
      <c r="A309" s="1" t="s">
        <v>97</v>
      </c>
      <c r="B309" s="1"/>
      <c r="C309" s="22" t="s">
        <v>367</v>
      </c>
      <c r="D309" s="29">
        <v>37483877</v>
      </c>
      <c r="E309" s="1" t="s">
        <v>700</v>
      </c>
      <c r="F309" s="1" t="s">
        <v>764</v>
      </c>
    </row>
    <row r="310" spans="1:6" s="2" customFormat="1" ht="18">
      <c r="A310" s="1" t="s">
        <v>97</v>
      </c>
      <c r="B310" s="1"/>
      <c r="C310" s="22" t="s">
        <v>530</v>
      </c>
      <c r="D310" s="29">
        <v>270000000</v>
      </c>
      <c r="E310" s="1" t="s">
        <v>700</v>
      </c>
      <c r="F310" s="1" t="s">
        <v>764</v>
      </c>
    </row>
    <row r="311" spans="1:6" s="2" customFormat="1" ht="18">
      <c r="A311" s="1" t="s">
        <v>97</v>
      </c>
      <c r="B311" s="1"/>
      <c r="C311" s="22" t="s">
        <v>531</v>
      </c>
      <c r="D311" s="29">
        <v>110000000</v>
      </c>
      <c r="E311" s="1" t="s">
        <v>700</v>
      </c>
      <c r="F311" s="1" t="s">
        <v>764</v>
      </c>
    </row>
    <row r="312" spans="1:4" s="2" customFormat="1" ht="19.5">
      <c r="A312" s="1" t="s">
        <v>97</v>
      </c>
      <c r="B312" s="8"/>
      <c r="C312" s="19"/>
      <c r="D312" s="30"/>
    </row>
    <row r="313" spans="1:4" s="2" customFormat="1" ht="18">
      <c r="A313" s="1" t="s">
        <v>97</v>
      </c>
      <c r="B313" s="1" t="s">
        <v>78</v>
      </c>
      <c r="C313" s="21" t="s">
        <v>77</v>
      </c>
      <c r="D313" s="30">
        <v>1361580262</v>
      </c>
    </row>
    <row r="314" spans="1:4" s="2" customFormat="1" ht="18">
      <c r="A314" s="1" t="s">
        <v>97</v>
      </c>
      <c r="B314" s="1"/>
      <c r="C314" s="21" t="s">
        <v>127</v>
      </c>
      <c r="D314" s="30">
        <v>840000000</v>
      </c>
    </row>
    <row r="315" spans="1:6" s="2" customFormat="1" ht="18">
      <c r="A315" s="1" t="s">
        <v>97</v>
      </c>
      <c r="B315" s="1"/>
      <c r="C315" s="22" t="s">
        <v>128</v>
      </c>
      <c r="D315" s="29">
        <v>300000000</v>
      </c>
      <c r="E315" s="1" t="s">
        <v>701</v>
      </c>
      <c r="F315" s="1" t="s">
        <v>764</v>
      </c>
    </row>
    <row r="316" spans="1:6" s="2" customFormat="1" ht="33">
      <c r="A316" s="1" t="s">
        <v>97</v>
      </c>
      <c r="B316" s="1"/>
      <c r="C316" s="34" t="s">
        <v>532</v>
      </c>
      <c r="D316" s="29">
        <v>120000000</v>
      </c>
      <c r="E316" s="1" t="s">
        <v>701</v>
      </c>
      <c r="F316" s="1" t="s">
        <v>764</v>
      </c>
    </row>
    <row r="317" spans="1:6" s="2" customFormat="1" ht="18">
      <c r="A317" s="1" t="s">
        <v>97</v>
      </c>
      <c r="B317" s="1"/>
      <c r="C317" s="22" t="s">
        <v>533</v>
      </c>
      <c r="D317" s="29">
        <v>20000000</v>
      </c>
      <c r="E317" s="1" t="s">
        <v>701</v>
      </c>
      <c r="F317" s="1" t="s">
        <v>764</v>
      </c>
    </row>
    <row r="318" spans="1:6" s="2" customFormat="1" ht="18">
      <c r="A318" s="1" t="s">
        <v>97</v>
      </c>
      <c r="B318" s="1"/>
      <c r="C318" s="35" t="s">
        <v>189</v>
      </c>
      <c r="D318" s="29">
        <v>70000000</v>
      </c>
      <c r="E318" s="1" t="s">
        <v>701</v>
      </c>
      <c r="F318" s="1" t="s">
        <v>764</v>
      </c>
    </row>
    <row r="319" spans="1:6" s="2" customFormat="1" ht="18">
      <c r="A319" s="1" t="s">
        <v>97</v>
      </c>
      <c r="B319" s="1"/>
      <c r="C319" s="35" t="s">
        <v>392</v>
      </c>
      <c r="D319" s="29">
        <v>120000000</v>
      </c>
      <c r="E319" s="1" t="s">
        <v>701</v>
      </c>
      <c r="F319" s="1" t="s">
        <v>764</v>
      </c>
    </row>
    <row r="320" spans="1:6" s="2" customFormat="1" ht="18">
      <c r="A320" s="1" t="s">
        <v>97</v>
      </c>
      <c r="B320" s="1"/>
      <c r="C320" s="22" t="s">
        <v>368</v>
      </c>
      <c r="D320" s="29">
        <v>70000000</v>
      </c>
      <c r="E320" s="1" t="s">
        <v>701</v>
      </c>
      <c r="F320" s="1" t="s">
        <v>764</v>
      </c>
    </row>
    <row r="321" spans="1:6" s="2" customFormat="1" ht="18">
      <c r="A321" s="1" t="s">
        <v>97</v>
      </c>
      <c r="B321" s="1"/>
      <c r="C321" s="22" t="s">
        <v>534</v>
      </c>
      <c r="D321" s="29">
        <v>100000000</v>
      </c>
      <c r="E321" s="1" t="s">
        <v>701</v>
      </c>
      <c r="F321" s="1" t="s">
        <v>764</v>
      </c>
    </row>
    <row r="322" spans="1:6" s="2" customFormat="1" ht="18">
      <c r="A322" s="1" t="s">
        <v>97</v>
      </c>
      <c r="B322" s="1"/>
      <c r="C322" s="22" t="s">
        <v>233</v>
      </c>
      <c r="D322" s="29">
        <v>40000000</v>
      </c>
      <c r="E322" s="1" t="s">
        <v>701</v>
      </c>
      <c r="F322" s="1" t="s">
        <v>764</v>
      </c>
    </row>
    <row r="323" spans="1:4" s="2" customFormat="1" ht="18">
      <c r="A323" s="1" t="s">
        <v>97</v>
      </c>
      <c r="B323" s="1"/>
      <c r="C323" s="22"/>
      <c r="D323" s="29"/>
    </row>
    <row r="324" spans="1:4" s="2" customFormat="1" ht="18">
      <c r="A324" s="1" t="s">
        <v>97</v>
      </c>
      <c r="B324" s="1"/>
      <c r="C324" s="21" t="s">
        <v>129</v>
      </c>
      <c r="D324" s="30">
        <v>399580262</v>
      </c>
    </row>
    <row r="325" spans="1:6" s="2" customFormat="1" ht="18">
      <c r="A325" s="1" t="s">
        <v>97</v>
      </c>
      <c r="B325" s="1"/>
      <c r="C325" s="22" t="s">
        <v>535</v>
      </c>
      <c r="D325" s="29">
        <v>45000000</v>
      </c>
      <c r="E325" s="1" t="s">
        <v>701</v>
      </c>
      <c r="F325" s="1" t="s">
        <v>764</v>
      </c>
    </row>
    <row r="326" spans="1:6" s="2" customFormat="1" ht="18">
      <c r="A326" s="1" t="s">
        <v>97</v>
      </c>
      <c r="B326" s="1"/>
      <c r="C326" s="22" t="s">
        <v>271</v>
      </c>
      <c r="D326" s="29">
        <v>50000000</v>
      </c>
      <c r="E326" s="1" t="s">
        <v>701</v>
      </c>
      <c r="F326" s="1" t="s">
        <v>764</v>
      </c>
    </row>
    <row r="327" spans="1:6" s="2" customFormat="1" ht="18">
      <c r="A327" s="1" t="s">
        <v>97</v>
      </c>
      <c r="B327" s="1"/>
      <c r="C327" s="22" t="s">
        <v>234</v>
      </c>
      <c r="D327" s="29">
        <v>10000000</v>
      </c>
      <c r="E327" s="1" t="s">
        <v>701</v>
      </c>
      <c r="F327" s="1" t="s">
        <v>764</v>
      </c>
    </row>
    <row r="328" spans="1:6" s="2" customFormat="1" ht="18">
      <c r="A328" s="1" t="s">
        <v>97</v>
      </c>
      <c r="B328" s="1"/>
      <c r="C328" s="22" t="s">
        <v>536</v>
      </c>
      <c r="D328" s="29">
        <v>50000000</v>
      </c>
      <c r="E328" s="1" t="s">
        <v>701</v>
      </c>
      <c r="F328" s="1" t="s">
        <v>764</v>
      </c>
    </row>
    <row r="329" spans="1:6" s="2" customFormat="1" ht="18">
      <c r="A329" s="1" t="s">
        <v>97</v>
      </c>
      <c r="B329" s="1"/>
      <c r="C329" s="22" t="s">
        <v>537</v>
      </c>
      <c r="D329" s="29">
        <v>44580262</v>
      </c>
      <c r="E329" s="1" t="s">
        <v>701</v>
      </c>
      <c r="F329" s="1" t="s">
        <v>764</v>
      </c>
    </row>
    <row r="330" spans="1:6" s="2" customFormat="1" ht="18">
      <c r="A330" s="1" t="s">
        <v>97</v>
      </c>
      <c r="B330" s="1"/>
      <c r="C330" s="22" t="s">
        <v>538</v>
      </c>
      <c r="D330" s="29">
        <v>200000000</v>
      </c>
      <c r="E330" s="1" t="s">
        <v>701</v>
      </c>
      <c r="F330" s="1" t="s">
        <v>764</v>
      </c>
    </row>
    <row r="331" spans="1:4" s="2" customFormat="1" ht="18">
      <c r="A331" s="1" t="s">
        <v>97</v>
      </c>
      <c r="B331" s="1"/>
      <c r="C331" s="22"/>
      <c r="D331" s="29"/>
    </row>
    <row r="332" spans="1:4" s="2" customFormat="1" ht="18">
      <c r="A332" s="1" t="s">
        <v>97</v>
      </c>
      <c r="B332" s="1"/>
      <c r="C332" s="21" t="s">
        <v>539</v>
      </c>
      <c r="D332" s="30">
        <v>122000000</v>
      </c>
    </row>
    <row r="333" spans="1:6" s="2" customFormat="1" ht="18">
      <c r="A333" s="1" t="s">
        <v>97</v>
      </c>
      <c r="B333" s="1"/>
      <c r="C333" s="22" t="s">
        <v>540</v>
      </c>
      <c r="D333" s="29">
        <v>62000000</v>
      </c>
      <c r="E333" s="1" t="s">
        <v>701</v>
      </c>
      <c r="F333" s="1" t="s">
        <v>764</v>
      </c>
    </row>
    <row r="334" spans="1:6" s="2" customFormat="1" ht="18">
      <c r="A334" s="1" t="s">
        <v>97</v>
      </c>
      <c r="B334" s="1"/>
      <c r="C334" s="22" t="s">
        <v>541</v>
      </c>
      <c r="D334" s="29">
        <v>60000000</v>
      </c>
      <c r="E334" s="1" t="s">
        <v>701</v>
      </c>
      <c r="F334" s="1" t="s">
        <v>764</v>
      </c>
    </row>
    <row r="335" spans="1:4" s="2" customFormat="1" ht="18">
      <c r="A335" s="1" t="s">
        <v>97</v>
      </c>
      <c r="B335" s="1" t="s">
        <v>78</v>
      </c>
      <c r="C335" s="19"/>
      <c r="D335" s="30"/>
    </row>
    <row r="336" spans="1:4" s="2" customFormat="1" ht="18">
      <c r="A336" s="1" t="s">
        <v>97</v>
      </c>
      <c r="B336" s="1" t="s">
        <v>78</v>
      </c>
      <c r="C336" s="19" t="s">
        <v>115</v>
      </c>
      <c r="D336" s="30">
        <v>10302021733</v>
      </c>
    </row>
    <row r="337" spans="1:4" s="2" customFormat="1" ht="18">
      <c r="A337" s="1" t="s">
        <v>97</v>
      </c>
      <c r="B337" s="1" t="s">
        <v>78</v>
      </c>
      <c r="C337" s="21" t="s">
        <v>612</v>
      </c>
      <c r="D337" s="30">
        <v>8129600739</v>
      </c>
    </row>
    <row r="338" spans="1:4" s="2" customFormat="1" ht="19.5">
      <c r="A338" s="1" t="s">
        <v>97</v>
      </c>
      <c r="B338" s="13"/>
      <c r="C338" s="21" t="s">
        <v>614</v>
      </c>
      <c r="D338" s="30">
        <v>6278000000</v>
      </c>
    </row>
    <row r="339" spans="1:6" s="2" customFormat="1" ht="19.5">
      <c r="A339" s="1" t="s">
        <v>97</v>
      </c>
      <c r="B339" s="13"/>
      <c r="C339" s="35" t="s">
        <v>613</v>
      </c>
      <c r="D339" s="29">
        <v>6278000000</v>
      </c>
      <c r="E339" s="1" t="s">
        <v>702</v>
      </c>
      <c r="F339" s="1" t="s">
        <v>105</v>
      </c>
    </row>
    <row r="340" spans="1:6" s="2" customFormat="1" ht="19.5">
      <c r="A340" s="1" t="s">
        <v>97</v>
      </c>
      <c r="B340" s="13"/>
      <c r="C340" s="36" t="s">
        <v>619</v>
      </c>
      <c r="D340" s="29">
        <v>750046512</v>
      </c>
      <c r="E340" s="1" t="s">
        <v>702</v>
      </c>
      <c r="F340" s="1" t="s">
        <v>105</v>
      </c>
    </row>
    <row r="341" spans="1:4" s="2" customFormat="1" ht="19.5">
      <c r="A341" s="1" t="s">
        <v>97</v>
      </c>
      <c r="B341" s="13"/>
      <c r="C341" s="22"/>
      <c r="D341" s="29"/>
    </row>
    <row r="342" spans="1:4" s="2" customFormat="1" ht="18">
      <c r="A342" s="1" t="s">
        <v>97</v>
      </c>
      <c r="B342" s="1"/>
      <c r="C342" s="36" t="s">
        <v>263</v>
      </c>
      <c r="D342" s="30">
        <v>920000000</v>
      </c>
    </row>
    <row r="343" spans="1:6" s="2" customFormat="1" ht="18">
      <c r="A343" s="1" t="s">
        <v>97</v>
      </c>
      <c r="B343" s="1"/>
      <c r="C343" s="35" t="s">
        <v>639</v>
      </c>
      <c r="D343" s="29">
        <v>340000000</v>
      </c>
      <c r="E343" s="1" t="s">
        <v>704</v>
      </c>
      <c r="F343" s="1" t="s">
        <v>105</v>
      </c>
    </row>
    <row r="344" spans="1:6" s="2" customFormat="1" ht="19.5">
      <c r="A344" s="1" t="s">
        <v>97</v>
      </c>
      <c r="B344" s="13"/>
      <c r="C344" s="35" t="s">
        <v>640</v>
      </c>
      <c r="D344" s="29">
        <v>100000000</v>
      </c>
      <c r="E344" s="1" t="s">
        <v>704</v>
      </c>
      <c r="F344" s="1" t="s">
        <v>105</v>
      </c>
    </row>
    <row r="345" spans="1:6" s="2" customFormat="1" ht="19.5">
      <c r="A345" s="1" t="s">
        <v>97</v>
      </c>
      <c r="B345" s="13"/>
      <c r="C345" s="35" t="s">
        <v>641</v>
      </c>
      <c r="D345" s="29">
        <v>100000000</v>
      </c>
      <c r="E345" s="1" t="s">
        <v>704</v>
      </c>
      <c r="F345" s="1" t="s">
        <v>105</v>
      </c>
    </row>
    <row r="346" spans="1:6" s="2" customFormat="1" ht="33">
      <c r="A346" s="1" t="s">
        <v>97</v>
      </c>
      <c r="B346" s="13"/>
      <c r="C346" s="35" t="s">
        <v>647</v>
      </c>
      <c r="D346" s="29">
        <v>140000000</v>
      </c>
      <c r="E346" s="1" t="s">
        <v>704</v>
      </c>
      <c r="F346" s="1" t="s">
        <v>105</v>
      </c>
    </row>
    <row r="347" spans="1:6" s="2" customFormat="1" ht="19.5">
      <c r="A347" s="1" t="s">
        <v>97</v>
      </c>
      <c r="B347" s="13"/>
      <c r="C347" s="35" t="s">
        <v>645</v>
      </c>
      <c r="D347" s="29">
        <v>240000000</v>
      </c>
      <c r="E347" s="1" t="s">
        <v>704</v>
      </c>
      <c r="F347" s="1" t="s">
        <v>105</v>
      </c>
    </row>
    <row r="348" spans="1:4" s="2" customFormat="1" ht="19.5">
      <c r="A348" s="1" t="s">
        <v>97</v>
      </c>
      <c r="B348" s="13"/>
      <c r="C348" s="22"/>
      <c r="D348" s="29"/>
    </row>
    <row r="349" spans="1:4" s="2" customFormat="1" ht="18">
      <c r="A349" s="1" t="s">
        <v>97</v>
      </c>
      <c r="B349" s="1"/>
      <c r="C349" s="32" t="s">
        <v>274</v>
      </c>
      <c r="D349" s="30">
        <v>151554227</v>
      </c>
    </row>
    <row r="350" spans="1:6" s="2" customFormat="1" ht="18">
      <c r="A350" s="1" t="s">
        <v>97</v>
      </c>
      <c r="B350" s="1"/>
      <c r="C350" s="35" t="s">
        <v>642</v>
      </c>
      <c r="D350" s="29">
        <v>30000000</v>
      </c>
      <c r="E350" s="1" t="s">
        <v>704</v>
      </c>
      <c r="F350" s="1" t="s">
        <v>105</v>
      </c>
    </row>
    <row r="351" spans="1:6" s="2" customFormat="1" ht="18">
      <c r="A351" s="1" t="s">
        <v>97</v>
      </c>
      <c r="B351" s="1"/>
      <c r="C351" s="35" t="s">
        <v>643</v>
      </c>
      <c r="D351" s="29">
        <v>30000000</v>
      </c>
      <c r="E351" s="1" t="s">
        <v>704</v>
      </c>
      <c r="F351" s="1" t="s">
        <v>105</v>
      </c>
    </row>
    <row r="352" spans="1:6" s="2" customFormat="1" ht="18">
      <c r="A352" s="1" t="s">
        <v>97</v>
      </c>
      <c r="B352" s="1"/>
      <c r="C352" s="35" t="s">
        <v>644</v>
      </c>
      <c r="D352" s="29">
        <v>40000000</v>
      </c>
      <c r="E352" s="1" t="s">
        <v>704</v>
      </c>
      <c r="F352" s="1" t="s">
        <v>105</v>
      </c>
    </row>
    <row r="353" spans="1:6" s="2" customFormat="1" ht="18">
      <c r="A353" s="1" t="s">
        <v>97</v>
      </c>
      <c r="B353" s="1"/>
      <c r="C353" s="35" t="s">
        <v>646</v>
      </c>
      <c r="D353" s="29">
        <v>51554227</v>
      </c>
      <c r="E353" s="1" t="s">
        <v>704</v>
      </c>
      <c r="F353" s="1" t="s">
        <v>105</v>
      </c>
    </row>
    <row r="354" spans="1:4" s="2" customFormat="1" ht="19.5">
      <c r="A354" s="1" t="s">
        <v>97</v>
      </c>
      <c r="B354" s="13"/>
      <c r="C354" s="21"/>
      <c r="D354" s="30"/>
    </row>
    <row r="355" spans="1:4" s="2" customFormat="1" ht="19.5">
      <c r="A355" s="1" t="s">
        <v>97</v>
      </c>
      <c r="B355" s="13"/>
      <c r="C355" s="21" t="s">
        <v>60</v>
      </c>
      <c r="D355" s="30">
        <v>30000000</v>
      </c>
    </row>
    <row r="356" spans="1:6" s="2" customFormat="1" ht="18">
      <c r="A356" s="1" t="s">
        <v>97</v>
      </c>
      <c r="B356" s="1"/>
      <c r="C356" s="37" t="s">
        <v>275</v>
      </c>
      <c r="D356" s="29">
        <v>30000000</v>
      </c>
      <c r="E356" s="1" t="s">
        <v>704</v>
      </c>
      <c r="F356" s="1" t="s">
        <v>105</v>
      </c>
    </row>
    <row r="357" spans="1:4" s="2" customFormat="1" ht="18">
      <c r="A357" s="1" t="s">
        <v>97</v>
      </c>
      <c r="B357" s="1"/>
      <c r="C357" s="37"/>
      <c r="D357" s="29"/>
    </row>
    <row r="358" spans="1:4" s="2" customFormat="1" ht="18">
      <c r="A358" s="1" t="s">
        <v>97</v>
      </c>
      <c r="B358" s="1" t="s">
        <v>78</v>
      </c>
      <c r="C358" s="21" t="s">
        <v>648</v>
      </c>
      <c r="D358" s="30">
        <v>40000000</v>
      </c>
    </row>
    <row r="359" spans="1:6" s="2" customFormat="1" ht="18">
      <c r="A359" s="1" t="s">
        <v>97</v>
      </c>
      <c r="B359" s="1"/>
      <c r="C359" s="37" t="s">
        <v>649</v>
      </c>
      <c r="D359" s="29">
        <v>40000000</v>
      </c>
      <c r="E359" s="1" t="s">
        <v>704</v>
      </c>
      <c r="F359" s="1" t="s">
        <v>105</v>
      </c>
    </row>
    <row r="360" spans="1:4" s="2" customFormat="1" ht="18">
      <c r="A360" s="1" t="s">
        <v>97</v>
      </c>
      <c r="B360" s="1"/>
      <c r="C360" s="37"/>
      <c r="D360" s="29"/>
    </row>
    <row r="361" spans="1:4" s="2" customFormat="1" ht="18">
      <c r="A361" s="1" t="s">
        <v>97</v>
      </c>
      <c r="B361" s="1" t="s">
        <v>78</v>
      </c>
      <c r="C361" s="21" t="s">
        <v>650</v>
      </c>
      <c r="D361" s="30">
        <v>40000000</v>
      </c>
    </row>
    <row r="362" spans="1:6" s="2" customFormat="1" ht="18">
      <c r="A362" s="1" t="s">
        <v>97</v>
      </c>
      <c r="B362" s="1"/>
      <c r="C362" s="22" t="s">
        <v>264</v>
      </c>
      <c r="D362" s="29">
        <v>40000000</v>
      </c>
      <c r="E362" s="1" t="s">
        <v>704</v>
      </c>
      <c r="F362" s="1" t="s">
        <v>105</v>
      </c>
    </row>
    <row r="363" spans="1:4" s="2" customFormat="1" ht="19.5">
      <c r="A363" s="1" t="s">
        <v>97</v>
      </c>
      <c r="B363" s="13"/>
      <c r="C363" s="38"/>
      <c r="D363" s="29"/>
    </row>
    <row r="364" spans="1:4" s="2" customFormat="1" ht="18">
      <c r="A364" s="1" t="s">
        <v>97</v>
      </c>
      <c r="B364" s="1" t="s">
        <v>78</v>
      </c>
      <c r="C364" s="32" t="s">
        <v>192</v>
      </c>
      <c r="D364" s="30">
        <v>2092420994</v>
      </c>
    </row>
    <row r="365" spans="1:6" s="2" customFormat="1" ht="19.5">
      <c r="A365" s="1" t="s">
        <v>97</v>
      </c>
      <c r="B365" s="13"/>
      <c r="C365" s="22" t="s">
        <v>675</v>
      </c>
      <c r="D365" s="29">
        <v>329463292</v>
      </c>
      <c r="E365" s="1" t="s">
        <v>694</v>
      </c>
      <c r="F365" s="1" t="s">
        <v>105</v>
      </c>
    </row>
    <row r="366" spans="1:6" s="2" customFormat="1" ht="19.5">
      <c r="A366" s="1" t="s">
        <v>97</v>
      </c>
      <c r="B366" s="13"/>
      <c r="C366" s="22" t="s">
        <v>393</v>
      </c>
      <c r="D366" s="29">
        <v>12000000</v>
      </c>
      <c r="E366" s="1" t="s">
        <v>705</v>
      </c>
      <c r="F366" s="1" t="s">
        <v>105</v>
      </c>
    </row>
    <row r="367" spans="1:6" s="2" customFormat="1" ht="19.5">
      <c r="A367" s="1" t="s">
        <v>97</v>
      </c>
      <c r="B367" s="13"/>
      <c r="C367" s="22" t="s">
        <v>564</v>
      </c>
      <c r="D367" s="29">
        <v>198654657</v>
      </c>
      <c r="E367" s="1" t="s">
        <v>706</v>
      </c>
      <c r="F367" s="1" t="s">
        <v>105</v>
      </c>
    </row>
    <row r="368" spans="1:6" s="2" customFormat="1" ht="19.5">
      <c r="A368" s="1" t="s">
        <v>97</v>
      </c>
      <c r="B368" s="13"/>
      <c r="C368" s="22" t="s">
        <v>669</v>
      </c>
      <c r="D368" s="29">
        <v>230000000</v>
      </c>
      <c r="E368" s="1" t="s">
        <v>694</v>
      </c>
      <c r="F368" s="1" t="s">
        <v>105</v>
      </c>
    </row>
    <row r="369" spans="1:6" s="2" customFormat="1" ht="19.5">
      <c r="A369" s="1" t="s">
        <v>97</v>
      </c>
      <c r="B369" s="13"/>
      <c r="C369" s="22" t="s">
        <v>567</v>
      </c>
      <c r="D369" s="29">
        <v>5880000</v>
      </c>
      <c r="E369" s="1" t="s">
        <v>705</v>
      </c>
      <c r="F369" s="1" t="s">
        <v>105</v>
      </c>
    </row>
    <row r="370" spans="1:6" s="2" customFormat="1" ht="19.5">
      <c r="A370" s="1" t="s">
        <v>97</v>
      </c>
      <c r="B370" s="13"/>
      <c r="C370" s="39" t="s">
        <v>566</v>
      </c>
      <c r="D370" s="29">
        <v>450000000</v>
      </c>
      <c r="E370" s="1" t="s">
        <v>705</v>
      </c>
      <c r="F370" s="1" t="s">
        <v>105</v>
      </c>
    </row>
    <row r="371" spans="1:6" s="2" customFormat="1" ht="19.5">
      <c r="A371" s="1" t="s">
        <v>97</v>
      </c>
      <c r="B371" s="13"/>
      <c r="C371" s="39" t="s">
        <v>565</v>
      </c>
      <c r="D371" s="29">
        <v>35000000</v>
      </c>
      <c r="E371" s="1" t="s">
        <v>707</v>
      </c>
      <c r="F371" s="1" t="s">
        <v>105</v>
      </c>
    </row>
    <row r="372" spans="1:6" s="2" customFormat="1" ht="19.5">
      <c r="A372" s="1" t="s">
        <v>97</v>
      </c>
      <c r="B372" s="13"/>
      <c r="C372" s="22" t="s">
        <v>672</v>
      </c>
      <c r="D372" s="29">
        <v>120120000</v>
      </c>
      <c r="E372" s="1" t="s">
        <v>705</v>
      </c>
      <c r="F372" s="1" t="s">
        <v>105</v>
      </c>
    </row>
    <row r="373" spans="1:6" s="2" customFormat="1" ht="19.5">
      <c r="A373" s="1" t="s">
        <v>97</v>
      </c>
      <c r="B373" s="13"/>
      <c r="C373" s="22" t="s">
        <v>673</v>
      </c>
      <c r="D373" s="29">
        <v>168035390</v>
      </c>
      <c r="E373" s="1" t="s">
        <v>694</v>
      </c>
      <c r="F373" s="1" t="s">
        <v>105</v>
      </c>
    </row>
    <row r="374" spans="1:6" s="2" customFormat="1" ht="19.5">
      <c r="A374" s="1" t="s">
        <v>97</v>
      </c>
      <c r="B374" s="13"/>
      <c r="C374" s="22" t="s">
        <v>670</v>
      </c>
      <c r="D374" s="29">
        <v>120000000</v>
      </c>
      <c r="E374" s="1" t="s">
        <v>694</v>
      </c>
      <c r="F374" s="1" t="s">
        <v>105</v>
      </c>
    </row>
    <row r="375" spans="1:6" s="2" customFormat="1" ht="19.5">
      <c r="A375" s="1" t="s">
        <v>97</v>
      </c>
      <c r="B375" s="13"/>
      <c r="C375" s="22" t="s">
        <v>671</v>
      </c>
      <c r="D375" s="29">
        <v>40000000</v>
      </c>
      <c r="E375" s="1" t="s">
        <v>694</v>
      </c>
      <c r="F375" s="1" t="s">
        <v>105</v>
      </c>
    </row>
    <row r="376" spans="1:6" s="2" customFormat="1" ht="19.5">
      <c r="A376" s="1" t="s">
        <v>97</v>
      </c>
      <c r="B376" s="13"/>
      <c r="C376" s="22" t="s">
        <v>668</v>
      </c>
      <c r="D376" s="29">
        <v>200000000</v>
      </c>
      <c r="E376" s="1" t="s">
        <v>694</v>
      </c>
      <c r="F376" s="1" t="s">
        <v>105</v>
      </c>
    </row>
    <row r="377" spans="1:6" s="2" customFormat="1" ht="19.5">
      <c r="A377" s="1" t="s">
        <v>97</v>
      </c>
      <c r="B377" s="13"/>
      <c r="C377" s="22" t="s">
        <v>119</v>
      </c>
      <c r="D377" s="29">
        <v>3414426</v>
      </c>
      <c r="E377" s="1" t="s">
        <v>709</v>
      </c>
      <c r="F377" s="1" t="s">
        <v>105</v>
      </c>
    </row>
    <row r="378" spans="1:6" s="2" customFormat="1" ht="19.5">
      <c r="A378" s="1" t="s">
        <v>97</v>
      </c>
      <c r="B378" s="13"/>
      <c r="C378" s="22" t="s">
        <v>199</v>
      </c>
      <c r="D378" s="29">
        <v>33888868</v>
      </c>
      <c r="E378" s="1" t="s">
        <v>710</v>
      </c>
      <c r="F378" s="1" t="s">
        <v>105</v>
      </c>
    </row>
    <row r="379" spans="1:6" s="2" customFormat="1" ht="19.5">
      <c r="A379" s="1" t="s">
        <v>97</v>
      </c>
      <c r="B379" s="13"/>
      <c r="C379" s="22" t="s">
        <v>344</v>
      </c>
      <c r="D379" s="29">
        <v>109988926</v>
      </c>
      <c r="E379" s="1" t="s">
        <v>711</v>
      </c>
      <c r="F379" s="1" t="s">
        <v>105</v>
      </c>
    </row>
    <row r="380" spans="1:6" s="2" customFormat="1" ht="19.5">
      <c r="A380" s="1" t="s">
        <v>97</v>
      </c>
      <c r="B380" s="13"/>
      <c r="C380" s="22" t="s">
        <v>345</v>
      </c>
      <c r="D380" s="29">
        <v>35975435</v>
      </c>
      <c r="E380" s="1" t="s">
        <v>712</v>
      </c>
      <c r="F380" s="1" t="s">
        <v>105</v>
      </c>
    </row>
    <row r="381" spans="1:4" s="2" customFormat="1" ht="18">
      <c r="A381" s="1" t="s">
        <v>97</v>
      </c>
      <c r="B381" s="1" t="s">
        <v>78</v>
      </c>
      <c r="C381" s="19"/>
      <c r="D381" s="30"/>
    </row>
    <row r="382" spans="1:4" s="2" customFormat="1" ht="18">
      <c r="A382" s="1" t="s">
        <v>97</v>
      </c>
      <c r="B382" s="1" t="s">
        <v>78</v>
      </c>
      <c r="C382" s="19" t="s">
        <v>191</v>
      </c>
      <c r="D382" s="30">
        <v>1399871414</v>
      </c>
    </row>
    <row r="383" spans="1:6" s="2" customFormat="1" ht="33">
      <c r="A383" s="1" t="s">
        <v>97</v>
      </c>
      <c r="B383" s="1"/>
      <c r="C383" s="38" t="s">
        <v>554</v>
      </c>
      <c r="D383" s="29">
        <v>835139768</v>
      </c>
      <c r="E383" s="1" t="s">
        <v>713</v>
      </c>
      <c r="F383" s="1" t="s">
        <v>102</v>
      </c>
    </row>
    <row r="384" spans="1:6" s="2" customFormat="1" ht="18">
      <c r="A384" s="1" t="s">
        <v>97</v>
      </c>
      <c r="B384" s="1"/>
      <c r="C384" s="22" t="s">
        <v>110</v>
      </c>
      <c r="D384" s="29">
        <v>15000000</v>
      </c>
      <c r="E384" s="1" t="s">
        <v>694</v>
      </c>
      <c r="F384" s="1" t="s">
        <v>102</v>
      </c>
    </row>
    <row r="385" spans="1:6" s="2" customFormat="1" ht="18">
      <c r="A385" s="1" t="s">
        <v>97</v>
      </c>
      <c r="B385" s="1"/>
      <c r="C385" s="22" t="s">
        <v>232</v>
      </c>
      <c r="D385" s="29">
        <v>60000000</v>
      </c>
      <c r="E385" s="1" t="s">
        <v>694</v>
      </c>
      <c r="F385" s="1" t="s">
        <v>102</v>
      </c>
    </row>
    <row r="386" spans="1:6" s="2" customFormat="1" ht="18">
      <c r="A386" s="1" t="s">
        <v>97</v>
      </c>
      <c r="B386" s="1"/>
      <c r="C386" s="22" t="s">
        <v>656</v>
      </c>
      <c r="D386" s="29">
        <v>140000000</v>
      </c>
      <c r="E386" s="1" t="s">
        <v>694</v>
      </c>
      <c r="F386" s="1" t="s">
        <v>102</v>
      </c>
    </row>
    <row r="387" spans="1:6" s="2" customFormat="1" ht="18">
      <c r="A387" s="1" t="s">
        <v>97</v>
      </c>
      <c r="B387" s="1"/>
      <c r="C387" s="38" t="s">
        <v>360</v>
      </c>
      <c r="D387" s="29">
        <v>40000000</v>
      </c>
      <c r="E387" s="1" t="s">
        <v>694</v>
      </c>
      <c r="F387" s="1" t="s">
        <v>102</v>
      </c>
    </row>
    <row r="388" spans="1:6" s="2" customFormat="1" ht="18">
      <c r="A388" s="1" t="s">
        <v>97</v>
      </c>
      <c r="B388" s="1"/>
      <c r="C388" s="38" t="s">
        <v>679</v>
      </c>
      <c r="D388" s="29">
        <v>10000000</v>
      </c>
      <c r="E388" s="1" t="s">
        <v>694</v>
      </c>
      <c r="F388" s="1" t="s">
        <v>102</v>
      </c>
    </row>
    <row r="389" spans="1:6" s="2" customFormat="1" ht="18">
      <c r="A389" s="1" t="s">
        <v>97</v>
      </c>
      <c r="B389" s="1"/>
      <c r="C389" s="38" t="s">
        <v>680</v>
      </c>
      <c r="D389" s="29">
        <v>5000000</v>
      </c>
      <c r="E389" s="1" t="s">
        <v>694</v>
      </c>
      <c r="F389" s="1" t="s">
        <v>102</v>
      </c>
    </row>
    <row r="390" spans="1:6" s="2" customFormat="1" ht="18">
      <c r="A390" s="1" t="s">
        <v>97</v>
      </c>
      <c r="B390" s="1"/>
      <c r="C390" s="38" t="s">
        <v>354</v>
      </c>
      <c r="D390" s="29">
        <v>130000000</v>
      </c>
      <c r="E390" s="1" t="s">
        <v>694</v>
      </c>
      <c r="F390" s="1" t="s">
        <v>102</v>
      </c>
    </row>
    <row r="391" spans="1:6" s="2" customFormat="1" ht="18">
      <c r="A391" s="1" t="s">
        <v>97</v>
      </c>
      <c r="B391" s="1"/>
      <c r="C391" s="38" t="s">
        <v>681</v>
      </c>
      <c r="D391" s="29">
        <v>164731646</v>
      </c>
      <c r="E391" s="1" t="s">
        <v>694</v>
      </c>
      <c r="F391" s="1" t="s">
        <v>102</v>
      </c>
    </row>
    <row r="392" spans="1:6" s="2" customFormat="1" ht="18">
      <c r="A392" s="1" t="s">
        <v>97</v>
      </c>
      <c r="B392" s="1" t="s">
        <v>78</v>
      </c>
      <c r="C392" s="19"/>
      <c r="D392" s="29"/>
      <c r="F392" s="14"/>
    </row>
    <row r="393" spans="1:6" s="2" customFormat="1" ht="18">
      <c r="A393" s="1" t="s">
        <v>97</v>
      </c>
      <c r="B393" s="1" t="s">
        <v>78</v>
      </c>
      <c r="C393" s="19" t="s">
        <v>206</v>
      </c>
      <c r="D393" s="30">
        <v>5123520413</v>
      </c>
      <c r="F393" s="14"/>
    </row>
    <row r="394" spans="1:6" ht="21.75" customHeight="1">
      <c r="A394" s="1" t="s">
        <v>97</v>
      </c>
      <c r="B394" s="7"/>
      <c r="C394" s="38" t="s">
        <v>177</v>
      </c>
      <c r="D394" s="29">
        <v>2369282633</v>
      </c>
      <c r="E394" s="1" t="s">
        <v>738</v>
      </c>
      <c r="F394" s="14" t="s">
        <v>762</v>
      </c>
    </row>
    <row r="395" spans="1:6" ht="21" customHeight="1">
      <c r="A395" s="1" t="s">
        <v>97</v>
      </c>
      <c r="B395" s="13"/>
      <c r="C395" s="38" t="s">
        <v>346</v>
      </c>
      <c r="D395" s="29">
        <v>10608000</v>
      </c>
      <c r="E395" s="1" t="s">
        <v>714</v>
      </c>
      <c r="F395" s="1" t="s">
        <v>765</v>
      </c>
    </row>
    <row r="396" spans="1:6" ht="23.25" customHeight="1">
      <c r="A396" s="1" t="s">
        <v>97</v>
      </c>
      <c r="B396" s="13"/>
      <c r="C396" s="38" t="s">
        <v>351</v>
      </c>
      <c r="D396" s="29">
        <v>816935100</v>
      </c>
      <c r="E396" s="1" t="s">
        <v>235</v>
      </c>
      <c r="F396" s="14" t="s">
        <v>104</v>
      </c>
    </row>
    <row r="397" spans="1:6" ht="23.25" customHeight="1">
      <c r="A397" s="1" t="s">
        <v>97</v>
      </c>
      <c r="B397" s="13"/>
      <c r="C397" s="38" t="s">
        <v>353</v>
      </c>
      <c r="D397" s="29">
        <v>30000000</v>
      </c>
      <c r="E397" s="1" t="s">
        <v>694</v>
      </c>
      <c r="F397" s="14" t="s">
        <v>104</v>
      </c>
    </row>
    <row r="398" spans="1:6" ht="23.25" customHeight="1">
      <c r="A398" s="1" t="s">
        <v>97</v>
      </c>
      <c r="B398" s="13"/>
      <c r="C398" s="38" t="s">
        <v>355</v>
      </c>
      <c r="D398" s="29">
        <v>60000000</v>
      </c>
      <c r="E398" s="1" t="s">
        <v>694</v>
      </c>
      <c r="F398" s="14" t="s">
        <v>104</v>
      </c>
    </row>
    <row r="399" spans="1:6" ht="23.25" customHeight="1">
      <c r="A399" s="1" t="s">
        <v>97</v>
      </c>
      <c r="B399" s="13"/>
      <c r="C399" s="38" t="s">
        <v>665</v>
      </c>
      <c r="D399" s="29">
        <v>100000000</v>
      </c>
      <c r="E399" s="1" t="s">
        <v>694</v>
      </c>
      <c r="F399" s="14" t="s">
        <v>104</v>
      </c>
    </row>
    <row r="400" spans="1:6" ht="23.25" customHeight="1">
      <c r="A400" s="1" t="s">
        <v>97</v>
      </c>
      <c r="B400" s="13"/>
      <c r="C400" s="38" t="s">
        <v>362</v>
      </c>
      <c r="D400" s="29">
        <v>22747938</v>
      </c>
      <c r="E400" s="1" t="s">
        <v>715</v>
      </c>
      <c r="F400" s="1" t="s">
        <v>765</v>
      </c>
    </row>
    <row r="401" spans="1:6" ht="23.25" customHeight="1">
      <c r="A401" s="1" t="s">
        <v>97</v>
      </c>
      <c r="B401" s="13"/>
      <c r="C401" s="38" t="s">
        <v>611</v>
      </c>
      <c r="D401" s="29">
        <v>67993547</v>
      </c>
      <c r="E401" s="1" t="s">
        <v>716</v>
      </c>
      <c r="F401" s="1" t="s">
        <v>765</v>
      </c>
    </row>
    <row r="402" spans="1:6" ht="23.25" customHeight="1">
      <c r="A402" s="1" t="s">
        <v>97</v>
      </c>
      <c r="B402" s="13"/>
      <c r="C402" s="38" t="s">
        <v>661</v>
      </c>
      <c r="D402" s="29">
        <v>227003265</v>
      </c>
      <c r="E402" s="1" t="s">
        <v>694</v>
      </c>
      <c r="F402" s="1" t="s">
        <v>765</v>
      </c>
    </row>
    <row r="403" spans="1:6" ht="23.25" customHeight="1">
      <c r="A403" s="1" t="s">
        <v>97</v>
      </c>
      <c r="B403" s="13"/>
      <c r="C403" s="38" t="s">
        <v>682</v>
      </c>
      <c r="D403" s="29">
        <v>200000000</v>
      </c>
      <c r="E403" s="1" t="s">
        <v>694</v>
      </c>
      <c r="F403" s="1" t="s">
        <v>765</v>
      </c>
    </row>
    <row r="404" spans="1:6" ht="23.25" customHeight="1">
      <c r="A404" s="1" t="s">
        <v>97</v>
      </c>
      <c r="B404" s="13"/>
      <c r="C404" s="38" t="s">
        <v>662</v>
      </c>
      <c r="D404" s="29">
        <v>60000000</v>
      </c>
      <c r="E404" s="1" t="s">
        <v>694</v>
      </c>
      <c r="F404" s="1" t="s">
        <v>765</v>
      </c>
    </row>
    <row r="405" spans="1:6" ht="23.25" customHeight="1">
      <c r="A405" s="1" t="s">
        <v>97</v>
      </c>
      <c r="B405" s="13"/>
      <c r="C405" s="38" t="s">
        <v>663</v>
      </c>
      <c r="D405" s="29">
        <v>80000000</v>
      </c>
      <c r="E405" s="1" t="s">
        <v>694</v>
      </c>
      <c r="F405" s="1" t="s">
        <v>765</v>
      </c>
    </row>
    <row r="406" spans="1:6" ht="23.25" customHeight="1">
      <c r="A406" s="1" t="s">
        <v>97</v>
      </c>
      <c r="B406" s="13"/>
      <c r="C406" s="38" t="s">
        <v>664</v>
      </c>
      <c r="D406" s="29">
        <v>110000000</v>
      </c>
      <c r="E406" s="1" t="s">
        <v>694</v>
      </c>
      <c r="F406" s="1" t="s">
        <v>765</v>
      </c>
    </row>
    <row r="407" spans="1:6" ht="23.25" customHeight="1">
      <c r="A407" s="1" t="s">
        <v>97</v>
      </c>
      <c r="B407" s="13"/>
      <c r="C407" s="38" t="s">
        <v>660</v>
      </c>
      <c r="D407" s="29">
        <v>50000000</v>
      </c>
      <c r="E407" s="1" t="s">
        <v>694</v>
      </c>
      <c r="F407" s="14" t="s">
        <v>766</v>
      </c>
    </row>
    <row r="408" spans="1:6" ht="32.25" customHeight="1">
      <c r="A408" s="1" t="s">
        <v>97</v>
      </c>
      <c r="B408" s="13"/>
      <c r="C408" s="34" t="s">
        <v>618</v>
      </c>
      <c r="D408" s="29">
        <v>145000000</v>
      </c>
      <c r="E408" s="1" t="s">
        <v>694</v>
      </c>
      <c r="F408" s="14" t="s">
        <v>103</v>
      </c>
    </row>
    <row r="409" spans="1:6" ht="20.25" customHeight="1">
      <c r="A409" s="1" t="s">
        <v>97</v>
      </c>
      <c r="B409" s="13"/>
      <c r="C409" s="38" t="s">
        <v>652</v>
      </c>
      <c r="D409" s="29">
        <v>40000000</v>
      </c>
      <c r="E409" s="1" t="s">
        <v>439</v>
      </c>
      <c r="F409" s="14" t="s">
        <v>103</v>
      </c>
    </row>
    <row r="410" spans="1:6" ht="18.75" customHeight="1">
      <c r="A410" s="1" t="s">
        <v>97</v>
      </c>
      <c r="B410" s="13"/>
      <c r="C410" s="34" t="s">
        <v>653</v>
      </c>
      <c r="D410" s="29">
        <v>27000000</v>
      </c>
      <c r="E410" s="1" t="s">
        <v>694</v>
      </c>
      <c r="F410" s="14" t="s">
        <v>103</v>
      </c>
    </row>
    <row r="411" spans="1:6" ht="19.5" customHeight="1">
      <c r="A411" s="1" t="s">
        <v>97</v>
      </c>
      <c r="B411" s="13"/>
      <c r="C411" s="34" t="s">
        <v>654</v>
      </c>
      <c r="D411" s="29">
        <v>28000000</v>
      </c>
      <c r="E411" s="1" t="s">
        <v>694</v>
      </c>
      <c r="F411" s="14" t="s">
        <v>103</v>
      </c>
    </row>
    <row r="412" spans="1:6" ht="18.75" customHeight="1">
      <c r="A412" s="1" t="s">
        <v>97</v>
      </c>
      <c r="B412" s="13"/>
      <c r="C412" s="34" t="s">
        <v>655</v>
      </c>
      <c r="D412" s="29">
        <v>25000000</v>
      </c>
      <c r="E412" s="1" t="s">
        <v>439</v>
      </c>
      <c r="F412" s="14" t="s">
        <v>103</v>
      </c>
    </row>
    <row r="413" spans="1:6" ht="18.75" customHeight="1">
      <c r="A413" s="1" t="s">
        <v>97</v>
      </c>
      <c r="B413" s="13"/>
      <c r="C413" s="34" t="s">
        <v>659</v>
      </c>
      <c r="D413" s="29">
        <v>70000000</v>
      </c>
      <c r="E413" s="1" t="s">
        <v>694</v>
      </c>
      <c r="F413" s="14" t="s">
        <v>767</v>
      </c>
    </row>
    <row r="414" spans="1:6" ht="23.25" customHeight="1">
      <c r="A414" s="1" t="s">
        <v>97</v>
      </c>
      <c r="B414" s="13"/>
      <c r="C414" s="38" t="s">
        <v>658</v>
      </c>
      <c r="D414" s="29">
        <v>100000000</v>
      </c>
      <c r="E414" s="1" t="s">
        <v>694</v>
      </c>
      <c r="F414" s="1" t="s">
        <v>761</v>
      </c>
    </row>
    <row r="415" spans="1:6" ht="23.25" customHeight="1">
      <c r="A415" s="1" t="s">
        <v>97</v>
      </c>
      <c r="B415" s="13"/>
      <c r="C415" s="38" t="s">
        <v>359</v>
      </c>
      <c r="D415" s="29">
        <v>35000000</v>
      </c>
      <c r="E415" s="1" t="s">
        <v>694</v>
      </c>
      <c r="F415" s="1" t="s">
        <v>761</v>
      </c>
    </row>
    <row r="416" spans="1:6" ht="21" customHeight="1">
      <c r="A416" s="1" t="s">
        <v>97</v>
      </c>
      <c r="B416" s="13"/>
      <c r="C416" s="38" t="s">
        <v>211</v>
      </c>
      <c r="D416" s="29">
        <v>20000000</v>
      </c>
      <c r="E416" s="1" t="s">
        <v>694</v>
      </c>
      <c r="F416" s="1" t="s">
        <v>761</v>
      </c>
    </row>
    <row r="417" spans="1:6" ht="21" customHeight="1">
      <c r="A417" s="1" t="s">
        <v>97</v>
      </c>
      <c r="B417" s="13"/>
      <c r="C417" s="38" t="s">
        <v>264</v>
      </c>
      <c r="D417" s="29">
        <f>252499062-2499062</f>
        <v>250000000</v>
      </c>
      <c r="E417" s="1" t="s">
        <v>741</v>
      </c>
      <c r="F417" s="1" t="s">
        <v>761</v>
      </c>
    </row>
    <row r="418" spans="2:6" ht="21" customHeight="1">
      <c r="B418" s="13"/>
      <c r="C418" s="38" t="s">
        <v>264</v>
      </c>
      <c r="D418" s="29">
        <v>2499062</v>
      </c>
      <c r="E418" s="1" t="s">
        <v>740</v>
      </c>
      <c r="F418" s="1" t="s">
        <v>761</v>
      </c>
    </row>
    <row r="419" spans="1:5" ht="21" customHeight="1">
      <c r="A419" s="1" t="s">
        <v>97</v>
      </c>
      <c r="B419" s="13"/>
      <c r="C419" s="38" t="s">
        <v>657</v>
      </c>
      <c r="D419" s="29">
        <v>100000000</v>
      </c>
      <c r="E419" s="1" t="s">
        <v>694</v>
      </c>
    </row>
    <row r="420" spans="1:6" ht="21" customHeight="1">
      <c r="A420" s="1" t="s">
        <v>97</v>
      </c>
      <c r="B420" s="13"/>
      <c r="C420" s="38" t="s">
        <v>394</v>
      </c>
      <c r="D420" s="29">
        <v>35000000</v>
      </c>
      <c r="E420" s="1" t="s">
        <v>717</v>
      </c>
      <c r="F420" s="1" t="s">
        <v>105</v>
      </c>
    </row>
    <row r="421" spans="1:6" ht="21" customHeight="1">
      <c r="A421" s="1" t="s">
        <v>97</v>
      </c>
      <c r="B421" s="13"/>
      <c r="C421" s="38" t="s">
        <v>347</v>
      </c>
      <c r="D421" s="29">
        <v>41450868</v>
      </c>
      <c r="E421" s="1" t="s">
        <v>718</v>
      </c>
      <c r="F421" s="1" t="s">
        <v>765</v>
      </c>
    </row>
    <row r="422" spans="1:4" ht="21.75" customHeight="1">
      <c r="A422" s="1" t="s">
        <v>97</v>
      </c>
      <c r="B422" s="1" t="s">
        <v>78</v>
      </c>
      <c r="C422" s="22"/>
      <c r="D422" s="29"/>
    </row>
    <row r="423" spans="1:4" ht="21.75" customHeight="1">
      <c r="A423" s="1" t="s">
        <v>97</v>
      </c>
      <c r="B423" s="1" t="s">
        <v>78</v>
      </c>
      <c r="C423" s="19" t="s">
        <v>568</v>
      </c>
      <c r="D423" s="30">
        <v>10000000</v>
      </c>
    </row>
    <row r="424" spans="1:6" ht="21.75" customHeight="1">
      <c r="A424" s="1" t="s">
        <v>97</v>
      </c>
      <c r="B424" s="13"/>
      <c r="C424" s="22" t="s">
        <v>356</v>
      </c>
      <c r="D424" s="29">
        <v>90000</v>
      </c>
      <c r="E424" s="1" t="s">
        <v>719</v>
      </c>
      <c r="F424" s="1" t="s">
        <v>29</v>
      </c>
    </row>
    <row r="425" spans="1:6" ht="21.75" customHeight="1">
      <c r="A425" s="1" t="s">
        <v>97</v>
      </c>
      <c r="B425" s="13"/>
      <c r="C425" s="22" t="s">
        <v>357</v>
      </c>
      <c r="D425" s="29">
        <v>8910000</v>
      </c>
      <c r="E425" s="1" t="s">
        <v>719</v>
      </c>
      <c r="F425" s="1" t="s">
        <v>766</v>
      </c>
    </row>
    <row r="426" spans="1:6" ht="31.5" customHeight="1">
      <c r="A426" s="1" t="s">
        <v>97</v>
      </c>
      <c r="B426" s="13"/>
      <c r="C426" s="37" t="s">
        <v>358</v>
      </c>
      <c r="D426" s="29">
        <v>1000000</v>
      </c>
      <c r="E426" s="1" t="s">
        <v>719</v>
      </c>
      <c r="F426" s="1" t="s">
        <v>766</v>
      </c>
    </row>
    <row r="427" spans="1:4" ht="19.5" customHeight="1">
      <c r="A427" s="1" t="s">
        <v>97</v>
      </c>
      <c r="B427" s="13"/>
      <c r="C427" s="38"/>
      <c r="D427" s="29"/>
    </row>
    <row r="428" spans="1:4" ht="19.5" customHeight="1">
      <c r="A428" s="1" t="s">
        <v>97</v>
      </c>
      <c r="B428" s="13" t="s">
        <v>78</v>
      </c>
      <c r="C428" s="40" t="s">
        <v>225</v>
      </c>
      <c r="D428" s="30">
        <v>1400388052</v>
      </c>
    </row>
    <row r="429" spans="1:6" ht="19.5" customHeight="1">
      <c r="A429" s="1" t="s">
        <v>97</v>
      </c>
      <c r="B429" s="13"/>
      <c r="C429" s="22" t="s">
        <v>171</v>
      </c>
      <c r="D429" s="29">
        <v>1400388052</v>
      </c>
      <c r="E429" s="1" t="s">
        <v>720</v>
      </c>
      <c r="F429" s="1" t="s">
        <v>29</v>
      </c>
    </row>
    <row r="430" spans="1:4" ht="17.25" customHeight="1">
      <c r="A430" s="1" t="s">
        <v>97</v>
      </c>
      <c r="B430" s="1" t="s">
        <v>78</v>
      </c>
      <c r="C430" s="41"/>
      <c r="D430" s="29"/>
    </row>
    <row r="431" spans="1:4" s="2" customFormat="1" ht="18">
      <c r="A431" s="1" t="s">
        <v>97</v>
      </c>
      <c r="B431" s="1" t="s">
        <v>78</v>
      </c>
      <c r="C431" s="19" t="s">
        <v>215</v>
      </c>
      <c r="D431" s="42">
        <v>109263405617.2</v>
      </c>
    </row>
    <row r="432" spans="1:4" s="2" customFormat="1" ht="9" customHeight="1">
      <c r="A432" s="1" t="s">
        <v>97</v>
      </c>
      <c r="B432" s="1" t="s">
        <v>78</v>
      </c>
      <c r="C432" s="19"/>
      <c r="D432" s="42"/>
    </row>
    <row r="433" spans="1:4" s="2" customFormat="1" ht="18">
      <c r="A433" s="1" t="s">
        <v>97</v>
      </c>
      <c r="B433" s="1" t="s">
        <v>78</v>
      </c>
      <c r="C433" s="19" t="s">
        <v>179</v>
      </c>
      <c r="D433" s="42">
        <v>22946572392</v>
      </c>
    </row>
    <row r="434" spans="1:4" s="2" customFormat="1" ht="18">
      <c r="A434" s="1" t="s">
        <v>97</v>
      </c>
      <c r="B434" s="1" t="s">
        <v>78</v>
      </c>
      <c r="C434" s="19" t="s">
        <v>266</v>
      </c>
      <c r="D434" s="42">
        <v>22946572392</v>
      </c>
    </row>
    <row r="435" spans="1:4" s="2" customFormat="1" ht="18">
      <c r="A435" s="1" t="s">
        <v>97</v>
      </c>
      <c r="B435" s="1" t="s">
        <v>78</v>
      </c>
      <c r="C435" s="21" t="s">
        <v>50</v>
      </c>
      <c r="D435" s="42">
        <v>1680245653</v>
      </c>
    </row>
    <row r="436" spans="1:6" s="2" customFormat="1" ht="19.5">
      <c r="A436" s="1" t="s">
        <v>97</v>
      </c>
      <c r="B436" s="6"/>
      <c r="C436" s="28" t="s">
        <v>542</v>
      </c>
      <c r="D436" s="29">
        <v>300000000</v>
      </c>
      <c r="E436" s="1" t="s">
        <v>721</v>
      </c>
      <c r="F436" s="1" t="s">
        <v>29</v>
      </c>
    </row>
    <row r="437" spans="1:6" s="2" customFormat="1" ht="19.5" customHeight="1">
      <c r="A437" s="1" t="s">
        <v>97</v>
      </c>
      <c r="B437" s="6"/>
      <c r="C437" s="28" t="s">
        <v>543</v>
      </c>
      <c r="D437" s="29">
        <v>100000000</v>
      </c>
      <c r="E437" s="1" t="s">
        <v>721</v>
      </c>
      <c r="F437" s="1" t="s">
        <v>29</v>
      </c>
    </row>
    <row r="438" spans="1:6" s="2" customFormat="1" ht="19.5">
      <c r="A438" s="1" t="s">
        <v>97</v>
      </c>
      <c r="B438" s="6"/>
      <c r="C438" s="28" t="s">
        <v>544</v>
      </c>
      <c r="D438" s="29">
        <v>80000000</v>
      </c>
      <c r="E438" s="1" t="s">
        <v>721</v>
      </c>
      <c r="F438" s="1" t="s">
        <v>29</v>
      </c>
    </row>
    <row r="439" spans="1:6" s="2" customFormat="1" ht="19.5">
      <c r="A439" s="1" t="s">
        <v>97</v>
      </c>
      <c r="B439" s="6"/>
      <c r="C439" s="28" t="s">
        <v>545</v>
      </c>
      <c r="D439" s="29">
        <v>100000000</v>
      </c>
      <c r="E439" s="1" t="s">
        <v>721</v>
      </c>
      <c r="F439" s="1" t="s">
        <v>29</v>
      </c>
    </row>
    <row r="440" spans="1:6" s="2" customFormat="1" ht="19.5">
      <c r="A440" s="1" t="s">
        <v>97</v>
      </c>
      <c r="B440" s="6"/>
      <c r="C440" s="28" t="s">
        <v>546</v>
      </c>
      <c r="D440" s="29">
        <v>130000000</v>
      </c>
      <c r="E440" s="1" t="s">
        <v>721</v>
      </c>
      <c r="F440" s="1" t="s">
        <v>29</v>
      </c>
    </row>
    <row r="441" spans="1:6" s="2" customFormat="1" ht="19.5">
      <c r="A441" s="1" t="s">
        <v>97</v>
      </c>
      <c r="B441" s="6"/>
      <c r="C441" s="28" t="s">
        <v>547</v>
      </c>
      <c r="D441" s="29">
        <v>100000000</v>
      </c>
      <c r="E441" s="1" t="s">
        <v>721</v>
      </c>
      <c r="F441" s="1" t="s">
        <v>29</v>
      </c>
    </row>
    <row r="442" spans="1:6" s="2" customFormat="1" ht="19.5">
      <c r="A442" s="1" t="s">
        <v>97</v>
      </c>
      <c r="B442" s="6"/>
      <c r="C442" s="28" t="s">
        <v>548</v>
      </c>
      <c r="D442" s="29">
        <v>100000000</v>
      </c>
      <c r="E442" s="1" t="s">
        <v>721</v>
      </c>
      <c r="F442" s="1" t="s">
        <v>29</v>
      </c>
    </row>
    <row r="443" spans="1:6" s="2" customFormat="1" ht="19.5">
      <c r="A443" s="1" t="s">
        <v>97</v>
      </c>
      <c r="B443" s="6"/>
      <c r="C443" s="28" t="s">
        <v>549</v>
      </c>
      <c r="D443" s="29">
        <v>145000000</v>
      </c>
      <c r="E443" s="1" t="s">
        <v>721</v>
      </c>
      <c r="F443" s="1" t="s">
        <v>29</v>
      </c>
    </row>
    <row r="444" spans="1:6" s="2" customFormat="1" ht="19.5" customHeight="1">
      <c r="A444" s="1" t="s">
        <v>97</v>
      </c>
      <c r="B444" s="6"/>
      <c r="C444" s="28" t="s">
        <v>550</v>
      </c>
      <c r="D444" s="29">
        <v>37921678</v>
      </c>
      <c r="E444" s="1" t="s">
        <v>721</v>
      </c>
      <c r="F444" s="1" t="s">
        <v>29</v>
      </c>
    </row>
    <row r="445" spans="1:6" s="2" customFormat="1" ht="32.25" customHeight="1">
      <c r="A445" s="1" t="s">
        <v>97</v>
      </c>
      <c r="B445" s="6"/>
      <c r="C445" s="34" t="s">
        <v>551</v>
      </c>
      <c r="D445" s="29">
        <v>587323975</v>
      </c>
      <c r="E445" s="1" t="s">
        <v>721</v>
      </c>
      <c r="F445" s="1" t="s">
        <v>29</v>
      </c>
    </row>
    <row r="446" spans="1:4" s="2" customFormat="1" ht="14.25" customHeight="1">
      <c r="A446" s="1" t="s">
        <v>97</v>
      </c>
      <c r="B446" s="6"/>
      <c r="C446" s="21"/>
      <c r="D446" s="43"/>
    </row>
    <row r="447" spans="1:4" s="2" customFormat="1" ht="18">
      <c r="A447" s="1" t="s">
        <v>97</v>
      </c>
      <c r="B447" s="1" t="s">
        <v>78</v>
      </c>
      <c r="C447" s="21" t="s">
        <v>267</v>
      </c>
      <c r="D447" s="42">
        <v>21266326739</v>
      </c>
    </row>
    <row r="448" spans="1:6" s="2" customFormat="1" ht="19.5">
      <c r="A448" s="1" t="s">
        <v>97</v>
      </c>
      <c r="B448" s="6"/>
      <c r="C448" s="44" t="s">
        <v>340</v>
      </c>
      <c r="D448" s="43">
        <v>21266326739</v>
      </c>
      <c r="E448" s="1" t="s">
        <v>722</v>
      </c>
      <c r="F448" s="1" t="s">
        <v>29</v>
      </c>
    </row>
    <row r="449" spans="1:4" s="2" customFormat="1" ht="18">
      <c r="A449" s="1" t="s">
        <v>97</v>
      </c>
      <c r="B449" s="1" t="s">
        <v>78</v>
      </c>
      <c r="C449" s="22"/>
      <c r="D449" s="43"/>
    </row>
    <row r="450" spans="1:4" s="2" customFormat="1" ht="18">
      <c r="A450" s="1" t="s">
        <v>97</v>
      </c>
      <c r="B450" s="1" t="s">
        <v>78</v>
      </c>
      <c r="C450" s="19" t="s">
        <v>153</v>
      </c>
      <c r="D450" s="42">
        <f>+D452+D677+D669</f>
        <v>76716039277</v>
      </c>
    </row>
    <row r="451" spans="1:4" s="2" customFormat="1" ht="18">
      <c r="A451" s="1" t="s">
        <v>97</v>
      </c>
      <c r="B451" s="1" t="s">
        <v>78</v>
      </c>
      <c r="C451" s="21" t="s">
        <v>494</v>
      </c>
      <c r="D451" s="42">
        <f>+D452</f>
        <v>72388161824</v>
      </c>
    </row>
    <row r="452" spans="1:4" s="2" customFormat="1" ht="23.25" customHeight="1">
      <c r="A452" s="1" t="s">
        <v>97</v>
      </c>
      <c r="B452" s="1" t="s">
        <v>78</v>
      </c>
      <c r="C452" s="21" t="s">
        <v>443</v>
      </c>
      <c r="D452" s="45">
        <f>+D453+D503+D548+D593+D597+D602+D622+D489</f>
        <v>72388161824</v>
      </c>
    </row>
    <row r="453" spans="1:6" s="2" customFormat="1" ht="36.75" customHeight="1">
      <c r="A453" s="1" t="s">
        <v>97</v>
      </c>
      <c r="B453" s="1"/>
      <c r="C453" s="34" t="s">
        <v>276</v>
      </c>
      <c r="D453" s="29">
        <f>+D454+D491+D497+D500</f>
        <v>6751304200</v>
      </c>
      <c r="E453" s="1" t="s">
        <v>723</v>
      </c>
      <c r="F453" s="1" t="s">
        <v>766</v>
      </c>
    </row>
    <row r="454" spans="1:6" s="2" customFormat="1" ht="18">
      <c r="A454" s="1" t="s">
        <v>97</v>
      </c>
      <c r="B454" s="1"/>
      <c r="C454" s="44" t="s">
        <v>277</v>
      </c>
      <c r="D454" s="29">
        <f>+D455+D471+D487</f>
        <v>5895936100</v>
      </c>
      <c r="E454" s="1" t="s">
        <v>723</v>
      </c>
      <c r="F454" s="1" t="s">
        <v>766</v>
      </c>
    </row>
    <row r="455" spans="1:6" s="2" customFormat="1" ht="18">
      <c r="A455" s="1" t="s">
        <v>97</v>
      </c>
      <c r="B455" s="1"/>
      <c r="C455" s="44" t="s">
        <v>54</v>
      </c>
      <c r="D455" s="29">
        <f>+D456+D459+D460+D461+D462</f>
        <v>4584496000</v>
      </c>
      <c r="E455" s="1" t="s">
        <v>723</v>
      </c>
      <c r="F455" s="1" t="s">
        <v>766</v>
      </c>
    </row>
    <row r="456" spans="1:6" s="2" customFormat="1" ht="18">
      <c r="A456" s="1" t="s">
        <v>97</v>
      </c>
      <c r="B456" s="1"/>
      <c r="C456" s="44" t="s">
        <v>185</v>
      </c>
      <c r="D456" s="29">
        <f>SUM(D457:D458)</f>
        <v>3126000000</v>
      </c>
      <c r="E456" s="1" t="s">
        <v>723</v>
      </c>
      <c r="F456" s="1" t="s">
        <v>766</v>
      </c>
    </row>
    <row r="457" spans="1:6" s="2" customFormat="1" ht="18">
      <c r="A457" s="1" t="s">
        <v>97</v>
      </c>
      <c r="B457" s="1"/>
      <c r="C457" s="44" t="s">
        <v>140</v>
      </c>
      <c r="D457" s="29">
        <v>3100000000</v>
      </c>
      <c r="E457" s="1" t="s">
        <v>723</v>
      </c>
      <c r="F457" s="1" t="s">
        <v>766</v>
      </c>
    </row>
    <row r="458" spans="1:6" s="2" customFormat="1" ht="18">
      <c r="A458" s="1" t="s">
        <v>97</v>
      </c>
      <c r="B458" s="1"/>
      <c r="C458" s="46" t="s">
        <v>141</v>
      </c>
      <c r="D458" s="29">
        <v>26000000</v>
      </c>
      <c r="E458" s="1" t="s">
        <v>723</v>
      </c>
      <c r="F458" s="1" t="s">
        <v>766</v>
      </c>
    </row>
    <row r="459" spans="1:6" s="2" customFormat="1" ht="18">
      <c r="A459" s="1" t="s">
        <v>97</v>
      </c>
      <c r="B459" s="1"/>
      <c r="C459" s="44" t="s">
        <v>444</v>
      </c>
      <c r="D459" s="29">
        <v>520000000</v>
      </c>
      <c r="E459" s="1" t="s">
        <v>723</v>
      </c>
      <c r="F459" s="1" t="s">
        <v>766</v>
      </c>
    </row>
    <row r="460" spans="1:6" s="2" customFormat="1" ht="18">
      <c r="A460" s="1" t="s">
        <v>97</v>
      </c>
      <c r="B460" s="1"/>
      <c r="C460" s="44" t="s">
        <v>445</v>
      </c>
      <c r="D460" s="29">
        <v>10816000</v>
      </c>
      <c r="E460" s="1" t="s">
        <v>723</v>
      </c>
      <c r="F460" s="1" t="s">
        <v>766</v>
      </c>
    </row>
    <row r="461" spans="1:6" s="2" customFormat="1" ht="18">
      <c r="A461" s="1" t="s">
        <v>97</v>
      </c>
      <c r="B461" s="1"/>
      <c r="C461" s="44" t="s">
        <v>15</v>
      </c>
      <c r="D461" s="29">
        <v>208000000</v>
      </c>
      <c r="E461" s="1" t="s">
        <v>723</v>
      </c>
      <c r="F461" s="1" t="s">
        <v>766</v>
      </c>
    </row>
    <row r="462" spans="1:6" s="2" customFormat="1" ht="18">
      <c r="A462" s="1" t="s">
        <v>97</v>
      </c>
      <c r="B462" s="1"/>
      <c r="C462" s="44" t="s">
        <v>150</v>
      </c>
      <c r="D462" s="29">
        <f>SUM(D463:D470)</f>
        <v>719680000</v>
      </c>
      <c r="E462" s="1" t="s">
        <v>723</v>
      </c>
      <c r="F462" s="1" t="s">
        <v>766</v>
      </c>
    </row>
    <row r="463" spans="1:6" s="2" customFormat="1" ht="18">
      <c r="A463" s="1" t="s">
        <v>97</v>
      </c>
      <c r="B463" s="1"/>
      <c r="C463" s="46" t="s">
        <v>142</v>
      </c>
      <c r="D463" s="29">
        <v>104000000</v>
      </c>
      <c r="E463" s="1" t="s">
        <v>723</v>
      </c>
      <c r="F463" s="1" t="s">
        <v>766</v>
      </c>
    </row>
    <row r="464" spans="1:6" s="2" customFormat="1" ht="18">
      <c r="A464" s="1" t="s">
        <v>97</v>
      </c>
      <c r="B464" s="1"/>
      <c r="C464" s="46" t="s">
        <v>143</v>
      </c>
      <c r="D464" s="29">
        <v>142480000</v>
      </c>
      <c r="E464" s="1" t="s">
        <v>723</v>
      </c>
      <c r="F464" s="1" t="s">
        <v>766</v>
      </c>
    </row>
    <row r="465" spans="1:6" s="2" customFormat="1" ht="18">
      <c r="A465" s="1" t="s">
        <v>97</v>
      </c>
      <c r="B465" s="1"/>
      <c r="C465" s="46" t="s">
        <v>144</v>
      </c>
      <c r="D465" s="29">
        <v>196560000</v>
      </c>
      <c r="E465" s="1" t="s">
        <v>723</v>
      </c>
      <c r="F465" s="1" t="s">
        <v>766</v>
      </c>
    </row>
    <row r="466" spans="1:6" s="2" customFormat="1" ht="18">
      <c r="A466" s="1" t="s">
        <v>97</v>
      </c>
      <c r="B466" s="1"/>
      <c r="C466" s="46" t="s">
        <v>145</v>
      </c>
      <c r="D466" s="29">
        <v>183040000</v>
      </c>
      <c r="E466" s="1" t="s">
        <v>723</v>
      </c>
      <c r="F466" s="1" t="s">
        <v>766</v>
      </c>
    </row>
    <row r="467" spans="1:6" s="2" customFormat="1" ht="18">
      <c r="A467" s="1" t="s">
        <v>97</v>
      </c>
      <c r="B467" s="1"/>
      <c r="C467" s="46" t="s">
        <v>146</v>
      </c>
      <c r="D467" s="29">
        <v>54080000</v>
      </c>
      <c r="E467" s="1" t="s">
        <v>723</v>
      </c>
      <c r="F467" s="1" t="s">
        <v>766</v>
      </c>
    </row>
    <row r="468" spans="1:6" s="2" customFormat="1" ht="18">
      <c r="A468" s="1" t="s">
        <v>97</v>
      </c>
      <c r="B468" s="1"/>
      <c r="C468" s="46" t="s">
        <v>147</v>
      </c>
      <c r="D468" s="29">
        <v>18720000</v>
      </c>
      <c r="E468" s="1" t="s">
        <v>723</v>
      </c>
      <c r="F468" s="1" t="s">
        <v>766</v>
      </c>
    </row>
    <row r="469" spans="1:6" s="2" customFormat="1" ht="18">
      <c r="A469" s="1" t="s">
        <v>97</v>
      </c>
      <c r="B469" s="1"/>
      <c r="C469" s="46" t="s">
        <v>279</v>
      </c>
      <c r="D469" s="29">
        <v>3120000</v>
      </c>
      <c r="E469" s="1" t="s">
        <v>723</v>
      </c>
      <c r="F469" s="1" t="s">
        <v>766</v>
      </c>
    </row>
    <row r="470" spans="1:6" s="2" customFormat="1" ht="18">
      <c r="A470" s="1" t="s">
        <v>97</v>
      </c>
      <c r="B470" s="1"/>
      <c r="C470" s="46" t="s">
        <v>149</v>
      </c>
      <c r="D470" s="29">
        <v>17680000</v>
      </c>
      <c r="E470" s="1" t="s">
        <v>723</v>
      </c>
      <c r="F470" s="1" t="s">
        <v>766</v>
      </c>
    </row>
    <row r="471" spans="1:6" s="2" customFormat="1" ht="18">
      <c r="A471" s="1" t="s">
        <v>97</v>
      </c>
      <c r="B471" s="1"/>
      <c r="C471" s="46" t="s">
        <v>200</v>
      </c>
      <c r="D471" s="29">
        <f>+D472+D478</f>
        <v>1311440000</v>
      </c>
      <c r="E471" s="1" t="s">
        <v>723</v>
      </c>
      <c r="F471" s="1" t="s">
        <v>766</v>
      </c>
    </row>
    <row r="472" spans="1:6" s="2" customFormat="1" ht="18">
      <c r="A472" s="1" t="s">
        <v>97</v>
      </c>
      <c r="B472" s="1"/>
      <c r="C472" s="46" t="s">
        <v>116</v>
      </c>
      <c r="D472" s="29">
        <f>SUM(D473:D477)</f>
        <v>674960000</v>
      </c>
      <c r="E472" s="1" t="s">
        <v>723</v>
      </c>
      <c r="F472" s="1" t="s">
        <v>766</v>
      </c>
    </row>
    <row r="473" spans="1:6" s="2" customFormat="1" ht="18">
      <c r="A473" s="1" t="s">
        <v>97</v>
      </c>
      <c r="B473" s="1"/>
      <c r="C473" s="46" t="s">
        <v>18</v>
      </c>
      <c r="D473" s="29">
        <v>352560000</v>
      </c>
      <c r="E473" s="1" t="s">
        <v>723</v>
      </c>
      <c r="F473" s="1" t="s">
        <v>766</v>
      </c>
    </row>
    <row r="474" spans="1:6" s="2" customFormat="1" ht="18">
      <c r="A474" s="1" t="s">
        <v>97</v>
      </c>
      <c r="B474" s="1"/>
      <c r="C474" s="46" t="s">
        <v>280</v>
      </c>
      <c r="D474" s="29">
        <v>104000000</v>
      </c>
      <c r="E474" s="1" t="s">
        <v>723</v>
      </c>
      <c r="F474" s="1" t="s">
        <v>766</v>
      </c>
    </row>
    <row r="475" spans="1:6" s="2" customFormat="1" ht="18">
      <c r="A475" s="1" t="s">
        <v>97</v>
      </c>
      <c r="B475" s="1"/>
      <c r="C475" s="46" t="s">
        <v>281</v>
      </c>
      <c r="D475" s="29">
        <v>104000000</v>
      </c>
      <c r="E475" s="1" t="s">
        <v>723</v>
      </c>
      <c r="F475" s="1" t="s">
        <v>766</v>
      </c>
    </row>
    <row r="476" spans="1:6" s="2" customFormat="1" ht="18">
      <c r="A476" s="1" t="s">
        <v>97</v>
      </c>
      <c r="B476" s="1"/>
      <c r="C476" s="46" t="s">
        <v>282</v>
      </c>
      <c r="D476" s="29">
        <v>104000000</v>
      </c>
      <c r="E476" s="1" t="s">
        <v>723</v>
      </c>
      <c r="F476" s="1" t="s">
        <v>766</v>
      </c>
    </row>
    <row r="477" spans="1:6" s="2" customFormat="1" ht="18">
      <c r="A477" s="1" t="s">
        <v>97</v>
      </c>
      <c r="B477" s="1"/>
      <c r="C477" s="46" t="s">
        <v>283</v>
      </c>
      <c r="D477" s="29">
        <v>10400000</v>
      </c>
      <c r="E477" s="1" t="s">
        <v>723</v>
      </c>
      <c r="F477" s="1" t="s">
        <v>766</v>
      </c>
    </row>
    <row r="478" spans="1:6" s="2" customFormat="1" ht="18">
      <c r="A478" s="1" t="s">
        <v>97</v>
      </c>
      <c r="B478" s="1"/>
      <c r="C478" s="46" t="s">
        <v>201</v>
      </c>
      <c r="D478" s="29">
        <f>SUM(D479:D486)</f>
        <v>636480000</v>
      </c>
      <c r="E478" s="1" t="s">
        <v>723</v>
      </c>
      <c r="F478" s="1" t="s">
        <v>766</v>
      </c>
    </row>
    <row r="479" spans="1:6" s="2" customFormat="1" ht="18">
      <c r="A479" s="1" t="s">
        <v>97</v>
      </c>
      <c r="B479" s="1"/>
      <c r="C479" s="46" t="s">
        <v>65</v>
      </c>
      <c r="D479" s="29">
        <v>31200000</v>
      </c>
      <c r="E479" s="1" t="s">
        <v>723</v>
      </c>
      <c r="F479" s="1" t="s">
        <v>766</v>
      </c>
    </row>
    <row r="480" spans="1:6" s="2" customFormat="1" ht="18">
      <c r="A480" s="1" t="s">
        <v>97</v>
      </c>
      <c r="B480" s="1"/>
      <c r="C480" s="46" t="s">
        <v>66</v>
      </c>
      <c r="D480" s="29">
        <v>189280000</v>
      </c>
      <c r="E480" s="1" t="s">
        <v>723</v>
      </c>
      <c r="F480" s="1" t="s">
        <v>766</v>
      </c>
    </row>
    <row r="481" spans="1:6" s="2" customFormat="1" ht="18">
      <c r="A481" s="1" t="s">
        <v>97</v>
      </c>
      <c r="B481" s="1"/>
      <c r="C481" s="46" t="s">
        <v>67</v>
      </c>
      <c r="D481" s="29">
        <v>62400000</v>
      </c>
      <c r="E481" s="1" t="s">
        <v>723</v>
      </c>
      <c r="F481" s="1" t="s">
        <v>766</v>
      </c>
    </row>
    <row r="482" spans="1:6" s="2" customFormat="1" ht="18">
      <c r="A482" s="1" t="s">
        <v>97</v>
      </c>
      <c r="B482" s="1"/>
      <c r="C482" s="46" t="s">
        <v>108</v>
      </c>
      <c r="D482" s="29">
        <v>31200000</v>
      </c>
      <c r="E482" s="1" t="s">
        <v>723</v>
      </c>
      <c r="F482" s="1" t="s">
        <v>766</v>
      </c>
    </row>
    <row r="483" spans="1:6" s="2" customFormat="1" ht="18">
      <c r="A483" s="1" t="s">
        <v>97</v>
      </c>
      <c r="B483" s="1"/>
      <c r="C483" s="46" t="s">
        <v>280</v>
      </c>
      <c r="D483" s="29">
        <v>104000000</v>
      </c>
      <c r="E483" s="1" t="s">
        <v>723</v>
      </c>
      <c r="F483" s="1" t="s">
        <v>766</v>
      </c>
    </row>
    <row r="484" spans="1:6" s="2" customFormat="1" ht="18">
      <c r="A484" s="1" t="s">
        <v>97</v>
      </c>
      <c r="B484" s="1"/>
      <c r="C484" s="46" t="s">
        <v>281</v>
      </c>
      <c r="D484" s="29">
        <v>104000000</v>
      </c>
      <c r="E484" s="1" t="s">
        <v>723</v>
      </c>
      <c r="F484" s="1" t="s">
        <v>766</v>
      </c>
    </row>
    <row r="485" spans="1:6" s="2" customFormat="1" ht="18">
      <c r="A485" s="1" t="s">
        <v>97</v>
      </c>
      <c r="B485" s="1"/>
      <c r="C485" s="46" t="s">
        <v>282</v>
      </c>
      <c r="D485" s="29">
        <v>104000000</v>
      </c>
      <c r="E485" s="1" t="s">
        <v>723</v>
      </c>
      <c r="F485" s="1" t="s">
        <v>766</v>
      </c>
    </row>
    <row r="486" spans="1:6" s="2" customFormat="1" ht="18">
      <c r="A486" s="1" t="s">
        <v>97</v>
      </c>
      <c r="B486" s="1"/>
      <c r="C486" s="46" t="s">
        <v>284</v>
      </c>
      <c r="D486" s="29">
        <v>10400000</v>
      </c>
      <c r="E486" s="1" t="s">
        <v>723</v>
      </c>
      <c r="F486" s="1" t="s">
        <v>766</v>
      </c>
    </row>
    <row r="487" spans="1:6" s="2" customFormat="1" ht="18">
      <c r="A487" s="1" t="s">
        <v>97</v>
      </c>
      <c r="B487" s="1"/>
      <c r="C487" s="46" t="s">
        <v>285</v>
      </c>
      <c r="D487" s="29">
        <f>+D488</f>
        <v>100</v>
      </c>
      <c r="E487" s="1" t="s">
        <v>723</v>
      </c>
      <c r="F487" s="1" t="s">
        <v>766</v>
      </c>
    </row>
    <row r="488" spans="1:6" s="2" customFormat="1" ht="18">
      <c r="A488" s="1" t="s">
        <v>97</v>
      </c>
      <c r="B488" s="1"/>
      <c r="C488" s="46" t="s">
        <v>286</v>
      </c>
      <c r="D488" s="29">
        <v>100</v>
      </c>
      <c r="E488" s="1" t="s">
        <v>723</v>
      </c>
      <c r="F488" s="1" t="s">
        <v>766</v>
      </c>
    </row>
    <row r="489" spans="1:6" s="2" customFormat="1" ht="18">
      <c r="A489" s="1" t="s">
        <v>97</v>
      </c>
      <c r="B489" s="1"/>
      <c r="C489" s="46" t="s">
        <v>287</v>
      </c>
      <c r="D489" s="29">
        <f>+D490</f>
        <v>100</v>
      </c>
      <c r="E489" s="1" t="s">
        <v>723</v>
      </c>
      <c r="F489" s="1" t="s">
        <v>766</v>
      </c>
    </row>
    <row r="490" spans="1:6" s="2" customFormat="1" ht="18">
      <c r="A490" s="1" t="s">
        <v>97</v>
      </c>
      <c r="B490" s="1"/>
      <c r="C490" s="46" t="s">
        <v>288</v>
      </c>
      <c r="D490" s="29">
        <v>100</v>
      </c>
      <c r="E490" s="1" t="s">
        <v>723</v>
      </c>
      <c r="F490" s="1" t="s">
        <v>766</v>
      </c>
    </row>
    <row r="491" spans="1:6" s="2" customFormat="1" ht="18">
      <c r="A491" s="1" t="s">
        <v>97</v>
      </c>
      <c r="B491" s="1"/>
      <c r="C491" s="46" t="s">
        <v>229</v>
      </c>
      <c r="D491" s="29">
        <f>+D492+D494</f>
        <v>334568000</v>
      </c>
      <c r="E491" s="1" t="s">
        <v>723</v>
      </c>
      <c r="F491" s="1" t="s">
        <v>766</v>
      </c>
    </row>
    <row r="492" spans="1:6" s="2" customFormat="1" ht="18">
      <c r="A492" s="1" t="s">
        <v>97</v>
      </c>
      <c r="B492" s="1"/>
      <c r="C492" s="46" t="s">
        <v>202</v>
      </c>
      <c r="D492" s="29">
        <f>+D493</f>
        <v>312000000</v>
      </c>
      <c r="E492" s="1" t="s">
        <v>723</v>
      </c>
      <c r="F492" s="1" t="s">
        <v>766</v>
      </c>
    </row>
    <row r="493" spans="1:6" s="2" customFormat="1" ht="18">
      <c r="A493" s="1" t="s">
        <v>97</v>
      </c>
      <c r="B493" s="1"/>
      <c r="C493" s="46" t="s">
        <v>19</v>
      </c>
      <c r="D493" s="29">
        <v>312000000</v>
      </c>
      <c r="E493" s="1" t="s">
        <v>723</v>
      </c>
      <c r="F493" s="1" t="s">
        <v>766</v>
      </c>
    </row>
    <row r="494" spans="1:6" s="2" customFormat="1" ht="18">
      <c r="A494" s="1" t="s">
        <v>97</v>
      </c>
      <c r="B494" s="1"/>
      <c r="C494" s="46" t="s">
        <v>152</v>
      </c>
      <c r="D494" s="29">
        <f>SUM(D495:D496)</f>
        <v>22568000</v>
      </c>
      <c r="E494" s="1" t="s">
        <v>723</v>
      </c>
      <c r="F494" s="1" t="s">
        <v>766</v>
      </c>
    </row>
    <row r="495" spans="1:6" s="2" customFormat="1" ht="18">
      <c r="A495" s="1" t="s">
        <v>97</v>
      </c>
      <c r="B495" s="1"/>
      <c r="C495" s="46" t="s">
        <v>212</v>
      </c>
      <c r="D495" s="29">
        <v>4264000</v>
      </c>
      <c r="E495" s="1" t="s">
        <v>723</v>
      </c>
      <c r="F495" s="1" t="s">
        <v>766</v>
      </c>
    </row>
    <row r="496" spans="1:6" s="2" customFormat="1" ht="18">
      <c r="A496" s="1" t="s">
        <v>97</v>
      </c>
      <c r="B496" s="1"/>
      <c r="C496" s="46" t="s">
        <v>289</v>
      </c>
      <c r="D496" s="29">
        <v>18304000</v>
      </c>
      <c r="E496" s="1" t="s">
        <v>723</v>
      </c>
      <c r="F496" s="1" t="s">
        <v>766</v>
      </c>
    </row>
    <row r="497" spans="1:6" s="2" customFormat="1" ht="18">
      <c r="A497" s="1" t="s">
        <v>97</v>
      </c>
      <c r="B497" s="1"/>
      <c r="C497" s="46" t="s">
        <v>230</v>
      </c>
      <c r="D497" s="29">
        <f>SUM(D498:D499)</f>
        <v>500000100</v>
      </c>
      <c r="E497" s="1" t="s">
        <v>723</v>
      </c>
      <c r="F497" s="1" t="s">
        <v>766</v>
      </c>
    </row>
    <row r="498" spans="1:6" s="2" customFormat="1" ht="18">
      <c r="A498" s="1" t="s">
        <v>97</v>
      </c>
      <c r="B498" s="1"/>
      <c r="C498" s="46" t="s">
        <v>80</v>
      </c>
      <c r="D498" s="29">
        <v>100</v>
      </c>
      <c r="E498" s="1" t="s">
        <v>723</v>
      </c>
      <c r="F498" s="1" t="s">
        <v>766</v>
      </c>
    </row>
    <row r="499" spans="1:6" s="2" customFormat="1" ht="18">
      <c r="A499" s="1" t="s">
        <v>97</v>
      </c>
      <c r="B499" s="1"/>
      <c r="C499" s="46" t="s">
        <v>446</v>
      </c>
      <c r="D499" s="29">
        <v>500000000</v>
      </c>
      <c r="E499" s="1" t="s">
        <v>723</v>
      </c>
      <c r="F499" s="1" t="s">
        <v>766</v>
      </c>
    </row>
    <row r="500" spans="1:6" s="2" customFormat="1" ht="18">
      <c r="A500" s="1" t="s">
        <v>97</v>
      </c>
      <c r="B500" s="1"/>
      <c r="C500" s="46" t="s">
        <v>151</v>
      </c>
      <c r="D500" s="29">
        <f>SUM(D501:D502)</f>
        <v>20800000</v>
      </c>
      <c r="E500" s="1" t="s">
        <v>723</v>
      </c>
      <c r="F500" s="1" t="s">
        <v>766</v>
      </c>
    </row>
    <row r="501" spans="1:6" s="2" customFormat="1" ht="18">
      <c r="A501" s="1" t="s">
        <v>97</v>
      </c>
      <c r="B501" s="1"/>
      <c r="C501" s="46" t="s">
        <v>16</v>
      </c>
      <c r="D501" s="29">
        <v>10400000</v>
      </c>
      <c r="E501" s="1" t="s">
        <v>723</v>
      </c>
      <c r="F501" s="1" t="s">
        <v>766</v>
      </c>
    </row>
    <row r="502" spans="1:6" s="2" customFormat="1" ht="18">
      <c r="A502" s="1" t="s">
        <v>97</v>
      </c>
      <c r="B502" s="1"/>
      <c r="C502" s="46" t="s">
        <v>17</v>
      </c>
      <c r="D502" s="29">
        <v>10400000</v>
      </c>
      <c r="E502" s="1" t="s">
        <v>723</v>
      </c>
      <c r="F502" s="1" t="s">
        <v>766</v>
      </c>
    </row>
    <row r="503" spans="1:6" s="2" customFormat="1" ht="33">
      <c r="A503" s="1" t="s">
        <v>97</v>
      </c>
      <c r="B503" s="1"/>
      <c r="C503" s="34" t="s">
        <v>290</v>
      </c>
      <c r="D503" s="29">
        <f>+D504+D538+D544+D546</f>
        <v>47344520176</v>
      </c>
      <c r="E503" s="1" t="s">
        <v>723</v>
      </c>
      <c r="F503" s="1" t="s">
        <v>766</v>
      </c>
    </row>
    <row r="504" spans="1:6" s="2" customFormat="1" ht="18">
      <c r="A504" s="1" t="s">
        <v>97</v>
      </c>
      <c r="B504" s="1"/>
      <c r="C504" s="46" t="s">
        <v>277</v>
      </c>
      <c r="D504" s="29">
        <f>+D505+D523+D537</f>
        <v>47184360072</v>
      </c>
      <c r="E504" s="1" t="s">
        <v>723</v>
      </c>
      <c r="F504" s="1" t="s">
        <v>766</v>
      </c>
    </row>
    <row r="505" spans="1:6" s="2" customFormat="1" ht="18">
      <c r="A505" s="1" t="s">
        <v>97</v>
      </c>
      <c r="B505" s="1"/>
      <c r="C505" s="46" t="s">
        <v>54</v>
      </c>
      <c r="D505" s="29">
        <f>+D506+D511+D514+D513</f>
        <v>42464200072</v>
      </c>
      <c r="E505" s="1" t="s">
        <v>723</v>
      </c>
      <c r="F505" s="1" t="s">
        <v>766</v>
      </c>
    </row>
    <row r="506" spans="1:6" s="2" customFormat="1" ht="18">
      <c r="A506" s="1" t="s">
        <v>97</v>
      </c>
      <c r="B506" s="1"/>
      <c r="C506" s="46" t="s">
        <v>185</v>
      </c>
      <c r="D506" s="29">
        <f>SUM(D507:D510)</f>
        <v>41415303968</v>
      </c>
      <c r="E506" s="1" t="s">
        <v>723</v>
      </c>
      <c r="F506" s="1" t="s">
        <v>766</v>
      </c>
    </row>
    <row r="507" spans="1:6" s="2" customFormat="1" ht="18">
      <c r="A507" s="1" t="s">
        <v>97</v>
      </c>
      <c r="B507" s="1"/>
      <c r="C507" s="46" t="s">
        <v>291</v>
      </c>
      <c r="D507" s="29">
        <v>38320743968</v>
      </c>
      <c r="E507" s="1" t="s">
        <v>723</v>
      </c>
      <c r="F507" s="1" t="s">
        <v>766</v>
      </c>
    </row>
    <row r="508" spans="1:6" s="2" customFormat="1" ht="18">
      <c r="A508" s="1" t="s">
        <v>97</v>
      </c>
      <c r="B508" s="1"/>
      <c r="C508" s="46" t="s">
        <v>292</v>
      </c>
      <c r="D508" s="29">
        <v>1054560000</v>
      </c>
      <c r="E508" s="1" t="s">
        <v>723</v>
      </c>
      <c r="F508" s="1" t="s">
        <v>766</v>
      </c>
    </row>
    <row r="509" spans="1:6" s="2" customFormat="1" ht="18">
      <c r="A509" s="1" t="s">
        <v>97</v>
      </c>
      <c r="B509" s="1"/>
      <c r="C509" s="46" t="s">
        <v>293</v>
      </c>
      <c r="D509" s="29">
        <v>1040000000</v>
      </c>
      <c r="E509" s="1" t="s">
        <v>723</v>
      </c>
      <c r="F509" s="1" t="s">
        <v>766</v>
      </c>
    </row>
    <row r="510" spans="1:6" s="2" customFormat="1" ht="18">
      <c r="A510" s="1" t="s">
        <v>97</v>
      </c>
      <c r="B510" s="1"/>
      <c r="C510" s="46" t="s">
        <v>294</v>
      </c>
      <c r="D510" s="29">
        <v>1000000000</v>
      </c>
      <c r="E510" s="1" t="s">
        <v>723</v>
      </c>
      <c r="F510" s="1" t="s">
        <v>766</v>
      </c>
    </row>
    <row r="511" spans="1:6" s="2" customFormat="1" ht="18">
      <c r="A511" s="1" t="s">
        <v>97</v>
      </c>
      <c r="B511" s="1"/>
      <c r="C511" s="46" t="s">
        <v>278</v>
      </c>
      <c r="D511" s="29">
        <f>SUM(D512:D512)</f>
        <v>540800104</v>
      </c>
      <c r="E511" s="1" t="s">
        <v>723</v>
      </c>
      <c r="F511" s="1" t="s">
        <v>766</v>
      </c>
    </row>
    <row r="512" spans="1:6" s="2" customFormat="1" ht="18">
      <c r="A512" s="1" t="s">
        <v>97</v>
      </c>
      <c r="B512" s="1"/>
      <c r="C512" s="46" t="s">
        <v>295</v>
      </c>
      <c r="D512" s="29">
        <v>540800104</v>
      </c>
      <c r="E512" s="1" t="s">
        <v>723</v>
      </c>
      <c r="F512" s="1" t="s">
        <v>766</v>
      </c>
    </row>
    <row r="513" spans="1:6" s="2" customFormat="1" ht="18">
      <c r="A513" s="1" t="s">
        <v>97</v>
      </c>
      <c r="B513" s="1"/>
      <c r="C513" s="46" t="s">
        <v>445</v>
      </c>
      <c r="D513" s="29">
        <v>5408000</v>
      </c>
      <c r="E513" s="1" t="s">
        <v>723</v>
      </c>
      <c r="F513" s="1" t="s">
        <v>766</v>
      </c>
    </row>
    <row r="514" spans="1:6" s="2" customFormat="1" ht="18">
      <c r="A514" s="1" t="s">
        <v>97</v>
      </c>
      <c r="B514" s="1"/>
      <c r="C514" s="46" t="s">
        <v>150</v>
      </c>
      <c r="D514" s="29">
        <f>SUM(D515:D522)</f>
        <v>502688000</v>
      </c>
      <c r="E514" s="1" t="s">
        <v>723</v>
      </c>
      <c r="F514" s="1" t="s">
        <v>766</v>
      </c>
    </row>
    <row r="515" spans="1:6" s="2" customFormat="1" ht="18">
      <c r="A515" s="1" t="s">
        <v>97</v>
      </c>
      <c r="B515" s="1"/>
      <c r="C515" s="46" t="s">
        <v>142</v>
      </c>
      <c r="D515" s="29">
        <v>76960000</v>
      </c>
      <c r="E515" s="1" t="s">
        <v>723</v>
      </c>
      <c r="F515" s="1" t="s">
        <v>766</v>
      </c>
    </row>
    <row r="516" spans="1:6" s="2" customFormat="1" ht="18">
      <c r="A516" s="1" t="s">
        <v>97</v>
      </c>
      <c r="B516" s="1"/>
      <c r="C516" s="46" t="s">
        <v>143</v>
      </c>
      <c r="D516" s="29">
        <v>32240000</v>
      </c>
      <c r="E516" s="1" t="s">
        <v>723</v>
      </c>
      <c r="F516" s="1" t="s">
        <v>766</v>
      </c>
    </row>
    <row r="517" spans="1:6" s="2" customFormat="1" ht="18">
      <c r="A517" s="1" t="s">
        <v>97</v>
      </c>
      <c r="B517" s="1"/>
      <c r="C517" s="46" t="s">
        <v>146</v>
      </c>
      <c r="D517" s="29">
        <v>156000000</v>
      </c>
      <c r="E517" s="1" t="s">
        <v>723</v>
      </c>
      <c r="F517" s="1" t="s">
        <v>766</v>
      </c>
    </row>
    <row r="518" spans="1:6" s="2" customFormat="1" ht="18">
      <c r="A518" s="1" t="s">
        <v>97</v>
      </c>
      <c r="B518" s="1"/>
      <c r="C518" s="46" t="s">
        <v>147</v>
      </c>
      <c r="D518" s="29">
        <v>104000000</v>
      </c>
      <c r="E518" s="1" t="s">
        <v>723</v>
      </c>
      <c r="F518" s="1" t="s">
        <v>766</v>
      </c>
    </row>
    <row r="519" spans="1:6" s="2" customFormat="1" ht="18">
      <c r="A519" s="1" t="s">
        <v>97</v>
      </c>
      <c r="B519" s="1"/>
      <c r="C519" s="46" t="s">
        <v>279</v>
      </c>
      <c r="D519" s="29">
        <v>5408000</v>
      </c>
      <c r="E519" s="1" t="s">
        <v>723</v>
      </c>
      <c r="F519" s="1" t="s">
        <v>766</v>
      </c>
    </row>
    <row r="520" spans="1:6" s="2" customFormat="1" ht="18">
      <c r="A520" s="1" t="s">
        <v>97</v>
      </c>
      <c r="B520" s="1"/>
      <c r="C520" s="46" t="s">
        <v>148</v>
      </c>
      <c r="D520" s="29">
        <v>1040000</v>
      </c>
      <c r="E520" s="1" t="s">
        <v>723</v>
      </c>
      <c r="F520" s="1" t="s">
        <v>766</v>
      </c>
    </row>
    <row r="521" spans="1:6" s="2" customFormat="1" ht="18">
      <c r="A521" s="1" t="s">
        <v>97</v>
      </c>
      <c r="B521" s="1"/>
      <c r="C521" s="46" t="s">
        <v>296</v>
      </c>
      <c r="D521" s="29">
        <v>100000000</v>
      </c>
      <c r="E521" s="1" t="s">
        <v>723</v>
      </c>
      <c r="F521" s="1" t="s">
        <v>766</v>
      </c>
    </row>
    <row r="522" spans="1:6" s="2" customFormat="1" ht="18">
      <c r="A522" s="1" t="s">
        <v>97</v>
      </c>
      <c r="B522" s="1"/>
      <c r="C522" s="46" t="s">
        <v>297</v>
      </c>
      <c r="D522" s="29">
        <v>27040000</v>
      </c>
      <c r="E522" s="1" t="s">
        <v>723</v>
      </c>
      <c r="F522" s="1" t="s">
        <v>766</v>
      </c>
    </row>
    <row r="523" spans="1:6" s="2" customFormat="1" ht="18">
      <c r="A523" s="1" t="s">
        <v>97</v>
      </c>
      <c r="B523" s="1"/>
      <c r="C523" s="46" t="s">
        <v>200</v>
      </c>
      <c r="D523" s="29">
        <f>+D524+D530</f>
        <v>4320160000</v>
      </c>
      <c r="E523" s="1" t="s">
        <v>723</v>
      </c>
      <c r="F523" s="1" t="s">
        <v>766</v>
      </c>
    </row>
    <row r="524" spans="1:6" s="2" customFormat="1" ht="18">
      <c r="A524" s="1" t="s">
        <v>97</v>
      </c>
      <c r="B524" s="1"/>
      <c r="C524" s="46" t="s">
        <v>73</v>
      </c>
      <c r="D524" s="29">
        <f>SUM(D525:D529)</f>
        <v>1144000000</v>
      </c>
      <c r="E524" s="1" t="s">
        <v>723</v>
      </c>
      <c r="F524" s="1" t="s">
        <v>766</v>
      </c>
    </row>
    <row r="525" spans="1:6" s="2" customFormat="1" ht="18">
      <c r="A525" s="1" t="s">
        <v>97</v>
      </c>
      <c r="B525" s="1"/>
      <c r="C525" s="46" t="s">
        <v>18</v>
      </c>
      <c r="D525" s="29">
        <v>728000000</v>
      </c>
      <c r="E525" s="1" t="s">
        <v>723</v>
      </c>
      <c r="F525" s="1" t="s">
        <v>766</v>
      </c>
    </row>
    <row r="526" spans="1:6" s="2" customFormat="1" ht="18">
      <c r="A526" s="1" t="s">
        <v>97</v>
      </c>
      <c r="B526" s="1"/>
      <c r="C526" s="46" t="s">
        <v>280</v>
      </c>
      <c r="D526" s="29">
        <v>104000000</v>
      </c>
      <c r="E526" s="1" t="s">
        <v>723</v>
      </c>
      <c r="F526" s="1" t="s">
        <v>766</v>
      </c>
    </row>
    <row r="527" spans="1:6" s="2" customFormat="1" ht="18">
      <c r="A527" s="1" t="s">
        <v>97</v>
      </c>
      <c r="B527" s="1"/>
      <c r="C527" s="46" t="s">
        <v>29</v>
      </c>
      <c r="D527" s="29">
        <v>104000000</v>
      </c>
      <c r="E527" s="1" t="s">
        <v>723</v>
      </c>
      <c r="F527" s="1" t="s">
        <v>766</v>
      </c>
    </row>
    <row r="528" spans="1:6" s="2" customFormat="1" ht="18">
      <c r="A528" s="1" t="s">
        <v>97</v>
      </c>
      <c r="B528" s="1"/>
      <c r="C528" s="46" t="s">
        <v>298</v>
      </c>
      <c r="D528" s="29">
        <v>104000000</v>
      </c>
      <c r="E528" s="1" t="s">
        <v>723</v>
      </c>
      <c r="F528" s="1" t="s">
        <v>766</v>
      </c>
    </row>
    <row r="529" spans="1:6" s="2" customFormat="1" ht="18">
      <c r="A529" s="1" t="s">
        <v>97</v>
      </c>
      <c r="B529" s="1"/>
      <c r="C529" s="46" t="s">
        <v>299</v>
      </c>
      <c r="D529" s="29">
        <v>104000000</v>
      </c>
      <c r="E529" s="1" t="s">
        <v>723</v>
      </c>
      <c r="F529" s="1" t="s">
        <v>766</v>
      </c>
    </row>
    <row r="530" spans="1:6" s="2" customFormat="1" ht="18">
      <c r="A530" s="1" t="s">
        <v>97</v>
      </c>
      <c r="B530" s="1"/>
      <c r="C530" s="46" t="s">
        <v>201</v>
      </c>
      <c r="D530" s="29">
        <f>SUM(D531:D536)</f>
        <v>3176160000</v>
      </c>
      <c r="E530" s="1" t="s">
        <v>723</v>
      </c>
      <c r="F530" s="1" t="s">
        <v>766</v>
      </c>
    </row>
    <row r="531" spans="1:6" s="2" customFormat="1" ht="18">
      <c r="A531" s="1" t="s">
        <v>97</v>
      </c>
      <c r="B531" s="1"/>
      <c r="C531" s="46" t="s">
        <v>65</v>
      </c>
      <c r="D531" s="29">
        <v>143520000</v>
      </c>
      <c r="E531" s="1" t="s">
        <v>723</v>
      </c>
      <c r="F531" s="1" t="s">
        <v>766</v>
      </c>
    </row>
    <row r="532" spans="1:6" s="2" customFormat="1" ht="18">
      <c r="A532" s="1" t="s">
        <v>97</v>
      </c>
      <c r="B532" s="1"/>
      <c r="C532" s="46" t="s">
        <v>66</v>
      </c>
      <c r="D532" s="29">
        <v>520000000</v>
      </c>
      <c r="E532" s="1" t="s">
        <v>723</v>
      </c>
      <c r="F532" s="1" t="s">
        <v>766</v>
      </c>
    </row>
    <row r="533" spans="1:6" s="2" customFormat="1" ht="18">
      <c r="A533" s="1" t="s">
        <v>97</v>
      </c>
      <c r="B533" s="1"/>
      <c r="C533" s="46" t="s">
        <v>67</v>
      </c>
      <c r="D533" s="29">
        <v>288080000</v>
      </c>
      <c r="E533" s="1" t="s">
        <v>723</v>
      </c>
      <c r="F533" s="1" t="s">
        <v>766</v>
      </c>
    </row>
    <row r="534" spans="1:6" s="2" customFormat="1" ht="18">
      <c r="A534" s="1" t="s">
        <v>97</v>
      </c>
      <c r="B534" s="1"/>
      <c r="C534" s="46" t="s">
        <v>108</v>
      </c>
      <c r="D534" s="29">
        <v>144560000</v>
      </c>
      <c r="E534" s="1" t="s">
        <v>723</v>
      </c>
      <c r="F534" s="1" t="s">
        <v>766</v>
      </c>
    </row>
    <row r="535" spans="1:6" s="2" customFormat="1" ht="18">
      <c r="A535" s="1" t="s">
        <v>97</v>
      </c>
      <c r="B535" s="1"/>
      <c r="C535" s="46" t="s">
        <v>300</v>
      </c>
      <c r="D535" s="29">
        <v>1040000000</v>
      </c>
      <c r="E535" s="1" t="s">
        <v>723</v>
      </c>
      <c r="F535" s="1" t="s">
        <v>766</v>
      </c>
    </row>
    <row r="536" spans="1:6" s="2" customFormat="1" ht="18">
      <c r="A536" s="1" t="s">
        <v>97</v>
      </c>
      <c r="B536" s="1"/>
      <c r="C536" s="46" t="s">
        <v>301</v>
      </c>
      <c r="D536" s="29">
        <v>1040000000</v>
      </c>
      <c r="E536" s="1" t="s">
        <v>723</v>
      </c>
      <c r="F536" s="1" t="s">
        <v>766</v>
      </c>
    </row>
    <row r="537" spans="1:6" s="2" customFormat="1" ht="18">
      <c r="A537" s="1" t="s">
        <v>97</v>
      </c>
      <c r="B537" s="1"/>
      <c r="C537" s="46" t="s">
        <v>302</v>
      </c>
      <c r="D537" s="29">
        <v>400000000</v>
      </c>
      <c r="E537" s="1" t="s">
        <v>723</v>
      </c>
      <c r="F537" s="1" t="s">
        <v>766</v>
      </c>
    </row>
    <row r="538" spans="1:6" s="2" customFormat="1" ht="18">
      <c r="A538" s="1" t="s">
        <v>97</v>
      </c>
      <c r="B538" s="1"/>
      <c r="C538" s="46" t="s">
        <v>229</v>
      </c>
      <c r="D538" s="29">
        <f>+D539+D541</f>
        <v>154960000</v>
      </c>
      <c r="E538" s="1" t="s">
        <v>723</v>
      </c>
      <c r="F538" s="1" t="s">
        <v>766</v>
      </c>
    </row>
    <row r="539" spans="1:6" s="2" customFormat="1" ht="18">
      <c r="A539" s="1" t="s">
        <v>97</v>
      </c>
      <c r="B539" s="1"/>
      <c r="C539" s="46" t="s">
        <v>186</v>
      </c>
      <c r="D539" s="29">
        <f>+D540</f>
        <v>41600000</v>
      </c>
      <c r="E539" s="1" t="s">
        <v>723</v>
      </c>
      <c r="F539" s="1" t="s">
        <v>766</v>
      </c>
    </row>
    <row r="540" spans="1:6" s="2" customFormat="1" ht="18">
      <c r="A540" s="1" t="s">
        <v>97</v>
      </c>
      <c r="B540" s="1"/>
      <c r="C540" s="46" t="s">
        <v>19</v>
      </c>
      <c r="D540" s="29">
        <v>41600000</v>
      </c>
      <c r="E540" s="1" t="s">
        <v>723</v>
      </c>
      <c r="F540" s="1" t="s">
        <v>766</v>
      </c>
    </row>
    <row r="541" spans="1:6" s="2" customFormat="1" ht="18">
      <c r="A541" s="1" t="s">
        <v>97</v>
      </c>
      <c r="B541" s="1"/>
      <c r="C541" s="46" t="s">
        <v>89</v>
      </c>
      <c r="D541" s="29">
        <f>SUM(D542:D543)</f>
        <v>113360000</v>
      </c>
      <c r="E541" s="1" t="s">
        <v>723</v>
      </c>
      <c r="F541" s="1" t="s">
        <v>766</v>
      </c>
    </row>
    <row r="542" spans="1:6" s="2" customFormat="1" ht="18">
      <c r="A542" s="1" t="s">
        <v>97</v>
      </c>
      <c r="B542" s="1"/>
      <c r="C542" s="46" t="s">
        <v>212</v>
      </c>
      <c r="D542" s="29">
        <v>1040000</v>
      </c>
      <c r="E542" s="1" t="s">
        <v>723</v>
      </c>
      <c r="F542" s="1" t="s">
        <v>766</v>
      </c>
    </row>
    <row r="543" spans="1:6" s="2" customFormat="1" ht="18">
      <c r="A543" s="1" t="s">
        <v>97</v>
      </c>
      <c r="B543" s="1"/>
      <c r="C543" s="46" t="s">
        <v>289</v>
      </c>
      <c r="D543" s="29">
        <v>112320000</v>
      </c>
      <c r="E543" s="1" t="s">
        <v>723</v>
      </c>
      <c r="F543" s="1" t="s">
        <v>766</v>
      </c>
    </row>
    <row r="544" spans="1:6" s="2" customFormat="1" ht="18">
      <c r="A544" s="1" t="s">
        <v>97</v>
      </c>
      <c r="B544" s="1"/>
      <c r="C544" s="46" t="s">
        <v>230</v>
      </c>
      <c r="D544" s="29">
        <f>+D545</f>
        <v>104</v>
      </c>
      <c r="E544" s="1" t="s">
        <v>723</v>
      </c>
      <c r="F544" s="1" t="s">
        <v>766</v>
      </c>
    </row>
    <row r="545" spans="1:6" s="2" customFormat="1" ht="18">
      <c r="A545" s="1" t="s">
        <v>97</v>
      </c>
      <c r="B545" s="1"/>
      <c r="C545" s="46" t="s">
        <v>80</v>
      </c>
      <c r="D545" s="29">
        <v>104</v>
      </c>
      <c r="E545" s="1" t="s">
        <v>723</v>
      </c>
      <c r="F545" s="1" t="s">
        <v>766</v>
      </c>
    </row>
    <row r="546" spans="1:6" s="2" customFormat="1" ht="18">
      <c r="A546" s="1" t="s">
        <v>97</v>
      </c>
      <c r="B546" s="1"/>
      <c r="C546" s="46" t="s">
        <v>151</v>
      </c>
      <c r="D546" s="29">
        <f>+D547</f>
        <v>5200000</v>
      </c>
      <c r="E546" s="1" t="s">
        <v>723</v>
      </c>
      <c r="F546" s="1" t="s">
        <v>766</v>
      </c>
    </row>
    <row r="547" spans="1:6" s="2" customFormat="1" ht="18">
      <c r="A547" s="1" t="s">
        <v>97</v>
      </c>
      <c r="B547" s="1"/>
      <c r="C547" s="46" t="s">
        <v>16</v>
      </c>
      <c r="D547" s="29">
        <v>5200000</v>
      </c>
      <c r="E547" s="1" t="s">
        <v>723</v>
      </c>
      <c r="F547" s="1" t="s">
        <v>766</v>
      </c>
    </row>
    <row r="548" spans="1:6" s="2" customFormat="1" ht="33">
      <c r="A548" s="1" t="s">
        <v>97</v>
      </c>
      <c r="B548" s="1"/>
      <c r="C548" s="34" t="s">
        <v>303</v>
      </c>
      <c r="D548" s="29">
        <f>+D549+D583+D589+D591</f>
        <v>10018939182</v>
      </c>
      <c r="E548" s="1" t="s">
        <v>723</v>
      </c>
      <c r="F548" s="1" t="s">
        <v>766</v>
      </c>
    </row>
    <row r="549" spans="1:6" s="2" customFormat="1" ht="18">
      <c r="A549" s="1" t="s">
        <v>97</v>
      </c>
      <c r="B549" s="1"/>
      <c r="C549" s="46" t="s">
        <v>277</v>
      </c>
      <c r="D549" s="29">
        <f>+D550+D568+D582</f>
        <v>9991899082</v>
      </c>
      <c r="E549" s="1" t="s">
        <v>723</v>
      </c>
      <c r="F549" s="1" t="s">
        <v>766</v>
      </c>
    </row>
    <row r="550" spans="1:6" s="2" customFormat="1" ht="18">
      <c r="A550" s="1" t="s">
        <v>97</v>
      </c>
      <c r="B550" s="1"/>
      <c r="C550" s="46" t="s">
        <v>54</v>
      </c>
      <c r="D550" s="29">
        <f>+D551+D556+D558+D559</f>
        <v>5655939200</v>
      </c>
      <c r="E550" s="1" t="s">
        <v>723</v>
      </c>
      <c r="F550" s="1" t="s">
        <v>766</v>
      </c>
    </row>
    <row r="551" spans="1:6" s="2" customFormat="1" ht="18">
      <c r="A551" s="1" t="s">
        <v>97</v>
      </c>
      <c r="B551" s="1"/>
      <c r="C551" s="46" t="s">
        <v>185</v>
      </c>
      <c r="D551" s="29">
        <f>SUM(D552:D555)</f>
        <v>4972000000</v>
      </c>
      <c r="E551" s="1" t="s">
        <v>723</v>
      </c>
      <c r="F551" s="1" t="s">
        <v>766</v>
      </c>
    </row>
    <row r="552" spans="1:6" s="2" customFormat="1" ht="18">
      <c r="A552" s="1" t="s">
        <v>97</v>
      </c>
      <c r="B552" s="1"/>
      <c r="C552" s="46" t="s">
        <v>291</v>
      </c>
      <c r="D552" s="29">
        <v>2780000000</v>
      </c>
      <c r="E552" s="1" t="s">
        <v>723</v>
      </c>
      <c r="F552" s="1" t="s">
        <v>766</v>
      </c>
    </row>
    <row r="553" spans="1:6" s="2" customFormat="1" ht="18">
      <c r="A553" s="1" t="s">
        <v>97</v>
      </c>
      <c r="B553" s="1"/>
      <c r="C553" s="46" t="s">
        <v>292</v>
      </c>
      <c r="D553" s="29">
        <v>152000000</v>
      </c>
      <c r="E553" s="1" t="s">
        <v>723</v>
      </c>
      <c r="F553" s="1" t="s">
        <v>766</v>
      </c>
    </row>
    <row r="554" spans="1:6" s="2" customFormat="1" ht="18">
      <c r="A554" s="1" t="s">
        <v>97</v>
      </c>
      <c r="B554" s="1"/>
      <c r="C554" s="46" t="s">
        <v>293</v>
      </c>
      <c r="D554" s="29">
        <v>1040000000</v>
      </c>
      <c r="E554" s="1" t="s">
        <v>723</v>
      </c>
      <c r="F554" s="1" t="s">
        <v>766</v>
      </c>
    </row>
    <row r="555" spans="1:6" s="2" customFormat="1" ht="18">
      <c r="A555" s="1" t="s">
        <v>97</v>
      </c>
      <c r="B555" s="1"/>
      <c r="C555" s="46" t="s">
        <v>294</v>
      </c>
      <c r="D555" s="29">
        <v>1000000000</v>
      </c>
      <c r="E555" s="1" t="s">
        <v>723</v>
      </c>
      <c r="F555" s="1" t="s">
        <v>766</v>
      </c>
    </row>
    <row r="556" spans="1:6" s="2" customFormat="1" ht="18">
      <c r="A556" s="1" t="s">
        <v>97</v>
      </c>
      <c r="B556" s="1"/>
      <c r="C556" s="46" t="s">
        <v>444</v>
      </c>
      <c r="D556" s="29">
        <f>SUM(D557:D557)</f>
        <v>260000000</v>
      </c>
      <c r="E556" s="1" t="s">
        <v>723</v>
      </c>
      <c r="F556" s="1" t="s">
        <v>766</v>
      </c>
    </row>
    <row r="557" spans="1:6" s="2" customFormat="1" ht="18">
      <c r="A557" s="1" t="s">
        <v>97</v>
      </c>
      <c r="B557" s="1"/>
      <c r="C557" s="46" t="s">
        <v>295</v>
      </c>
      <c r="D557" s="29">
        <v>260000000</v>
      </c>
      <c r="E557" s="1" t="s">
        <v>723</v>
      </c>
      <c r="F557" s="1" t="s">
        <v>766</v>
      </c>
    </row>
    <row r="558" spans="1:6" s="2" customFormat="1" ht="18">
      <c r="A558" s="1" t="s">
        <v>97</v>
      </c>
      <c r="B558" s="1"/>
      <c r="C558" s="46" t="s">
        <v>445</v>
      </c>
      <c r="D558" s="29">
        <v>1040000</v>
      </c>
      <c r="E558" s="1" t="s">
        <v>723</v>
      </c>
      <c r="F558" s="1" t="s">
        <v>766</v>
      </c>
    </row>
    <row r="559" spans="1:6" s="2" customFormat="1" ht="18">
      <c r="A559" s="1" t="s">
        <v>97</v>
      </c>
      <c r="B559" s="1"/>
      <c r="C559" s="46" t="s">
        <v>150</v>
      </c>
      <c r="D559" s="29">
        <f>SUM(D560:D567)</f>
        <v>422899200</v>
      </c>
      <c r="E559" s="1" t="s">
        <v>723</v>
      </c>
      <c r="F559" s="1" t="s">
        <v>766</v>
      </c>
    </row>
    <row r="560" spans="1:6" s="2" customFormat="1" ht="18">
      <c r="A560" s="1" t="s">
        <v>97</v>
      </c>
      <c r="B560" s="1"/>
      <c r="C560" s="46" t="s">
        <v>142</v>
      </c>
      <c r="D560" s="29">
        <v>76960000</v>
      </c>
      <c r="E560" s="1" t="s">
        <v>723</v>
      </c>
      <c r="F560" s="1" t="s">
        <v>766</v>
      </c>
    </row>
    <row r="561" spans="1:6" s="2" customFormat="1" ht="18">
      <c r="A561" s="1" t="s">
        <v>97</v>
      </c>
      <c r="B561" s="1"/>
      <c r="C561" s="46" t="s">
        <v>143</v>
      </c>
      <c r="D561" s="29">
        <v>108160000</v>
      </c>
      <c r="E561" s="1" t="s">
        <v>723</v>
      </c>
      <c r="F561" s="1" t="s">
        <v>766</v>
      </c>
    </row>
    <row r="562" spans="1:6" s="2" customFormat="1" ht="18">
      <c r="A562" s="1" t="s">
        <v>97</v>
      </c>
      <c r="B562" s="1"/>
      <c r="C562" s="46" t="s">
        <v>146</v>
      </c>
      <c r="D562" s="29">
        <v>52000000</v>
      </c>
      <c r="E562" s="1" t="s">
        <v>723</v>
      </c>
      <c r="F562" s="1" t="s">
        <v>766</v>
      </c>
    </row>
    <row r="563" spans="1:6" s="2" customFormat="1" ht="18">
      <c r="A563" s="1" t="s">
        <v>97</v>
      </c>
      <c r="B563" s="1"/>
      <c r="C563" s="46" t="s">
        <v>147</v>
      </c>
      <c r="D563" s="29">
        <v>52000000</v>
      </c>
      <c r="E563" s="1" t="s">
        <v>723</v>
      </c>
      <c r="F563" s="1" t="s">
        <v>766</v>
      </c>
    </row>
    <row r="564" spans="1:6" s="2" customFormat="1" ht="18">
      <c r="A564" s="1" t="s">
        <v>97</v>
      </c>
      <c r="B564" s="1"/>
      <c r="C564" s="46" t="s">
        <v>279</v>
      </c>
      <c r="D564" s="29">
        <v>5408000</v>
      </c>
      <c r="E564" s="1" t="s">
        <v>723</v>
      </c>
      <c r="F564" s="1" t="s">
        <v>766</v>
      </c>
    </row>
    <row r="565" spans="1:6" s="2" customFormat="1" ht="18">
      <c r="A565" s="1" t="s">
        <v>97</v>
      </c>
      <c r="B565" s="1"/>
      <c r="C565" s="46" t="s">
        <v>148</v>
      </c>
      <c r="D565" s="29">
        <v>1331200</v>
      </c>
      <c r="E565" s="1" t="s">
        <v>723</v>
      </c>
      <c r="F565" s="1" t="s">
        <v>766</v>
      </c>
    </row>
    <row r="566" spans="1:6" s="2" customFormat="1" ht="18">
      <c r="A566" s="1" t="s">
        <v>97</v>
      </c>
      <c r="B566" s="1"/>
      <c r="C566" s="46" t="s">
        <v>296</v>
      </c>
      <c r="D566" s="29">
        <v>100000000</v>
      </c>
      <c r="E566" s="1" t="s">
        <v>723</v>
      </c>
      <c r="F566" s="1" t="s">
        <v>766</v>
      </c>
    </row>
    <row r="567" spans="1:6" s="2" customFormat="1" ht="18">
      <c r="A567" s="1" t="s">
        <v>97</v>
      </c>
      <c r="B567" s="1"/>
      <c r="C567" s="46" t="s">
        <v>297</v>
      </c>
      <c r="D567" s="29">
        <v>27040000</v>
      </c>
      <c r="E567" s="1" t="s">
        <v>723</v>
      </c>
      <c r="F567" s="1" t="s">
        <v>766</v>
      </c>
    </row>
    <row r="568" spans="1:6" s="2" customFormat="1" ht="18">
      <c r="A568" s="1" t="s">
        <v>97</v>
      </c>
      <c r="B568" s="1"/>
      <c r="C568" s="46" t="s">
        <v>200</v>
      </c>
      <c r="D568" s="29">
        <f>+D569+D575</f>
        <v>4008160104</v>
      </c>
      <c r="E568" s="1" t="s">
        <v>723</v>
      </c>
      <c r="F568" s="1" t="s">
        <v>766</v>
      </c>
    </row>
    <row r="569" spans="1:6" s="2" customFormat="1" ht="18">
      <c r="A569" s="1" t="s">
        <v>97</v>
      </c>
      <c r="B569" s="1"/>
      <c r="C569" s="46" t="s">
        <v>73</v>
      </c>
      <c r="D569" s="29">
        <f>SUM(D570:D574)</f>
        <v>936000104</v>
      </c>
      <c r="E569" s="1" t="s">
        <v>723</v>
      </c>
      <c r="F569" s="1" t="s">
        <v>766</v>
      </c>
    </row>
    <row r="570" spans="1:6" s="2" customFormat="1" ht="18">
      <c r="A570" s="1" t="s">
        <v>97</v>
      </c>
      <c r="B570" s="1"/>
      <c r="C570" s="46" t="s">
        <v>18</v>
      </c>
      <c r="D570" s="29">
        <v>624000000</v>
      </c>
      <c r="E570" s="1" t="s">
        <v>723</v>
      </c>
      <c r="F570" s="1" t="s">
        <v>766</v>
      </c>
    </row>
    <row r="571" spans="1:6" s="2" customFormat="1" ht="18">
      <c r="A571" s="1" t="s">
        <v>97</v>
      </c>
      <c r="B571" s="1"/>
      <c r="C571" s="46" t="s">
        <v>280</v>
      </c>
      <c r="D571" s="29">
        <v>104000000</v>
      </c>
      <c r="E571" s="1" t="s">
        <v>723</v>
      </c>
      <c r="F571" s="1" t="s">
        <v>766</v>
      </c>
    </row>
    <row r="572" spans="1:6" s="2" customFormat="1" ht="18">
      <c r="A572" s="1" t="s">
        <v>97</v>
      </c>
      <c r="B572" s="1"/>
      <c r="C572" s="46" t="s">
        <v>29</v>
      </c>
      <c r="D572" s="29">
        <v>104000000</v>
      </c>
      <c r="E572" s="1" t="s">
        <v>723</v>
      </c>
      <c r="F572" s="1" t="s">
        <v>766</v>
      </c>
    </row>
    <row r="573" spans="1:6" s="2" customFormat="1" ht="18">
      <c r="A573" s="1" t="s">
        <v>97</v>
      </c>
      <c r="B573" s="1"/>
      <c r="C573" s="46" t="s">
        <v>298</v>
      </c>
      <c r="D573" s="29">
        <v>104000000</v>
      </c>
      <c r="E573" s="1" t="s">
        <v>723</v>
      </c>
      <c r="F573" s="1" t="s">
        <v>766</v>
      </c>
    </row>
    <row r="574" spans="1:6" s="2" customFormat="1" ht="18">
      <c r="A574" s="1" t="s">
        <v>97</v>
      </c>
      <c r="B574" s="1"/>
      <c r="C574" s="46" t="s">
        <v>299</v>
      </c>
      <c r="D574" s="29">
        <v>104</v>
      </c>
      <c r="E574" s="1" t="s">
        <v>723</v>
      </c>
      <c r="F574" s="1" t="s">
        <v>766</v>
      </c>
    </row>
    <row r="575" spans="1:6" s="2" customFormat="1" ht="18">
      <c r="A575" s="1" t="s">
        <v>97</v>
      </c>
      <c r="B575" s="1"/>
      <c r="C575" s="46" t="s">
        <v>201</v>
      </c>
      <c r="D575" s="29">
        <f>SUM(D576:D581)</f>
        <v>3072160000</v>
      </c>
      <c r="E575" s="1" t="s">
        <v>723</v>
      </c>
      <c r="F575" s="1" t="s">
        <v>766</v>
      </c>
    </row>
    <row r="576" spans="1:6" s="2" customFormat="1" ht="18">
      <c r="A576" s="1" t="s">
        <v>97</v>
      </c>
      <c r="B576" s="1"/>
      <c r="C576" s="46" t="s">
        <v>65</v>
      </c>
      <c r="D576" s="29">
        <v>143520000</v>
      </c>
      <c r="E576" s="1" t="s">
        <v>723</v>
      </c>
      <c r="F576" s="1" t="s">
        <v>766</v>
      </c>
    </row>
    <row r="577" spans="1:6" s="2" customFormat="1" ht="18">
      <c r="A577" s="1" t="s">
        <v>97</v>
      </c>
      <c r="B577" s="1"/>
      <c r="C577" s="46" t="s">
        <v>66</v>
      </c>
      <c r="D577" s="29">
        <v>520000000</v>
      </c>
      <c r="E577" s="1" t="s">
        <v>723</v>
      </c>
      <c r="F577" s="1" t="s">
        <v>766</v>
      </c>
    </row>
    <row r="578" spans="1:6" s="2" customFormat="1" ht="18">
      <c r="A578" s="1" t="s">
        <v>97</v>
      </c>
      <c r="B578" s="1"/>
      <c r="C578" s="46" t="s">
        <v>67</v>
      </c>
      <c r="D578" s="29">
        <v>184080000</v>
      </c>
      <c r="E578" s="1" t="s">
        <v>723</v>
      </c>
      <c r="F578" s="1" t="s">
        <v>766</v>
      </c>
    </row>
    <row r="579" spans="1:6" s="2" customFormat="1" ht="18">
      <c r="A579" s="1" t="s">
        <v>97</v>
      </c>
      <c r="B579" s="1"/>
      <c r="C579" s="46" t="s">
        <v>108</v>
      </c>
      <c r="D579" s="29">
        <v>144560000</v>
      </c>
      <c r="E579" s="1" t="s">
        <v>723</v>
      </c>
      <c r="F579" s="1" t="s">
        <v>766</v>
      </c>
    </row>
    <row r="580" spans="1:6" s="2" customFormat="1" ht="18">
      <c r="A580" s="1" t="s">
        <v>97</v>
      </c>
      <c r="B580" s="1"/>
      <c r="C580" s="46" t="s">
        <v>300</v>
      </c>
      <c r="D580" s="29">
        <v>1040000000</v>
      </c>
      <c r="E580" s="1" t="s">
        <v>723</v>
      </c>
      <c r="F580" s="1" t="s">
        <v>766</v>
      </c>
    </row>
    <row r="581" spans="1:6" s="2" customFormat="1" ht="18">
      <c r="A581" s="1" t="s">
        <v>97</v>
      </c>
      <c r="B581" s="1"/>
      <c r="C581" s="46" t="s">
        <v>301</v>
      </c>
      <c r="D581" s="29">
        <v>1040000000</v>
      </c>
      <c r="E581" s="1" t="s">
        <v>723</v>
      </c>
      <c r="F581" s="1" t="s">
        <v>766</v>
      </c>
    </row>
    <row r="582" spans="1:6" s="2" customFormat="1" ht="18">
      <c r="A582" s="1" t="s">
        <v>97</v>
      </c>
      <c r="B582" s="1"/>
      <c r="C582" s="46" t="s">
        <v>447</v>
      </c>
      <c r="D582" s="29">
        <v>327799778</v>
      </c>
      <c r="E582" s="1" t="s">
        <v>723</v>
      </c>
      <c r="F582" s="1" t="s">
        <v>766</v>
      </c>
    </row>
    <row r="583" spans="1:6" s="2" customFormat="1" ht="18">
      <c r="A583" s="1" t="s">
        <v>97</v>
      </c>
      <c r="B583" s="1"/>
      <c r="C583" s="46" t="s">
        <v>229</v>
      </c>
      <c r="D583" s="29">
        <f>+D584+D586</f>
        <v>21632000</v>
      </c>
      <c r="E583" s="1" t="s">
        <v>723</v>
      </c>
      <c r="F583" s="1" t="s">
        <v>766</v>
      </c>
    </row>
    <row r="584" spans="1:6" s="2" customFormat="1" ht="18">
      <c r="A584" s="1" t="s">
        <v>97</v>
      </c>
      <c r="B584" s="1"/>
      <c r="C584" s="46" t="s">
        <v>186</v>
      </c>
      <c r="D584" s="29">
        <f>+D585</f>
        <v>5408000</v>
      </c>
      <c r="E584" s="1" t="s">
        <v>723</v>
      </c>
      <c r="F584" s="1" t="s">
        <v>766</v>
      </c>
    </row>
    <row r="585" spans="1:6" s="2" customFormat="1" ht="18">
      <c r="A585" s="1" t="s">
        <v>97</v>
      </c>
      <c r="B585" s="1"/>
      <c r="C585" s="46" t="s">
        <v>19</v>
      </c>
      <c r="D585" s="29">
        <v>5408000</v>
      </c>
      <c r="E585" s="1" t="s">
        <v>723</v>
      </c>
      <c r="F585" s="1" t="s">
        <v>766</v>
      </c>
    </row>
    <row r="586" spans="1:6" s="2" customFormat="1" ht="18">
      <c r="A586" s="1" t="s">
        <v>97</v>
      </c>
      <c r="B586" s="1"/>
      <c r="C586" s="46" t="s">
        <v>89</v>
      </c>
      <c r="D586" s="29">
        <f>SUM(D587:D588)</f>
        <v>16224000</v>
      </c>
      <c r="E586" s="1" t="s">
        <v>723</v>
      </c>
      <c r="F586" s="1" t="s">
        <v>766</v>
      </c>
    </row>
    <row r="587" spans="1:6" s="2" customFormat="1" ht="18">
      <c r="A587" s="1" t="s">
        <v>97</v>
      </c>
      <c r="B587" s="1"/>
      <c r="C587" s="46" t="s">
        <v>212</v>
      </c>
      <c r="D587" s="29">
        <v>5408000</v>
      </c>
      <c r="E587" s="1" t="s">
        <v>723</v>
      </c>
      <c r="F587" s="1" t="s">
        <v>766</v>
      </c>
    </row>
    <row r="588" spans="1:6" s="2" customFormat="1" ht="18">
      <c r="A588" s="1" t="s">
        <v>97</v>
      </c>
      <c r="B588" s="1"/>
      <c r="C588" s="46" t="s">
        <v>289</v>
      </c>
      <c r="D588" s="29">
        <v>10816000</v>
      </c>
      <c r="E588" s="1" t="s">
        <v>723</v>
      </c>
      <c r="F588" s="1" t="s">
        <v>766</v>
      </c>
    </row>
    <row r="589" spans="1:6" s="2" customFormat="1" ht="18">
      <c r="A589" s="1" t="s">
        <v>97</v>
      </c>
      <c r="B589" s="1"/>
      <c r="C589" s="46" t="s">
        <v>230</v>
      </c>
      <c r="D589" s="29">
        <f>+D590</f>
        <v>100</v>
      </c>
      <c r="E589" s="1" t="s">
        <v>723</v>
      </c>
      <c r="F589" s="1" t="s">
        <v>766</v>
      </c>
    </row>
    <row r="590" spans="1:6" s="2" customFormat="1" ht="18">
      <c r="A590" s="1" t="s">
        <v>97</v>
      </c>
      <c r="B590" s="1"/>
      <c r="C590" s="46" t="s">
        <v>80</v>
      </c>
      <c r="D590" s="29">
        <v>100</v>
      </c>
      <c r="E590" s="1" t="s">
        <v>723</v>
      </c>
      <c r="F590" s="1" t="s">
        <v>766</v>
      </c>
    </row>
    <row r="591" spans="1:6" s="2" customFormat="1" ht="18">
      <c r="A591" s="1" t="s">
        <v>97</v>
      </c>
      <c r="B591" s="1"/>
      <c r="C591" s="46" t="s">
        <v>151</v>
      </c>
      <c r="D591" s="29">
        <f>+D592</f>
        <v>5408000</v>
      </c>
      <c r="E591" s="1" t="s">
        <v>723</v>
      </c>
      <c r="F591" s="1" t="s">
        <v>766</v>
      </c>
    </row>
    <row r="592" spans="1:6" s="2" customFormat="1" ht="18">
      <c r="A592" s="1" t="s">
        <v>97</v>
      </c>
      <c r="B592" s="1"/>
      <c r="C592" s="46" t="s">
        <v>16</v>
      </c>
      <c r="D592" s="29">
        <v>5408000</v>
      </c>
      <c r="E592" s="1" t="s">
        <v>723</v>
      </c>
      <c r="F592" s="1" t="s">
        <v>766</v>
      </c>
    </row>
    <row r="593" spans="1:6" s="2" customFormat="1" ht="18">
      <c r="A593" s="1" t="s">
        <v>97</v>
      </c>
      <c r="B593" s="1"/>
      <c r="C593" s="46" t="s">
        <v>304</v>
      </c>
      <c r="D593" s="29">
        <f>SUM(D594:D596)</f>
        <v>5776862284</v>
      </c>
      <c r="E593" s="1" t="s">
        <v>723</v>
      </c>
      <c r="F593" s="1" t="s">
        <v>766</v>
      </c>
    </row>
    <row r="594" spans="1:6" s="2" customFormat="1" ht="19.5">
      <c r="A594" s="1" t="s">
        <v>97</v>
      </c>
      <c r="B594" s="5"/>
      <c r="C594" s="46" t="s">
        <v>305</v>
      </c>
      <c r="D594" s="29">
        <f>4000000000-268340928</f>
        <v>3731659072</v>
      </c>
      <c r="E594" s="1" t="s">
        <v>723</v>
      </c>
      <c r="F594" s="1" t="s">
        <v>766</v>
      </c>
    </row>
    <row r="595" spans="1:6" s="2" customFormat="1" ht="19.5">
      <c r="A595" s="1" t="s">
        <v>97</v>
      </c>
      <c r="B595" s="5"/>
      <c r="C595" s="46" t="s">
        <v>306</v>
      </c>
      <c r="D595" s="29">
        <v>313446252</v>
      </c>
      <c r="E595" s="1" t="s">
        <v>723</v>
      </c>
      <c r="F595" s="1" t="s">
        <v>766</v>
      </c>
    </row>
    <row r="596" spans="1:6" s="2" customFormat="1" ht="33">
      <c r="A596" s="1" t="s">
        <v>97</v>
      </c>
      <c r="B596" s="5"/>
      <c r="C596" s="34" t="s">
        <v>481</v>
      </c>
      <c r="D596" s="29">
        <f>1463416032+268340928</f>
        <v>1731756960</v>
      </c>
      <c r="E596" s="1" t="s">
        <v>723</v>
      </c>
      <c r="F596" s="1" t="s">
        <v>766</v>
      </c>
    </row>
    <row r="597" spans="1:6" s="2" customFormat="1" ht="19.5">
      <c r="A597" s="1" t="s">
        <v>97</v>
      </c>
      <c r="B597" s="5"/>
      <c r="C597" s="46" t="s">
        <v>448</v>
      </c>
      <c r="D597" s="29">
        <f>SUM(D598:D601)</f>
        <v>471080000</v>
      </c>
      <c r="E597" s="1" t="s">
        <v>723</v>
      </c>
      <c r="F597" s="1" t="s">
        <v>766</v>
      </c>
    </row>
    <row r="598" spans="1:6" s="2" customFormat="1" ht="19.5">
      <c r="A598" s="1" t="s">
        <v>97</v>
      </c>
      <c r="B598" s="6"/>
      <c r="C598" s="46" t="s">
        <v>449</v>
      </c>
      <c r="D598" s="29">
        <v>312000000</v>
      </c>
      <c r="E598" s="1" t="s">
        <v>723</v>
      </c>
      <c r="F598" s="1" t="s">
        <v>766</v>
      </c>
    </row>
    <row r="599" spans="1:6" s="2" customFormat="1" ht="19.5">
      <c r="A599" s="1" t="s">
        <v>97</v>
      </c>
      <c r="B599" s="6"/>
      <c r="C599" s="46" t="s">
        <v>307</v>
      </c>
      <c r="D599" s="29">
        <v>54080000</v>
      </c>
      <c r="E599" s="1" t="s">
        <v>723</v>
      </c>
      <c r="F599" s="1" t="s">
        <v>766</v>
      </c>
    </row>
    <row r="600" spans="1:6" s="2" customFormat="1" ht="19.5">
      <c r="A600" s="1" t="s">
        <v>97</v>
      </c>
      <c r="B600" s="6"/>
      <c r="C600" s="46" t="s">
        <v>33</v>
      </c>
      <c r="D600" s="29">
        <v>5000000</v>
      </c>
      <c r="E600" s="1" t="s">
        <v>723</v>
      </c>
      <c r="F600" s="1" t="s">
        <v>766</v>
      </c>
    </row>
    <row r="601" spans="1:6" s="2" customFormat="1" ht="19.5">
      <c r="A601" s="1" t="s">
        <v>97</v>
      </c>
      <c r="B601" s="5"/>
      <c r="C601" s="46" t="s">
        <v>450</v>
      </c>
      <c r="D601" s="29">
        <v>100000000</v>
      </c>
      <c r="E601" s="1" t="s">
        <v>723</v>
      </c>
      <c r="F601" s="1" t="s">
        <v>766</v>
      </c>
    </row>
    <row r="602" spans="1:6" s="2" customFormat="1" ht="19.5">
      <c r="A602" s="1" t="s">
        <v>97</v>
      </c>
      <c r="B602" s="5"/>
      <c r="C602" s="46" t="s">
        <v>308</v>
      </c>
      <c r="D602" s="29">
        <f>+D603+D610+D614+D618</f>
        <v>1374000000</v>
      </c>
      <c r="E602" s="1" t="s">
        <v>723</v>
      </c>
      <c r="F602" s="1" t="s">
        <v>766</v>
      </c>
    </row>
    <row r="603" spans="1:6" s="2" customFormat="1" ht="19.5">
      <c r="A603" s="1" t="s">
        <v>97</v>
      </c>
      <c r="B603" s="5"/>
      <c r="C603" s="46" t="s">
        <v>309</v>
      </c>
      <c r="D603" s="29">
        <f>SUM(D604:D609)</f>
        <v>160400000</v>
      </c>
      <c r="E603" s="1" t="s">
        <v>723</v>
      </c>
      <c r="F603" s="1" t="s">
        <v>766</v>
      </c>
    </row>
    <row r="604" spans="1:6" s="2" customFormat="1" ht="19.5">
      <c r="A604" s="1" t="s">
        <v>97</v>
      </c>
      <c r="B604" s="5"/>
      <c r="C604" s="46" t="s">
        <v>310</v>
      </c>
      <c r="D604" s="29">
        <v>50000000</v>
      </c>
      <c r="E604" s="1" t="s">
        <v>723</v>
      </c>
      <c r="F604" s="1" t="s">
        <v>766</v>
      </c>
    </row>
    <row r="605" spans="1:6" s="2" customFormat="1" ht="19.5">
      <c r="A605" s="1" t="s">
        <v>97</v>
      </c>
      <c r="B605" s="5"/>
      <c r="C605" s="46" t="s">
        <v>32</v>
      </c>
      <c r="D605" s="29">
        <v>20000000</v>
      </c>
      <c r="E605" s="1" t="s">
        <v>723</v>
      </c>
      <c r="F605" s="1" t="s">
        <v>766</v>
      </c>
    </row>
    <row r="606" spans="1:6" s="2" customFormat="1" ht="19.5">
      <c r="A606" s="1" t="s">
        <v>97</v>
      </c>
      <c r="B606" s="5"/>
      <c r="C606" s="46" t="s">
        <v>311</v>
      </c>
      <c r="D606" s="29">
        <v>10400000</v>
      </c>
      <c r="E606" s="1" t="s">
        <v>723</v>
      </c>
      <c r="F606" s="1" t="s">
        <v>766</v>
      </c>
    </row>
    <row r="607" spans="1:6" s="2" customFormat="1" ht="19.5">
      <c r="A607" s="1" t="s">
        <v>97</v>
      </c>
      <c r="B607" s="5"/>
      <c r="C607" s="22" t="s">
        <v>451</v>
      </c>
      <c r="D607" s="29">
        <v>50000000</v>
      </c>
      <c r="E607" s="1" t="s">
        <v>723</v>
      </c>
      <c r="F607" s="1" t="s">
        <v>766</v>
      </c>
    </row>
    <row r="608" spans="1:6" s="2" customFormat="1" ht="19.5">
      <c r="A608" s="1" t="s">
        <v>97</v>
      </c>
      <c r="B608" s="5"/>
      <c r="C608" s="22" t="s">
        <v>33</v>
      </c>
      <c r="D608" s="29">
        <v>20000000</v>
      </c>
      <c r="E608" s="1" t="s">
        <v>723</v>
      </c>
      <c r="F608" s="1" t="s">
        <v>766</v>
      </c>
    </row>
    <row r="609" spans="1:6" s="2" customFormat="1" ht="19.5">
      <c r="A609" s="1" t="s">
        <v>97</v>
      </c>
      <c r="B609" s="5"/>
      <c r="C609" s="22" t="s">
        <v>452</v>
      </c>
      <c r="D609" s="29">
        <v>10000000</v>
      </c>
      <c r="E609" s="1" t="s">
        <v>723</v>
      </c>
      <c r="F609" s="1" t="s">
        <v>766</v>
      </c>
    </row>
    <row r="610" spans="1:6" s="2" customFormat="1" ht="19.5">
      <c r="A610" s="1" t="s">
        <v>97</v>
      </c>
      <c r="B610" s="5"/>
      <c r="C610" s="22" t="s">
        <v>312</v>
      </c>
      <c r="D610" s="29">
        <f>SUM(D611:D613)</f>
        <v>1133600000</v>
      </c>
      <c r="E610" s="1" t="s">
        <v>723</v>
      </c>
      <c r="F610" s="1" t="s">
        <v>766</v>
      </c>
    </row>
    <row r="611" spans="1:6" s="2" customFormat="1" ht="19.5">
      <c r="A611" s="1" t="s">
        <v>97</v>
      </c>
      <c r="B611" s="5"/>
      <c r="C611" s="22" t="s">
        <v>313</v>
      </c>
      <c r="D611" s="29">
        <v>520000000</v>
      </c>
      <c r="E611" s="1" t="s">
        <v>723</v>
      </c>
      <c r="F611" s="1" t="s">
        <v>766</v>
      </c>
    </row>
    <row r="612" spans="1:6" s="2" customFormat="1" ht="19.5">
      <c r="A612" s="1" t="s">
        <v>97</v>
      </c>
      <c r="B612" s="5"/>
      <c r="C612" s="22" t="s">
        <v>369</v>
      </c>
      <c r="D612" s="29">
        <v>72800000</v>
      </c>
      <c r="E612" s="1" t="s">
        <v>723</v>
      </c>
      <c r="F612" s="1" t="s">
        <v>766</v>
      </c>
    </row>
    <row r="613" spans="1:6" s="2" customFormat="1" ht="19.5">
      <c r="A613" s="1" t="s">
        <v>97</v>
      </c>
      <c r="B613" s="5"/>
      <c r="C613" s="22" t="s">
        <v>314</v>
      </c>
      <c r="D613" s="29">
        <v>540800000</v>
      </c>
      <c r="E613" s="1" t="s">
        <v>723</v>
      </c>
      <c r="F613" s="1" t="s">
        <v>766</v>
      </c>
    </row>
    <row r="614" spans="1:6" s="2" customFormat="1" ht="19.5">
      <c r="A614" s="1" t="s">
        <v>97</v>
      </c>
      <c r="B614" s="5"/>
      <c r="C614" s="22" t="s">
        <v>453</v>
      </c>
      <c r="D614" s="29">
        <f>SUM(D615:D617)</f>
        <v>40000000</v>
      </c>
      <c r="E614" s="1" t="s">
        <v>723</v>
      </c>
      <c r="F614" s="1" t="s">
        <v>766</v>
      </c>
    </row>
    <row r="615" spans="1:6" s="2" customFormat="1" ht="19.5">
      <c r="A615" s="1" t="s">
        <v>97</v>
      </c>
      <c r="B615" s="5"/>
      <c r="C615" s="39" t="s">
        <v>454</v>
      </c>
      <c r="D615" s="29">
        <v>5000000</v>
      </c>
      <c r="E615" s="1" t="s">
        <v>723</v>
      </c>
      <c r="F615" s="1" t="s">
        <v>766</v>
      </c>
    </row>
    <row r="616" spans="1:6" s="2" customFormat="1" ht="19.5">
      <c r="A616" s="1" t="s">
        <v>97</v>
      </c>
      <c r="B616" s="5"/>
      <c r="C616" s="39" t="s">
        <v>455</v>
      </c>
      <c r="D616" s="29">
        <v>15000000</v>
      </c>
      <c r="E616" s="1" t="s">
        <v>723</v>
      </c>
      <c r="F616" s="1" t="s">
        <v>766</v>
      </c>
    </row>
    <row r="617" spans="1:6" s="2" customFormat="1" ht="19.5">
      <c r="A617" s="1" t="s">
        <v>97</v>
      </c>
      <c r="B617" s="5"/>
      <c r="C617" s="22" t="s">
        <v>456</v>
      </c>
      <c r="D617" s="29">
        <v>20000000</v>
      </c>
      <c r="E617" s="1" t="s">
        <v>723</v>
      </c>
      <c r="F617" s="1" t="s">
        <v>766</v>
      </c>
    </row>
    <row r="618" spans="1:6" s="2" customFormat="1" ht="19.5">
      <c r="A618" s="1" t="s">
        <v>97</v>
      </c>
      <c r="B618" s="5"/>
      <c r="C618" s="39" t="s">
        <v>457</v>
      </c>
      <c r="D618" s="29">
        <f>SUM(D619:D621)</f>
        <v>40000000</v>
      </c>
      <c r="E618" s="1" t="s">
        <v>723</v>
      </c>
      <c r="F618" s="1" t="s">
        <v>766</v>
      </c>
    </row>
    <row r="619" spans="1:6" s="2" customFormat="1" ht="19.5">
      <c r="A619" s="1" t="s">
        <v>97</v>
      </c>
      <c r="B619" s="5"/>
      <c r="C619" s="39" t="s">
        <v>458</v>
      </c>
      <c r="D619" s="29">
        <v>10000000</v>
      </c>
      <c r="E619" s="1" t="s">
        <v>723</v>
      </c>
      <c r="F619" s="1" t="s">
        <v>766</v>
      </c>
    </row>
    <row r="620" spans="1:6" s="2" customFormat="1" ht="19.5">
      <c r="A620" s="1" t="s">
        <v>97</v>
      </c>
      <c r="B620" s="5"/>
      <c r="C620" s="39" t="s">
        <v>459</v>
      </c>
      <c r="D620" s="29">
        <v>20000000</v>
      </c>
      <c r="E620" s="1" t="s">
        <v>723</v>
      </c>
      <c r="F620" s="1" t="s">
        <v>766</v>
      </c>
    </row>
    <row r="621" spans="1:6" s="2" customFormat="1" ht="19.5">
      <c r="A621" s="1" t="s">
        <v>97</v>
      </c>
      <c r="B621" s="5"/>
      <c r="C621" s="22" t="s">
        <v>460</v>
      </c>
      <c r="D621" s="29">
        <v>10000000</v>
      </c>
      <c r="E621" s="1" t="s">
        <v>723</v>
      </c>
      <c r="F621" s="1" t="s">
        <v>766</v>
      </c>
    </row>
    <row r="622" spans="1:6" s="2" customFormat="1" ht="33">
      <c r="A622" s="1" t="s">
        <v>97</v>
      </c>
      <c r="B622" s="5"/>
      <c r="C622" s="34" t="s">
        <v>315</v>
      </c>
      <c r="D622" s="29">
        <f>+D623+D658+D664</f>
        <v>651455882</v>
      </c>
      <c r="E622" s="1" t="s">
        <v>723</v>
      </c>
      <c r="F622" s="1" t="s">
        <v>766</v>
      </c>
    </row>
    <row r="623" spans="1:6" s="2" customFormat="1" ht="19.5">
      <c r="A623" s="1" t="s">
        <v>97</v>
      </c>
      <c r="B623" s="5"/>
      <c r="C623" s="39" t="s">
        <v>277</v>
      </c>
      <c r="D623" s="29">
        <f>+D624+D641</f>
        <v>215991672</v>
      </c>
      <c r="E623" s="1" t="s">
        <v>723</v>
      </c>
      <c r="F623" s="1" t="s">
        <v>766</v>
      </c>
    </row>
    <row r="624" spans="1:6" s="2" customFormat="1" ht="19.5">
      <c r="A624" s="1" t="s">
        <v>97</v>
      </c>
      <c r="B624" s="5"/>
      <c r="C624" s="39" t="s">
        <v>316</v>
      </c>
      <c r="D624" s="29">
        <f>+D625+D632</f>
        <v>150887464</v>
      </c>
      <c r="E624" s="1" t="s">
        <v>723</v>
      </c>
      <c r="F624" s="1" t="s">
        <v>766</v>
      </c>
    </row>
    <row r="625" spans="1:6" s="2" customFormat="1" ht="19.5">
      <c r="A625" s="1" t="s">
        <v>97</v>
      </c>
      <c r="B625" s="5"/>
      <c r="C625" s="39" t="s">
        <v>185</v>
      </c>
      <c r="D625" s="29">
        <f>SUM(D626:D631)</f>
        <v>128627200</v>
      </c>
      <c r="E625" s="1" t="s">
        <v>723</v>
      </c>
      <c r="F625" s="1" t="s">
        <v>766</v>
      </c>
    </row>
    <row r="626" spans="1:6" s="2" customFormat="1" ht="19.5">
      <c r="A626" s="1" t="s">
        <v>97</v>
      </c>
      <c r="B626" s="5"/>
      <c r="C626" s="46" t="s">
        <v>140</v>
      </c>
      <c r="D626" s="29">
        <v>95680000</v>
      </c>
      <c r="E626" s="1" t="s">
        <v>723</v>
      </c>
      <c r="F626" s="1" t="s">
        <v>766</v>
      </c>
    </row>
    <row r="627" spans="1:6" s="2" customFormat="1" ht="19.5">
      <c r="A627" s="1" t="s">
        <v>97</v>
      </c>
      <c r="B627" s="5"/>
      <c r="C627" s="46" t="s">
        <v>141</v>
      </c>
      <c r="D627" s="29">
        <v>1040000</v>
      </c>
      <c r="E627" s="1" t="s">
        <v>723</v>
      </c>
      <c r="F627" s="1" t="s">
        <v>766</v>
      </c>
    </row>
    <row r="628" spans="1:6" s="2" customFormat="1" ht="19.5">
      <c r="A628" s="1" t="s">
        <v>97</v>
      </c>
      <c r="B628" s="5"/>
      <c r="C628" s="46" t="s">
        <v>24</v>
      </c>
      <c r="D628" s="29">
        <v>10816000</v>
      </c>
      <c r="E628" s="1" t="s">
        <v>723</v>
      </c>
      <c r="F628" s="1" t="s">
        <v>766</v>
      </c>
    </row>
    <row r="629" spans="1:6" s="2" customFormat="1" ht="19.5">
      <c r="A629" s="1" t="s">
        <v>97</v>
      </c>
      <c r="B629" s="5"/>
      <c r="C629" s="46" t="s">
        <v>14</v>
      </c>
      <c r="D629" s="29">
        <v>6136000</v>
      </c>
      <c r="E629" s="1" t="s">
        <v>723</v>
      </c>
      <c r="F629" s="1" t="s">
        <v>766</v>
      </c>
    </row>
    <row r="630" spans="1:6" s="2" customFormat="1" ht="19.5">
      <c r="A630" s="1" t="s">
        <v>97</v>
      </c>
      <c r="B630" s="6"/>
      <c r="C630" s="46" t="s">
        <v>317</v>
      </c>
      <c r="D630" s="29">
        <v>5408000</v>
      </c>
      <c r="E630" s="1" t="s">
        <v>723</v>
      </c>
      <c r="F630" s="1" t="s">
        <v>766</v>
      </c>
    </row>
    <row r="631" spans="1:6" s="2" customFormat="1" ht="19.5">
      <c r="A631" s="1" t="s">
        <v>97</v>
      </c>
      <c r="B631" s="6"/>
      <c r="C631" s="46" t="s">
        <v>15</v>
      </c>
      <c r="D631" s="29">
        <v>9547200</v>
      </c>
      <c r="E631" s="1" t="s">
        <v>723</v>
      </c>
      <c r="F631" s="1" t="s">
        <v>766</v>
      </c>
    </row>
    <row r="632" spans="1:6" s="2" customFormat="1" ht="19.5">
      <c r="A632" s="1" t="s">
        <v>97</v>
      </c>
      <c r="B632" s="6"/>
      <c r="C632" s="46" t="s">
        <v>150</v>
      </c>
      <c r="D632" s="29">
        <f>SUM(D633:D640)</f>
        <v>22260264</v>
      </c>
      <c r="E632" s="1" t="s">
        <v>723</v>
      </c>
      <c r="F632" s="1" t="s">
        <v>766</v>
      </c>
    </row>
    <row r="633" spans="1:6" s="2" customFormat="1" ht="19.5">
      <c r="A633" s="1" t="s">
        <v>97</v>
      </c>
      <c r="B633" s="6"/>
      <c r="C633" s="46" t="s">
        <v>142</v>
      </c>
      <c r="D633" s="29">
        <v>1107600</v>
      </c>
      <c r="E633" s="1" t="s">
        <v>723</v>
      </c>
      <c r="F633" s="1" t="s">
        <v>766</v>
      </c>
    </row>
    <row r="634" spans="1:6" s="2" customFormat="1" ht="19.5">
      <c r="A634" s="1" t="s">
        <v>97</v>
      </c>
      <c r="B634" s="6"/>
      <c r="C634" s="46" t="s">
        <v>143</v>
      </c>
      <c r="D634" s="29">
        <v>819520</v>
      </c>
      <c r="E634" s="1" t="s">
        <v>723</v>
      </c>
      <c r="F634" s="1" t="s">
        <v>766</v>
      </c>
    </row>
    <row r="635" spans="1:6" s="2" customFormat="1" ht="19.5">
      <c r="A635" s="1" t="s">
        <v>97</v>
      </c>
      <c r="B635" s="6"/>
      <c r="C635" s="46" t="s">
        <v>144</v>
      </c>
      <c r="D635" s="29">
        <v>2880800</v>
      </c>
      <c r="E635" s="1" t="s">
        <v>723</v>
      </c>
      <c r="F635" s="1" t="s">
        <v>766</v>
      </c>
    </row>
    <row r="636" spans="1:6" s="2" customFormat="1" ht="19.5">
      <c r="A636" s="1" t="s">
        <v>97</v>
      </c>
      <c r="B636" s="6"/>
      <c r="C636" s="46" t="s">
        <v>145</v>
      </c>
      <c r="D636" s="29">
        <v>4784000</v>
      </c>
      <c r="E636" s="1" t="s">
        <v>723</v>
      </c>
      <c r="F636" s="1" t="s">
        <v>766</v>
      </c>
    </row>
    <row r="637" spans="1:6" s="2" customFormat="1" ht="19.5">
      <c r="A637" s="1" t="s">
        <v>97</v>
      </c>
      <c r="B637" s="6"/>
      <c r="C637" s="46" t="s">
        <v>146</v>
      </c>
      <c r="D637" s="29">
        <v>4182880</v>
      </c>
      <c r="E637" s="1" t="s">
        <v>723</v>
      </c>
      <c r="F637" s="1" t="s">
        <v>766</v>
      </c>
    </row>
    <row r="638" spans="1:6" s="2" customFormat="1" ht="19.5">
      <c r="A638" s="1" t="s">
        <v>97</v>
      </c>
      <c r="B638" s="6"/>
      <c r="C638" s="46" t="s">
        <v>147</v>
      </c>
      <c r="D638" s="29">
        <v>7997600</v>
      </c>
      <c r="E638" s="1" t="s">
        <v>723</v>
      </c>
      <c r="F638" s="1" t="s">
        <v>766</v>
      </c>
    </row>
    <row r="639" spans="1:6" s="2" customFormat="1" ht="19.5">
      <c r="A639" s="1" t="s">
        <v>97</v>
      </c>
      <c r="B639" s="6"/>
      <c r="C639" s="46" t="s">
        <v>279</v>
      </c>
      <c r="D639" s="29">
        <v>104</v>
      </c>
      <c r="E639" s="1" t="s">
        <v>723</v>
      </c>
      <c r="F639" s="1" t="s">
        <v>766</v>
      </c>
    </row>
    <row r="640" spans="1:6" s="2" customFormat="1" ht="19.5">
      <c r="A640" s="1" t="s">
        <v>97</v>
      </c>
      <c r="B640" s="5"/>
      <c r="C640" s="46" t="s">
        <v>149</v>
      </c>
      <c r="D640" s="29">
        <v>487760</v>
      </c>
      <c r="E640" s="1" t="s">
        <v>723</v>
      </c>
      <c r="F640" s="1" t="s">
        <v>766</v>
      </c>
    </row>
    <row r="641" spans="1:6" s="2" customFormat="1" ht="19.5">
      <c r="A641" s="1" t="s">
        <v>97</v>
      </c>
      <c r="B641" s="6"/>
      <c r="C641" s="46" t="s">
        <v>318</v>
      </c>
      <c r="D641" s="29">
        <f>+D642+D648</f>
        <v>65104208</v>
      </c>
      <c r="E641" s="1" t="s">
        <v>723</v>
      </c>
      <c r="F641" s="1" t="s">
        <v>766</v>
      </c>
    </row>
    <row r="642" spans="1:6" s="2" customFormat="1" ht="19.5">
      <c r="A642" s="1" t="s">
        <v>97</v>
      </c>
      <c r="B642" s="6"/>
      <c r="C642" s="46" t="s">
        <v>73</v>
      </c>
      <c r="D642" s="29">
        <f>SUM(D643:D647)</f>
        <v>25480000</v>
      </c>
      <c r="E642" s="1" t="s">
        <v>723</v>
      </c>
      <c r="F642" s="1" t="s">
        <v>766</v>
      </c>
    </row>
    <row r="643" spans="1:6" s="2" customFormat="1" ht="19.5">
      <c r="A643" s="1" t="s">
        <v>97</v>
      </c>
      <c r="B643" s="6"/>
      <c r="C643" s="46" t="s">
        <v>18</v>
      </c>
      <c r="D643" s="29">
        <v>5408000</v>
      </c>
      <c r="E643" s="1" t="s">
        <v>723</v>
      </c>
      <c r="F643" s="1" t="s">
        <v>766</v>
      </c>
    </row>
    <row r="644" spans="1:6" s="2" customFormat="1" ht="19.5">
      <c r="A644" s="1" t="s">
        <v>97</v>
      </c>
      <c r="B644" s="5"/>
      <c r="C644" s="46" t="s">
        <v>280</v>
      </c>
      <c r="D644" s="29">
        <v>5616000</v>
      </c>
      <c r="E644" s="1" t="s">
        <v>723</v>
      </c>
      <c r="F644" s="1" t="s">
        <v>766</v>
      </c>
    </row>
    <row r="645" spans="1:6" s="2" customFormat="1" ht="19.5">
      <c r="A645" s="1" t="s">
        <v>97</v>
      </c>
      <c r="B645" s="5"/>
      <c r="C645" s="46" t="s">
        <v>281</v>
      </c>
      <c r="D645" s="29">
        <v>5720000</v>
      </c>
      <c r="E645" s="1" t="s">
        <v>723</v>
      </c>
      <c r="F645" s="1" t="s">
        <v>766</v>
      </c>
    </row>
    <row r="646" spans="1:6" s="2" customFormat="1" ht="19.5">
      <c r="A646" s="1" t="s">
        <v>97</v>
      </c>
      <c r="B646" s="6"/>
      <c r="C646" s="46" t="s">
        <v>282</v>
      </c>
      <c r="D646" s="29">
        <v>8424000</v>
      </c>
      <c r="E646" s="1" t="s">
        <v>723</v>
      </c>
      <c r="F646" s="1" t="s">
        <v>766</v>
      </c>
    </row>
    <row r="647" spans="1:6" s="2" customFormat="1" ht="19.5">
      <c r="A647" s="1" t="s">
        <v>97</v>
      </c>
      <c r="B647" s="5"/>
      <c r="C647" s="46" t="s">
        <v>319</v>
      </c>
      <c r="D647" s="29">
        <v>312000</v>
      </c>
      <c r="E647" s="1" t="s">
        <v>723</v>
      </c>
      <c r="F647" s="1" t="s">
        <v>766</v>
      </c>
    </row>
    <row r="648" spans="1:6" s="2" customFormat="1" ht="19.5">
      <c r="A648" s="1" t="s">
        <v>97</v>
      </c>
      <c r="B648" s="5"/>
      <c r="C648" s="46" t="s">
        <v>201</v>
      </c>
      <c r="D648" s="29">
        <f>SUM(D649:D657)</f>
        <v>39624208</v>
      </c>
      <c r="E648" s="1" t="s">
        <v>723</v>
      </c>
      <c r="F648" s="1" t="s">
        <v>766</v>
      </c>
    </row>
    <row r="649" spans="1:6" s="2" customFormat="1" ht="19.5">
      <c r="A649" s="1" t="s">
        <v>97</v>
      </c>
      <c r="B649" s="6"/>
      <c r="C649" s="46" t="s">
        <v>65</v>
      </c>
      <c r="D649" s="29">
        <v>5408000</v>
      </c>
      <c r="E649" s="1" t="s">
        <v>723</v>
      </c>
      <c r="F649" s="1" t="s">
        <v>766</v>
      </c>
    </row>
    <row r="650" spans="1:6" s="2" customFormat="1" ht="19.5">
      <c r="A650" s="1" t="s">
        <v>97</v>
      </c>
      <c r="B650" s="6"/>
      <c r="C650" s="46" t="s">
        <v>66</v>
      </c>
      <c r="D650" s="29">
        <v>5616000</v>
      </c>
      <c r="E650" s="1" t="s">
        <v>723</v>
      </c>
      <c r="F650" s="1" t="s">
        <v>766</v>
      </c>
    </row>
    <row r="651" spans="1:6" s="2" customFormat="1" ht="19.5">
      <c r="A651" s="1" t="s">
        <v>97</v>
      </c>
      <c r="B651" s="6"/>
      <c r="C651" s="46" t="s">
        <v>67</v>
      </c>
      <c r="D651" s="29">
        <v>5720000</v>
      </c>
      <c r="E651" s="1" t="s">
        <v>723</v>
      </c>
      <c r="F651" s="1" t="s">
        <v>766</v>
      </c>
    </row>
    <row r="652" spans="1:6" s="2" customFormat="1" ht="19.5">
      <c r="A652" s="1" t="s">
        <v>97</v>
      </c>
      <c r="B652" s="6"/>
      <c r="C652" s="46" t="s">
        <v>108</v>
      </c>
      <c r="D652" s="29">
        <v>8424000</v>
      </c>
      <c r="E652" s="1" t="s">
        <v>723</v>
      </c>
      <c r="F652" s="1" t="s">
        <v>766</v>
      </c>
    </row>
    <row r="653" spans="1:6" s="2" customFormat="1" ht="19.5">
      <c r="A653" s="1" t="s">
        <v>97</v>
      </c>
      <c r="B653" s="6"/>
      <c r="C653" s="46" t="s">
        <v>320</v>
      </c>
      <c r="D653" s="29">
        <v>104</v>
      </c>
      <c r="E653" s="1" t="s">
        <v>723</v>
      </c>
      <c r="F653" s="1" t="s">
        <v>766</v>
      </c>
    </row>
    <row r="654" spans="1:6" s="2" customFormat="1" ht="19.5">
      <c r="A654" s="1" t="s">
        <v>97</v>
      </c>
      <c r="B654" s="5"/>
      <c r="C654" s="46" t="s">
        <v>321</v>
      </c>
      <c r="D654" s="29">
        <v>5720000</v>
      </c>
      <c r="E654" s="1" t="s">
        <v>723</v>
      </c>
      <c r="F654" s="1" t="s">
        <v>766</v>
      </c>
    </row>
    <row r="655" spans="1:6" s="2" customFormat="1" ht="19.5">
      <c r="A655" s="1" t="s">
        <v>97</v>
      </c>
      <c r="B655" s="5"/>
      <c r="C655" s="46" t="s">
        <v>322</v>
      </c>
      <c r="D655" s="29">
        <v>8424000</v>
      </c>
      <c r="E655" s="1" t="s">
        <v>723</v>
      </c>
      <c r="F655" s="1" t="s">
        <v>766</v>
      </c>
    </row>
    <row r="656" spans="1:6" s="2" customFormat="1" ht="19.5">
      <c r="A656" s="1" t="s">
        <v>97</v>
      </c>
      <c r="B656" s="6"/>
      <c r="C656" s="46" t="s">
        <v>323</v>
      </c>
      <c r="D656" s="29">
        <v>312000</v>
      </c>
      <c r="E656" s="1" t="s">
        <v>723</v>
      </c>
      <c r="F656" s="1" t="s">
        <v>766</v>
      </c>
    </row>
    <row r="657" spans="1:6" s="2" customFormat="1" ht="19.5">
      <c r="A657" s="1" t="s">
        <v>97</v>
      </c>
      <c r="B657" s="6"/>
      <c r="C657" s="46" t="s">
        <v>285</v>
      </c>
      <c r="D657" s="29">
        <v>104</v>
      </c>
      <c r="E657" s="1" t="s">
        <v>723</v>
      </c>
      <c r="F657" s="1" t="s">
        <v>766</v>
      </c>
    </row>
    <row r="658" spans="1:6" s="2" customFormat="1" ht="19.5">
      <c r="A658" s="1" t="s">
        <v>97</v>
      </c>
      <c r="B658" s="6"/>
      <c r="C658" s="46" t="s">
        <v>229</v>
      </c>
      <c r="D658" s="29">
        <f>+D659+D661</f>
        <v>10608000</v>
      </c>
      <c r="E658" s="1" t="s">
        <v>723</v>
      </c>
      <c r="F658" s="1" t="s">
        <v>766</v>
      </c>
    </row>
    <row r="659" spans="1:6" s="2" customFormat="1" ht="19.5">
      <c r="A659" s="1" t="s">
        <v>97</v>
      </c>
      <c r="B659" s="5"/>
      <c r="C659" s="46" t="s">
        <v>202</v>
      </c>
      <c r="D659" s="29">
        <f>SUM(D660)</f>
        <v>4784000</v>
      </c>
      <c r="E659" s="1" t="s">
        <v>723</v>
      </c>
      <c r="F659" s="1" t="s">
        <v>766</v>
      </c>
    </row>
    <row r="660" spans="1:6" s="2" customFormat="1" ht="19.5">
      <c r="A660" s="1" t="s">
        <v>97</v>
      </c>
      <c r="B660" s="5"/>
      <c r="C660" s="46" t="s">
        <v>19</v>
      </c>
      <c r="D660" s="29">
        <v>4784000</v>
      </c>
      <c r="E660" s="1" t="s">
        <v>723</v>
      </c>
      <c r="F660" s="1" t="s">
        <v>766</v>
      </c>
    </row>
    <row r="661" spans="1:6" s="2" customFormat="1" ht="19.5">
      <c r="A661" s="1" t="s">
        <v>97</v>
      </c>
      <c r="B661" s="6"/>
      <c r="C661" s="46" t="s">
        <v>89</v>
      </c>
      <c r="D661" s="29">
        <f>SUM(D662:D663)</f>
        <v>5824000</v>
      </c>
      <c r="E661" s="1" t="s">
        <v>723</v>
      </c>
      <c r="F661" s="1" t="s">
        <v>766</v>
      </c>
    </row>
    <row r="662" spans="1:6" s="2" customFormat="1" ht="19.5">
      <c r="A662" s="1" t="s">
        <v>97</v>
      </c>
      <c r="B662" s="6"/>
      <c r="C662" s="46" t="s">
        <v>212</v>
      </c>
      <c r="D662" s="29">
        <v>4784000</v>
      </c>
      <c r="E662" s="1" t="s">
        <v>723</v>
      </c>
      <c r="F662" s="1" t="s">
        <v>766</v>
      </c>
    </row>
    <row r="663" spans="1:6" s="2" customFormat="1" ht="19.5">
      <c r="A663" s="1" t="s">
        <v>97</v>
      </c>
      <c r="B663" s="6"/>
      <c r="C663" s="46" t="s">
        <v>289</v>
      </c>
      <c r="D663" s="29">
        <v>1040000</v>
      </c>
      <c r="E663" s="1" t="s">
        <v>723</v>
      </c>
      <c r="F663" s="1" t="s">
        <v>766</v>
      </c>
    </row>
    <row r="664" spans="1:6" s="2" customFormat="1" ht="19.5">
      <c r="A664" s="1" t="s">
        <v>97</v>
      </c>
      <c r="B664" s="6"/>
      <c r="C664" s="46" t="s">
        <v>151</v>
      </c>
      <c r="D664" s="29">
        <f>SUM(D665:D668)</f>
        <v>424856210</v>
      </c>
      <c r="E664" s="1" t="s">
        <v>723</v>
      </c>
      <c r="F664" s="1" t="s">
        <v>766</v>
      </c>
    </row>
    <row r="665" spans="1:6" s="2" customFormat="1" ht="18">
      <c r="A665" s="1" t="s">
        <v>97</v>
      </c>
      <c r="B665" s="1"/>
      <c r="C665" s="46" t="s">
        <v>370</v>
      </c>
      <c r="D665" s="29">
        <v>300000000</v>
      </c>
      <c r="E665" s="1" t="s">
        <v>723</v>
      </c>
      <c r="F665" s="1" t="s">
        <v>766</v>
      </c>
    </row>
    <row r="666" spans="1:6" s="2" customFormat="1" ht="19.5">
      <c r="A666" s="1" t="s">
        <v>97</v>
      </c>
      <c r="B666" s="6"/>
      <c r="C666" s="46" t="s">
        <v>16</v>
      </c>
      <c r="D666" s="29">
        <v>5200000</v>
      </c>
      <c r="E666" s="1" t="s">
        <v>723</v>
      </c>
      <c r="F666" s="1" t="s">
        <v>766</v>
      </c>
    </row>
    <row r="667" spans="1:6" s="2" customFormat="1" ht="19.5">
      <c r="A667" s="1" t="s">
        <v>97</v>
      </c>
      <c r="B667" s="6"/>
      <c r="C667" s="46" t="s">
        <v>371</v>
      </c>
      <c r="D667" s="29">
        <v>83672432</v>
      </c>
      <c r="E667" s="1" t="s">
        <v>723</v>
      </c>
      <c r="F667" s="1" t="s">
        <v>766</v>
      </c>
    </row>
    <row r="668" spans="1:6" s="2" customFormat="1" ht="18">
      <c r="A668" s="1" t="s">
        <v>97</v>
      </c>
      <c r="B668" s="1"/>
      <c r="C668" s="46" t="s">
        <v>17</v>
      </c>
      <c r="D668" s="29">
        <v>35983778</v>
      </c>
      <c r="E668" s="1" t="s">
        <v>723</v>
      </c>
      <c r="F668" s="1" t="s">
        <v>766</v>
      </c>
    </row>
    <row r="669" spans="1:6" s="2" customFormat="1" ht="18">
      <c r="A669" s="1" t="s">
        <v>97</v>
      </c>
      <c r="B669" s="1" t="s">
        <v>78</v>
      </c>
      <c r="C669" s="46" t="s">
        <v>461</v>
      </c>
      <c r="D669" s="29">
        <f>+D670+D672</f>
        <v>391816000</v>
      </c>
      <c r="E669" s="1" t="s">
        <v>723</v>
      </c>
      <c r="F669" s="1" t="s">
        <v>766</v>
      </c>
    </row>
    <row r="670" spans="1:6" s="2" customFormat="1" ht="19.5">
      <c r="A670" s="1" t="s">
        <v>97</v>
      </c>
      <c r="B670" s="5"/>
      <c r="C670" s="46" t="s">
        <v>462</v>
      </c>
      <c r="D670" s="29">
        <f>+D671</f>
        <v>181000000</v>
      </c>
      <c r="E670" s="1" t="s">
        <v>723</v>
      </c>
      <c r="F670" s="1" t="s">
        <v>766</v>
      </c>
    </row>
    <row r="671" spans="1:6" s="2" customFormat="1" ht="19.5">
      <c r="A671" s="1" t="s">
        <v>97</v>
      </c>
      <c r="B671" s="5"/>
      <c r="C671" s="46" t="s">
        <v>463</v>
      </c>
      <c r="D671" s="29">
        <v>181000000</v>
      </c>
      <c r="E671" s="1" t="s">
        <v>723</v>
      </c>
      <c r="F671" s="1" t="s">
        <v>766</v>
      </c>
    </row>
    <row r="672" spans="1:6" s="2" customFormat="1" ht="18">
      <c r="A672" s="1" t="s">
        <v>97</v>
      </c>
      <c r="B672" s="1"/>
      <c r="C672" s="46" t="s">
        <v>324</v>
      </c>
      <c r="D672" s="29">
        <f>SUM(D673:D676)</f>
        <v>210816000</v>
      </c>
      <c r="E672" s="1" t="s">
        <v>723</v>
      </c>
      <c r="F672" s="1" t="s">
        <v>766</v>
      </c>
    </row>
    <row r="673" spans="1:6" s="2" customFormat="1" ht="19.5">
      <c r="A673" s="1" t="s">
        <v>97</v>
      </c>
      <c r="B673" s="5"/>
      <c r="C673" s="22" t="s">
        <v>464</v>
      </c>
      <c r="D673" s="29">
        <v>30000000</v>
      </c>
      <c r="E673" s="1" t="s">
        <v>723</v>
      </c>
      <c r="F673" s="1" t="s">
        <v>766</v>
      </c>
    </row>
    <row r="674" spans="1:6" s="2" customFormat="1" ht="19.5">
      <c r="A674" s="1" t="s">
        <v>97</v>
      </c>
      <c r="B674" s="5"/>
      <c r="C674" s="22" t="s">
        <v>465</v>
      </c>
      <c r="D674" s="29">
        <v>40000000</v>
      </c>
      <c r="E674" s="1" t="s">
        <v>723</v>
      </c>
      <c r="F674" s="1" t="s">
        <v>766</v>
      </c>
    </row>
    <row r="675" spans="1:6" s="2" customFormat="1" ht="19.5">
      <c r="A675" s="1" t="s">
        <v>97</v>
      </c>
      <c r="B675" s="6"/>
      <c r="C675" s="22" t="s">
        <v>466</v>
      </c>
      <c r="D675" s="29">
        <v>130000000</v>
      </c>
      <c r="E675" s="1" t="s">
        <v>723</v>
      </c>
      <c r="F675" s="1" t="s">
        <v>766</v>
      </c>
    </row>
    <row r="676" spans="1:6" s="2" customFormat="1" ht="19.5">
      <c r="A676" s="1" t="s">
        <v>97</v>
      </c>
      <c r="B676" s="6"/>
      <c r="C676" s="39" t="s">
        <v>467</v>
      </c>
      <c r="D676" s="29">
        <v>10816000</v>
      </c>
      <c r="E676" s="1" t="s">
        <v>723</v>
      </c>
      <c r="F676" s="1" t="s">
        <v>766</v>
      </c>
    </row>
    <row r="677" spans="1:4" s="2" customFormat="1" ht="18">
      <c r="A677" s="1" t="s">
        <v>97</v>
      </c>
      <c r="B677" s="1" t="s">
        <v>78</v>
      </c>
      <c r="C677" s="21" t="s">
        <v>482</v>
      </c>
      <c r="D677" s="30">
        <f>+D678+D684+D691+D696+D702+D705+D707</f>
        <v>3936061453</v>
      </c>
    </row>
    <row r="678" spans="1:6" s="2" customFormat="1" ht="19.5">
      <c r="A678" s="1" t="s">
        <v>97</v>
      </c>
      <c r="B678" s="6"/>
      <c r="C678" s="22" t="s">
        <v>325</v>
      </c>
      <c r="D678" s="29">
        <f>+D679+D683</f>
        <v>494634563</v>
      </c>
      <c r="E678" s="1" t="s">
        <v>724</v>
      </c>
      <c r="F678" s="1" t="s">
        <v>766</v>
      </c>
    </row>
    <row r="679" spans="1:6" s="2" customFormat="1" ht="33">
      <c r="A679" s="1" t="s">
        <v>97</v>
      </c>
      <c r="B679" s="6"/>
      <c r="C679" s="34" t="s">
        <v>326</v>
      </c>
      <c r="D679" s="29">
        <f>SUM(D680:D682)</f>
        <v>238384563</v>
      </c>
      <c r="E679" s="1" t="s">
        <v>724</v>
      </c>
      <c r="F679" s="1" t="s">
        <v>766</v>
      </c>
    </row>
    <row r="680" spans="1:6" s="2" customFormat="1" ht="19.5">
      <c r="A680" s="1" t="s">
        <v>97</v>
      </c>
      <c r="B680" s="6"/>
      <c r="C680" s="46" t="s">
        <v>327</v>
      </c>
      <c r="D680" s="29">
        <v>200000000</v>
      </c>
      <c r="E680" s="1" t="s">
        <v>724</v>
      </c>
      <c r="F680" s="1" t="s">
        <v>766</v>
      </c>
    </row>
    <row r="681" spans="1:6" s="2" customFormat="1" ht="19.5">
      <c r="A681" s="1" t="s">
        <v>97</v>
      </c>
      <c r="B681" s="6"/>
      <c r="C681" s="46" t="s">
        <v>328</v>
      </c>
      <c r="D681" s="29">
        <v>28384563</v>
      </c>
      <c r="E681" s="1" t="s">
        <v>724</v>
      </c>
      <c r="F681" s="1" t="s">
        <v>766</v>
      </c>
    </row>
    <row r="682" spans="1:6" s="2" customFormat="1" ht="19.5">
      <c r="A682" s="1" t="s">
        <v>97</v>
      </c>
      <c r="B682" s="6"/>
      <c r="C682" s="46" t="s">
        <v>329</v>
      </c>
      <c r="D682" s="29">
        <v>10000000</v>
      </c>
      <c r="E682" s="1" t="s">
        <v>724</v>
      </c>
      <c r="F682" s="1" t="s">
        <v>766</v>
      </c>
    </row>
    <row r="683" spans="1:6" s="2" customFormat="1" ht="19.5">
      <c r="A683" s="1" t="s">
        <v>97</v>
      </c>
      <c r="B683" s="6"/>
      <c r="C683" s="46" t="s">
        <v>468</v>
      </c>
      <c r="D683" s="29">
        <v>256250000</v>
      </c>
      <c r="E683" s="1" t="s">
        <v>724</v>
      </c>
      <c r="F683" s="1" t="s">
        <v>766</v>
      </c>
    </row>
    <row r="684" spans="1:6" s="2" customFormat="1" ht="33">
      <c r="A684" s="1" t="s">
        <v>97</v>
      </c>
      <c r="B684" s="6"/>
      <c r="C684" s="34" t="s">
        <v>372</v>
      </c>
      <c r="D684" s="29">
        <f>+D685+D687</f>
        <v>782151390</v>
      </c>
      <c r="E684" s="1" t="s">
        <v>724</v>
      </c>
      <c r="F684" s="1" t="s">
        <v>766</v>
      </c>
    </row>
    <row r="685" spans="1:6" s="2" customFormat="1" ht="19.5">
      <c r="A685" s="1" t="s">
        <v>97</v>
      </c>
      <c r="B685" s="6"/>
      <c r="C685" s="46" t="s">
        <v>330</v>
      </c>
      <c r="D685" s="29">
        <f>+D686</f>
        <v>442151390</v>
      </c>
      <c r="E685" s="1" t="s">
        <v>724</v>
      </c>
      <c r="F685" s="1" t="s">
        <v>766</v>
      </c>
    </row>
    <row r="686" spans="1:6" s="2" customFormat="1" ht="19.5">
      <c r="A686" s="1" t="s">
        <v>97</v>
      </c>
      <c r="B686" s="6"/>
      <c r="C686" s="46" t="s">
        <v>469</v>
      </c>
      <c r="D686" s="29">
        <v>442151390</v>
      </c>
      <c r="E686" s="1" t="s">
        <v>724</v>
      </c>
      <c r="F686" s="1" t="s">
        <v>766</v>
      </c>
    </row>
    <row r="687" spans="1:6" s="2" customFormat="1" ht="19.5">
      <c r="A687" s="1" t="s">
        <v>97</v>
      </c>
      <c r="B687" s="6"/>
      <c r="C687" s="46" t="s">
        <v>331</v>
      </c>
      <c r="D687" s="29">
        <f>+SUM(D688:D690)</f>
        <v>340000000</v>
      </c>
      <c r="E687" s="1" t="s">
        <v>724</v>
      </c>
      <c r="F687" s="1" t="s">
        <v>766</v>
      </c>
    </row>
    <row r="688" spans="1:6" s="2" customFormat="1" ht="19.5">
      <c r="A688" s="1" t="s">
        <v>97</v>
      </c>
      <c r="B688" s="6"/>
      <c r="C688" s="46" t="s">
        <v>332</v>
      </c>
      <c r="D688" s="29">
        <v>120000000</v>
      </c>
      <c r="E688" s="1" t="s">
        <v>724</v>
      </c>
      <c r="F688" s="1" t="s">
        <v>766</v>
      </c>
    </row>
    <row r="689" spans="1:6" s="2" customFormat="1" ht="19.5">
      <c r="A689" s="1" t="s">
        <v>97</v>
      </c>
      <c r="B689" s="5"/>
      <c r="C689" s="46" t="s">
        <v>333</v>
      </c>
      <c r="D689" s="29">
        <v>120000000</v>
      </c>
      <c r="E689" s="1" t="s">
        <v>724</v>
      </c>
      <c r="F689" s="1" t="s">
        <v>766</v>
      </c>
    </row>
    <row r="690" spans="1:6" s="2" customFormat="1" ht="19.5">
      <c r="A690" s="1" t="s">
        <v>97</v>
      </c>
      <c r="B690" s="5"/>
      <c r="C690" s="22" t="s">
        <v>470</v>
      </c>
      <c r="D690" s="29">
        <v>100000000</v>
      </c>
      <c r="E690" s="1" t="s">
        <v>724</v>
      </c>
      <c r="F690" s="1" t="s">
        <v>766</v>
      </c>
    </row>
    <row r="691" spans="1:6" s="2" customFormat="1" ht="33">
      <c r="A691" s="1" t="s">
        <v>97</v>
      </c>
      <c r="B691" s="6"/>
      <c r="C691" s="34" t="s">
        <v>334</v>
      </c>
      <c r="D691" s="29">
        <f>SUM(D692:D695)</f>
        <v>100000200</v>
      </c>
      <c r="E691" s="1" t="s">
        <v>724</v>
      </c>
      <c r="F691" s="1" t="s">
        <v>766</v>
      </c>
    </row>
    <row r="692" spans="1:6" s="2" customFormat="1" ht="19.5">
      <c r="A692" s="1" t="s">
        <v>97</v>
      </c>
      <c r="B692" s="6"/>
      <c r="C692" s="46" t="s">
        <v>335</v>
      </c>
      <c r="D692" s="29">
        <v>60000000</v>
      </c>
      <c r="E692" s="1" t="s">
        <v>724</v>
      </c>
      <c r="F692" s="1" t="s">
        <v>766</v>
      </c>
    </row>
    <row r="693" spans="1:6" s="2" customFormat="1" ht="19.5">
      <c r="A693" s="1" t="s">
        <v>97</v>
      </c>
      <c r="B693" s="5"/>
      <c r="C693" s="46" t="s">
        <v>336</v>
      </c>
      <c r="D693" s="29">
        <v>40000000</v>
      </c>
      <c r="E693" s="1" t="s">
        <v>724</v>
      </c>
      <c r="F693" s="1" t="s">
        <v>766</v>
      </c>
    </row>
    <row r="694" spans="1:6" s="2" customFormat="1" ht="19.5">
      <c r="A694" s="1" t="s">
        <v>97</v>
      </c>
      <c r="B694" s="6"/>
      <c r="C694" s="46" t="s">
        <v>471</v>
      </c>
      <c r="D694" s="29">
        <v>100</v>
      </c>
      <c r="E694" s="1" t="s">
        <v>724</v>
      </c>
      <c r="F694" s="1" t="s">
        <v>766</v>
      </c>
    </row>
    <row r="695" spans="1:6" s="2" customFormat="1" ht="19.5">
      <c r="A695" s="1" t="s">
        <v>97</v>
      </c>
      <c r="B695" s="6"/>
      <c r="C695" s="46" t="s">
        <v>472</v>
      </c>
      <c r="D695" s="29">
        <v>100</v>
      </c>
      <c r="E695" s="1" t="s">
        <v>724</v>
      </c>
      <c r="F695" s="1" t="s">
        <v>766</v>
      </c>
    </row>
    <row r="696" spans="1:6" s="2" customFormat="1" ht="19.5">
      <c r="A696" s="1" t="s">
        <v>97</v>
      </c>
      <c r="B696" s="6"/>
      <c r="C696" s="46" t="s">
        <v>373</v>
      </c>
      <c r="D696" s="29">
        <f>SUM(D697:D701)</f>
        <v>500</v>
      </c>
      <c r="E696" s="1" t="s">
        <v>724</v>
      </c>
      <c r="F696" s="1" t="s">
        <v>766</v>
      </c>
    </row>
    <row r="697" spans="1:6" s="2" customFormat="1" ht="19.5">
      <c r="A697" s="1" t="s">
        <v>97</v>
      </c>
      <c r="B697" s="6"/>
      <c r="C697" s="46" t="s">
        <v>337</v>
      </c>
      <c r="D697" s="29">
        <v>100</v>
      </c>
      <c r="E697" s="1" t="s">
        <v>724</v>
      </c>
      <c r="F697" s="1" t="s">
        <v>766</v>
      </c>
    </row>
    <row r="698" spans="1:6" s="2" customFormat="1" ht="19.5">
      <c r="A698" s="1" t="s">
        <v>97</v>
      </c>
      <c r="B698" s="6"/>
      <c r="C698" s="46" t="s">
        <v>473</v>
      </c>
      <c r="D698" s="29">
        <v>100</v>
      </c>
      <c r="E698" s="1" t="s">
        <v>724</v>
      </c>
      <c r="F698" s="1" t="s">
        <v>766</v>
      </c>
    </row>
    <row r="699" spans="1:6" s="2" customFormat="1" ht="19.5">
      <c r="A699" s="1" t="s">
        <v>97</v>
      </c>
      <c r="B699" s="5"/>
      <c r="C699" s="46" t="s">
        <v>474</v>
      </c>
      <c r="D699" s="29">
        <v>100</v>
      </c>
      <c r="E699" s="1" t="s">
        <v>724</v>
      </c>
      <c r="F699" s="1" t="s">
        <v>766</v>
      </c>
    </row>
    <row r="700" spans="1:6" s="2" customFormat="1" ht="19.5">
      <c r="A700" s="1" t="s">
        <v>97</v>
      </c>
      <c r="B700" s="5"/>
      <c r="C700" s="46" t="s">
        <v>475</v>
      </c>
      <c r="D700" s="29">
        <v>100</v>
      </c>
      <c r="E700" s="1" t="s">
        <v>724</v>
      </c>
      <c r="F700" s="1" t="s">
        <v>766</v>
      </c>
    </row>
    <row r="701" spans="1:6" s="2" customFormat="1" ht="19.5">
      <c r="A701" s="1" t="s">
        <v>97</v>
      </c>
      <c r="B701" s="6"/>
      <c r="C701" s="46" t="s">
        <v>374</v>
      </c>
      <c r="D701" s="29">
        <v>100</v>
      </c>
      <c r="E701" s="1" t="s">
        <v>724</v>
      </c>
      <c r="F701" s="1" t="s">
        <v>766</v>
      </c>
    </row>
    <row r="702" spans="1:6" s="2" customFormat="1" ht="19.5">
      <c r="A702" s="1" t="s">
        <v>97</v>
      </c>
      <c r="B702" s="6"/>
      <c r="C702" s="46" t="s">
        <v>476</v>
      </c>
      <c r="D702" s="29">
        <f>SUM(D703:D704)</f>
        <v>1000000000</v>
      </c>
      <c r="E702" s="1" t="s">
        <v>724</v>
      </c>
      <c r="F702" s="1" t="s">
        <v>766</v>
      </c>
    </row>
    <row r="703" spans="1:6" s="2" customFormat="1" ht="19.5">
      <c r="A703" s="1" t="s">
        <v>97</v>
      </c>
      <c r="B703" s="6"/>
      <c r="C703" s="46" t="s">
        <v>477</v>
      </c>
      <c r="D703" s="29">
        <v>400000000</v>
      </c>
      <c r="E703" s="1" t="s">
        <v>724</v>
      </c>
      <c r="F703" s="1" t="s">
        <v>766</v>
      </c>
    </row>
    <row r="704" spans="1:6" s="2" customFormat="1" ht="19.5">
      <c r="A704" s="1" t="s">
        <v>97</v>
      </c>
      <c r="B704" s="6"/>
      <c r="C704" s="46" t="s">
        <v>478</v>
      </c>
      <c r="D704" s="29">
        <v>600000000</v>
      </c>
      <c r="E704" s="1" t="s">
        <v>724</v>
      </c>
      <c r="F704" s="1" t="s">
        <v>766</v>
      </c>
    </row>
    <row r="705" spans="1:6" s="2" customFormat="1" ht="19.5">
      <c r="A705" s="1" t="s">
        <v>97</v>
      </c>
      <c r="B705" s="5"/>
      <c r="C705" s="46" t="s">
        <v>479</v>
      </c>
      <c r="D705" s="29">
        <f>+D706</f>
        <v>1349194800</v>
      </c>
      <c r="E705" s="1" t="s">
        <v>724</v>
      </c>
      <c r="F705" s="1" t="s">
        <v>766</v>
      </c>
    </row>
    <row r="706" spans="1:6" s="2" customFormat="1" ht="19.5">
      <c r="A706" s="1" t="s">
        <v>97</v>
      </c>
      <c r="B706" s="6"/>
      <c r="C706" s="46" t="s">
        <v>480</v>
      </c>
      <c r="D706" s="29">
        <v>1349194800</v>
      </c>
      <c r="E706" s="1" t="s">
        <v>724</v>
      </c>
      <c r="F706" s="1" t="s">
        <v>766</v>
      </c>
    </row>
    <row r="707" spans="1:6" s="2" customFormat="1" ht="19.5">
      <c r="A707" s="1" t="s">
        <v>97</v>
      </c>
      <c r="B707" s="6"/>
      <c r="C707" s="46" t="s">
        <v>375</v>
      </c>
      <c r="D707" s="29">
        <f>+D708</f>
        <v>210080000</v>
      </c>
      <c r="E707" s="1" t="s">
        <v>724</v>
      </c>
      <c r="F707" s="1" t="s">
        <v>766</v>
      </c>
    </row>
    <row r="708" spans="1:6" s="2" customFormat="1" ht="18">
      <c r="A708" s="1" t="s">
        <v>97</v>
      </c>
      <c r="B708" s="1"/>
      <c r="C708" s="46" t="s">
        <v>338</v>
      </c>
      <c r="D708" s="29">
        <v>210080000</v>
      </c>
      <c r="E708" s="1" t="s">
        <v>724</v>
      </c>
      <c r="F708" s="1" t="s">
        <v>766</v>
      </c>
    </row>
    <row r="709" spans="1:4" s="2" customFormat="1" ht="17.25" customHeight="1">
      <c r="A709" s="1" t="s">
        <v>97</v>
      </c>
      <c r="B709" s="1" t="s">
        <v>78</v>
      </c>
      <c r="C709" s="28"/>
      <c r="D709" s="43"/>
    </row>
    <row r="710" spans="1:4" s="2" customFormat="1" ht="18">
      <c r="A710" s="1" t="s">
        <v>97</v>
      </c>
      <c r="B710" s="1" t="s">
        <v>78</v>
      </c>
      <c r="C710" s="19" t="s">
        <v>178</v>
      </c>
      <c r="D710" s="42">
        <v>439193915</v>
      </c>
    </row>
    <row r="711" spans="1:6" s="2" customFormat="1" ht="19.5">
      <c r="A711" s="1" t="s">
        <v>97</v>
      </c>
      <c r="B711" s="6"/>
      <c r="C711" s="28" t="s">
        <v>483</v>
      </c>
      <c r="D711" s="43">
        <v>439193915</v>
      </c>
      <c r="E711" s="1" t="s">
        <v>725</v>
      </c>
      <c r="F711" s="1" t="s">
        <v>766</v>
      </c>
    </row>
    <row r="712" spans="1:4" s="2" customFormat="1" ht="14.25" customHeight="1">
      <c r="A712" s="1" t="s">
        <v>97</v>
      </c>
      <c r="B712" s="6"/>
      <c r="C712" s="28"/>
      <c r="D712" s="43"/>
    </row>
    <row r="713" spans="1:4" s="2" customFormat="1" ht="18">
      <c r="A713" s="1" t="s">
        <v>97</v>
      </c>
      <c r="B713" s="1" t="s">
        <v>78</v>
      </c>
      <c r="C713" s="47" t="s">
        <v>188</v>
      </c>
      <c r="D713" s="42">
        <v>3512921470.2</v>
      </c>
    </row>
    <row r="714" spans="1:4" s="2" customFormat="1" ht="18">
      <c r="A714" s="1" t="s">
        <v>97</v>
      </c>
      <c r="B714" s="1" t="s">
        <v>78</v>
      </c>
      <c r="C714" s="48" t="s">
        <v>261</v>
      </c>
      <c r="D714" s="27">
        <v>3512921470.2</v>
      </c>
    </row>
    <row r="715" spans="1:4" s="2" customFormat="1" ht="18">
      <c r="A715" s="1" t="s">
        <v>97</v>
      </c>
      <c r="B715" s="1"/>
      <c r="C715" s="48" t="s">
        <v>55</v>
      </c>
      <c r="D715" s="42">
        <v>1440297802.6999998</v>
      </c>
    </row>
    <row r="716" spans="1:6" s="2" customFormat="1" ht="33">
      <c r="A716" s="1" t="s">
        <v>97</v>
      </c>
      <c r="B716" s="1"/>
      <c r="C716" s="34" t="s">
        <v>509</v>
      </c>
      <c r="D716" s="43">
        <v>1440297802.6999998</v>
      </c>
      <c r="E716" s="1" t="s">
        <v>726</v>
      </c>
      <c r="F716" s="1" t="s">
        <v>105</v>
      </c>
    </row>
    <row r="717" spans="1:4" s="2" customFormat="1" ht="18">
      <c r="A717" s="1" t="s">
        <v>97</v>
      </c>
      <c r="B717" s="1"/>
      <c r="C717" s="48"/>
      <c r="D717" s="49"/>
    </row>
    <row r="718" spans="1:4" s="2" customFormat="1" ht="18">
      <c r="A718" s="1" t="s">
        <v>97</v>
      </c>
      <c r="B718" s="1"/>
      <c r="C718" s="48" t="s">
        <v>49</v>
      </c>
      <c r="D718" s="42">
        <v>1229522514.5</v>
      </c>
    </row>
    <row r="719" spans="1:6" s="2" customFormat="1" ht="36" customHeight="1">
      <c r="A719" s="1" t="s">
        <v>97</v>
      </c>
      <c r="B719" s="1"/>
      <c r="C719" s="34" t="s">
        <v>493</v>
      </c>
      <c r="D719" s="43">
        <v>1229522514.5</v>
      </c>
      <c r="E719" s="1" t="s">
        <v>726</v>
      </c>
      <c r="F719" s="1" t="s">
        <v>105</v>
      </c>
    </row>
    <row r="720" spans="1:4" s="2" customFormat="1" ht="21" customHeight="1">
      <c r="A720" s="1" t="s">
        <v>97</v>
      </c>
      <c r="B720" s="1"/>
      <c r="C720" s="37"/>
      <c r="D720" s="43"/>
    </row>
    <row r="721" spans="1:4" s="2" customFormat="1" ht="20.25" customHeight="1">
      <c r="A721" s="1" t="s">
        <v>97</v>
      </c>
      <c r="B721" s="1"/>
      <c r="C721" s="48" t="s">
        <v>262</v>
      </c>
      <c r="D721" s="27">
        <v>843101153</v>
      </c>
    </row>
    <row r="722" spans="1:6" s="2" customFormat="1" ht="19.5" customHeight="1">
      <c r="A722" s="1" t="s">
        <v>97</v>
      </c>
      <c r="B722" s="1"/>
      <c r="C722" s="39" t="s">
        <v>510</v>
      </c>
      <c r="D722" s="43">
        <v>474919207</v>
      </c>
      <c r="E722" s="1" t="s">
        <v>726</v>
      </c>
      <c r="F722" s="1" t="s">
        <v>105</v>
      </c>
    </row>
    <row r="723" spans="1:6" s="2" customFormat="1" ht="19.5" customHeight="1">
      <c r="A723" s="1" t="s">
        <v>97</v>
      </c>
      <c r="B723" s="1"/>
      <c r="C723" s="39" t="s">
        <v>511</v>
      </c>
      <c r="D723" s="43">
        <v>368181946</v>
      </c>
      <c r="E723" s="1" t="s">
        <v>726</v>
      </c>
      <c r="F723" s="1" t="s">
        <v>105</v>
      </c>
    </row>
    <row r="724" spans="1:4" s="2" customFormat="1" ht="18">
      <c r="A724" s="1" t="s">
        <v>97</v>
      </c>
      <c r="B724" s="1" t="s">
        <v>78</v>
      </c>
      <c r="C724" s="22"/>
      <c r="D724" s="43"/>
    </row>
    <row r="725" spans="1:4" s="2" customFormat="1" ht="18">
      <c r="A725" s="1" t="s">
        <v>97</v>
      </c>
      <c r="B725" s="1" t="s">
        <v>78</v>
      </c>
      <c r="C725" s="19" t="s">
        <v>187</v>
      </c>
      <c r="D725" s="42">
        <v>5648678563</v>
      </c>
    </row>
    <row r="726" spans="1:4" s="2" customFormat="1" ht="18">
      <c r="A726" s="1" t="s">
        <v>97</v>
      </c>
      <c r="B726" s="1" t="s">
        <v>78</v>
      </c>
      <c r="C726" s="19" t="s">
        <v>6</v>
      </c>
      <c r="D726" s="27">
        <v>451894285</v>
      </c>
    </row>
    <row r="727" spans="1:4" s="2" customFormat="1" ht="18">
      <c r="A727" s="1" t="s">
        <v>97</v>
      </c>
      <c r="B727" s="1"/>
      <c r="C727" s="50" t="s">
        <v>245</v>
      </c>
      <c r="D727" s="27">
        <v>41894285</v>
      </c>
    </row>
    <row r="728" spans="1:6" s="2" customFormat="1" ht="18">
      <c r="A728" s="1" t="s">
        <v>97</v>
      </c>
      <c r="B728" s="1"/>
      <c r="C728" s="51" t="s">
        <v>519</v>
      </c>
      <c r="D728" s="23">
        <v>41894285</v>
      </c>
      <c r="E728" s="1" t="s">
        <v>727</v>
      </c>
      <c r="F728" s="1" t="s">
        <v>765</v>
      </c>
    </row>
    <row r="729" spans="1:4" s="2" customFormat="1" ht="18">
      <c r="A729" s="1" t="s">
        <v>97</v>
      </c>
      <c r="B729" s="1"/>
      <c r="C729" s="51"/>
      <c r="D729" s="23"/>
    </row>
    <row r="730" spans="1:4" s="2" customFormat="1" ht="18">
      <c r="A730" s="1" t="s">
        <v>97</v>
      </c>
      <c r="B730" s="1"/>
      <c r="C730" s="50" t="s">
        <v>246</v>
      </c>
      <c r="D730" s="27">
        <v>90000000</v>
      </c>
    </row>
    <row r="731" spans="1:6" s="2" customFormat="1" ht="33">
      <c r="A731" s="1" t="s">
        <v>97</v>
      </c>
      <c r="B731" s="1"/>
      <c r="C731" s="51" t="s">
        <v>520</v>
      </c>
      <c r="D731" s="23">
        <v>90000000</v>
      </c>
      <c r="E731" s="1" t="s">
        <v>727</v>
      </c>
      <c r="F731" s="1" t="s">
        <v>765</v>
      </c>
    </row>
    <row r="732" spans="1:4" s="2" customFormat="1" ht="18.75" customHeight="1">
      <c r="A732" s="1" t="s">
        <v>97</v>
      </c>
      <c r="B732" s="7"/>
      <c r="C732" s="51"/>
      <c r="D732" s="23"/>
    </row>
    <row r="733" spans="1:4" s="2" customFormat="1" ht="18.75" customHeight="1">
      <c r="A733" s="1" t="s">
        <v>97</v>
      </c>
      <c r="B733" s="1"/>
      <c r="C733" s="50" t="s">
        <v>247</v>
      </c>
      <c r="D733" s="27">
        <v>210000000</v>
      </c>
    </row>
    <row r="734" spans="1:6" s="2" customFormat="1" ht="18.75" customHeight="1">
      <c r="A734" s="1" t="s">
        <v>97</v>
      </c>
      <c r="B734" s="7"/>
      <c r="C734" s="51" t="s">
        <v>521</v>
      </c>
      <c r="D734" s="23">
        <v>210000000</v>
      </c>
      <c r="E734" s="1" t="s">
        <v>727</v>
      </c>
      <c r="F734" s="1" t="s">
        <v>765</v>
      </c>
    </row>
    <row r="735" spans="1:4" s="2" customFormat="1" ht="18.75" customHeight="1">
      <c r="A735" s="1" t="s">
        <v>97</v>
      </c>
      <c r="B735" s="7"/>
      <c r="C735" s="51"/>
      <c r="D735" s="23"/>
    </row>
    <row r="736" spans="1:4" s="2" customFormat="1" ht="18.75" customHeight="1">
      <c r="A736" s="1" t="s">
        <v>97</v>
      </c>
      <c r="B736" s="7"/>
      <c r="C736" s="50" t="s">
        <v>248</v>
      </c>
      <c r="D736" s="27">
        <v>25000000</v>
      </c>
    </row>
    <row r="737" spans="1:6" s="2" customFormat="1" ht="35.25" customHeight="1">
      <c r="A737" s="1" t="s">
        <v>97</v>
      </c>
      <c r="B737" s="7"/>
      <c r="C737" s="51" t="s">
        <v>522</v>
      </c>
      <c r="D737" s="23">
        <v>25000000</v>
      </c>
      <c r="E737" s="1" t="s">
        <v>727</v>
      </c>
      <c r="F737" s="1" t="s">
        <v>765</v>
      </c>
    </row>
    <row r="738" spans="1:4" s="2" customFormat="1" ht="18.75" customHeight="1">
      <c r="A738" s="1" t="s">
        <v>97</v>
      </c>
      <c r="B738" s="7"/>
      <c r="C738" s="51"/>
      <c r="D738" s="23"/>
    </row>
    <row r="739" spans="1:4" s="2" customFormat="1" ht="18.75" customHeight="1">
      <c r="A739" s="1" t="s">
        <v>97</v>
      </c>
      <c r="B739" s="1"/>
      <c r="C739" s="50" t="s">
        <v>249</v>
      </c>
      <c r="D739" s="27">
        <v>85000000</v>
      </c>
    </row>
    <row r="740" spans="1:6" s="2" customFormat="1" ht="35.25" customHeight="1">
      <c r="A740" s="1" t="s">
        <v>97</v>
      </c>
      <c r="B740" s="7"/>
      <c r="C740" s="51" t="s">
        <v>523</v>
      </c>
      <c r="D740" s="23">
        <v>85000000</v>
      </c>
      <c r="E740" s="1" t="s">
        <v>727</v>
      </c>
      <c r="F740" s="1" t="s">
        <v>765</v>
      </c>
    </row>
    <row r="741" spans="1:4" s="2" customFormat="1" ht="18.75" customHeight="1">
      <c r="A741" s="1" t="s">
        <v>97</v>
      </c>
      <c r="B741" s="1"/>
      <c r="C741" s="44"/>
      <c r="D741" s="42"/>
    </row>
    <row r="742" spans="1:4" s="2" customFormat="1" ht="18">
      <c r="A742" s="1" t="s">
        <v>97</v>
      </c>
      <c r="B742" s="1" t="s">
        <v>78</v>
      </c>
      <c r="C742" s="19" t="s">
        <v>181</v>
      </c>
      <c r="D742" s="27">
        <v>338920714</v>
      </c>
    </row>
    <row r="743" spans="1:4" s="2" customFormat="1" ht="18">
      <c r="A743" s="1" t="s">
        <v>97</v>
      </c>
      <c r="B743" s="1"/>
      <c r="C743" s="50" t="s">
        <v>7</v>
      </c>
      <c r="D743" s="27">
        <v>338920714</v>
      </c>
    </row>
    <row r="744" spans="1:4" s="2" customFormat="1" ht="19.5">
      <c r="A744" s="1" t="s">
        <v>97</v>
      </c>
      <c r="B744" s="7"/>
      <c r="C744" s="50" t="s">
        <v>8</v>
      </c>
      <c r="D744" s="27">
        <v>220920714</v>
      </c>
    </row>
    <row r="745" spans="1:6" s="2" customFormat="1" ht="19.5">
      <c r="A745" s="1" t="s">
        <v>97</v>
      </c>
      <c r="B745" s="7"/>
      <c r="C745" s="51" t="s">
        <v>524</v>
      </c>
      <c r="D745" s="23">
        <v>220920714</v>
      </c>
      <c r="E745" s="1" t="s">
        <v>728</v>
      </c>
      <c r="F745" s="1" t="s">
        <v>765</v>
      </c>
    </row>
    <row r="746" spans="1:4" s="2" customFormat="1" ht="19.5">
      <c r="A746" s="1" t="s">
        <v>97</v>
      </c>
      <c r="B746" s="7"/>
      <c r="C746" s="51"/>
      <c r="D746" s="23"/>
    </row>
    <row r="747" spans="1:4" s="2" customFormat="1" ht="19.5">
      <c r="A747" s="1" t="s">
        <v>97</v>
      </c>
      <c r="B747" s="7"/>
      <c r="C747" s="50" t="s">
        <v>9</v>
      </c>
      <c r="D747" s="27">
        <v>70000000</v>
      </c>
    </row>
    <row r="748" spans="1:6" s="2" customFormat="1" ht="19.5">
      <c r="A748" s="1" t="s">
        <v>97</v>
      </c>
      <c r="B748" s="7"/>
      <c r="C748" s="51" t="s">
        <v>525</v>
      </c>
      <c r="D748" s="23">
        <v>70000000</v>
      </c>
      <c r="E748" s="1" t="s">
        <v>728</v>
      </c>
      <c r="F748" s="1" t="s">
        <v>765</v>
      </c>
    </row>
    <row r="749" spans="1:4" s="2" customFormat="1" ht="19.5">
      <c r="A749" s="1" t="s">
        <v>97</v>
      </c>
      <c r="B749" s="7"/>
      <c r="C749" s="51"/>
      <c r="D749" s="23"/>
    </row>
    <row r="750" spans="1:4" s="2" customFormat="1" ht="19.5">
      <c r="A750" s="1" t="s">
        <v>97</v>
      </c>
      <c r="B750" s="7"/>
      <c r="C750" s="50" t="s">
        <v>10</v>
      </c>
      <c r="D750" s="27">
        <v>18000000</v>
      </c>
    </row>
    <row r="751" spans="1:6" s="2" customFormat="1" ht="18">
      <c r="A751" s="1" t="s">
        <v>97</v>
      </c>
      <c r="B751" s="1"/>
      <c r="C751" s="51" t="s">
        <v>526</v>
      </c>
      <c r="D751" s="23">
        <v>18000000</v>
      </c>
      <c r="E751" s="1" t="s">
        <v>728</v>
      </c>
      <c r="F751" s="1" t="s">
        <v>765</v>
      </c>
    </row>
    <row r="752" spans="1:4" s="2" customFormat="1" ht="19.5">
      <c r="A752" s="1" t="s">
        <v>97</v>
      </c>
      <c r="B752" s="7"/>
      <c r="C752" s="51"/>
      <c r="D752" s="23"/>
    </row>
    <row r="753" spans="1:4" s="2" customFormat="1" ht="19.5">
      <c r="A753" s="1" t="s">
        <v>97</v>
      </c>
      <c r="B753" s="7"/>
      <c r="C753" s="50" t="s">
        <v>11</v>
      </c>
      <c r="D753" s="27">
        <v>30000000</v>
      </c>
    </row>
    <row r="754" spans="1:6" s="2" customFormat="1" ht="19.5">
      <c r="A754" s="1" t="s">
        <v>97</v>
      </c>
      <c r="B754" s="7"/>
      <c r="C754" s="51" t="s">
        <v>527</v>
      </c>
      <c r="D754" s="23">
        <v>30000000</v>
      </c>
      <c r="E754" s="1" t="s">
        <v>728</v>
      </c>
      <c r="F754" s="1" t="s">
        <v>765</v>
      </c>
    </row>
    <row r="755" spans="1:4" s="2" customFormat="1" ht="18">
      <c r="A755" s="1" t="s">
        <v>97</v>
      </c>
      <c r="B755" s="1"/>
      <c r="C755" s="51"/>
      <c r="D755" s="29"/>
    </row>
    <row r="756" spans="1:6" s="2" customFormat="1" ht="18">
      <c r="A756" s="1" t="s">
        <v>97</v>
      </c>
      <c r="B756" s="1" t="s">
        <v>78</v>
      </c>
      <c r="C756" s="19" t="s">
        <v>106</v>
      </c>
      <c r="D756" s="42">
        <v>564867856</v>
      </c>
      <c r="E756" s="1" t="s">
        <v>729</v>
      </c>
      <c r="F756" s="1" t="s">
        <v>762</v>
      </c>
    </row>
    <row r="757" spans="1:4" s="2" customFormat="1" ht="18">
      <c r="A757" s="1" t="s">
        <v>97</v>
      </c>
      <c r="B757" s="1" t="s">
        <v>78</v>
      </c>
      <c r="C757" s="21"/>
      <c r="D757" s="43"/>
    </row>
    <row r="758" spans="1:4" s="2" customFormat="1" ht="18">
      <c r="A758" s="1" t="s">
        <v>97</v>
      </c>
      <c r="B758" s="1" t="s">
        <v>78</v>
      </c>
      <c r="C758" s="19" t="s">
        <v>107</v>
      </c>
      <c r="D758" s="42">
        <v>4292995708</v>
      </c>
    </row>
    <row r="759" spans="1:4" s="2" customFormat="1" ht="18">
      <c r="A759" s="1" t="s">
        <v>97</v>
      </c>
      <c r="B759" s="1"/>
      <c r="C759" s="19" t="s">
        <v>182</v>
      </c>
      <c r="D759" s="42">
        <v>674000326</v>
      </c>
    </row>
    <row r="760" spans="1:4" s="2" customFormat="1" ht="18">
      <c r="A760" s="1" t="s">
        <v>97</v>
      </c>
      <c r="B760" s="1"/>
      <c r="C760" s="32" t="s">
        <v>255</v>
      </c>
      <c r="D760" s="42">
        <v>87000000</v>
      </c>
    </row>
    <row r="761" spans="1:4" s="2" customFormat="1" ht="18">
      <c r="A761" s="1" t="s">
        <v>97</v>
      </c>
      <c r="B761" s="1"/>
      <c r="C761" s="21" t="s">
        <v>257</v>
      </c>
      <c r="D761" s="42">
        <v>87000000</v>
      </c>
    </row>
    <row r="762" spans="1:6" s="2" customFormat="1" ht="19.5">
      <c r="A762" s="1" t="s">
        <v>97</v>
      </c>
      <c r="B762" s="6"/>
      <c r="C762" s="39" t="s">
        <v>484</v>
      </c>
      <c r="D762" s="23">
        <v>15000000</v>
      </c>
      <c r="E762" s="1" t="s">
        <v>730</v>
      </c>
      <c r="F762" s="1" t="s">
        <v>102</v>
      </c>
    </row>
    <row r="763" spans="1:6" s="2" customFormat="1" ht="19.5">
      <c r="A763" s="1" t="s">
        <v>97</v>
      </c>
      <c r="B763" s="6"/>
      <c r="C763" s="39" t="s">
        <v>485</v>
      </c>
      <c r="D763" s="23">
        <v>50000000</v>
      </c>
      <c r="E763" s="1" t="s">
        <v>730</v>
      </c>
      <c r="F763" s="1" t="s">
        <v>102</v>
      </c>
    </row>
    <row r="764" spans="1:6" s="2" customFormat="1" ht="19.5">
      <c r="A764" s="1" t="s">
        <v>97</v>
      </c>
      <c r="B764" s="6"/>
      <c r="C764" s="39" t="s">
        <v>2</v>
      </c>
      <c r="D764" s="23">
        <v>22000000</v>
      </c>
      <c r="E764" s="1" t="s">
        <v>730</v>
      </c>
      <c r="F764" s="1" t="s">
        <v>102</v>
      </c>
    </row>
    <row r="765" spans="1:4" s="2" customFormat="1" ht="19.5">
      <c r="A765" s="1" t="s">
        <v>97</v>
      </c>
      <c r="B765" s="6"/>
      <c r="C765" s="37"/>
      <c r="D765" s="43"/>
    </row>
    <row r="766" spans="1:4" s="2" customFormat="1" ht="19.5">
      <c r="A766" s="1" t="s">
        <v>97</v>
      </c>
      <c r="B766" s="6"/>
      <c r="C766" s="48" t="s">
        <v>256</v>
      </c>
      <c r="D766" s="42">
        <v>148662469</v>
      </c>
    </row>
    <row r="767" spans="1:4" s="2" customFormat="1" ht="18">
      <c r="A767" s="1" t="s">
        <v>97</v>
      </c>
      <c r="B767" s="1"/>
      <c r="C767" s="21" t="s">
        <v>3</v>
      </c>
      <c r="D767" s="42">
        <v>148662469</v>
      </c>
    </row>
    <row r="768" spans="1:6" s="2" customFormat="1" ht="18">
      <c r="A768" s="1" t="s">
        <v>97</v>
      </c>
      <c r="B768" s="1"/>
      <c r="C768" s="39" t="s">
        <v>250</v>
      </c>
      <c r="D768" s="23">
        <v>74662469</v>
      </c>
      <c r="E768" s="1" t="s">
        <v>730</v>
      </c>
      <c r="F768" s="1" t="s">
        <v>102</v>
      </c>
    </row>
    <row r="769" spans="1:6" s="2" customFormat="1" ht="18">
      <c r="A769" s="1" t="s">
        <v>97</v>
      </c>
      <c r="B769" s="1"/>
      <c r="C769" s="39" t="s">
        <v>252</v>
      </c>
      <c r="D769" s="23">
        <v>10000000</v>
      </c>
      <c r="E769" s="1" t="s">
        <v>730</v>
      </c>
      <c r="F769" s="1" t="s">
        <v>102</v>
      </c>
    </row>
    <row r="770" spans="1:6" s="2" customFormat="1" ht="18">
      <c r="A770" s="1" t="s">
        <v>97</v>
      </c>
      <c r="B770" s="1"/>
      <c r="C770" s="39" t="s">
        <v>251</v>
      </c>
      <c r="D770" s="23">
        <v>9000000</v>
      </c>
      <c r="E770" s="1" t="s">
        <v>730</v>
      </c>
      <c r="F770" s="1" t="s">
        <v>102</v>
      </c>
    </row>
    <row r="771" spans="1:6" s="2" customFormat="1" ht="18">
      <c r="A771" s="1" t="s">
        <v>97</v>
      </c>
      <c r="B771" s="1"/>
      <c r="C771" s="39" t="s">
        <v>366</v>
      </c>
      <c r="D771" s="23">
        <v>10000000</v>
      </c>
      <c r="E771" s="1" t="s">
        <v>730</v>
      </c>
      <c r="F771" s="1" t="s">
        <v>102</v>
      </c>
    </row>
    <row r="772" spans="1:6" s="2" customFormat="1" ht="18">
      <c r="A772" s="1" t="s">
        <v>97</v>
      </c>
      <c r="B772" s="1"/>
      <c r="C772" s="39" t="s">
        <v>486</v>
      </c>
      <c r="D772" s="23">
        <v>45000000</v>
      </c>
      <c r="E772" s="1" t="s">
        <v>730</v>
      </c>
      <c r="F772" s="1" t="s">
        <v>102</v>
      </c>
    </row>
    <row r="773" spans="1:4" s="2" customFormat="1" ht="18">
      <c r="A773" s="1" t="s">
        <v>97</v>
      </c>
      <c r="B773" s="1"/>
      <c r="C773" s="39"/>
      <c r="D773" s="23"/>
    </row>
    <row r="774" spans="1:4" s="2" customFormat="1" ht="19.5">
      <c r="A774" s="1" t="s">
        <v>97</v>
      </c>
      <c r="B774" s="5"/>
      <c r="C774" s="21" t="s">
        <v>487</v>
      </c>
      <c r="D774" s="42">
        <v>438337857</v>
      </c>
    </row>
    <row r="775" spans="1:4" s="2" customFormat="1" ht="18">
      <c r="A775" s="1" t="s">
        <v>97</v>
      </c>
      <c r="B775" s="1"/>
      <c r="C775" s="21" t="s">
        <v>4</v>
      </c>
      <c r="D775" s="42">
        <v>93000000</v>
      </c>
    </row>
    <row r="776" spans="1:6" s="2" customFormat="1" ht="19.5">
      <c r="A776" s="1" t="s">
        <v>97</v>
      </c>
      <c r="B776" s="6"/>
      <c r="C776" s="39" t="s">
        <v>5</v>
      </c>
      <c r="D776" s="43">
        <v>10000000</v>
      </c>
      <c r="E776" s="1" t="s">
        <v>730</v>
      </c>
      <c r="F776" s="1" t="s">
        <v>102</v>
      </c>
    </row>
    <row r="777" spans="1:6" s="2" customFormat="1" ht="19.5">
      <c r="A777" s="1" t="s">
        <v>97</v>
      </c>
      <c r="B777" s="6"/>
      <c r="C777" s="39" t="s">
        <v>273</v>
      </c>
      <c r="D777" s="43">
        <v>15000000</v>
      </c>
      <c r="E777" s="1" t="s">
        <v>730</v>
      </c>
      <c r="F777" s="1" t="s">
        <v>102</v>
      </c>
    </row>
    <row r="778" spans="1:6" s="2" customFormat="1" ht="19.5">
      <c r="A778" s="1" t="s">
        <v>97</v>
      </c>
      <c r="B778" s="6"/>
      <c r="C778" s="39" t="s">
        <v>174</v>
      </c>
      <c r="D778" s="43">
        <v>9000000</v>
      </c>
      <c r="E778" s="1" t="s">
        <v>730</v>
      </c>
      <c r="F778" s="1" t="s">
        <v>102</v>
      </c>
    </row>
    <row r="779" spans="1:6" s="2" customFormat="1" ht="19.5">
      <c r="A779" s="1" t="s">
        <v>97</v>
      </c>
      <c r="B779" s="6"/>
      <c r="C779" s="39" t="s">
        <v>158</v>
      </c>
      <c r="D779" s="43">
        <v>50000000</v>
      </c>
      <c r="E779" s="1" t="s">
        <v>730</v>
      </c>
      <c r="F779" s="1" t="s">
        <v>102</v>
      </c>
    </row>
    <row r="780" spans="1:6" s="2" customFormat="1" ht="19.5">
      <c r="A780" s="1" t="s">
        <v>97</v>
      </c>
      <c r="B780" s="6"/>
      <c r="C780" s="39" t="s">
        <v>159</v>
      </c>
      <c r="D780" s="43">
        <v>9000000</v>
      </c>
      <c r="E780" s="1" t="s">
        <v>730</v>
      </c>
      <c r="F780" s="1" t="s">
        <v>102</v>
      </c>
    </row>
    <row r="781" spans="1:4" s="2" customFormat="1" ht="19.5">
      <c r="A781" s="1" t="s">
        <v>97</v>
      </c>
      <c r="B781" s="5"/>
      <c r="C781" s="22"/>
      <c r="D781" s="42"/>
    </row>
    <row r="782" spans="1:4" s="2" customFormat="1" ht="18">
      <c r="A782" s="1" t="s">
        <v>97</v>
      </c>
      <c r="B782" s="1"/>
      <c r="C782" s="21" t="s">
        <v>160</v>
      </c>
      <c r="D782" s="42">
        <v>58000000</v>
      </c>
    </row>
    <row r="783" spans="1:6" s="2" customFormat="1" ht="19.5">
      <c r="A783" s="1" t="s">
        <v>97</v>
      </c>
      <c r="B783" s="6"/>
      <c r="C783" s="39" t="s">
        <v>253</v>
      </c>
      <c r="D783" s="43">
        <v>29000000</v>
      </c>
      <c r="E783" s="1" t="s">
        <v>730</v>
      </c>
      <c r="F783" s="1" t="s">
        <v>102</v>
      </c>
    </row>
    <row r="784" spans="1:6" s="2" customFormat="1" ht="19.5">
      <c r="A784" s="1" t="s">
        <v>97</v>
      </c>
      <c r="B784" s="6"/>
      <c r="C784" s="39" t="s">
        <v>254</v>
      </c>
      <c r="D784" s="43">
        <v>29000000</v>
      </c>
      <c r="E784" s="1" t="s">
        <v>730</v>
      </c>
      <c r="F784" s="1" t="s">
        <v>102</v>
      </c>
    </row>
    <row r="785" spans="1:4" s="2" customFormat="1" ht="19.5">
      <c r="A785" s="1" t="s">
        <v>97</v>
      </c>
      <c r="B785" s="6"/>
      <c r="C785" s="37"/>
      <c r="D785" s="43"/>
    </row>
    <row r="786" spans="1:4" s="2" customFormat="1" ht="19.5">
      <c r="A786" s="1" t="s">
        <v>97</v>
      </c>
      <c r="B786" s="6"/>
      <c r="C786" s="48" t="s">
        <v>175</v>
      </c>
      <c r="D786" s="42">
        <v>22337857</v>
      </c>
    </row>
    <row r="787" spans="1:5" s="2" customFormat="1" ht="19.5">
      <c r="A787" s="1" t="s">
        <v>97</v>
      </c>
      <c r="B787" s="6"/>
      <c r="C787" s="37" t="s">
        <v>176</v>
      </c>
      <c r="D787" s="43">
        <v>10600000</v>
      </c>
      <c r="E787" s="1" t="s">
        <v>730</v>
      </c>
    </row>
    <row r="788" spans="1:5" s="2" customFormat="1" ht="19.5">
      <c r="A788" s="1" t="s">
        <v>97</v>
      </c>
      <c r="B788" s="6"/>
      <c r="C788" s="37" t="s">
        <v>161</v>
      </c>
      <c r="D788" s="43">
        <v>11737857</v>
      </c>
      <c r="E788" s="1" t="s">
        <v>730</v>
      </c>
    </row>
    <row r="789" spans="1:4" s="2" customFormat="1" ht="19.5">
      <c r="A789" s="1" t="s">
        <v>97</v>
      </c>
      <c r="B789" s="6"/>
      <c r="C789" s="37"/>
      <c r="D789" s="43"/>
    </row>
    <row r="790" spans="1:4" s="2" customFormat="1" ht="36" customHeight="1">
      <c r="A790" s="1" t="s">
        <v>97</v>
      </c>
      <c r="B790" s="6"/>
      <c r="C790" s="52" t="s">
        <v>162</v>
      </c>
      <c r="D790" s="42">
        <v>265000000</v>
      </c>
    </row>
    <row r="791" spans="1:6" s="2" customFormat="1" ht="19.5">
      <c r="A791" s="1" t="s">
        <v>97</v>
      </c>
      <c r="B791" s="6"/>
      <c r="C791" s="39" t="s">
        <v>163</v>
      </c>
      <c r="D791" s="43">
        <v>140000000</v>
      </c>
      <c r="E791" s="1" t="s">
        <v>730</v>
      </c>
      <c r="F791" s="1" t="s">
        <v>102</v>
      </c>
    </row>
    <row r="792" spans="1:6" s="2" customFormat="1" ht="19.5">
      <c r="A792" s="1" t="s">
        <v>97</v>
      </c>
      <c r="B792" s="6"/>
      <c r="C792" s="39" t="s">
        <v>164</v>
      </c>
      <c r="D792" s="43">
        <v>40000000</v>
      </c>
      <c r="E792" s="1" t="s">
        <v>730</v>
      </c>
      <c r="F792" s="1" t="s">
        <v>102</v>
      </c>
    </row>
    <row r="793" spans="1:6" s="2" customFormat="1" ht="19.5">
      <c r="A793" s="1" t="s">
        <v>97</v>
      </c>
      <c r="B793" s="6"/>
      <c r="C793" s="39" t="s">
        <v>165</v>
      </c>
      <c r="D793" s="43">
        <v>45000000</v>
      </c>
      <c r="E793" s="1" t="s">
        <v>730</v>
      </c>
      <c r="F793" s="1" t="s">
        <v>102</v>
      </c>
    </row>
    <row r="794" spans="1:6" s="2" customFormat="1" ht="19.5">
      <c r="A794" s="1" t="s">
        <v>97</v>
      </c>
      <c r="B794" s="6"/>
      <c r="C794" s="39" t="s">
        <v>166</v>
      </c>
      <c r="D794" s="43">
        <v>40000000</v>
      </c>
      <c r="E794" s="1" t="s">
        <v>730</v>
      </c>
      <c r="F794" s="1" t="s">
        <v>102</v>
      </c>
    </row>
    <row r="795" spans="1:4" s="2" customFormat="1" ht="18">
      <c r="A795" s="1" t="s">
        <v>97</v>
      </c>
      <c r="B795" s="1"/>
      <c r="C795" s="22"/>
      <c r="D795" s="43"/>
    </row>
    <row r="796" spans="1:4" s="2" customFormat="1" ht="18">
      <c r="A796" s="1" t="s">
        <v>97</v>
      </c>
      <c r="B796" s="1"/>
      <c r="C796" s="19" t="s">
        <v>183</v>
      </c>
      <c r="D796" s="42">
        <v>270029430</v>
      </c>
    </row>
    <row r="797" spans="1:4" s="2" customFormat="1" ht="18">
      <c r="A797" s="1" t="s">
        <v>97</v>
      </c>
      <c r="B797" s="1"/>
      <c r="C797" s="32" t="s">
        <v>514</v>
      </c>
      <c r="D797" s="42">
        <v>270029430</v>
      </c>
    </row>
    <row r="798" spans="1:4" s="2" customFormat="1" ht="36">
      <c r="A798" s="1" t="s">
        <v>97</v>
      </c>
      <c r="B798" s="1"/>
      <c r="C798" s="36" t="s">
        <v>515</v>
      </c>
      <c r="D798" s="42">
        <v>267500000</v>
      </c>
    </row>
    <row r="799" spans="1:6" s="2" customFormat="1" ht="18">
      <c r="A799" s="1" t="s">
        <v>97</v>
      </c>
      <c r="B799" s="1"/>
      <c r="C799" s="28" t="s">
        <v>512</v>
      </c>
      <c r="D799" s="43">
        <v>40000000</v>
      </c>
      <c r="E799" s="1" t="s">
        <v>731</v>
      </c>
      <c r="F799" s="1" t="s">
        <v>103</v>
      </c>
    </row>
    <row r="800" spans="1:6" s="2" customFormat="1" ht="18">
      <c r="A800" s="1" t="s">
        <v>97</v>
      </c>
      <c r="B800" s="1"/>
      <c r="C800" s="28" t="s">
        <v>488</v>
      </c>
      <c r="D800" s="43">
        <v>40000000</v>
      </c>
      <c r="E800" s="1" t="s">
        <v>731</v>
      </c>
      <c r="F800" s="1" t="s">
        <v>103</v>
      </c>
    </row>
    <row r="801" spans="1:6" s="2" customFormat="1" ht="32.25" customHeight="1">
      <c r="A801" s="1" t="s">
        <v>97</v>
      </c>
      <c r="B801" s="1"/>
      <c r="C801" s="35" t="s">
        <v>489</v>
      </c>
      <c r="D801" s="43">
        <v>16500000</v>
      </c>
      <c r="E801" s="1" t="s">
        <v>731</v>
      </c>
      <c r="F801" s="1" t="s">
        <v>103</v>
      </c>
    </row>
    <row r="802" spans="1:6" s="2" customFormat="1" ht="18">
      <c r="A802" s="1" t="s">
        <v>97</v>
      </c>
      <c r="B802" s="1"/>
      <c r="C802" s="28" t="s">
        <v>490</v>
      </c>
      <c r="D802" s="43">
        <v>60000000</v>
      </c>
      <c r="E802" s="1" t="s">
        <v>731</v>
      </c>
      <c r="F802" s="1" t="s">
        <v>103</v>
      </c>
    </row>
    <row r="803" spans="1:6" s="2" customFormat="1" ht="33">
      <c r="A803" s="1" t="s">
        <v>97</v>
      </c>
      <c r="B803" s="1"/>
      <c r="C803" s="35" t="s">
        <v>513</v>
      </c>
      <c r="D803" s="43">
        <v>60000000</v>
      </c>
      <c r="E803" s="1" t="s">
        <v>731</v>
      </c>
      <c r="F803" s="1" t="s">
        <v>103</v>
      </c>
    </row>
    <row r="804" spans="1:6" s="2" customFormat="1" ht="18">
      <c r="A804" s="1" t="s">
        <v>97</v>
      </c>
      <c r="B804" s="1"/>
      <c r="C804" s="28" t="s">
        <v>491</v>
      </c>
      <c r="D804" s="43">
        <v>50000000</v>
      </c>
      <c r="E804" s="1" t="s">
        <v>731</v>
      </c>
      <c r="F804" s="1" t="s">
        <v>103</v>
      </c>
    </row>
    <row r="805" spans="1:6" s="2" customFormat="1" ht="18">
      <c r="A805" s="1" t="s">
        <v>97</v>
      </c>
      <c r="B805" s="1"/>
      <c r="C805" s="28" t="s">
        <v>516</v>
      </c>
      <c r="D805" s="43">
        <v>1000000</v>
      </c>
      <c r="E805" s="1" t="s">
        <v>731</v>
      </c>
      <c r="F805" s="1" t="s">
        <v>103</v>
      </c>
    </row>
    <row r="806" spans="1:4" s="2" customFormat="1" ht="18">
      <c r="A806" s="1" t="s">
        <v>97</v>
      </c>
      <c r="B806" s="1"/>
      <c r="C806" s="32" t="s">
        <v>517</v>
      </c>
      <c r="D806" s="42">
        <v>2029430</v>
      </c>
    </row>
    <row r="807" spans="1:6" s="2" customFormat="1" ht="18">
      <c r="A807" s="1" t="s">
        <v>97</v>
      </c>
      <c r="B807" s="1"/>
      <c r="C807" s="28" t="s">
        <v>363</v>
      </c>
      <c r="D807" s="43">
        <v>2029430</v>
      </c>
      <c r="E807" s="1" t="s">
        <v>731</v>
      </c>
      <c r="F807" s="1" t="s">
        <v>103</v>
      </c>
    </row>
    <row r="808" spans="1:4" s="2" customFormat="1" ht="18">
      <c r="A808" s="1" t="s">
        <v>97</v>
      </c>
      <c r="B808" s="1"/>
      <c r="C808" s="32" t="s">
        <v>492</v>
      </c>
      <c r="D808" s="42">
        <v>500000</v>
      </c>
    </row>
    <row r="809" spans="1:6" s="2" customFormat="1" ht="33">
      <c r="A809" s="1" t="s">
        <v>97</v>
      </c>
      <c r="B809" s="1"/>
      <c r="C809" s="35" t="s">
        <v>518</v>
      </c>
      <c r="D809" s="43">
        <v>500000</v>
      </c>
      <c r="E809" s="1" t="s">
        <v>731</v>
      </c>
      <c r="F809" s="1" t="s">
        <v>103</v>
      </c>
    </row>
    <row r="810" spans="1:4" s="2" customFormat="1" ht="18">
      <c r="A810" s="1" t="s">
        <v>97</v>
      </c>
      <c r="B810" s="1"/>
      <c r="C810" s="21"/>
      <c r="D810" s="43"/>
    </row>
    <row r="811" spans="1:4" s="2" customFormat="1" ht="18">
      <c r="A811" s="1" t="s">
        <v>97</v>
      </c>
      <c r="B811" s="1"/>
      <c r="C811" s="19" t="s">
        <v>154</v>
      </c>
      <c r="D811" s="42">
        <v>301368299</v>
      </c>
    </row>
    <row r="812" spans="1:4" s="2" customFormat="1" ht="19.5">
      <c r="A812" s="1" t="s">
        <v>97</v>
      </c>
      <c r="B812" s="6"/>
      <c r="C812" s="21" t="s">
        <v>63</v>
      </c>
      <c r="D812" s="42">
        <v>94002276</v>
      </c>
    </row>
    <row r="813" spans="1:6" s="2" customFormat="1" ht="19.5">
      <c r="A813" s="1" t="s">
        <v>97</v>
      </c>
      <c r="B813" s="6"/>
      <c r="C813" s="22" t="s">
        <v>497</v>
      </c>
      <c r="D813" s="43">
        <v>94002276</v>
      </c>
      <c r="E813" s="1" t="s">
        <v>732</v>
      </c>
      <c r="F813" s="1" t="s">
        <v>104</v>
      </c>
    </row>
    <row r="814" spans="1:4" s="2" customFormat="1" ht="19.5">
      <c r="A814" s="1" t="s">
        <v>97</v>
      </c>
      <c r="B814" s="6"/>
      <c r="C814" s="22"/>
      <c r="D814" s="43"/>
    </row>
    <row r="815" spans="1:4" s="2" customFormat="1" ht="19.5">
      <c r="A815" s="1" t="s">
        <v>97</v>
      </c>
      <c r="B815" s="6"/>
      <c r="C815" s="21" t="s">
        <v>498</v>
      </c>
      <c r="D815" s="42">
        <v>84701635</v>
      </c>
    </row>
    <row r="816" spans="1:6" s="2" customFormat="1" ht="33">
      <c r="A816" s="1" t="s">
        <v>97</v>
      </c>
      <c r="B816" s="6"/>
      <c r="C816" s="34" t="s">
        <v>499</v>
      </c>
      <c r="D816" s="43">
        <v>84701635</v>
      </c>
      <c r="E816" s="1" t="s">
        <v>732</v>
      </c>
      <c r="F816" s="1" t="s">
        <v>104</v>
      </c>
    </row>
    <row r="817" spans="1:4" s="2" customFormat="1" ht="19.5">
      <c r="A817" s="1" t="s">
        <v>97</v>
      </c>
      <c r="B817" s="6"/>
      <c r="C817" s="22"/>
      <c r="D817" s="43"/>
    </row>
    <row r="818" spans="1:4" s="2" customFormat="1" ht="19.5">
      <c r="A818" s="1" t="s">
        <v>97</v>
      </c>
      <c r="B818" s="6"/>
      <c r="C818" s="21" t="s">
        <v>342</v>
      </c>
      <c r="D818" s="42">
        <v>122664388</v>
      </c>
    </row>
    <row r="819" spans="1:6" s="2" customFormat="1" ht="19.5">
      <c r="A819" s="1" t="s">
        <v>97</v>
      </c>
      <c r="B819" s="6"/>
      <c r="C819" s="22" t="s">
        <v>500</v>
      </c>
      <c r="D819" s="43">
        <v>34495434</v>
      </c>
      <c r="E819" s="1" t="s">
        <v>732</v>
      </c>
      <c r="F819" s="1" t="s">
        <v>104</v>
      </c>
    </row>
    <row r="820" spans="1:6" s="2" customFormat="1" ht="33">
      <c r="A820" s="1" t="s">
        <v>97</v>
      </c>
      <c r="B820" s="6"/>
      <c r="C820" s="34" t="s">
        <v>501</v>
      </c>
      <c r="D820" s="43">
        <v>48047126</v>
      </c>
      <c r="E820" s="1" t="s">
        <v>732</v>
      </c>
      <c r="F820" s="1" t="s">
        <v>104</v>
      </c>
    </row>
    <row r="821" spans="1:6" s="2" customFormat="1" ht="33">
      <c r="A821" s="1" t="s">
        <v>97</v>
      </c>
      <c r="B821" s="6"/>
      <c r="C821" s="34" t="s">
        <v>528</v>
      </c>
      <c r="D821" s="43">
        <v>40121828</v>
      </c>
      <c r="E821" s="1" t="s">
        <v>732</v>
      </c>
      <c r="F821" s="1" t="s">
        <v>104</v>
      </c>
    </row>
    <row r="822" spans="1:4" s="2" customFormat="1" ht="19.5">
      <c r="A822" s="1" t="s">
        <v>97</v>
      </c>
      <c r="B822" s="6"/>
      <c r="C822" s="22"/>
      <c r="D822" s="43"/>
    </row>
    <row r="823" spans="1:4" s="2" customFormat="1" ht="18">
      <c r="A823" s="1" t="s">
        <v>97</v>
      </c>
      <c r="B823" s="1"/>
      <c r="C823" s="19" t="s">
        <v>184</v>
      </c>
      <c r="D823" s="42">
        <v>1939575461</v>
      </c>
    </row>
    <row r="824" spans="1:4" s="2" customFormat="1" ht="18">
      <c r="A824" s="1" t="s">
        <v>97</v>
      </c>
      <c r="B824" s="1"/>
      <c r="C824" s="21" t="s">
        <v>504</v>
      </c>
      <c r="D824" s="42">
        <v>1939575461</v>
      </c>
    </row>
    <row r="825" spans="1:4" s="2" customFormat="1" ht="36">
      <c r="A825" s="1" t="s">
        <v>97</v>
      </c>
      <c r="B825" s="1"/>
      <c r="C825" s="48" t="s">
        <v>505</v>
      </c>
      <c r="D825" s="42">
        <v>339575461</v>
      </c>
    </row>
    <row r="826" spans="1:6" s="2" customFormat="1" ht="18">
      <c r="A826" s="1" t="s">
        <v>97</v>
      </c>
      <c r="B826" s="1"/>
      <c r="C826" s="22" t="s">
        <v>506</v>
      </c>
      <c r="D826" s="43">
        <v>292775461</v>
      </c>
      <c r="E826" s="1" t="s">
        <v>733</v>
      </c>
      <c r="F826" s="1" t="s">
        <v>105</v>
      </c>
    </row>
    <row r="827" spans="1:6" s="2" customFormat="1" ht="18">
      <c r="A827" s="1" t="s">
        <v>97</v>
      </c>
      <c r="B827" s="1"/>
      <c r="C827" s="59" t="s">
        <v>610</v>
      </c>
      <c r="D827" s="60">
        <v>46800000</v>
      </c>
      <c r="E827" s="1" t="s">
        <v>733</v>
      </c>
      <c r="F827" s="1" t="s">
        <v>105</v>
      </c>
    </row>
    <row r="828" spans="1:4" s="2" customFormat="1" ht="21.75" customHeight="1">
      <c r="A828" s="1" t="s">
        <v>97</v>
      </c>
      <c r="B828" s="6"/>
      <c r="C828" s="57" t="s">
        <v>507</v>
      </c>
      <c r="D828" s="58">
        <v>1035000000</v>
      </c>
    </row>
    <row r="829" spans="1:4" s="2" customFormat="1" ht="21.75" customHeight="1">
      <c r="A829" s="1" t="s">
        <v>97</v>
      </c>
      <c r="B829" s="6"/>
      <c r="C829" s="57" t="s">
        <v>379</v>
      </c>
      <c r="D829" s="58">
        <v>115000000</v>
      </c>
    </row>
    <row r="830" spans="1:6" s="2" customFormat="1" ht="23.25" customHeight="1">
      <c r="A830" s="1" t="s">
        <v>97</v>
      </c>
      <c r="B830" s="6"/>
      <c r="C830" s="59" t="s">
        <v>569</v>
      </c>
      <c r="D830" s="60">
        <v>41000000</v>
      </c>
      <c r="E830" s="1" t="s">
        <v>733</v>
      </c>
      <c r="F830" s="1" t="s">
        <v>105</v>
      </c>
    </row>
    <row r="831" spans="1:6" s="2" customFormat="1" ht="20.25" customHeight="1">
      <c r="A831" s="1" t="s">
        <v>97</v>
      </c>
      <c r="B831" s="6"/>
      <c r="C831" s="59" t="s">
        <v>570</v>
      </c>
      <c r="D831" s="60">
        <v>15000000</v>
      </c>
      <c r="E831" s="1" t="s">
        <v>733</v>
      </c>
      <c r="F831" s="1" t="s">
        <v>105</v>
      </c>
    </row>
    <row r="832" spans="1:6" s="2" customFormat="1" ht="19.5" customHeight="1">
      <c r="A832" s="1" t="s">
        <v>97</v>
      </c>
      <c r="B832" s="6"/>
      <c r="C832" s="59" t="s">
        <v>571</v>
      </c>
      <c r="D832" s="60">
        <v>15000000</v>
      </c>
      <c r="E832" s="1" t="s">
        <v>733</v>
      </c>
      <c r="F832" s="1" t="s">
        <v>105</v>
      </c>
    </row>
    <row r="833" spans="1:6" s="2" customFormat="1" ht="33" customHeight="1">
      <c r="A833" s="1" t="s">
        <v>97</v>
      </c>
      <c r="B833" s="6"/>
      <c r="C833" s="61" t="s">
        <v>582</v>
      </c>
      <c r="D833" s="60">
        <v>29000000</v>
      </c>
      <c r="E833" s="1" t="s">
        <v>733</v>
      </c>
      <c r="F833" s="1" t="s">
        <v>105</v>
      </c>
    </row>
    <row r="834" spans="1:6" s="2" customFormat="1" ht="21" customHeight="1">
      <c r="A834" s="1" t="s">
        <v>97</v>
      </c>
      <c r="B834" s="6"/>
      <c r="C834" s="59" t="s">
        <v>583</v>
      </c>
      <c r="D834" s="60">
        <v>15000000</v>
      </c>
      <c r="E834" s="1" t="s">
        <v>733</v>
      </c>
      <c r="F834" s="1" t="s">
        <v>105</v>
      </c>
    </row>
    <row r="835" spans="1:4" s="2" customFormat="1" ht="21.75" customHeight="1">
      <c r="A835" s="1" t="s">
        <v>97</v>
      </c>
      <c r="B835" s="6"/>
      <c r="C835" s="57" t="s">
        <v>380</v>
      </c>
      <c r="D835" s="58">
        <v>115000000</v>
      </c>
    </row>
    <row r="836" spans="1:6" s="2" customFormat="1" ht="21.75" customHeight="1">
      <c r="A836" s="1" t="s">
        <v>97</v>
      </c>
      <c r="B836" s="6"/>
      <c r="C836" s="59" t="s">
        <v>572</v>
      </c>
      <c r="D836" s="60">
        <v>38300000</v>
      </c>
      <c r="E836" s="1" t="s">
        <v>733</v>
      </c>
      <c r="F836" s="1" t="s">
        <v>105</v>
      </c>
    </row>
    <row r="837" spans="1:6" s="2" customFormat="1" ht="21.75" customHeight="1">
      <c r="A837" s="1" t="s">
        <v>97</v>
      </c>
      <c r="B837" s="6"/>
      <c r="C837" s="59" t="s">
        <v>573</v>
      </c>
      <c r="D837" s="60">
        <v>38300000</v>
      </c>
      <c r="E837" s="1" t="s">
        <v>733</v>
      </c>
      <c r="F837" s="1" t="s">
        <v>105</v>
      </c>
    </row>
    <row r="838" spans="1:6" s="2" customFormat="1" ht="32.25" customHeight="1">
      <c r="A838" s="1" t="s">
        <v>97</v>
      </c>
      <c r="B838" s="6"/>
      <c r="C838" s="61" t="s">
        <v>574</v>
      </c>
      <c r="D838" s="60">
        <v>38400000</v>
      </c>
      <c r="E838" s="1" t="s">
        <v>733</v>
      </c>
      <c r="F838" s="1" t="s">
        <v>105</v>
      </c>
    </row>
    <row r="839" spans="1:4" s="2" customFormat="1" ht="21.75" customHeight="1">
      <c r="A839" s="1" t="s">
        <v>97</v>
      </c>
      <c r="B839" s="6"/>
      <c r="C839" s="57" t="s">
        <v>381</v>
      </c>
      <c r="D839" s="58">
        <v>115000000</v>
      </c>
    </row>
    <row r="840" spans="1:6" s="2" customFormat="1" ht="32.25" customHeight="1">
      <c r="A840" s="1" t="s">
        <v>97</v>
      </c>
      <c r="B840" s="6"/>
      <c r="C840" s="61" t="s">
        <v>620</v>
      </c>
      <c r="D840" s="60">
        <v>115000000</v>
      </c>
      <c r="E840" s="1" t="s">
        <v>733</v>
      </c>
      <c r="F840" s="1" t="s">
        <v>105</v>
      </c>
    </row>
    <row r="841" spans="1:4" s="2" customFormat="1" ht="21.75" customHeight="1">
      <c r="A841" s="1" t="s">
        <v>97</v>
      </c>
      <c r="B841" s="6"/>
      <c r="C841" s="57" t="s">
        <v>382</v>
      </c>
      <c r="D841" s="58">
        <v>115000000</v>
      </c>
    </row>
    <row r="842" spans="1:6" s="2" customFormat="1" ht="21.75" customHeight="1">
      <c r="A842" s="1" t="s">
        <v>97</v>
      </c>
      <c r="B842" s="6"/>
      <c r="C842" s="59" t="s">
        <v>584</v>
      </c>
      <c r="D842" s="60">
        <v>38300000</v>
      </c>
      <c r="E842" s="1" t="s">
        <v>733</v>
      </c>
      <c r="F842" s="1" t="s">
        <v>105</v>
      </c>
    </row>
    <row r="843" spans="1:6" s="2" customFormat="1" ht="21.75" customHeight="1">
      <c r="A843" s="1" t="s">
        <v>97</v>
      </c>
      <c r="B843" s="6"/>
      <c r="C843" s="59" t="s">
        <v>585</v>
      </c>
      <c r="D843" s="60">
        <v>38300000</v>
      </c>
      <c r="E843" s="1" t="s">
        <v>733</v>
      </c>
      <c r="F843" s="1" t="s">
        <v>105</v>
      </c>
    </row>
    <row r="844" spans="1:6" s="2" customFormat="1" ht="21.75" customHeight="1">
      <c r="A844" s="1" t="s">
        <v>97</v>
      </c>
      <c r="B844" s="6"/>
      <c r="C844" s="59" t="s">
        <v>586</v>
      </c>
      <c r="D844" s="60">
        <v>38400000</v>
      </c>
      <c r="E844" s="1" t="s">
        <v>733</v>
      </c>
      <c r="F844" s="1" t="s">
        <v>105</v>
      </c>
    </row>
    <row r="845" spans="1:4" s="2" customFormat="1" ht="21.75" customHeight="1">
      <c r="A845" s="1" t="s">
        <v>97</v>
      </c>
      <c r="B845" s="6"/>
      <c r="C845" s="57" t="s">
        <v>383</v>
      </c>
      <c r="D845" s="58">
        <v>115000000</v>
      </c>
    </row>
    <row r="846" spans="1:6" s="2" customFormat="1" ht="21.75" customHeight="1">
      <c r="A846" s="1" t="s">
        <v>97</v>
      </c>
      <c r="B846" s="6"/>
      <c r="C846" s="59" t="s">
        <v>587</v>
      </c>
      <c r="D846" s="60">
        <v>95000000</v>
      </c>
      <c r="E846" s="1" t="s">
        <v>733</v>
      </c>
      <c r="F846" s="1" t="s">
        <v>105</v>
      </c>
    </row>
    <row r="847" spans="1:6" s="2" customFormat="1" ht="21.75" customHeight="1">
      <c r="A847" s="1" t="s">
        <v>97</v>
      </c>
      <c r="B847" s="6"/>
      <c r="C847" s="59" t="s">
        <v>588</v>
      </c>
      <c r="D847" s="60">
        <v>20000000</v>
      </c>
      <c r="E847" s="1" t="s">
        <v>733</v>
      </c>
      <c r="F847" s="1" t="s">
        <v>105</v>
      </c>
    </row>
    <row r="848" spans="1:4" s="2" customFormat="1" ht="21.75" customHeight="1">
      <c r="A848" s="1" t="s">
        <v>97</v>
      </c>
      <c r="B848" s="6"/>
      <c r="C848" s="57" t="s">
        <v>384</v>
      </c>
      <c r="D848" s="58">
        <v>115000000</v>
      </c>
    </row>
    <row r="849" spans="1:6" s="2" customFormat="1" ht="21.75" customHeight="1">
      <c r="A849" s="1" t="s">
        <v>97</v>
      </c>
      <c r="B849" s="6"/>
      <c r="C849" s="59" t="s">
        <v>575</v>
      </c>
      <c r="D849" s="60">
        <v>25000000</v>
      </c>
      <c r="E849" s="1" t="s">
        <v>733</v>
      </c>
      <c r="F849" s="1" t="s">
        <v>105</v>
      </c>
    </row>
    <row r="850" spans="1:6" s="2" customFormat="1" ht="21.75" customHeight="1">
      <c r="A850" s="1" t="s">
        <v>97</v>
      </c>
      <c r="B850" s="6"/>
      <c r="C850" s="59" t="s">
        <v>576</v>
      </c>
      <c r="D850" s="60">
        <v>20000000</v>
      </c>
      <c r="E850" s="1" t="s">
        <v>733</v>
      </c>
      <c r="F850" s="1" t="s">
        <v>105</v>
      </c>
    </row>
    <row r="851" spans="1:6" s="2" customFormat="1" ht="33.75" customHeight="1">
      <c r="A851" s="1" t="s">
        <v>97</v>
      </c>
      <c r="B851" s="6"/>
      <c r="C851" s="61" t="s">
        <v>589</v>
      </c>
      <c r="D851" s="60">
        <v>30000000</v>
      </c>
      <c r="E851" s="1" t="s">
        <v>733</v>
      </c>
      <c r="F851" s="1" t="s">
        <v>105</v>
      </c>
    </row>
    <row r="852" spans="1:6" s="2" customFormat="1" ht="21.75" customHeight="1">
      <c r="A852" s="1" t="s">
        <v>97</v>
      </c>
      <c r="B852" s="6"/>
      <c r="C852" s="61" t="s">
        <v>590</v>
      </c>
      <c r="D852" s="60">
        <v>15000000</v>
      </c>
      <c r="E852" s="1" t="s">
        <v>733</v>
      </c>
      <c r="F852" s="1" t="s">
        <v>105</v>
      </c>
    </row>
    <row r="853" spans="1:6" s="2" customFormat="1" ht="21.75" customHeight="1">
      <c r="A853" s="1" t="s">
        <v>97</v>
      </c>
      <c r="B853" s="6"/>
      <c r="C853" s="59" t="s">
        <v>591</v>
      </c>
      <c r="D853" s="60">
        <v>15000000</v>
      </c>
      <c r="E853" s="1" t="s">
        <v>733</v>
      </c>
      <c r="F853" s="1" t="s">
        <v>105</v>
      </c>
    </row>
    <row r="854" spans="1:6" s="2" customFormat="1" ht="21.75" customHeight="1">
      <c r="A854" s="1" t="s">
        <v>97</v>
      </c>
      <c r="B854" s="6"/>
      <c r="C854" s="61" t="s">
        <v>592</v>
      </c>
      <c r="D854" s="60">
        <v>10000000</v>
      </c>
      <c r="E854" s="1" t="s">
        <v>733</v>
      </c>
      <c r="F854" s="1" t="s">
        <v>105</v>
      </c>
    </row>
    <row r="855" spans="1:4" s="2" customFormat="1" ht="21.75" customHeight="1">
      <c r="A855" s="1" t="s">
        <v>97</v>
      </c>
      <c r="B855" s="6"/>
      <c r="C855" s="57" t="s">
        <v>385</v>
      </c>
      <c r="D855" s="58">
        <v>115000000</v>
      </c>
    </row>
    <row r="856" spans="1:6" s="2" customFormat="1" ht="21.75" customHeight="1">
      <c r="A856" s="1" t="s">
        <v>97</v>
      </c>
      <c r="B856" s="6"/>
      <c r="C856" s="59" t="s">
        <v>577</v>
      </c>
      <c r="D856" s="60">
        <v>55000000</v>
      </c>
      <c r="E856" s="1" t="s">
        <v>733</v>
      </c>
      <c r="F856" s="1" t="s">
        <v>105</v>
      </c>
    </row>
    <row r="857" spans="1:6" s="2" customFormat="1" ht="21.75" customHeight="1">
      <c r="A857" s="1" t="s">
        <v>97</v>
      </c>
      <c r="B857" s="6"/>
      <c r="C857" s="59" t="s">
        <v>578</v>
      </c>
      <c r="D857" s="60">
        <v>25000000</v>
      </c>
      <c r="E857" s="1" t="s">
        <v>733</v>
      </c>
      <c r="F857" s="1" t="s">
        <v>105</v>
      </c>
    </row>
    <row r="858" spans="1:6" s="2" customFormat="1" ht="21.75" customHeight="1">
      <c r="A858" s="1" t="s">
        <v>97</v>
      </c>
      <c r="B858" s="6"/>
      <c r="C858" s="59" t="s">
        <v>579</v>
      </c>
      <c r="D858" s="60">
        <v>10000000</v>
      </c>
      <c r="E858" s="1" t="s">
        <v>733</v>
      </c>
      <c r="F858" s="1" t="s">
        <v>105</v>
      </c>
    </row>
    <row r="859" spans="1:6" s="2" customFormat="1" ht="21.75" customHeight="1">
      <c r="A859" s="1" t="s">
        <v>97</v>
      </c>
      <c r="B859" s="6"/>
      <c r="C859" s="59" t="s">
        <v>580</v>
      </c>
      <c r="D859" s="60">
        <v>25000000</v>
      </c>
      <c r="E859" s="1" t="s">
        <v>733</v>
      </c>
      <c r="F859" s="1" t="s">
        <v>105</v>
      </c>
    </row>
    <row r="860" spans="1:4" s="2" customFormat="1" ht="21.75" customHeight="1">
      <c r="A860" s="1" t="s">
        <v>97</v>
      </c>
      <c r="B860" s="6"/>
      <c r="C860" s="57" t="s">
        <v>386</v>
      </c>
      <c r="D860" s="58">
        <v>115000000</v>
      </c>
    </row>
    <row r="861" spans="1:6" s="2" customFormat="1" ht="33" customHeight="1">
      <c r="A861" s="1" t="s">
        <v>97</v>
      </c>
      <c r="B861" s="6"/>
      <c r="C861" s="61" t="s">
        <v>737</v>
      </c>
      <c r="D861" s="60">
        <v>100000000</v>
      </c>
      <c r="E861" s="1" t="s">
        <v>733</v>
      </c>
      <c r="F861" s="1" t="s">
        <v>105</v>
      </c>
    </row>
    <row r="862" spans="1:6" s="2" customFormat="1" ht="35.25" customHeight="1">
      <c r="A862" s="1" t="s">
        <v>97</v>
      </c>
      <c r="B862" s="6"/>
      <c r="C862" s="61" t="s">
        <v>621</v>
      </c>
      <c r="D862" s="60">
        <v>15000000</v>
      </c>
      <c r="E862" s="1" t="s">
        <v>733</v>
      </c>
      <c r="F862" s="1" t="s">
        <v>105</v>
      </c>
    </row>
    <row r="863" spans="1:4" s="2" customFormat="1" ht="21.75" customHeight="1">
      <c r="A863" s="1" t="s">
        <v>97</v>
      </c>
      <c r="B863" s="6"/>
      <c r="C863" s="57" t="s">
        <v>387</v>
      </c>
      <c r="D863" s="58">
        <v>115000000</v>
      </c>
    </row>
    <row r="864" spans="1:6" s="2" customFormat="1" ht="31.5" customHeight="1">
      <c r="A864" s="1" t="s">
        <v>97</v>
      </c>
      <c r="B864" s="6"/>
      <c r="C864" s="61" t="s">
        <v>616</v>
      </c>
      <c r="D864" s="60">
        <v>28750000</v>
      </c>
      <c r="E864" s="1" t="s">
        <v>733</v>
      </c>
      <c r="F864" s="1" t="s">
        <v>105</v>
      </c>
    </row>
    <row r="865" spans="1:6" s="2" customFormat="1" ht="21.75" customHeight="1">
      <c r="A865" s="1" t="s">
        <v>97</v>
      </c>
      <c r="B865" s="6"/>
      <c r="C865" s="59" t="s">
        <v>593</v>
      </c>
      <c r="D865" s="60">
        <v>57500000</v>
      </c>
      <c r="E865" s="1" t="s">
        <v>733</v>
      </c>
      <c r="F865" s="1" t="s">
        <v>105</v>
      </c>
    </row>
    <row r="866" spans="1:6" s="2" customFormat="1" ht="21.75" customHeight="1">
      <c r="A866" s="1" t="s">
        <v>97</v>
      </c>
      <c r="B866" s="6"/>
      <c r="C866" s="59" t="s">
        <v>594</v>
      </c>
      <c r="D866" s="60">
        <v>28750000</v>
      </c>
      <c r="E866" s="1" t="s">
        <v>733</v>
      </c>
      <c r="F866" s="1" t="s">
        <v>105</v>
      </c>
    </row>
    <row r="867" spans="1:4" s="2" customFormat="1" ht="19.5">
      <c r="A867" s="1" t="s">
        <v>97</v>
      </c>
      <c r="B867" s="6"/>
      <c r="C867" s="62" t="s">
        <v>508</v>
      </c>
      <c r="D867" s="63">
        <v>525000000</v>
      </c>
    </row>
    <row r="868" spans="1:4" s="2" customFormat="1" ht="19.5">
      <c r="A868" s="1" t="s">
        <v>97</v>
      </c>
      <c r="B868" s="6"/>
      <c r="C868" s="62" t="s">
        <v>388</v>
      </c>
      <c r="D868" s="63">
        <v>116250000</v>
      </c>
    </row>
    <row r="869" spans="1:6" s="2" customFormat="1" ht="33">
      <c r="A869" s="1" t="s">
        <v>97</v>
      </c>
      <c r="B869" s="6"/>
      <c r="C869" s="64" t="s">
        <v>617</v>
      </c>
      <c r="D869" s="65">
        <v>116250000</v>
      </c>
      <c r="E869" s="1" t="s">
        <v>733</v>
      </c>
      <c r="F869" s="1" t="s">
        <v>105</v>
      </c>
    </row>
    <row r="870" spans="1:4" s="2" customFormat="1" ht="19.5">
      <c r="A870" s="1" t="s">
        <v>97</v>
      </c>
      <c r="B870" s="6"/>
      <c r="C870" s="62" t="s">
        <v>389</v>
      </c>
      <c r="D870" s="63">
        <v>146250000</v>
      </c>
    </row>
    <row r="871" spans="1:4" s="2" customFormat="1" ht="19.5">
      <c r="A871" s="1" t="s">
        <v>97</v>
      </c>
      <c r="B871" s="6"/>
      <c r="C871" s="66" t="s">
        <v>622</v>
      </c>
      <c r="D871" s="65">
        <v>146250000</v>
      </c>
    </row>
    <row r="872" spans="1:4" s="2" customFormat="1" ht="19.5">
      <c r="A872" s="1" t="s">
        <v>97</v>
      </c>
      <c r="B872" s="6"/>
      <c r="C872" s="62" t="s">
        <v>390</v>
      </c>
      <c r="D872" s="63">
        <v>146250000</v>
      </c>
    </row>
    <row r="873" spans="1:6" s="2" customFormat="1" ht="33">
      <c r="A873" s="1" t="s">
        <v>97</v>
      </c>
      <c r="B873" s="6"/>
      <c r="C873" s="64" t="s">
        <v>623</v>
      </c>
      <c r="D873" s="65">
        <v>146250000</v>
      </c>
      <c r="E873" s="1" t="s">
        <v>733</v>
      </c>
      <c r="F873" s="1" t="s">
        <v>105</v>
      </c>
    </row>
    <row r="874" spans="1:4" s="2" customFormat="1" ht="19.5">
      <c r="A874" s="1" t="s">
        <v>97</v>
      </c>
      <c r="B874" s="6"/>
      <c r="C874" s="62" t="s">
        <v>391</v>
      </c>
      <c r="D874" s="63">
        <v>116250000</v>
      </c>
    </row>
    <row r="875" spans="1:6" s="2" customFormat="1" ht="19.5">
      <c r="A875" s="1" t="s">
        <v>97</v>
      </c>
      <c r="B875" s="6"/>
      <c r="C875" s="66" t="s">
        <v>595</v>
      </c>
      <c r="D875" s="65">
        <v>7750000</v>
      </c>
      <c r="E875" s="1" t="s">
        <v>733</v>
      </c>
      <c r="F875" s="1" t="s">
        <v>105</v>
      </c>
    </row>
    <row r="876" spans="1:6" s="2" customFormat="1" ht="19.5">
      <c r="A876" s="1" t="s">
        <v>97</v>
      </c>
      <c r="B876" s="6"/>
      <c r="C876" s="66" t="s">
        <v>596</v>
      </c>
      <c r="D876" s="65">
        <v>7750000</v>
      </c>
      <c r="E876" s="1" t="s">
        <v>733</v>
      </c>
      <c r="F876" s="1" t="s">
        <v>105</v>
      </c>
    </row>
    <row r="877" spans="1:6" s="2" customFormat="1" ht="19.5">
      <c r="A877" s="1" t="s">
        <v>97</v>
      </c>
      <c r="B877" s="6"/>
      <c r="C877" s="66" t="s">
        <v>597</v>
      </c>
      <c r="D877" s="65">
        <v>7750000</v>
      </c>
      <c r="E877" s="1" t="s">
        <v>733</v>
      </c>
      <c r="F877" s="1" t="s">
        <v>105</v>
      </c>
    </row>
    <row r="878" spans="1:6" s="2" customFormat="1" ht="19.5">
      <c r="A878" s="1" t="s">
        <v>97</v>
      </c>
      <c r="B878" s="6"/>
      <c r="C878" s="66" t="s">
        <v>598</v>
      </c>
      <c r="D878" s="65">
        <v>7750000</v>
      </c>
      <c r="E878" s="1" t="s">
        <v>733</v>
      </c>
      <c r="F878" s="1" t="s">
        <v>105</v>
      </c>
    </row>
    <row r="879" spans="1:6" s="2" customFormat="1" ht="19.5">
      <c r="A879" s="1" t="s">
        <v>97</v>
      </c>
      <c r="B879" s="6"/>
      <c r="C879" s="66" t="s">
        <v>599</v>
      </c>
      <c r="D879" s="65">
        <v>7750000</v>
      </c>
      <c r="E879" s="1" t="s">
        <v>733</v>
      </c>
      <c r="F879" s="1" t="s">
        <v>105</v>
      </c>
    </row>
    <row r="880" spans="1:6" s="2" customFormat="1" ht="19.5">
      <c r="A880" s="1" t="s">
        <v>97</v>
      </c>
      <c r="B880" s="6"/>
      <c r="C880" s="66" t="s">
        <v>600</v>
      </c>
      <c r="D880" s="65">
        <v>7750000</v>
      </c>
      <c r="E880" s="1" t="s">
        <v>733</v>
      </c>
      <c r="F880" s="1" t="s">
        <v>105</v>
      </c>
    </row>
    <row r="881" spans="1:6" s="2" customFormat="1" ht="19.5">
      <c r="A881" s="1" t="s">
        <v>97</v>
      </c>
      <c r="B881" s="6"/>
      <c r="C881" s="66" t="s">
        <v>601</v>
      </c>
      <c r="D881" s="65">
        <v>7750000</v>
      </c>
      <c r="E881" s="1" t="s">
        <v>733</v>
      </c>
      <c r="F881" s="1" t="s">
        <v>105</v>
      </c>
    </row>
    <row r="882" spans="1:6" s="2" customFormat="1" ht="19.5">
      <c r="A882" s="1" t="s">
        <v>97</v>
      </c>
      <c r="B882" s="6"/>
      <c r="C882" s="66" t="s">
        <v>602</v>
      </c>
      <c r="D882" s="65">
        <v>7750000</v>
      </c>
      <c r="E882" s="1" t="s">
        <v>733</v>
      </c>
      <c r="F882" s="1" t="s">
        <v>105</v>
      </c>
    </row>
    <row r="883" spans="1:6" s="2" customFormat="1" ht="19.5">
      <c r="A883" s="1" t="s">
        <v>97</v>
      </c>
      <c r="B883" s="6"/>
      <c r="C883" s="66" t="s">
        <v>603</v>
      </c>
      <c r="D883" s="65">
        <v>7750000</v>
      </c>
      <c r="E883" s="1" t="s">
        <v>733</v>
      </c>
      <c r="F883" s="1" t="s">
        <v>105</v>
      </c>
    </row>
    <row r="884" spans="1:6" s="2" customFormat="1" ht="19.5">
      <c r="A884" s="1" t="s">
        <v>97</v>
      </c>
      <c r="B884" s="6"/>
      <c r="C884" s="66" t="s">
        <v>604</v>
      </c>
      <c r="D884" s="65">
        <v>7750000</v>
      </c>
      <c r="E884" s="1" t="s">
        <v>733</v>
      </c>
      <c r="F884" s="1" t="s">
        <v>105</v>
      </c>
    </row>
    <row r="885" spans="1:6" s="2" customFormat="1" ht="19.5">
      <c r="A885" s="1" t="s">
        <v>97</v>
      </c>
      <c r="B885" s="6"/>
      <c r="C885" s="66" t="s">
        <v>605</v>
      </c>
      <c r="D885" s="65">
        <v>7750000</v>
      </c>
      <c r="E885" s="1" t="s">
        <v>733</v>
      </c>
      <c r="F885" s="1" t="s">
        <v>105</v>
      </c>
    </row>
    <row r="886" spans="1:6" s="2" customFormat="1" ht="19.5">
      <c r="A886" s="1" t="s">
        <v>97</v>
      </c>
      <c r="B886" s="6"/>
      <c r="C886" s="66" t="s">
        <v>606</v>
      </c>
      <c r="D886" s="65">
        <v>7750000</v>
      </c>
      <c r="E886" s="1" t="s">
        <v>733</v>
      </c>
      <c r="F886" s="1" t="s">
        <v>105</v>
      </c>
    </row>
    <row r="887" spans="1:6" s="2" customFormat="1" ht="19.5">
      <c r="A887" s="1" t="s">
        <v>97</v>
      </c>
      <c r="B887" s="6"/>
      <c r="C887" s="66" t="s">
        <v>607</v>
      </c>
      <c r="D887" s="65">
        <v>7750000</v>
      </c>
      <c r="E887" s="1" t="s">
        <v>733</v>
      </c>
      <c r="F887" s="1" t="s">
        <v>105</v>
      </c>
    </row>
    <row r="888" spans="1:6" s="2" customFormat="1" ht="19.5">
      <c r="A888" s="1" t="s">
        <v>97</v>
      </c>
      <c r="B888" s="6"/>
      <c r="C888" s="66" t="s">
        <v>608</v>
      </c>
      <c r="D888" s="65">
        <v>7750000</v>
      </c>
      <c r="E888" s="1" t="s">
        <v>733</v>
      </c>
      <c r="F888" s="1" t="s">
        <v>105</v>
      </c>
    </row>
    <row r="889" spans="1:6" s="2" customFormat="1" ht="19.5">
      <c r="A889" s="1" t="s">
        <v>97</v>
      </c>
      <c r="B889" s="6"/>
      <c r="C889" s="66" t="s">
        <v>609</v>
      </c>
      <c r="D889" s="65">
        <v>7750000</v>
      </c>
      <c r="E889" s="1" t="s">
        <v>733</v>
      </c>
      <c r="F889" s="1" t="s">
        <v>105</v>
      </c>
    </row>
    <row r="890" spans="1:4" s="2" customFormat="1" ht="19.5">
      <c r="A890" s="1" t="s">
        <v>97</v>
      </c>
      <c r="B890" s="6"/>
      <c r="C890" s="21" t="s">
        <v>60</v>
      </c>
      <c r="D890" s="42">
        <v>40000000</v>
      </c>
    </row>
    <row r="891" spans="1:6" s="2" customFormat="1" ht="19.5">
      <c r="A891" s="1" t="s">
        <v>97</v>
      </c>
      <c r="B891" s="6"/>
      <c r="C891" s="37" t="s">
        <v>265</v>
      </c>
      <c r="D891" s="43">
        <v>40000000</v>
      </c>
      <c r="E891" s="1" t="s">
        <v>733</v>
      </c>
      <c r="F891" s="1" t="s">
        <v>105</v>
      </c>
    </row>
    <row r="892" spans="1:4" s="2" customFormat="1" ht="19.5">
      <c r="A892" s="1" t="s">
        <v>97</v>
      </c>
      <c r="B892" s="6"/>
      <c r="C892" s="22"/>
      <c r="D892" s="43"/>
    </row>
    <row r="893" spans="1:17" s="2" customFormat="1" ht="18">
      <c r="A893" s="1" t="s">
        <v>97</v>
      </c>
      <c r="B893" s="1"/>
      <c r="C893" s="53" t="s">
        <v>559</v>
      </c>
      <c r="D893" s="42">
        <v>656114344</v>
      </c>
      <c r="Q893" s="15" t="e">
        <f>+#REF!+D899+#REF!+D903+D907+D911</f>
        <v>#REF!</v>
      </c>
    </row>
    <row r="894" spans="1:17" s="2" customFormat="1" ht="18">
      <c r="A894" s="1" t="s">
        <v>97</v>
      </c>
      <c r="B894" s="1"/>
      <c r="C894" s="54" t="s">
        <v>364</v>
      </c>
      <c r="D894" s="42">
        <v>656114344</v>
      </c>
      <c r="Q894" s="15"/>
    </row>
    <row r="895" spans="1:4" s="2" customFormat="1" ht="18">
      <c r="A895" s="1" t="s">
        <v>97</v>
      </c>
      <c r="B895" s="1"/>
      <c r="C895" s="54" t="s">
        <v>558</v>
      </c>
      <c r="D895" s="42">
        <v>656114344</v>
      </c>
    </row>
    <row r="896" spans="1:6" s="2" customFormat="1" ht="18">
      <c r="A896" s="1" t="s">
        <v>97</v>
      </c>
      <c r="B896" s="1"/>
      <c r="C896" s="22" t="s">
        <v>560</v>
      </c>
      <c r="D896" s="43">
        <v>656114344</v>
      </c>
      <c r="E896" s="1" t="s">
        <v>734</v>
      </c>
      <c r="F896" s="1" t="s">
        <v>761</v>
      </c>
    </row>
    <row r="897" spans="1:4" s="2" customFormat="1" ht="18">
      <c r="A897" s="1" t="s">
        <v>97</v>
      </c>
      <c r="B897" s="1"/>
      <c r="C897" s="22"/>
      <c r="D897" s="43"/>
    </row>
    <row r="898" spans="1:4" s="2" customFormat="1" ht="18">
      <c r="A898" s="1" t="s">
        <v>97</v>
      </c>
      <c r="B898" s="1"/>
      <c r="C898" s="19" t="s">
        <v>236</v>
      </c>
      <c r="D898" s="42">
        <v>451907848</v>
      </c>
    </row>
    <row r="899" spans="1:17" s="2" customFormat="1" ht="18">
      <c r="A899" s="1" t="s">
        <v>97</v>
      </c>
      <c r="B899" s="1"/>
      <c r="C899" s="32" t="s">
        <v>260</v>
      </c>
      <c r="D899" s="42">
        <v>312129852</v>
      </c>
      <c r="Q899" s="2">
        <f>+D899/D898</f>
        <v>0.6906935858303571</v>
      </c>
    </row>
    <row r="900" spans="1:5" s="2" customFormat="1" ht="18">
      <c r="A900" s="1" t="s">
        <v>97</v>
      </c>
      <c r="B900" s="1"/>
      <c r="C900" s="32" t="s">
        <v>495</v>
      </c>
      <c r="D900" s="43">
        <v>312129852</v>
      </c>
      <c r="E900" s="1"/>
    </row>
    <row r="901" spans="1:6" s="2" customFormat="1" ht="18">
      <c r="A901" s="1" t="s">
        <v>97</v>
      </c>
      <c r="B901" s="1"/>
      <c r="C901" s="28" t="s">
        <v>496</v>
      </c>
      <c r="D901" s="43">
        <v>312129852</v>
      </c>
      <c r="E901" s="1" t="s">
        <v>734</v>
      </c>
      <c r="F901" s="1" t="s">
        <v>762</v>
      </c>
    </row>
    <row r="902" spans="1:4" s="2" customFormat="1" ht="18">
      <c r="A902" s="1" t="s">
        <v>97</v>
      </c>
      <c r="B902" s="1"/>
      <c r="C902" s="28"/>
      <c r="D902" s="43"/>
    </row>
    <row r="903" spans="1:17" s="2" customFormat="1" ht="18">
      <c r="A903" s="1" t="s">
        <v>97</v>
      </c>
      <c r="B903" s="1"/>
      <c r="C903" s="32" t="s">
        <v>269</v>
      </c>
      <c r="D903" s="42">
        <v>60000000</v>
      </c>
      <c r="Q903" s="2">
        <f>+D903/D898</f>
        <v>0.1327704315504607</v>
      </c>
    </row>
    <row r="904" spans="1:4" s="2" customFormat="1" ht="18">
      <c r="A904" s="1" t="s">
        <v>97</v>
      </c>
      <c r="B904" s="1"/>
      <c r="C904" s="32" t="s">
        <v>556</v>
      </c>
      <c r="D904" s="42">
        <v>60000000</v>
      </c>
    </row>
    <row r="905" spans="1:6" s="2" customFormat="1" ht="18">
      <c r="A905" s="1" t="s">
        <v>97</v>
      </c>
      <c r="B905" s="1"/>
      <c r="C905" s="28" t="s">
        <v>557</v>
      </c>
      <c r="D905" s="43">
        <v>60000000</v>
      </c>
      <c r="E905" s="1" t="s">
        <v>734</v>
      </c>
      <c r="F905" s="1" t="s">
        <v>761</v>
      </c>
    </row>
    <row r="906" spans="1:4" s="2" customFormat="1" ht="18">
      <c r="A906" s="1" t="s">
        <v>97</v>
      </c>
      <c r="B906" s="1"/>
      <c r="C906" s="32"/>
      <c r="D906" s="43"/>
    </row>
    <row r="907" spans="1:17" s="2" customFormat="1" ht="19.5">
      <c r="A907" s="1" t="s">
        <v>97</v>
      </c>
      <c r="B907" s="6"/>
      <c r="C907" s="32" t="s">
        <v>561</v>
      </c>
      <c r="D907" s="42">
        <v>40000000</v>
      </c>
      <c r="Q907" s="2">
        <f>+D907/D898</f>
        <v>0.08851362103364047</v>
      </c>
    </row>
    <row r="908" spans="1:4" s="2" customFormat="1" ht="19.5">
      <c r="A908" s="1" t="s">
        <v>97</v>
      </c>
      <c r="B908" s="6"/>
      <c r="C908" s="32" t="s">
        <v>562</v>
      </c>
      <c r="D908" s="42">
        <v>40000000</v>
      </c>
    </row>
    <row r="909" spans="1:6" s="2" customFormat="1" ht="19.5">
      <c r="A909" s="1" t="s">
        <v>97</v>
      </c>
      <c r="B909" s="6"/>
      <c r="C909" s="22" t="s">
        <v>563</v>
      </c>
      <c r="D909" s="43">
        <v>40000000</v>
      </c>
      <c r="E909" s="1" t="s">
        <v>734</v>
      </c>
      <c r="F909" s="1" t="s">
        <v>761</v>
      </c>
    </row>
    <row r="910" spans="1:4" s="2" customFormat="1" ht="19.5">
      <c r="A910" s="1" t="s">
        <v>97</v>
      </c>
      <c r="B910" s="6"/>
      <c r="C910" s="22"/>
      <c r="D910" s="43"/>
    </row>
    <row r="911" spans="1:17" s="2" customFormat="1" ht="19.5">
      <c r="A911" s="1" t="s">
        <v>97</v>
      </c>
      <c r="B911" s="6"/>
      <c r="C911" s="32" t="s">
        <v>258</v>
      </c>
      <c r="D911" s="42">
        <v>39777996</v>
      </c>
      <c r="Q911" s="2">
        <f>+D911/D898</f>
        <v>0.08802236158554166</v>
      </c>
    </row>
    <row r="912" spans="1:4" s="2" customFormat="1" ht="19.5">
      <c r="A912" s="1" t="s">
        <v>97</v>
      </c>
      <c r="B912" s="6"/>
      <c r="C912" s="52" t="s">
        <v>503</v>
      </c>
      <c r="D912" s="43">
        <v>39777996</v>
      </c>
    </row>
    <row r="913" spans="1:6" s="2" customFormat="1" ht="33">
      <c r="A913" s="1" t="s">
        <v>97</v>
      </c>
      <c r="B913" s="1"/>
      <c r="C913" s="34" t="s">
        <v>502</v>
      </c>
      <c r="D913" s="43">
        <v>39777996</v>
      </c>
      <c r="E913" s="1" t="s">
        <v>734</v>
      </c>
      <c r="F913" s="1" t="s">
        <v>768</v>
      </c>
    </row>
    <row r="914" spans="1:4" s="2" customFormat="1" ht="18">
      <c r="A914" s="1" t="s">
        <v>97</v>
      </c>
      <c r="B914" s="1" t="s">
        <v>78</v>
      </c>
      <c r="C914" s="34"/>
      <c r="D914" s="43"/>
    </row>
    <row r="915" spans="1:4" s="2" customFormat="1" ht="18">
      <c r="A915" s="1" t="s">
        <v>97</v>
      </c>
      <c r="B915" s="1" t="s">
        <v>78</v>
      </c>
      <c r="C915" s="19" t="s">
        <v>75</v>
      </c>
      <c r="D915" s="30">
        <v>2252730505</v>
      </c>
    </row>
    <row r="916" spans="1:6" s="2" customFormat="1" ht="19.5">
      <c r="A916" s="1" t="s">
        <v>97</v>
      </c>
      <c r="B916" s="4"/>
      <c r="C916" s="22" t="s">
        <v>44</v>
      </c>
      <c r="D916" s="23">
        <v>0</v>
      </c>
      <c r="F916" s="1" t="s">
        <v>762</v>
      </c>
    </row>
    <row r="917" spans="1:6" s="2" customFormat="1" ht="19.5">
      <c r="A917" s="1" t="s">
        <v>97</v>
      </c>
      <c r="B917" s="4"/>
      <c r="C917" s="22" t="s">
        <v>45</v>
      </c>
      <c r="D917" s="23">
        <v>0</v>
      </c>
      <c r="F917" s="1" t="s">
        <v>762</v>
      </c>
    </row>
    <row r="918" spans="1:6" s="2" customFormat="1" ht="19.5">
      <c r="A918" s="1" t="s">
        <v>97</v>
      </c>
      <c r="B918" s="4"/>
      <c r="C918" s="22" t="s">
        <v>47</v>
      </c>
      <c r="D918" s="43">
        <f>918175283-18175283</f>
        <v>900000000</v>
      </c>
      <c r="E918" s="1" t="s">
        <v>694</v>
      </c>
      <c r="F918" s="1" t="s">
        <v>761</v>
      </c>
    </row>
    <row r="919" spans="1:6" s="2" customFormat="1" ht="19.5">
      <c r="A919" s="1"/>
      <c r="B919" s="4"/>
      <c r="C919" s="22" t="s">
        <v>47</v>
      </c>
      <c r="D919" s="43">
        <v>18175283</v>
      </c>
      <c r="E919" s="1" t="s">
        <v>739</v>
      </c>
      <c r="F919" s="1" t="s">
        <v>761</v>
      </c>
    </row>
    <row r="920" spans="1:6" s="2" customFormat="1" ht="19.5">
      <c r="A920" s="1" t="s">
        <v>97</v>
      </c>
      <c r="B920" s="4"/>
      <c r="C920" s="22" t="s">
        <v>83</v>
      </c>
      <c r="D920" s="43">
        <v>1000000000</v>
      </c>
      <c r="E920" s="1" t="s">
        <v>694</v>
      </c>
      <c r="F920" s="1" t="s">
        <v>761</v>
      </c>
    </row>
    <row r="921" spans="1:6" s="2" customFormat="1" ht="19.5">
      <c r="A921" s="1" t="s">
        <v>97</v>
      </c>
      <c r="B921" s="4"/>
      <c r="C921" s="22" t="s">
        <v>91</v>
      </c>
      <c r="D921" s="43">
        <v>334555222</v>
      </c>
      <c r="E921" s="1" t="s">
        <v>694</v>
      </c>
      <c r="F921" s="1" t="s">
        <v>761</v>
      </c>
    </row>
    <row r="922" spans="1:4" s="2" customFormat="1" ht="19.5">
      <c r="A922" s="1" t="s">
        <v>97</v>
      </c>
      <c r="B922" s="6"/>
      <c r="C922" s="34"/>
      <c r="D922" s="43"/>
    </row>
    <row r="923" spans="1:4" s="2" customFormat="1" ht="18">
      <c r="A923" s="1" t="s">
        <v>97</v>
      </c>
      <c r="B923" s="1" t="s">
        <v>78</v>
      </c>
      <c r="C923" s="21" t="s">
        <v>213</v>
      </c>
      <c r="D923" s="30">
        <v>176073659009.2</v>
      </c>
    </row>
    <row r="924" spans="1:4" s="2" customFormat="1" ht="18">
      <c r="A924" s="1" t="s">
        <v>97</v>
      </c>
      <c r="B924" s="1" t="s">
        <v>78</v>
      </c>
      <c r="C924" s="22"/>
      <c r="D924" s="29"/>
    </row>
    <row r="925" spans="1:4" s="2" customFormat="1" ht="18">
      <c r="A925" s="1" t="s">
        <v>97</v>
      </c>
      <c r="B925" s="1" t="s">
        <v>78</v>
      </c>
      <c r="C925" s="19" t="s">
        <v>195</v>
      </c>
      <c r="D925" s="20">
        <v>298551028</v>
      </c>
    </row>
    <row r="926" spans="1:6" s="2" customFormat="1" ht="18">
      <c r="A926" s="1" t="s">
        <v>97</v>
      </c>
      <c r="B926" s="1"/>
      <c r="C926" s="22" t="s">
        <v>155</v>
      </c>
      <c r="D926" s="43">
        <v>97794844</v>
      </c>
      <c r="E926" s="1" t="s">
        <v>735</v>
      </c>
      <c r="F926" s="1" t="s">
        <v>102</v>
      </c>
    </row>
    <row r="927" spans="1:6" s="2" customFormat="1" ht="18" customHeight="1">
      <c r="A927" s="1" t="s">
        <v>97</v>
      </c>
      <c r="B927" s="1"/>
      <c r="C927" s="22" t="s">
        <v>156</v>
      </c>
      <c r="D927" s="43">
        <v>200756184</v>
      </c>
      <c r="E927" s="1" t="s">
        <v>736</v>
      </c>
      <c r="F927" s="1" t="s">
        <v>102</v>
      </c>
    </row>
    <row r="928" spans="1:4" s="2" customFormat="1" ht="18">
      <c r="A928" s="1" t="s">
        <v>97</v>
      </c>
      <c r="B928" s="1" t="s">
        <v>78</v>
      </c>
      <c r="C928" s="21" t="s">
        <v>98</v>
      </c>
      <c r="D928" s="20">
        <v>176372210037.2</v>
      </c>
    </row>
    <row r="929" spans="2:4" s="2" customFormat="1" ht="18">
      <c r="B929" s="1" t="s">
        <v>78</v>
      </c>
      <c r="C929" s="22"/>
      <c r="D929" s="22"/>
    </row>
    <row r="930" spans="2:4" s="2" customFormat="1" ht="52.5" customHeight="1">
      <c r="B930" s="1" t="s">
        <v>78</v>
      </c>
      <c r="C930" s="75" t="s">
        <v>751</v>
      </c>
      <c r="D930" s="75"/>
    </row>
    <row r="931" spans="2:4" s="2" customFormat="1" ht="18">
      <c r="B931" s="1" t="s">
        <v>78</v>
      </c>
      <c r="C931" s="82"/>
      <c r="D931" s="82"/>
    </row>
    <row r="932" spans="2:4" s="2" customFormat="1" ht="54" customHeight="1">
      <c r="B932" s="1" t="s">
        <v>78</v>
      </c>
      <c r="C932" s="75" t="s">
        <v>749</v>
      </c>
      <c r="D932" s="75"/>
    </row>
    <row r="933" spans="2:4" s="2" customFormat="1" ht="19.5" customHeight="1">
      <c r="B933" s="1" t="s">
        <v>78</v>
      </c>
      <c r="C933" s="83"/>
      <c r="D933" s="83"/>
    </row>
    <row r="934" spans="2:4" s="2" customFormat="1" ht="43.5" customHeight="1">
      <c r="B934" s="1" t="s">
        <v>78</v>
      </c>
      <c r="C934" s="84" t="s">
        <v>95</v>
      </c>
      <c r="D934" s="84"/>
    </row>
    <row r="935" spans="2:4" ht="19.5" customHeight="1">
      <c r="B935" s="1" t="s">
        <v>78</v>
      </c>
      <c r="C935" s="80"/>
      <c r="D935" s="80"/>
    </row>
    <row r="936" spans="2:4" ht="33.75" customHeight="1">
      <c r="B936" s="1" t="s">
        <v>78</v>
      </c>
      <c r="C936" s="77" t="s">
        <v>96</v>
      </c>
      <c r="D936" s="77"/>
    </row>
    <row r="937" spans="2:4" ht="19.5" customHeight="1">
      <c r="B937" s="1" t="s">
        <v>78</v>
      </c>
      <c r="C937" s="72"/>
      <c r="D937" s="72"/>
    </row>
    <row r="938" spans="2:4" ht="53.25" customHeight="1">
      <c r="B938" s="1" t="s">
        <v>78</v>
      </c>
      <c r="C938" s="75" t="s">
        <v>84</v>
      </c>
      <c r="D938" s="75"/>
    </row>
    <row r="939" spans="2:4" ht="21.75" customHeight="1">
      <c r="B939" s="1" t="s">
        <v>78</v>
      </c>
      <c r="C939" s="72"/>
      <c r="D939" s="72"/>
    </row>
    <row r="940" spans="2:4" ht="57.75" customHeight="1">
      <c r="B940" s="1" t="s">
        <v>78</v>
      </c>
      <c r="C940" s="75" t="s">
        <v>395</v>
      </c>
      <c r="D940" s="75"/>
    </row>
    <row r="941" spans="2:4" ht="19.5" customHeight="1">
      <c r="B941" s="1" t="s">
        <v>78</v>
      </c>
      <c r="C941" s="77"/>
      <c r="D941" s="77"/>
    </row>
    <row r="942" spans="2:4" ht="57" customHeight="1">
      <c r="B942" s="1" t="s">
        <v>78</v>
      </c>
      <c r="C942" s="75" t="s">
        <v>231</v>
      </c>
      <c r="D942" s="75"/>
    </row>
    <row r="943" spans="2:4" ht="19.5" customHeight="1">
      <c r="B943" s="1" t="s">
        <v>78</v>
      </c>
      <c r="C943" s="72"/>
      <c r="D943" s="72"/>
    </row>
    <row r="944" spans="2:4" ht="84" customHeight="1">
      <c r="B944" s="1" t="s">
        <v>78</v>
      </c>
      <c r="C944" s="79" t="s">
        <v>92</v>
      </c>
      <c r="D944" s="75"/>
    </row>
    <row r="945" spans="2:4" ht="19.5" customHeight="1">
      <c r="B945" s="1" t="s">
        <v>78</v>
      </c>
      <c r="C945" s="72"/>
      <c r="D945" s="72"/>
    </row>
    <row r="946" spans="2:4" ht="84" customHeight="1">
      <c r="B946" s="1" t="s">
        <v>78</v>
      </c>
      <c r="C946" s="79" t="s">
        <v>750</v>
      </c>
      <c r="D946" s="75"/>
    </row>
    <row r="947" spans="2:4" ht="19.5" customHeight="1">
      <c r="B947" s="1" t="s">
        <v>78</v>
      </c>
      <c r="C947" s="72"/>
      <c r="D947" s="72"/>
    </row>
    <row r="948" spans="2:4" ht="27.75" customHeight="1">
      <c r="B948" s="1" t="s">
        <v>78</v>
      </c>
      <c r="C948" s="76" t="s">
        <v>685</v>
      </c>
      <c r="D948" s="77"/>
    </row>
    <row r="949" spans="3:4" ht="19.5" customHeight="1">
      <c r="C949" s="78"/>
      <c r="D949" s="78"/>
    </row>
    <row r="950" spans="3:4" ht="19.5">
      <c r="C950" s="70" t="s">
        <v>689</v>
      </c>
      <c r="D950" s="70"/>
    </row>
    <row r="951" spans="3:4" ht="19.5">
      <c r="C951" s="69"/>
      <c r="D951" s="70"/>
    </row>
    <row r="952" spans="3:4" ht="19.5">
      <c r="C952" s="69"/>
      <c r="D952" s="70"/>
    </row>
    <row r="953" spans="3:4" ht="19.5">
      <c r="C953" s="69"/>
      <c r="D953" s="70"/>
    </row>
    <row r="954" spans="3:4" ht="19.5">
      <c r="C954" s="69"/>
      <c r="D954" s="70"/>
    </row>
    <row r="955" spans="3:4" ht="19.5">
      <c r="C955" s="69"/>
      <c r="D955" s="70"/>
    </row>
    <row r="956" spans="3:4" ht="19.5">
      <c r="C956" s="67" t="s">
        <v>687</v>
      </c>
      <c r="D956" s="67"/>
    </row>
    <row r="957" spans="3:4" ht="19.5">
      <c r="C957" s="68" t="s">
        <v>688</v>
      </c>
      <c r="D957" s="68"/>
    </row>
    <row r="958" spans="3:4" ht="19.5">
      <c r="C958" s="69"/>
      <c r="D958" s="70"/>
    </row>
    <row r="959" spans="3:4" ht="16.5">
      <c r="C959" s="71" t="s">
        <v>690</v>
      </c>
      <c r="D959" s="71"/>
    </row>
    <row r="960" spans="3:4" ht="16.5">
      <c r="C960" s="71" t="s">
        <v>752</v>
      </c>
      <c r="D960" s="71"/>
    </row>
  </sheetData>
  <sheetProtection/>
  <autoFilter ref="A1:D948"/>
  <mergeCells count="63">
    <mergeCell ref="C2:D2"/>
    <mergeCell ref="C10:D10"/>
    <mergeCell ref="C11:D11"/>
    <mergeCell ref="C3:D3"/>
    <mergeCell ref="C4:D4"/>
    <mergeCell ref="C5:D5"/>
    <mergeCell ref="C6:D6"/>
    <mergeCell ref="C7:D7"/>
    <mergeCell ref="C8:D8"/>
    <mergeCell ref="C12:D12"/>
    <mergeCell ref="C13:D13"/>
    <mergeCell ref="C9:D9"/>
    <mergeCell ref="C14:D14"/>
    <mergeCell ref="C15:D15"/>
    <mergeCell ref="C20:D20"/>
    <mergeCell ref="C29:D29"/>
    <mergeCell ref="C30:D30"/>
    <mergeCell ref="C208:D208"/>
    <mergeCell ref="C16:D16"/>
    <mergeCell ref="C19:D19"/>
    <mergeCell ref="C17:D17"/>
    <mergeCell ref="C18:D18"/>
    <mergeCell ref="C21:D21"/>
    <mergeCell ref="C22:D22"/>
    <mergeCell ref="C24:D24"/>
    <mergeCell ref="C209:D209"/>
    <mergeCell ref="C210:D210"/>
    <mergeCell ref="C931:D931"/>
    <mergeCell ref="C932:D932"/>
    <mergeCell ref="C933:D933"/>
    <mergeCell ref="C934:D934"/>
    <mergeCell ref="C935:D935"/>
    <mergeCell ref="C936:D936"/>
    <mergeCell ref="C937:D937"/>
    <mergeCell ref="C938:D938"/>
    <mergeCell ref="C939:D939"/>
    <mergeCell ref="C940:D940"/>
    <mergeCell ref="C941:D941"/>
    <mergeCell ref="C942:D942"/>
    <mergeCell ref="C943:D943"/>
    <mergeCell ref="C944:D944"/>
    <mergeCell ref="C945:D945"/>
    <mergeCell ref="C946:D946"/>
    <mergeCell ref="C954:D954"/>
    <mergeCell ref="C955:D955"/>
    <mergeCell ref="C23:D23"/>
    <mergeCell ref="C25:D25"/>
    <mergeCell ref="C26:D26"/>
    <mergeCell ref="C27:D27"/>
    <mergeCell ref="C28:D28"/>
    <mergeCell ref="C930:D930"/>
    <mergeCell ref="C948:D948"/>
    <mergeCell ref="C949:D949"/>
    <mergeCell ref="C956:D956"/>
    <mergeCell ref="C957:D957"/>
    <mergeCell ref="C958:D958"/>
    <mergeCell ref="C959:D959"/>
    <mergeCell ref="C960:D960"/>
    <mergeCell ref="C947:D947"/>
    <mergeCell ref="C950:D950"/>
    <mergeCell ref="C951:D951"/>
    <mergeCell ref="C952:D952"/>
    <mergeCell ref="C953:D953"/>
  </mergeCells>
  <printOptions gridLines="1" horizontalCentered="1"/>
  <pageMargins left="0.7874015748031497" right="0" top="0.7874015748031497" bottom="1.7716535433070868" header="0" footer="0.3937007874015748"/>
  <pageSetup horizontalDpi="300" verticalDpi="300" orientation="portrait" paperSize="5" scale="75" r:id="rId4"/>
  <headerFooter alignWithMargins="0">
    <oddFooter>&amp;CPágina &amp;P</oddFooter>
  </headerFooter>
  <drawing r:id="rId3"/>
  <legacyDrawing r:id="rId2"/>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A64749"/>
    </sheetView>
  </sheetViews>
  <sheetFormatPr defaultColWidth="11.421875" defaultRowHeight="12.7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Alcaldia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Secretaria de Obras Públicas</dc:creator>
  <cp:keywords/>
  <dc:description/>
  <cp:lastModifiedBy> </cp:lastModifiedBy>
  <cp:lastPrinted>2011-12-15T15:58:10Z</cp:lastPrinted>
  <dcterms:created xsi:type="dcterms:W3CDTF">2001-12-03T15:00:49Z</dcterms:created>
  <dcterms:modified xsi:type="dcterms:W3CDTF">2012-07-12T21:43:14Z</dcterms:modified>
  <cp:category/>
  <cp:version/>
  <cp:contentType/>
  <cp:contentStatus/>
</cp:coreProperties>
</file>