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ml.chartshapes+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Miranda\"/>
    </mc:Choice>
  </mc:AlternateContent>
  <bookViews>
    <workbookView xWindow="-15" yWindow="105" windowWidth="8490" windowHeight="7440" tabRatio="893" firstSheet="2" activeTab="2"/>
  </bookViews>
  <sheets>
    <sheet name="Datos" sheetId="3" state="hidden" r:id="rId1"/>
    <sheet name="Antecedente" sheetId="4" state="hidden" r:id="rId2"/>
    <sheet name="Datos " sheetId="5" r:id="rId3"/>
    <sheet name="Histórico Deptos" sheetId="14" r:id="rId4"/>
    <sheet name="Histórico Mpios" sheetId="6" r:id="rId5"/>
    <sheet name="Balance Financiero Minhacienda" sheetId="2" r:id="rId6"/>
    <sheet name="Plan Financiero DNP" sheetId="8" r:id="rId7"/>
    <sheet name="Deuda" sheetId="9" r:id="rId8"/>
    <sheet name="Superávit Primario" sheetId="10" r:id="rId9"/>
    <sheet name="Gráf-Mpios" sheetId="12" r:id="rId10"/>
    <sheet name="Gráf-Deptos" sheetId="15" r:id="rId11"/>
    <sheet name="Vigencias Futuras" sheetId="1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 localSheetId="10">'[1]CUADRO No 4'!#REF!</definedName>
    <definedName name="\a">'[1]CUADRO No 4'!#REF!</definedName>
    <definedName name="\c" localSheetId="10">#REF!</definedName>
    <definedName name="\c">#REF!</definedName>
    <definedName name="\i" localSheetId="10">#REF!</definedName>
    <definedName name="\i">#REF!</definedName>
    <definedName name="\P" localSheetId="10">#REF!</definedName>
    <definedName name="\P">#REF!</definedName>
    <definedName name="\r" localSheetId="10">#REF!</definedName>
    <definedName name="\r">#REF!</definedName>
    <definedName name="__123Graph_B" localSheetId="10" hidden="1">'[2]GIROS SITUAD.FISCAL- 2000'!#REF!</definedName>
    <definedName name="__123Graph_B" hidden="1">'[2]GIROS SITUAD.FISCAL- 2000'!#REF!</definedName>
    <definedName name="__123Graph_D" localSheetId="10" hidden="1">'[2]GIROS SITUAD.FISCAL- 2000'!#REF!</definedName>
    <definedName name="__123Graph_D" hidden="1">'[2]GIROS SITUAD.FISCAL- 2000'!#REF!</definedName>
    <definedName name="__123Graph_F" localSheetId="10" hidden="1">'[2]GIROS SITUAD.FISCAL- 2000'!#REF!</definedName>
    <definedName name="__123Graph_F" hidden="1">'[2]GIROS SITUAD.FISCAL- 2000'!#REF!</definedName>
    <definedName name="__123Graph_X" localSheetId="10" hidden="1">'[2]GIROS SITUAD.FISCAL- 2000'!#REF!</definedName>
    <definedName name="__123Graph_X" hidden="1">'[2]GIROS SITUAD.FISCAL- 2000'!#REF!</definedName>
    <definedName name="_1" localSheetId="10">#REF!</definedName>
    <definedName name="_1">#REF!</definedName>
    <definedName name="_1994">'[3]Educa 94-01 miles corrientes'!$M$2</definedName>
    <definedName name="_1995">'[3]Educa 94-01 miles corrientes'!$N$2</definedName>
    <definedName name="_1996">'[3]Educa 94-01 miles corrientes'!$O$2</definedName>
    <definedName name="_1997">'[3]Educa 94-01 miles corrientes'!$P$2</definedName>
    <definedName name="_1998" localSheetId="10">#REF!</definedName>
    <definedName name="_1998">#REF!</definedName>
    <definedName name="_1999" localSheetId="10">#REF!</definedName>
    <definedName name="_1999">#REF!</definedName>
    <definedName name="_2" localSheetId="10">#REF!</definedName>
    <definedName name="_2">#REF!</definedName>
    <definedName name="_2000" localSheetId="10">#REF!</definedName>
    <definedName name="_2000">#REF!</definedName>
    <definedName name="_2001" localSheetId="10">#REF!</definedName>
    <definedName name="_2001">#REF!</definedName>
    <definedName name="_2002" localSheetId="10">#REF!</definedName>
    <definedName name="_2002">#REF!</definedName>
    <definedName name="_3" localSheetId="10">#REF!</definedName>
    <definedName name="_3">#REF!</definedName>
    <definedName name="_4" localSheetId="10">#REF!</definedName>
    <definedName name="_4">#REF!</definedName>
    <definedName name="_5" localSheetId="10">#REF!</definedName>
    <definedName name="_5">#REF!</definedName>
    <definedName name="_6" localSheetId="10">#REF!</definedName>
    <definedName name="_6">#REF!</definedName>
    <definedName name="_7" localSheetId="10">#REF!</definedName>
    <definedName name="_7">#REF!</definedName>
    <definedName name="_8" localSheetId="10">#REF!</definedName>
    <definedName name="_8">#REF!</definedName>
    <definedName name="_a1" localSheetId="10">#REF!</definedName>
    <definedName name="_a1">#REF!</definedName>
    <definedName name="_fmi1">[4]PAGOFMI!$A$1:$L$51</definedName>
    <definedName name="_fmi2">[4]PAGOFMI!$P$1:$AA$51</definedName>
    <definedName name="_fmi3">[4]PAGORES!$AC$1:$AN$43</definedName>
    <definedName name="_fmi4">[4]PAGORES!$AP$1:$BA$44</definedName>
    <definedName name="_Order1" hidden="1">255</definedName>
    <definedName name="_Order2" hidden="1">255</definedName>
    <definedName name="_PIB01" localSheetId="10">[5]SUPUESTOS!#REF!</definedName>
    <definedName name="_PIB01">[5]SUPUESTOS!#REF!</definedName>
    <definedName name="_PIB02" localSheetId="10">[6]SUPUESTOS!#REF!</definedName>
    <definedName name="_PIB02">[6]SUPUESTOS!#REF!</definedName>
    <definedName name="_PIB95">[5]SUPUESTOS!$J$47</definedName>
    <definedName name="_PIB96">[5]SUPUESTOS!$K$47</definedName>
    <definedName name="_PIB97">[7]SUPUESTOS!$L$47</definedName>
    <definedName name="_PIB98">[7]SUPUESTOS!$M$47</definedName>
    <definedName name="_PIB99">[7]SUPUESTOS!$N$47</definedName>
    <definedName name="_RES9397" localSheetId="10">#REF!</definedName>
    <definedName name="_RES9397">#REF!</definedName>
    <definedName name="_rez2">'[4]PAGOS VIGENCIA t'!$A$57:$AH$108</definedName>
    <definedName name="_rez3">[4]PAGORES!$A$1:$M$37</definedName>
    <definedName name="_rez4">[4]PAGORES!$O$1:$AN$43</definedName>
    <definedName name="_sgp20091"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Table1_Out" localSheetId="10" hidden="1">[8]CARBOCOL!#REF!</definedName>
    <definedName name="_Table1_Out" hidden="1">[8]CARBOCOL!#REF!</definedName>
    <definedName name="_Table2_In2" localSheetId="10" hidden="1">[9]ANUAL1!#REF!</definedName>
    <definedName name="_Table2_In2" hidden="1">[9]ANUAL1!#REF!</definedName>
    <definedName name="_Table2_Out" localSheetId="10" hidden="1">[8]CARBOCOL!#REF!</definedName>
    <definedName name="_Table2_Out" hidden="1">[8]CARBOCOL!#REF!</definedName>
    <definedName name="A" localSheetId="10">#REF!</definedName>
    <definedName name="A">#REF!</definedName>
    <definedName name="A_2002" localSheetId="10">#REF!</definedName>
    <definedName name="A_2002">#REF!</definedName>
    <definedName name="A_CAPITAL">[10]Hoja4!$B$3:$O$34</definedName>
    <definedName name="A_DEPTOS">[10]Hoja4!$B$76:$N$108</definedName>
    <definedName name="A_impresión_IM" localSheetId="10">#REF!</definedName>
    <definedName name="A_impresión_IM">#REF!</definedName>
    <definedName name="A_MUNPIOS">[10]Hoja4!$B$39:$N$71</definedName>
    <definedName name="AAA">[11]proyecINGRESOS99!$L$1:$T$97</definedName>
    <definedName name="Ajustado" localSheetId="10">#REF!</definedName>
    <definedName name="Ajustado">#REF!</definedName>
    <definedName name="ANEXO_No." localSheetId="10">#REF!</definedName>
    <definedName name="ANEXO_No.">#REF!</definedName>
    <definedName name="ANEXO_No._5" localSheetId="10">#REF!</definedName>
    <definedName name="ANEXO_No._5">#REF!</definedName>
    <definedName name="aprnac" localSheetId="10">[12]GASTOS!#REF!</definedName>
    <definedName name="aprnac">[12]GASTOS!#REF!</definedName>
    <definedName name="APROPIACIONES_PAC_Y_REZAGO_1999___2000" localSheetId="10">#REF!</definedName>
    <definedName name="APROPIACIONES_PAC_Y_REZAGO_1999___2000">#REF!</definedName>
    <definedName name="aprprp" localSheetId="10">[12]GASTOS!#REF!</definedName>
    <definedName name="aprprp">[12]GASTOS!#REF!</definedName>
    <definedName name="_xlnm.Print_Area" localSheetId="5">'Balance Financiero Minhacienda'!$A$3:$B$117</definedName>
    <definedName name="asigbas" localSheetId="10">#REF!</definedName>
    <definedName name="asigbas">#REF!</definedName>
    <definedName name="asigbasempu" localSheetId="10">#REF!</definedName>
    <definedName name="asigbasempu">#REF!</definedName>
    <definedName name="asigbasisten" localSheetId="10">#REF!</definedName>
    <definedName name="asigbasisten">#REF!</definedName>
    <definedName name="asigbastotal" localSheetId="10">#REF!</definedName>
    <definedName name="asigbastotal">#REF!</definedName>
    <definedName name="asigmen" localSheetId="10">#REF!</definedName>
    <definedName name="asigmen">#REF!</definedName>
    <definedName name="auxalm" localSheetId="10">#REF!</definedName>
    <definedName name="auxalm">#REF!</definedName>
    <definedName name="B">[13]LOTERIAS!$B$54:$P$54</definedName>
    <definedName name="_xlnm.Database" localSheetId="10">#REF!</definedName>
    <definedName name="_xlnm.Database">#REF!</definedName>
    <definedName name="basnac" localSheetId="10">[12]GASTOS!#REF!</definedName>
    <definedName name="basnac">[12]GASTOS!#REF!</definedName>
    <definedName name="basprp" localSheetId="10">[12]GASTOS!#REF!</definedName>
    <definedName name="basprp">[12]GASTOS!#REF!</definedName>
    <definedName name="bonser" localSheetId="10">#REF!</definedName>
    <definedName name="bonser">#REF!</definedName>
    <definedName name="CARBOCRECIM" localSheetId="10">#REF!</definedName>
    <definedName name="CARBOCRECIM">#REF!</definedName>
    <definedName name="CARBOPESOS" localSheetId="10">#REF!</definedName>
    <definedName name="CARBOPESOS">#REF!</definedName>
    <definedName name="CARBOPIB" localSheetId="10">#REF!</definedName>
    <definedName name="CARBOPIB">#REF!</definedName>
    <definedName name="castigocuadro2">'[14]CUA1-3'!$Y$1:$AD$93</definedName>
    <definedName name="CAT_00" localSheetId="10">'[15]94-03 Mil Corr '!#REF!</definedName>
    <definedName name="CAT_00">'[15]94-03 Mil Corr '!#REF!</definedName>
    <definedName name="CAT_01" localSheetId="10">'[15]94-03 Mil Corr '!#REF!</definedName>
    <definedName name="CAT_01">'[15]94-03 Mil Corr '!#REF!</definedName>
    <definedName name="CAT_02" localSheetId="10">'[15]94-03 Mil Corr '!#REF!</definedName>
    <definedName name="CAT_02">'[15]94-03 Mil Corr '!#REF!</definedName>
    <definedName name="CAT_94" localSheetId="10">'[15]94-03 Mil Corr '!#REF!</definedName>
    <definedName name="CAT_94">'[15]94-03 Mil Corr '!#REF!</definedName>
    <definedName name="CAT_95" localSheetId="10">'[15]94-03 Mil Corr '!#REF!</definedName>
    <definedName name="CAT_95">'[15]94-03 Mil Corr '!#REF!</definedName>
    <definedName name="CAT_96" localSheetId="10">'[15]94-03 Mil Corr '!#REF!</definedName>
    <definedName name="CAT_96">'[15]94-03 Mil Corr '!#REF!</definedName>
    <definedName name="CAT_97" localSheetId="10">'[15]94-03 Mil Corr '!#REF!</definedName>
    <definedName name="CAT_97">'[15]94-03 Mil Corr '!#REF!</definedName>
    <definedName name="CAT_98" localSheetId="10">'[15]94-03 Mil Corr '!#REF!</definedName>
    <definedName name="CAT_98">'[15]94-03 Mil Corr '!#REF!</definedName>
    <definedName name="CAT_99" localSheetId="10">'[15]94-03 Mil Corr '!#REF!</definedName>
    <definedName name="CAT_99">'[15]94-03 Mil Corr '!#REF!</definedName>
    <definedName name="CENSO1964" localSheetId="10">#REF!</definedName>
    <definedName name="CENSO1964">#REF!</definedName>
    <definedName name="CENSO1973" localSheetId="10">#REF!</definedName>
    <definedName name="CENSO1973">#REF!</definedName>
    <definedName name="CENSO1985" localSheetId="10">#REF!</definedName>
    <definedName name="CENSO1985">#REF!</definedName>
    <definedName name="COD_DEP" localSheetId="10">#REF!</definedName>
    <definedName name="COD_DEP">#REF!</definedName>
    <definedName name="COD_DEPARTAMENTO" localSheetId="10">#REF!</definedName>
    <definedName name="COD_DEPARTAMENTO">#REF!</definedName>
    <definedName name="COD_MUN" localSheetId="10">#REF!</definedName>
    <definedName name="COD_MUN">#REF!</definedName>
    <definedName name="codigo" localSheetId="10">#REF!</definedName>
    <definedName name="codigo">#REF!</definedName>
    <definedName name="CODIGO_DIVIPOLA" localSheetId="10">#REF!</definedName>
    <definedName name="CODIGO_DIVIPOLA">#REF!</definedName>
    <definedName name="COL_MENU" localSheetId="10">[16]RESUMEN!#REF!</definedName>
    <definedName name="COL_MENU">[16]RESUMEN!#REF!</definedName>
    <definedName name="COLUM00PESOS" localSheetId="10">#REF!</definedName>
    <definedName name="COLUM00PESOS">#REF!</definedName>
    <definedName name="COLUM00PIB" localSheetId="10">#REF!</definedName>
    <definedName name="COLUM00PIB">#REF!</definedName>
    <definedName name="COLUM01PESOS" localSheetId="10">#REF!</definedName>
    <definedName name="COLUM01PESOS">#REF!</definedName>
    <definedName name="COLUM01PIB" localSheetId="10">#REF!</definedName>
    <definedName name="COLUM01PIB">#REF!</definedName>
    <definedName name="COLUM02PESOS" localSheetId="10">#REF!</definedName>
    <definedName name="COLUM02PESOS">#REF!</definedName>
    <definedName name="COLUM02PIB" localSheetId="10">#REF!</definedName>
    <definedName name="COLUM02PIB">#REF!</definedName>
    <definedName name="COLUM03PESOS" localSheetId="10">#REF!</definedName>
    <definedName name="COLUM03PESOS">#REF!</definedName>
    <definedName name="COLUM03PIB" localSheetId="10">#REF!</definedName>
    <definedName name="COLUM03PIB">#REF!</definedName>
    <definedName name="COLUM04PESOS" localSheetId="10">#REF!</definedName>
    <definedName name="COLUM04PESOS">#REF!</definedName>
    <definedName name="COLUM04PIB" localSheetId="10">#REF!</definedName>
    <definedName name="COLUM04PIB">#REF!</definedName>
    <definedName name="COLUM05PESOS" localSheetId="10">#REF!</definedName>
    <definedName name="COLUM05PESOS">#REF!</definedName>
    <definedName name="COLUM05PIB" localSheetId="10">#REF!</definedName>
    <definedName name="COLUM05PIB">#REF!</definedName>
    <definedName name="COLUM06PESOS" localSheetId="10">#REF!</definedName>
    <definedName name="COLUM06PESOS">#REF!</definedName>
    <definedName name="COLUM06PIB" localSheetId="10">#REF!</definedName>
    <definedName name="COLUM06PIB">#REF!</definedName>
    <definedName name="COLUM07PESOS" localSheetId="10">#REF!</definedName>
    <definedName name="COLUM07PESOS">#REF!</definedName>
    <definedName name="COLUM07PIB" localSheetId="10">#REF!</definedName>
    <definedName name="COLUM07PIB">#REF!</definedName>
    <definedName name="COLUM98PESOS" localSheetId="10">#REF!</definedName>
    <definedName name="COLUM98PESOS">#REF!</definedName>
    <definedName name="COLUM98PIB" localSheetId="10">#REF!</definedName>
    <definedName name="COLUM98PIB">#REF!</definedName>
    <definedName name="COLUM99PESOS" localSheetId="10">#REF!</definedName>
    <definedName name="COLUM99PESOS">#REF!</definedName>
    <definedName name="COLUM99PIB" localSheetId="10">#REF!</definedName>
    <definedName name="COLUM99PIB">#REF!</definedName>
    <definedName name="COMPOSICION_DEL_PRESUPUESTO_DE_RENTAS_DE_LA_NACION">'[11]proyecINGRESOS99 (det)'!$V$98:$AH$145</definedName>
    <definedName name="Confis" localSheetId="10">#REF!</definedName>
    <definedName name="Confis">#REF!</definedName>
    <definedName name="conpln3" localSheetId="10">#REF!</definedName>
    <definedName name="conpln3">#REF!</definedName>
    <definedName name="conpln4" localSheetId="10">#REF!</definedName>
    <definedName name="conpln4">#REF!</definedName>
    <definedName name="conpln5" localSheetId="10">#REF!</definedName>
    <definedName name="conpln5">#REF!</definedName>
    <definedName name="CRBLO00_" localSheetId="10">#REF!</definedName>
    <definedName name="CRBLO00_">#REF!</definedName>
    <definedName name="CRBLO93_" localSheetId="10">#REF!</definedName>
    <definedName name="CRBLO93_">#REF!</definedName>
    <definedName name="CRBLO94_" localSheetId="10">#REF!</definedName>
    <definedName name="CRBLO94_">#REF!</definedName>
    <definedName name="CRBLO95_" localSheetId="10">#REF!</definedName>
    <definedName name="CRBLO95_">#REF!</definedName>
    <definedName name="CRBLO96_" localSheetId="10">#REF!</definedName>
    <definedName name="CRBLO96_">#REF!</definedName>
    <definedName name="CRBLO97_" localSheetId="10">#REF!</definedName>
    <definedName name="CRBLO97_">#REF!</definedName>
    <definedName name="CRBLO98_" localSheetId="10">#REF!</definedName>
    <definedName name="CRBLO98_">#REF!</definedName>
    <definedName name="CRBLO99_" localSheetId="10">#REF!</definedName>
    <definedName name="CRBLO99_">#REF!</definedName>
    <definedName name="CRCOMB00_" localSheetId="10">#REF!</definedName>
    <definedName name="CRCOMB00_">#REF!</definedName>
    <definedName name="CRCOMB93_" localSheetId="10">#REF!</definedName>
    <definedName name="CRCOMB93_">#REF!</definedName>
    <definedName name="CRCOMB94_" localSheetId="10">#REF!</definedName>
    <definedName name="CRCOMB94_">#REF!</definedName>
    <definedName name="CRCOMB95_" localSheetId="10">#REF!</definedName>
    <definedName name="CRCOMB95_">#REF!</definedName>
    <definedName name="CRCOMB96_" localSheetId="10">#REF!</definedName>
    <definedName name="CRCOMB96_">#REF!</definedName>
    <definedName name="CRCOMB97_" localSheetId="10">#REF!</definedName>
    <definedName name="CRCOMB97_">#REF!</definedName>
    <definedName name="CRCOMB98_" localSheetId="10">#REF!</definedName>
    <definedName name="CRCOMB98_">#REF!</definedName>
    <definedName name="CRCOMB99_" localSheetId="10">#REF!</definedName>
    <definedName name="CRCOMB99_">#REF!</definedName>
    <definedName name="CRDEM00_" localSheetId="10">#REF!</definedName>
    <definedName name="CRDEM00_">#REF!</definedName>
    <definedName name="CRDEM93_" localSheetId="10">#REF!</definedName>
    <definedName name="CRDEM93_">#REF!</definedName>
    <definedName name="CRDEM94_" localSheetId="10">#REF!</definedName>
    <definedName name="CRDEM94_">#REF!</definedName>
    <definedName name="CRDEM95_" localSheetId="10">#REF!</definedName>
    <definedName name="CRDEM95_">#REF!</definedName>
    <definedName name="CRDEM96_" localSheetId="10">#REF!</definedName>
    <definedName name="CRDEM96_">#REF!</definedName>
    <definedName name="CRDEM97_" localSheetId="10">#REF!</definedName>
    <definedName name="CRDEM97_">#REF!</definedName>
    <definedName name="CRDEM98_" localSheetId="10">#REF!</definedName>
    <definedName name="CRDEM98_">#REF!</definedName>
    <definedName name="CRDEM99_" localSheetId="10">#REF!</definedName>
    <definedName name="CRDEM99_">#REF!</definedName>
    <definedName name="CREUF00_" localSheetId="10">#REF!</definedName>
    <definedName name="CREUF00_">#REF!</definedName>
    <definedName name="CREUF93_" localSheetId="10">#REF!</definedName>
    <definedName name="CREUF93_">#REF!</definedName>
    <definedName name="CREUF94_" localSheetId="10">#REF!</definedName>
    <definedName name="CREUF94_">#REF!</definedName>
    <definedName name="CREUF95_" localSheetId="10">#REF!</definedName>
    <definedName name="CREUF95_">#REF!</definedName>
    <definedName name="CREUF96_" localSheetId="10">#REF!</definedName>
    <definedName name="CREUF96_">#REF!</definedName>
    <definedName name="CREUF97_" localSheetId="10">#REF!</definedName>
    <definedName name="CREUF97_">#REF!</definedName>
    <definedName name="CREUF98_" localSheetId="10">#REF!</definedName>
    <definedName name="CREUF98_">#REF!</definedName>
    <definedName name="CREUF99_" localSheetId="10">#REF!</definedName>
    <definedName name="CREUF99_">#REF!</definedName>
    <definedName name="cruce" localSheetId="10">#REF!</definedName>
    <definedName name="cruce">#REF!</definedName>
    <definedName name="CRUCE2" localSheetId="10">#REF!</definedName>
    <definedName name="CRUCE2">#REF!</definedName>
    <definedName name="CRUCE3" localSheetId="10">#REF!</definedName>
    <definedName name="CRUCE3">#REF!</definedName>
    <definedName name="Cuadro_2b1">[17]RESUOPE!$AE$150:$BB$224</definedName>
    <definedName name="CUADRO_No._1" localSheetId="10">#REF!</definedName>
    <definedName name="CUADRO_No._1">#REF!</definedName>
    <definedName name="CUADRO_No._10" localSheetId="10">#REF!</definedName>
    <definedName name="CUADRO_No._10">#REF!</definedName>
    <definedName name="CUADRO_No._12" localSheetId="10">#REF!</definedName>
    <definedName name="CUADRO_No._12">#REF!</definedName>
    <definedName name="CUADRO_No._13" localSheetId="10">#REF!</definedName>
    <definedName name="CUADRO_No._13">#REF!</definedName>
    <definedName name="Cuadro_No._1a">[18]Hoja1!$B$3:$E$38</definedName>
    <definedName name="Cuadro_No._1b">[18]Hoja2!$L$3:$O$23</definedName>
    <definedName name="Cuadro_No._1C">[18]Hoja1!$B$50:$E$88</definedName>
    <definedName name="CUADRO_No._2" localSheetId="10">#REF!</definedName>
    <definedName name="CUADRO_No._2">#REF!</definedName>
    <definedName name="CUADRO_No._3" localSheetId="10">#REF!</definedName>
    <definedName name="CUADRO_No._3">#REF!</definedName>
    <definedName name="CUADRO_No._4" localSheetId="10">#REF!</definedName>
    <definedName name="CUADRO_No._4">#REF!</definedName>
    <definedName name="CUADRO_No._5" localSheetId="10">#REF!</definedName>
    <definedName name="CUADRO_No._5">#REF!</definedName>
    <definedName name="CUADRO_No._6" localSheetId="10">#REF!</definedName>
    <definedName name="CUADRO_No._6">#REF!</definedName>
    <definedName name="CUADRO_No._6A" localSheetId="10">#REF!</definedName>
    <definedName name="CUADRO_No._6A">#REF!</definedName>
    <definedName name="CUADRO_No._7" localSheetId="10">#REF!</definedName>
    <definedName name="CUADRO_No._7">#REF!</definedName>
    <definedName name="CUADRO_No._8" localSheetId="10">#REF!</definedName>
    <definedName name="CUADRO_No._8">#REF!</definedName>
    <definedName name="CUADRO_No._9" localSheetId="10">#REF!</definedName>
    <definedName name="CUADRO_No._9">#REF!</definedName>
    <definedName name="Cuadro2b">[17]RESUOPE!$B$9:$AB$83</definedName>
    <definedName name="CUAINGRE" localSheetId="10">#REF!</definedName>
    <definedName name="CUAINGRE">#REF!</definedName>
    <definedName name="Cwvu.ComparEneMar9697." localSheetId="10" hidden="1">'[19]Seguimiento CSF'!#REF!,'[19]Seguimiento CSF'!$A$30:$IV$34,'[19]Seguimiento CSF'!$A$104:$IV$104,'[19]Seguimiento CSF'!#REF!,'[19]Seguimiento CSF'!#REF!,'[19]Seguimiento CSF'!$A$124:$IV$125</definedName>
    <definedName name="Cwvu.ComparEneMar9697." hidden="1">'[19]Seguimiento CSF'!#REF!,'[19]Seguimiento CSF'!$A$30:$IV$34,'[19]Seguimiento CSF'!$A$104:$IV$104,'[19]Seguimiento CSF'!#REF!,'[19]Seguimiento CSF'!#REF!,'[19]Seguimiento CSF'!$A$124:$IV$125</definedName>
    <definedName name="Cwvu.EneFeb." localSheetId="10" hidden="1">'[19]Seguimiento CSF'!#REF!,'[19]Seguimiento CSF'!#REF!</definedName>
    <definedName name="Cwvu.EneFeb." hidden="1">'[19]Seguimiento CSF'!#REF!,'[19]Seguimiento CSF'!#REF!</definedName>
    <definedName name="Cwvu.EneMar." localSheetId="10" hidden="1">'[19]Seguimiento CSF'!#REF!,'[19]Seguimiento CSF'!$A$67:$IV$67,'[19]Seguimiento CSF'!#REF!,'[19]Seguimiento CSF'!#REF!</definedName>
    <definedName name="Cwvu.EneMar." hidden="1">'[19]Seguimiento CSF'!#REF!,'[19]Seguimiento CSF'!$A$67:$IV$67,'[19]Seguimiento CSF'!#REF!,'[19]Seguimiento CSF'!#REF!</definedName>
    <definedName name="Cwvu.Formato._.Corto." localSheetId="10"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Corto."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Total." localSheetId="10" hidden="1">'[19]Seguimiento CSF'!#REF!,'[19]Seguimiento CSF'!#REF!,'[19]Seguimiento CSF'!#REF!</definedName>
    <definedName name="Cwvu.Formato._.Total." hidden="1">'[19]Seguimiento CSF'!#REF!,'[19]Seguimiento CSF'!#REF!,'[19]Seguimiento CSF'!#REF!</definedName>
    <definedName name="d">'[20]Dolares ingresos'!$C$2:$U$48</definedName>
    <definedName name="DBALANCEFMI2" localSheetId="10">#REF!</definedName>
    <definedName name="DBALANCEFMI2">#REF!</definedName>
    <definedName name="DboREGISTRO_LEY_617" localSheetId="10">#REF!</definedName>
    <definedName name="DboREGISTRO_LEY_617">#REF!</definedName>
    <definedName name="DDD"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ebajo98" localSheetId="10">#REF!</definedName>
    <definedName name="debajo98">#REF!</definedName>
    <definedName name="DEPAR_CA">[10]Hoja4!$B$3:$B$34</definedName>
    <definedName name="DEPAR_DEP">[10]Hoja4!$B$76:$B$108</definedName>
    <definedName name="DEPAR_MUN">[10]Hoja4!$B$39:$B$71</definedName>
    <definedName name="DEPTO" localSheetId="10">#REF!</definedName>
    <definedName name="DEPTO">#REF!</definedName>
    <definedName name="DEPTO_2002" localSheetId="10">#REF!</definedName>
    <definedName name="DEPTO_2002">#REF!</definedName>
    <definedName name="DETALLE_DE_LA_COMPOSICION_DEL_PRESUPUESTO_DE_RENTAS_DE_LA_NACION">[11]proyecINGRESOS99!$A$1:$I$97</definedName>
    <definedName name="DETALLE1996" localSheetId="10">#REF!</definedName>
    <definedName name="DETALLE1996">#REF!</definedName>
    <definedName name="DETALLE1997" localSheetId="10">#REF!</definedName>
    <definedName name="DETALLE1997">#REF!</definedName>
    <definedName name="deuda" localSheetId="10">#REF!</definedName>
    <definedName name="deuda">#REF!</definedName>
    <definedName name="DEUDA_FLOTANTE_1990_1998" localSheetId="10">#REF!</definedName>
    <definedName name="DEUDA_FLOTANTE_1990_1998">#REF!</definedName>
    <definedName name="DIFERCOLUM00" localSheetId="10">#REF!</definedName>
    <definedName name="DIFERCOLUM00">#REF!</definedName>
    <definedName name="DIFERCOLUM01" localSheetId="10">#REF!</definedName>
    <definedName name="DIFERCOLUM01">#REF!</definedName>
    <definedName name="DIFERCOLUM02" localSheetId="10">#REF!</definedName>
    <definedName name="DIFERCOLUM02">#REF!</definedName>
    <definedName name="DIFERCOLUM99" localSheetId="10">#REF!</definedName>
    <definedName name="DIFERCOLUM99">#REF!</definedName>
    <definedName name="dos" localSheetId="10">#REF!</definedName>
    <definedName name="dos">#REF!</definedName>
    <definedName name="DPTOS" localSheetId="10">#REF!</definedName>
    <definedName name="DPTOS">#REF!</definedName>
    <definedName name="ECOPETROLCRECIM" localSheetId="10">#REF!</definedName>
    <definedName name="ECOPETROLCRECIM">#REF!</definedName>
    <definedName name="ECOPETROLPESOS" localSheetId="10">#REF!</definedName>
    <definedName name="ECOPETROLPESOS">#REF!</definedName>
    <definedName name="ECOPETROLPIB" localSheetId="10">#REF!</definedName>
    <definedName name="ECOPETROLPIB">#REF!</definedName>
    <definedName name="EDUCA_00" localSheetId="10">#REF!</definedName>
    <definedName name="EDUCA_00">#REF!</definedName>
    <definedName name="EDUCA_01" localSheetId="10">#REF!</definedName>
    <definedName name="EDUCA_01">#REF!</definedName>
    <definedName name="EDUCA_94" localSheetId="10">#REF!</definedName>
    <definedName name="EDUCA_94">#REF!</definedName>
    <definedName name="EDUCA_95" localSheetId="10">#REF!</definedName>
    <definedName name="EDUCA_95">#REF!</definedName>
    <definedName name="EDUCA_96" localSheetId="10">#REF!</definedName>
    <definedName name="EDUCA_96">#REF!</definedName>
    <definedName name="EDUCA_97" localSheetId="10">#REF!</definedName>
    <definedName name="EDUCA_97">#REF!</definedName>
    <definedName name="EDUCA_98" localSheetId="10">#REF!</definedName>
    <definedName name="EDUCA_98">#REF!</definedName>
    <definedName name="EDUCA_99" localSheetId="10">#REF!</definedName>
    <definedName name="EDUCA_99">#REF!</definedName>
    <definedName name="EGRAFICOS1" localSheetId="10">#REF!</definedName>
    <definedName name="EGRAFICOS1">#REF!</definedName>
    <definedName name="EGRAFICOS2" localSheetId="10">#REF!</definedName>
    <definedName name="EGRAFICOS2">#REF!</definedName>
    <definedName name="EGRAFICOS3" localSheetId="10">#REF!</definedName>
    <definedName name="EGRAFICOS3">#REF!</definedName>
    <definedName name="ejcprp" localSheetId="10">[12]GASTOS!#REF!</definedName>
    <definedName name="ejcprp">[12]GASTOS!#REF!</definedName>
    <definedName name="eje" localSheetId="10">[12]GASTOS!#REF!</definedName>
    <definedName name="eje">[12]GASTOS!#REF!</definedName>
    <definedName name="ELASTICIDAD_RECAUDO_IVA" localSheetId="10">#REF!</definedName>
    <definedName name="ELASTICIDAD_RECAUDO_IVA">#REF!</definedName>
    <definedName name="ELECTRICOCRECIM" localSheetId="10">#REF!</definedName>
    <definedName name="ELECTRICOCRECIM">#REF!</definedName>
    <definedName name="ELECTRICOPESOS" localSheetId="10">#REF!</definedName>
    <definedName name="ELECTRICOPESOS">#REF!</definedName>
    <definedName name="ELECTRICOPIB" localSheetId="10">#REF!</definedName>
    <definedName name="ELECTRICOPIB">#REF!</definedName>
    <definedName name="emppln" localSheetId="10">#REF!</definedName>
    <definedName name="emppln">#REF!</definedName>
    <definedName name="encima98" localSheetId="10">#REF!</definedName>
    <definedName name="encima98">#REF!</definedName>
    <definedName name="ENEROP" localSheetId="10">#REF!</definedName>
    <definedName name="ENEROP">#REF!</definedName>
    <definedName name="ENERORN" localSheetId="10">#REF!</definedName>
    <definedName name="ENERORN">#REF!</definedName>
    <definedName name="ENERORP" localSheetId="10">#REF!</definedName>
    <definedName name="ENERORP">#REF!</definedName>
    <definedName name="ESCENARIO__0" localSheetId="10">#REF!</definedName>
    <definedName name="ESCENARIO__0">#REF!</definedName>
    <definedName name="ESCENARIO__1" localSheetId="10">#REF!</definedName>
    <definedName name="ESCENARIO__1">#REF!</definedName>
    <definedName name="ESCENARIO_1__Ajustado" localSheetId="10">#REF!</definedName>
    <definedName name="ESCENARIO_1__Ajustado">#REF!</definedName>
    <definedName name="ESCENARIO_2" localSheetId="10">#REF!</definedName>
    <definedName name="ESCENARIO_2">#REF!</definedName>
    <definedName name="ESCENARIO_3" localSheetId="10">#REF!</definedName>
    <definedName name="ESCENARIO_3">#REF!</definedName>
    <definedName name="ESCENARIO_NUEVO" localSheetId="10">#REF!</definedName>
    <definedName name="ESCENARIO_NUEVO">#REF!</definedName>
    <definedName name="estimaciones" localSheetId="10">#REF!</definedName>
    <definedName name="estimaciones">#REF!</definedName>
    <definedName name="Excel_BuiltIn__FilterDatabase_3" localSheetId="10">#REF!</definedName>
    <definedName name="Excel_BuiltIn__FilterDatabase_3">#REF!</definedName>
    <definedName name="FEBRERON" localSheetId="10">[21]VIGN!#REF!</definedName>
    <definedName name="FEBRERON">[21]VIGN!#REF!</definedName>
    <definedName name="FEBREROP" localSheetId="10">#REF!</definedName>
    <definedName name="FEBREROP">#REF!</definedName>
    <definedName name="FEBRERORN" localSheetId="10">#REF!</definedName>
    <definedName name="FEBRERORN">#REF!</definedName>
    <definedName name="FEBRERORP" localSheetId="10">#REF!</definedName>
    <definedName name="FEBRERORP">#REF!</definedName>
    <definedName name="ffff"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FPPT" localSheetId="10">#REF!</definedName>
    <definedName name="FFPPT">#REF!</definedName>
    <definedName name="FNCCRECIM" localSheetId="10">#REF!</definedName>
    <definedName name="FNCCRECIM">#REF!</definedName>
    <definedName name="FNCPESOS" localSheetId="10">#REF!</definedName>
    <definedName name="FNCPESOS">#REF!</definedName>
    <definedName name="FNCPIB" localSheetId="10">#REF!</definedName>
    <definedName name="FNCPIB">#REF!</definedName>
    <definedName name="FONPET2000" localSheetId="10">#REF!</definedName>
    <definedName name="FONPET2000">#REF!</definedName>
    <definedName name="FONPET2001" localSheetId="10">#REF!</definedName>
    <definedName name="FONPET2001">#REF!</definedName>
    <definedName name="FONPET2002" localSheetId="10">#REF!</definedName>
    <definedName name="FONPET2002">#REF!</definedName>
    <definedName name="FONPET2003" localSheetId="10">#REF!</definedName>
    <definedName name="FONPET2003">#REF!</definedName>
    <definedName name="FONPET2004" localSheetId="10">#REF!</definedName>
    <definedName name="FONPET2004">#REF!</definedName>
    <definedName name="FONPET2005" localSheetId="10">#REF!</definedName>
    <definedName name="FONPET2005">#REF!</definedName>
    <definedName name="FONPETOTAL"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Z_00" localSheetId="10">'[15]94-03 Mil Corr '!#REF!</definedName>
    <definedName name="FORZ_00">'[15]94-03 Mil Corr '!#REF!</definedName>
    <definedName name="FORZ_01_RESERVA" localSheetId="10">'[15]94-03 Mil Corr '!#REF!</definedName>
    <definedName name="FORZ_01_RESERVA">'[15]94-03 Mil Corr '!#REF!</definedName>
    <definedName name="FORZ_94" localSheetId="10">'[15]94-03 Mil Corr '!#REF!</definedName>
    <definedName name="FORZ_94">'[15]94-03 Mil Corr '!#REF!</definedName>
    <definedName name="FORZ_95" localSheetId="10">'[15]94-03 Mil Corr '!#REF!</definedName>
    <definedName name="FORZ_95">'[15]94-03 Mil Corr '!#REF!</definedName>
    <definedName name="FORZ_96" localSheetId="10">'[15]94-03 Mil Corr '!#REF!</definedName>
    <definedName name="FORZ_96">'[15]94-03 Mil Corr '!#REF!</definedName>
    <definedName name="FORZ_97" localSheetId="10">'[15]94-03 Mil Corr '!#REF!</definedName>
    <definedName name="FORZ_97">'[15]94-03 Mil Corr '!#REF!</definedName>
    <definedName name="FORZ_98" localSheetId="10">'[15]94-03 Mil Corr '!#REF!</definedName>
    <definedName name="FORZ_98">'[15]94-03 Mil Corr '!#REF!</definedName>
    <definedName name="FORZ_99" localSheetId="10">'[15]94-03 Mil Corr '!#REF!</definedName>
    <definedName name="FORZ_99">'[15]94-03 Mil Corr '!#REF!</definedName>
    <definedName name="FORZ_PG_02" localSheetId="10">'[15]94-03 Mil Corr '!#REF!</definedName>
    <definedName name="FORZ_PG_02">'[15]94-03 Mil Corr '!#REF!</definedName>
    <definedName name="fun" localSheetId="10">[12]GASTOS!#REF!</definedName>
    <definedName name="fun">[12]GASTOS!#REF!</definedName>
    <definedName name="futnac" localSheetId="10">[12]GASTOS!#REF!</definedName>
    <definedName name="futnac">[12]GASTOS!#REF!</definedName>
    <definedName name="futprp" localSheetId="10">[12]GASTOS!#REF!</definedName>
    <definedName name="futprp">[12]GASTOS!#REF!</definedName>
    <definedName name="GASOLINA_REGULAR">'[22]MODELO DE GASOLINA'!$A$8:$P$25</definedName>
    <definedName name="gasrep" localSheetId="10">#REF!</definedName>
    <definedName name="gasrep">#REF!</definedName>
    <definedName name="Gastos_generales" localSheetId="10">#REF!</definedName>
    <definedName name="Gastos_generales">#REF!</definedName>
    <definedName name="GOBIERNOCRECIM" localSheetId="10">#REF!</definedName>
    <definedName name="GOBIERNOCRECIM">#REF!</definedName>
    <definedName name="GOBIERNOPESOS" localSheetId="10">#REF!</definedName>
    <definedName name="GOBIERNOPESOS">#REF!</definedName>
    <definedName name="GOBIERNOPIB" localSheetId="10">#REF!</definedName>
    <definedName name="GOBIERNOPIB">#REF!</definedName>
    <definedName name="GREFORMASRESUM1" localSheetId="10">#REF!</definedName>
    <definedName name="GREFORMASRESUM1">#REF!</definedName>
    <definedName name="GREFORMASRESUM2" localSheetId="10">#REF!</definedName>
    <definedName name="GREFORMASRESUM2">#REF!</definedName>
    <definedName name="GREFORMASRESUM3" localSheetId="10">#REF!</definedName>
    <definedName name="GREFORMASRESUM3">#REF!</definedName>
    <definedName name="horext" localSheetId="10">#REF!</definedName>
    <definedName name="horext">#REF!</definedName>
    <definedName name="I" localSheetId="10">#REF!</definedName>
    <definedName name="I">#REF!</definedName>
    <definedName name="IN00_" localSheetId="10">#REF!</definedName>
    <definedName name="IN00_">#REF!</definedName>
    <definedName name="IN93_" localSheetId="10">#REF!</definedName>
    <definedName name="IN93_">#REF!</definedName>
    <definedName name="IN94_" localSheetId="10">#REF!</definedName>
    <definedName name="IN94_">#REF!</definedName>
    <definedName name="IN95_" localSheetId="10">#REF!</definedName>
    <definedName name="IN95_">#REF!</definedName>
    <definedName name="IN96_" localSheetId="10">#REF!</definedName>
    <definedName name="IN96_">#REF!</definedName>
    <definedName name="IN97_" localSheetId="10">#REF!</definedName>
    <definedName name="IN97_">#REF!</definedName>
    <definedName name="IN98_" localSheetId="10">#REF!</definedName>
    <definedName name="IN98_">#REF!</definedName>
    <definedName name="IN99_" localSheetId="10">#REF!</definedName>
    <definedName name="IN99_">#REF!</definedName>
    <definedName name="INCGG00_" localSheetId="10">#REF!</definedName>
    <definedName name="INCGG00_">#REF!</definedName>
    <definedName name="INCGG93_" localSheetId="10">#REF!</definedName>
    <definedName name="INCGG93_">#REF!</definedName>
    <definedName name="INCGG94_" localSheetId="10">#REF!</definedName>
    <definedName name="INCGG94_">#REF!</definedName>
    <definedName name="INCGG95_" localSheetId="10">#REF!</definedName>
    <definedName name="INCGG95_">#REF!</definedName>
    <definedName name="INCGG96_" localSheetId="10">#REF!</definedName>
    <definedName name="INCGG96_">#REF!</definedName>
    <definedName name="INCGG97_" localSheetId="10">#REF!</definedName>
    <definedName name="INCGG97_">#REF!</definedName>
    <definedName name="INCGG98_" localSheetId="10">#REF!</definedName>
    <definedName name="INCGG98_">#REF!</definedName>
    <definedName name="INCGG99_" localSheetId="10">#REF!</definedName>
    <definedName name="INCGG99_">#REF!</definedName>
    <definedName name="INCSP00_" localSheetId="10">#REF!</definedName>
    <definedName name="INCSP00_">#REF!</definedName>
    <definedName name="INCSP93_" localSheetId="10">#REF!</definedName>
    <definedName name="INCSP93_">#REF!</definedName>
    <definedName name="INCSP94_" localSheetId="10">#REF!</definedName>
    <definedName name="INCSP94_">#REF!</definedName>
    <definedName name="INCSP95_" localSheetId="10">#REF!</definedName>
    <definedName name="INCSP95_">#REF!</definedName>
    <definedName name="INCSP96_" localSheetId="10">#REF!</definedName>
    <definedName name="INCSP96_">#REF!</definedName>
    <definedName name="INCSP97_" localSheetId="10">#REF!</definedName>
    <definedName name="INCSP97_">#REF!</definedName>
    <definedName name="INCSP98_" localSheetId="10">#REF!</definedName>
    <definedName name="INCSP98_">#REF!</definedName>
    <definedName name="INCSP99_" localSheetId="10">#REF!</definedName>
    <definedName name="INCSP99_">#REF!</definedName>
    <definedName name="INCTRAN00_" localSheetId="10">#REF!</definedName>
    <definedName name="INCTRAN00_">#REF!</definedName>
    <definedName name="INCTRAN93_" localSheetId="10">#REF!</definedName>
    <definedName name="INCTRAN93_">#REF!</definedName>
    <definedName name="INCTRAN94_" localSheetId="10">#REF!</definedName>
    <definedName name="INCTRAN94_">#REF!</definedName>
    <definedName name="INCTRAN95_" localSheetId="10">#REF!</definedName>
    <definedName name="INCTRAN95_">#REF!</definedName>
    <definedName name="INCTRAN96_" localSheetId="10">#REF!</definedName>
    <definedName name="INCTRAN96_">#REF!</definedName>
    <definedName name="INCTRAN97_" localSheetId="10">#REF!</definedName>
    <definedName name="INCTRAN97_">#REF!</definedName>
    <definedName name="INCTRAN98_" localSheetId="10">#REF!</definedName>
    <definedName name="INCTRAN98_">#REF!</definedName>
    <definedName name="INCTRAN99_" localSheetId="10">#REF!</definedName>
    <definedName name="INCTRAN99_">#REF!</definedName>
    <definedName name="ingapr" localSheetId="10">#REF!</definedName>
    <definedName name="ingapr">#REF!</definedName>
    <definedName name="ingbas" localSheetId="10">#REF!</definedName>
    <definedName name="ingbas">#REF!</definedName>
    <definedName name="ingest" localSheetId="10">#REF!</definedName>
    <definedName name="ingest">#REF!</definedName>
    <definedName name="ingprg" localSheetId="10">#REF!</definedName>
    <definedName name="ingprg">#REF!</definedName>
    <definedName name="ingresos" localSheetId="10">#REF!</definedName>
    <definedName name="ingresos">#REF!</definedName>
    <definedName name="INGRESOS_DE_LA_NACION__1996_REAL__1997_ESTIMACION_Y_1998_PROYECCION" localSheetId="10">#REF!</definedName>
    <definedName name="INGRESOS_DE_LA_NACION__1996_REAL__1997_ESTIMACION_Y_1998_PROYECCION">#REF!</definedName>
    <definedName name="ingresos97" localSheetId="10">#REF!</definedName>
    <definedName name="ingresos97">#REF!</definedName>
    <definedName name="ingsol" localSheetId="10">#REF!</definedName>
    <definedName name="ingsol">#REF!</definedName>
    <definedName name="INTYCOM00_">[13]SUPUESTOS!$O$70</definedName>
    <definedName name="INTYCOM94_">[13]SUPUESTOS!$I$70</definedName>
    <definedName name="INTYCOM95_">[13]SUPUESTOS!$J$70</definedName>
    <definedName name="INTYCOM96_">[13]SUPUESTOS!$K$70</definedName>
    <definedName name="INTYCOM97_">[13]SUPUESTOS!$L$70</definedName>
    <definedName name="INTYCOM98_">[13]SUPUESTOS!$M$70</definedName>
    <definedName name="INTYCOM99_">[13]SUPUESTOS!$N$70</definedName>
    <definedName name="KBALANCEVSFMI" localSheetId="10">#REF!</definedName>
    <definedName name="KBALANCEVSFMI">#REF!</definedName>
    <definedName name="kkkk" localSheetId="10">'[23]CUADRO No 4'!#REF!</definedName>
    <definedName name="kkkk">'[23]CUADRO No 4'!#REF!</definedName>
    <definedName name="LIBRE_00" localSheetId="10">#REF!</definedName>
    <definedName name="LIBRE_00">#REF!</definedName>
    <definedName name="LIBRE_01_RESERVA" localSheetId="10">#REF!</definedName>
    <definedName name="LIBRE_01_RESERVA">#REF!</definedName>
    <definedName name="LIBRE_02" localSheetId="10">#REF!</definedName>
    <definedName name="LIBRE_02">#REF!</definedName>
    <definedName name="LIBRE_94" localSheetId="10">#REF!</definedName>
    <definedName name="LIBRE_94">#REF!</definedName>
    <definedName name="LIBRE_95" localSheetId="10">#REF!</definedName>
    <definedName name="LIBRE_95">#REF!</definedName>
    <definedName name="LIBRE_96" localSheetId="10">#REF!</definedName>
    <definedName name="LIBRE_96">#REF!</definedName>
    <definedName name="LIBRE_97" localSheetId="10">#REF!</definedName>
    <definedName name="LIBRE_97">#REF!</definedName>
    <definedName name="LIBRE_98" localSheetId="10">#REF!</definedName>
    <definedName name="LIBRE_98">#REF!</definedName>
    <definedName name="LIBRE_99" localSheetId="10">#REF!</definedName>
    <definedName name="LIBRE_99">#REF!</definedName>
    <definedName name="liqui" localSheetId="10">#REF!</definedName>
    <definedName name="liqui">#REF!</definedName>
    <definedName name="liquidacion97" localSheetId="10">'[24]LIQUI-TRANSF'!#REF!</definedName>
    <definedName name="liquidacion97">'[24]LIQUI-TRANSF'!#REF!</definedName>
    <definedName name="LPORTADASECTOR" localSheetId="10">#REF!</definedName>
    <definedName name="LPORTADASECTOR">#REF!</definedName>
    <definedName name="M">[25]Datos!$F$34</definedName>
    <definedName name="MACRO" localSheetId="10">#REF!</definedName>
    <definedName name="MACRO">#REF!</definedName>
    <definedName name="MARZON" localSheetId="10">[21]VIGN!#REF!</definedName>
    <definedName name="MARZON">[21]VIGN!#REF!</definedName>
    <definedName name="MARZOP" localSheetId="10">#REF!</definedName>
    <definedName name="MARZOP">#REF!</definedName>
    <definedName name="MARZORN" localSheetId="10">#REF!</definedName>
    <definedName name="MARZORN">#REF!</definedName>
    <definedName name="MARZORP" localSheetId="10">#REF!</definedName>
    <definedName name="MARZORP">#REF!</definedName>
    <definedName name="METROCRECIM" localSheetId="10">#REF!</definedName>
    <definedName name="METROCRECIM">#REF!</definedName>
    <definedName name="METROPESOS" localSheetId="10">#REF!</definedName>
    <definedName name="METROPESOS">#REF!</definedName>
    <definedName name="METROPIB" localSheetId="10">#REF!</definedName>
    <definedName name="METROPIB">#REF!</definedName>
    <definedName name="MINISTRO" localSheetId="10">'[26]CUA1-3'!#REF!</definedName>
    <definedName name="MINISTRO">'[26]CUA1-3'!#REF!</definedName>
    <definedName name="MUNICIPIO" localSheetId="10">#REF!</definedName>
    <definedName name="MUNICIPIO">#REF!</definedName>
    <definedName name="NACION" localSheetId="10">#REF!</definedName>
    <definedName name="NACION">#REF!</definedName>
    <definedName name="NBI_MPIO" localSheetId="10">#REF!</definedName>
    <definedName name="NBI_MPIO">#REF!</definedName>
    <definedName name="nivel" localSheetId="10">#REF!</definedName>
    <definedName name="nivel">#REF!</definedName>
    <definedName name="NOINCLUIDCRECIM" localSheetId="10">#REF!</definedName>
    <definedName name="NOINCLUIDCRECIM">#REF!</definedName>
    <definedName name="NOINCLUIPESOS" localSheetId="10">#REF!</definedName>
    <definedName name="NOINCLUIPESOS">#REF!</definedName>
    <definedName name="nomniv" localSheetId="10">#REF!</definedName>
    <definedName name="nomniv">#REF!</definedName>
    <definedName name="NOVDEUDAFLOTANTE" localSheetId="10">#REF!</definedName>
    <definedName name="NOVDEUDAFLOTANTE">#REF!</definedName>
    <definedName name="NOVEVOLREZAGO" localSheetId="10">#REF!</definedName>
    <definedName name="NOVEVOLREZAGO">#REF!</definedName>
    <definedName name="NUEVA">'[27]planta base'!$C$504:$AA$803</definedName>
    <definedName name="OE97B" localSheetId="10">#REF!</definedName>
    <definedName name="OE97B">#REF!</definedName>
    <definedName name="OEPROY97" localSheetId="10">#REF!</definedName>
    <definedName name="OEPROY97">#REF!</definedName>
    <definedName name="opetesore00" localSheetId="10">#REF!</definedName>
    <definedName name="opetesore00">#REF!</definedName>
    <definedName name="opetesore98" localSheetId="10">#REF!</definedName>
    <definedName name="opetesore98">#REF!</definedName>
    <definedName name="opetesore99" localSheetId="10">#REF!</definedName>
    <definedName name="opetesore99">#REF!</definedName>
    <definedName name="P">'[20]Pesos ingresos'!$C$2:$U$111</definedName>
    <definedName name="PAGOPROM00_" localSheetId="10">#REF!</definedName>
    <definedName name="PAGOPROM00_">#REF!</definedName>
    <definedName name="PAGOPROM93_" localSheetId="10">#REF!</definedName>
    <definedName name="PAGOPROM93_">#REF!</definedName>
    <definedName name="PAGOPROM94_" localSheetId="10">#REF!</definedName>
    <definedName name="PAGOPROM94_">#REF!</definedName>
    <definedName name="PAGOPROM95_" localSheetId="10">#REF!</definedName>
    <definedName name="PAGOPROM95_">#REF!</definedName>
    <definedName name="PAGOPROM96_" localSheetId="10">#REF!</definedName>
    <definedName name="PAGOPROM96_">#REF!</definedName>
    <definedName name="PAGOPROM97_" localSheetId="10">#REF!</definedName>
    <definedName name="PAGOPROM97_">#REF!</definedName>
    <definedName name="PAGOPROM98_" localSheetId="10">#REF!</definedName>
    <definedName name="PAGOPROM98_">#REF!</definedName>
    <definedName name="PAGOPROM99_" localSheetId="10">#REF!</definedName>
    <definedName name="PAGOPROM99_">#REF!</definedName>
    <definedName name="PARTICIPACIONES_1997___2000" localSheetId="10">'[26]CUA1-3'!#REF!</definedName>
    <definedName name="PARTICIPACIONES_1997___2000">'[26]CUA1-3'!#REF!</definedName>
    <definedName name="PARTMUN00_">[13]SUPUESTOS!$O$6</definedName>
    <definedName name="PARTMUN93_">[13]SUPUESTOS!$H$6</definedName>
    <definedName name="PARTMUN94_">[13]SUPUESTOS!$I$6</definedName>
    <definedName name="PARTMUN95_">[13]SUPUESTOS!$J$6</definedName>
    <definedName name="PARTMUN96_">[13]SUPUESTOS!$K$6</definedName>
    <definedName name="PARTMUN97_">[13]SUPUESTOS!$L$6</definedName>
    <definedName name="PARTMUN98_">[13]SUPUESTOS!$M$6</definedName>
    <definedName name="PARTMUN99_">[13]SUPUESTOS!$N$6</definedName>
    <definedName name="Pcpta_00" localSheetId="10">[28]Pob!#REF!</definedName>
    <definedName name="Pcpta_00">[28]Pob!#REF!</definedName>
    <definedName name="Pcpta_01" localSheetId="10">[28]Pob!#REF!</definedName>
    <definedName name="Pcpta_01">[28]Pob!#REF!</definedName>
    <definedName name="Pcpta_02" localSheetId="10">[28]Pob!#REF!</definedName>
    <definedName name="Pcpta_02">[28]Pob!#REF!</definedName>
    <definedName name="Pcpta_99" localSheetId="10">[28]Pob!#REF!</definedName>
    <definedName name="Pcpta_99">[28]Pob!#REF!</definedName>
    <definedName name="PERNOTEC00_" localSheetId="10">#REF!</definedName>
    <definedName name="PERNOTEC00_">#REF!</definedName>
    <definedName name="PERNOTEC93_" localSheetId="10">#REF!</definedName>
    <definedName name="PERNOTEC93_">#REF!</definedName>
    <definedName name="PERNOTEC94_" localSheetId="10">#REF!</definedName>
    <definedName name="PERNOTEC94_">#REF!</definedName>
    <definedName name="PERNOTEC95_" localSheetId="10">#REF!</definedName>
    <definedName name="PERNOTEC95_">#REF!</definedName>
    <definedName name="PERNOTEC96_" localSheetId="10">#REF!</definedName>
    <definedName name="PERNOTEC96_">#REF!</definedName>
    <definedName name="PERNOTEC97_" localSheetId="10">#REF!</definedName>
    <definedName name="PERNOTEC97_">#REF!</definedName>
    <definedName name="PERNOTEC98_" localSheetId="10">#REF!</definedName>
    <definedName name="PERNOTEC98_">#REF!</definedName>
    <definedName name="PERNOTEC99_" localSheetId="10">#REF!</definedName>
    <definedName name="PERNOTEC99_">#REF!</definedName>
    <definedName name="PEROTRA00_" localSheetId="10">#REF!</definedName>
    <definedName name="PEROTRA00_">#REF!</definedName>
    <definedName name="PEROTRA93_" localSheetId="10">#REF!</definedName>
    <definedName name="PEROTRA93_">#REF!</definedName>
    <definedName name="PEROTRA94_" localSheetId="10">#REF!</definedName>
    <definedName name="PEROTRA94_">#REF!</definedName>
    <definedName name="PEROTRA95_" localSheetId="10">#REF!</definedName>
    <definedName name="PEROTRA95_">#REF!</definedName>
    <definedName name="PEROTRA96_" localSheetId="10">#REF!</definedName>
    <definedName name="PEROTRA96_">#REF!</definedName>
    <definedName name="PEROTRA97_" localSheetId="10">#REF!</definedName>
    <definedName name="PEROTRA97_">#REF!</definedName>
    <definedName name="PEROTRA98_" localSheetId="10">#REF!</definedName>
    <definedName name="PEROTRA98_">#REF!</definedName>
    <definedName name="PEROTRA99_" localSheetId="10">#REF!</definedName>
    <definedName name="PEROTRA99_">#REF!</definedName>
    <definedName name="PERTRANS00_" localSheetId="10">#REF!</definedName>
    <definedName name="PERTRANS00_">#REF!</definedName>
    <definedName name="PERTRANS93_" localSheetId="10">#REF!</definedName>
    <definedName name="PERTRANS93_">#REF!</definedName>
    <definedName name="PERTRANS94_" localSheetId="10">#REF!</definedName>
    <definedName name="PERTRANS94_">#REF!</definedName>
    <definedName name="PERTRANS95_" localSheetId="10">#REF!</definedName>
    <definedName name="PERTRANS95_">#REF!</definedName>
    <definedName name="PERTRANS96_" localSheetId="10">#REF!</definedName>
    <definedName name="PERTRANS96_">#REF!</definedName>
    <definedName name="PERTRANS97_" localSheetId="10">#REF!</definedName>
    <definedName name="PERTRANS97_">#REF!</definedName>
    <definedName name="PERTRANS98_" localSheetId="10">#REF!</definedName>
    <definedName name="PERTRANS98_">#REF!</definedName>
    <definedName name="PERTRANS99_" localSheetId="10">#REF!</definedName>
    <definedName name="PERTRANS99_">#REF!</definedName>
    <definedName name="PIB" localSheetId="10">#REF!</definedName>
    <definedName name="PIB">#REF!</definedName>
    <definedName name="PIB00">[6]SUPUESTOS!$O$47</definedName>
    <definedName name="PIB00_">[13]SUPUESTOS!$O$19</definedName>
    <definedName name="PIB93_">[13]SUPUESTOS!$H$19</definedName>
    <definedName name="PIB94_">[13]SUPUESTOS!$I$19</definedName>
    <definedName name="PIB95_">[13]SUPUESTOS!$J$19</definedName>
    <definedName name="PIB96_">[13]SUPUESTOS!$K$19</definedName>
    <definedName name="PIB97_">[13]SUPUESTOS!$L$19</definedName>
    <definedName name="PIB98_">[13]SUPUESTOS!$M$19</definedName>
    <definedName name="PIB99_">[13]SUPUESTOS!$N$19</definedName>
    <definedName name="PICN_00_REAF_98" localSheetId="10">#REF!</definedName>
    <definedName name="PICN_00_REAF_98">#REF!</definedName>
    <definedName name="PICN_01_RESERVA" localSheetId="10">#REF!</definedName>
    <definedName name="PICN_01_RESERVA">#REF!</definedName>
    <definedName name="PICN_94" localSheetId="10">#REF!</definedName>
    <definedName name="PICN_94">#REF!</definedName>
    <definedName name="PICN_95" localSheetId="10">#REF!</definedName>
    <definedName name="PICN_95">#REF!</definedName>
    <definedName name="PICN_96" localSheetId="10">#REF!</definedName>
    <definedName name="PICN_96">#REF!</definedName>
    <definedName name="PICN_97" localSheetId="10">#REF!</definedName>
    <definedName name="PICN_97">#REF!</definedName>
    <definedName name="PICN_98" localSheetId="10">#REF!</definedName>
    <definedName name="PICN_98">#REF!</definedName>
    <definedName name="PICN_99_REF_97" localSheetId="10">#REF!</definedName>
    <definedName name="PICN_99_REF_97">#REF!</definedName>
    <definedName name="Plano">#REF!</definedName>
    <definedName name="PORC_LIBRE_00" localSheetId="10">'[15]94-03 Mil Corr '!#REF!</definedName>
    <definedName name="PORC_LIBRE_00">'[15]94-03 Mil Corr '!#REF!</definedName>
    <definedName name="PORC_LIBRE_01" localSheetId="10">'[15]94-03 Mil Corr '!#REF!</definedName>
    <definedName name="PORC_LIBRE_01">'[15]94-03 Mil Corr '!#REF!</definedName>
    <definedName name="PORC_LIBRE_02" localSheetId="10">'[15]94-03 Mil Corr '!#REF!</definedName>
    <definedName name="PORC_LIBRE_02">'[15]94-03 Mil Corr '!#REF!</definedName>
    <definedName name="PORC_LIBRE_94" localSheetId="10">'[15]94-03 Mil Corr '!#REF!</definedName>
    <definedName name="PORC_LIBRE_94">'[15]94-03 Mil Corr '!#REF!</definedName>
    <definedName name="PORC_LIBRE_95" localSheetId="10">'[15]94-03 Mil Corr '!#REF!</definedName>
    <definedName name="PORC_LIBRE_95">'[15]94-03 Mil Corr '!#REF!</definedName>
    <definedName name="PORC_LIBRE_96" localSheetId="10">'[15]94-03 Mil Corr '!#REF!</definedName>
    <definedName name="PORC_LIBRE_96">'[15]94-03 Mil Corr '!#REF!</definedName>
    <definedName name="PORC_LIBRE_97" localSheetId="10">'[15]94-03 Mil Corr '!#REF!</definedName>
    <definedName name="PORC_LIBRE_97">'[15]94-03 Mil Corr '!#REF!</definedName>
    <definedName name="PORC_LIBRE_98" localSheetId="10">'[15]94-03 Mil Corr '!#REF!</definedName>
    <definedName name="PORC_LIBRE_98">'[15]94-03 Mil Corr '!#REF!</definedName>
    <definedName name="PORC_LIBRE_99" localSheetId="10">'[15]94-03 Mil Corr '!#REF!</definedName>
    <definedName name="PORC_LIBRE_99">'[15]94-03 Mil Corr '!#REF!</definedName>
    <definedName name="PPTO97" localSheetId="10">#REF!</definedName>
    <definedName name="PPTO97">#REF!</definedName>
    <definedName name="PRESUPUESTO__1998" localSheetId="10">#REF!</definedName>
    <definedName name="PRESUPUESTO__1998">#REF!</definedName>
    <definedName name="prgnac" localSheetId="10">[12]GASTOS!#REF!</definedName>
    <definedName name="prgnac">[12]GASTOS!#REF!</definedName>
    <definedName name="prgprp" localSheetId="10">[12]GASTOS!#REF!</definedName>
    <definedName name="prgprp">[12]GASTOS!#REF!</definedName>
    <definedName name="primant" localSheetId="10">#REF!</definedName>
    <definedName name="primant">#REF!</definedName>
    <definedName name="primnav" localSheetId="10">#REF!</definedName>
    <definedName name="primnav">#REF!</definedName>
    <definedName name="primser" localSheetId="10">#REF!</definedName>
    <definedName name="primser">#REF!</definedName>
    <definedName name="primtec" localSheetId="10">#REF!</definedName>
    <definedName name="primtec">#REF!</definedName>
    <definedName name="primvac" localSheetId="10">#REF!</definedName>
    <definedName name="primvac">#REF!</definedName>
    <definedName name="PROPIOS" localSheetId="10">#REF!</definedName>
    <definedName name="PROPIOS">#REF!</definedName>
    <definedName name="prynac" localSheetId="10">[12]GASTOS!#REF!</definedName>
    <definedName name="prynac">[12]GASTOS!#REF!</definedName>
    <definedName name="pryprp" localSheetId="10">[12]GASTOS!#REF!</definedName>
    <definedName name="pryprp">[12]GASTOS!#REF!</definedName>
    <definedName name="pyd">'[20]P+D ingresos'!$C$1:$U$111</definedName>
    <definedName name="rango1" localSheetId="10">#REF!</definedName>
    <definedName name="rango1">#REF!</definedName>
    <definedName name="RDPTO" localSheetId="10">#REF!</definedName>
    <definedName name="RDPTO">#REF!</definedName>
    <definedName name="re" localSheetId="10">#REF!</definedName>
    <definedName name="re">#REF!</definedName>
    <definedName name="RECALCULO" localSheetId="10">[16]RESUMEN!#REF!</definedName>
    <definedName name="RECALCULO">[16]RESUMEN!#REF!</definedName>
    <definedName name="RECAPRO00_" localSheetId="10">#REF!</definedName>
    <definedName name="RECAPRO00_">#REF!</definedName>
    <definedName name="RECAPRO93_" localSheetId="10">#REF!</definedName>
    <definedName name="RECAPRO93_">#REF!</definedName>
    <definedName name="RECAPRO94_" localSheetId="10">#REF!</definedName>
    <definedName name="RECAPRO94_">#REF!</definedName>
    <definedName name="RECAPRO95_" localSheetId="10">#REF!</definedName>
    <definedName name="RECAPRO95_">#REF!</definedName>
    <definedName name="RECAPRO96_" localSheetId="10">#REF!</definedName>
    <definedName name="RECAPRO96_">#REF!</definedName>
    <definedName name="RECAPRO97_" localSheetId="10">#REF!</definedName>
    <definedName name="RECAPRO97_">#REF!</definedName>
    <definedName name="RECAPRO98_" localSheetId="10">#REF!</definedName>
    <definedName name="RECAPRO98_">#REF!</definedName>
    <definedName name="RECAPRO99_" localSheetId="10">#REF!</definedName>
    <definedName name="RECAPRO99_">#REF!</definedName>
    <definedName name="recing" localSheetId="10">#REF!</definedName>
    <definedName name="recing">#REF!</definedName>
    <definedName name="recnac" localSheetId="10">[12]GASTOS!#REF!</definedName>
    <definedName name="recnac">[12]GASTOS!#REF!</definedName>
    <definedName name="recprp" localSheetId="10">[12]GASTOS!#REF!</definedName>
    <definedName name="recprp">[12]GASTOS!#REF!</definedName>
    <definedName name="reg" localSheetId="10">[12]GASTOS!#REF!</definedName>
    <definedName name="reg">[12]GASTOS!#REF!</definedName>
    <definedName name="REGALIAS00_">[13]SUPUESTOS!$O$74</definedName>
    <definedName name="REGALIAS93_">[13]SUPUESTOS!$H$74</definedName>
    <definedName name="REGALIAS94_">[13]SUPUESTOS!$I$74</definedName>
    <definedName name="REGALIAS95_">[13]SUPUESTOS!$J$74</definedName>
    <definedName name="REGALIAS96_">[13]SUPUESTOS!$K$74</definedName>
    <definedName name="REGALIAS97_">[13]SUPUESTOS!$L$74</definedName>
    <definedName name="REGALIAS98_">[13]SUPUESTOS!$M$74</definedName>
    <definedName name="REGALIAS99_">[13]SUPUESTOS!$N$74</definedName>
    <definedName name="REGIONALCRECIM" localSheetId="10">#REF!</definedName>
    <definedName name="REGIONALCRECIM">#REF!</definedName>
    <definedName name="REGIONALPESOS" localSheetId="10">#REF!</definedName>
    <definedName name="REGIONALPESOS">#REF!</definedName>
    <definedName name="REGIONALPIB" localSheetId="10">#REF!</definedName>
    <definedName name="REGIONALPIB">#REF!</definedName>
    <definedName name="Rep_ing_02" localSheetId="10">[28]Pob!#REF!</definedName>
    <definedName name="Rep_ing_02">[28]Pob!#REF!</definedName>
    <definedName name="REQUERIDOS" localSheetId="10">'[24]LIQUI-TRANSF'!#REF!</definedName>
    <definedName name="REQUERIDOS">'[24]LIQUI-TRANSF'!#REF!</definedName>
    <definedName name="RESTO" localSheetId="10">#REF!</definedName>
    <definedName name="RESTO">#REF!</definedName>
    <definedName name="RESTOCRECIM" localSheetId="10">#REF!</definedName>
    <definedName name="RESTOCRECIM">#REF!</definedName>
    <definedName name="RESTOPESOS" localSheetId="10">#REF!</definedName>
    <definedName name="RESTOPESOS">#REF!</definedName>
    <definedName name="RESTOPIB" localSheetId="10">#REF!</definedName>
    <definedName name="RESTOPIB">#REF!</definedName>
    <definedName name="RESUMIDO" localSheetId="10">#REF!</definedName>
    <definedName name="RESUMIDO">#REF!</definedName>
    <definedName name="rezago" localSheetId="10">#REF!</definedName>
    <definedName name="rezago">#REF!</definedName>
    <definedName name="Rwvu.ComparEneMar9697." hidden="1">'[19]Seguimiento CSF'!$L$1:$N$65536,'[19]Seguimiento CSF'!$R$1:$BU$65536</definedName>
    <definedName name="Rwvu.EneFeb." hidden="1">'[19]Seguimiento CSF'!$L$1:$N$65536,'[19]Seguimiento CSF'!$Q$1:$AD$65536</definedName>
    <definedName name="Rwvu.Formato._.Corto." hidden="1">'[19]Seguimiento CSF'!$L$1:$N$65536,'[19]Seguimiento CSF'!$R$1:$AD$65536,'[19]Seguimiento CSF'!$AH$1:$AY$65536,'[19]Seguimiento CSF'!$BA$1:$BH$65536,'[19]Seguimiento CSF'!$BJ$1:$BQ$65536,'[19]Seguimiento CSF'!$BS$1:$CF$65536</definedName>
    <definedName name="Rwvu.OPEF._.96." hidden="1">'[19]Resumen OPEF'!$E$1:$J$65536,'[19]Resumen OPEF'!$M$1:$Q$65536</definedName>
    <definedName name="Rwvu.OPEF._.97." localSheetId="10" hidden="1">'[19]Resumen OPEF'!$C$1:$C$65536,'[19]Resumen OPEF'!#REF!,'[19]Resumen OPEF'!$K$1:$Q$65536</definedName>
    <definedName name="Rwvu.OPEF._.97." hidden="1">'[19]Resumen OPEF'!$C$1:$C$65536,'[19]Resumen OPEF'!#REF!,'[19]Resumen OPEF'!$K$1:$Q$65536</definedName>
    <definedName name="sal">[27]tablas!$D$1:$H$814</definedName>
    <definedName name="SALIR" localSheetId="10">[16]RESUMEN!#REF!</definedName>
    <definedName name="SALIR">[16]RESUMEN!#REF!</definedName>
    <definedName name="secing" localSheetId="10">#REF!</definedName>
    <definedName name="secing">#REF!</definedName>
    <definedName name="SEGSOCIALCRECIM" localSheetId="10">#REF!</definedName>
    <definedName name="SEGSOCIALCRECIM">#REF!</definedName>
    <definedName name="SEGSOCIALPESOS" localSheetId="10">#REF!</definedName>
    <definedName name="SEGSOCIALPESOS">#REF!</definedName>
    <definedName name="SEGSOCIALPIB" localSheetId="10">#REF!</definedName>
    <definedName name="SEGSOCIALPIB">#REF!</definedName>
    <definedName name="SENDEMANDA00_" localSheetId="10">#REF!</definedName>
    <definedName name="SENDEMANDA00_">#REF!</definedName>
    <definedName name="SENDEMANDA93_" localSheetId="10">#REF!</definedName>
    <definedName name="SENDEMANDA93_">#REF!</definedName>
    <definedName name="SENDEMANDA94_" localSheetId="10">#REF!</definedName>
    <definedName name="SENDEMANDA94_">#REF!</definedName>
    <definedName name="SENDEMANDA95_" localSheetId="10">#REF!</definedName>
    <definedName name="SENDEMANDA95_">#REF!</definedName>
    <definedName name="SENDEMANDA96_" localSheetId="10">#REF!</definedName>
    <definedName name="SENDEMANDA96_">#REF!</definedName>
    <definedName name="SENDEMANDA97_" localSheetId="10">#REF!</definedName>
    <definedName name="SENDEMANDA97_">#REF!</definedName>
    <definedName name="SENDEMANDA98_" localSheetId="10">#REF!</definedName>
    <definedName name="SENDEMANDA98_">#REF!</definedName>
    <definedName name="SENDEMANDA99_" localSheetId="10">#REF!</definedName>
    <definedName name="SENDEMANDA99_">#REF!</definedName>
    <definedName name="SENPERDIDAS00_" localSheetId="10">#REF!</definedName>
    <definedName name="SENPERDIDAS00_">#REF!</definedName>
    <definedName name="SENPERDIDAS93_" localSheetId="10">#REF!</definedName>
    <definedName name="SENPERDIDAS93_">#REF!</definedName>
    <definedName name="SENPERDIDAS94_" localSheetId="10">#REF!</definedName>
    <definedName name="SENPERDIDAS94_">#REF!</definedName>
    <definedName name="SENPERDIDAS95_" localSheetId="10">#REF!</definedName>
    <definedName name="SENPERDIDAS95_">#REF!</definedName>
    <definedName name="SENPERDIDAS96_" localSheetId="10">#REF!</definedName>
    <definedName name="SENPERDIDAS96_">#REF!</definedName>
    <definedName name="SENPERDIDAS97_" localSheetId="10">#REF!</definedName>
    <definedName name="SENPERDIDAS97_">#REF!</definedName>
    <definedName name="SENPERDIDAS98_" localSheetId="10">#REF!</definedName>
    <definedName name="SENPERDIDAS98_">#REF!</definedName>
    <definedName name="SENPERDIDAS99_" localSheetId="10">#REF!</definedName>
    <definedName name="SENPERDIDAS99_">#REF!</definedName>
    <definedName name="SENRECAUDO00_" localSheetId="10">#REF!</definedName>
    <definedName name="SENRECAUDO00_">#REF!</definedName>
    <definedName name="SENRECAUDO93_" localSheetId="10">#REF!</definedName>
    <definedName name="SENRECAUDO93_">#REF!</definedName>
    <definedName name="SENRECAUDO94_" localSheetId="10">#REF!</definedName>
    <definedName name="SENRECAUDO94_">#REF!</definedName>
    <definedName name="SENRECAUDO95_" localSheetId="10">#REF!</definedName>
    <definedName name="SENRECAUDO95_">#REF!</definedName>
    <definedName name="SENRECAUDO96_" localSheetId="10">#REF!</definedName>
    <definedName name="SENRECAUDO96_">#REF!</definedName>
    <definedName name="SENRECAUDO97_" localSheetId="10">#REF!</definedName>
    <definedName name="SENRECAUDO97_">#REF!</definedName>
    <definedName name="SENRECAUDO98_" localSheetId="10">#REF!</definedName>
    <definedName name="SENRECAUDO98_">#REF!</definedName>
    <definedName name="SENRECAUDO99_" localSheetId="10">#REF!</definedName>
    <definedName name="SENRECAUDO99_">#REF!</definedName>
    <definedName name="SENSUPERAVIT00_" localSheetId="10">#REF!</definedName>
    <definedName name="SENSUPERAVIT00_">#REF!</definedName>
    <definedName name="SENSUPERAVIT93_" localSheetId="10">#REF!</definedName>
    <definedName name="SENSUPERAVIT93_">#REF!</definedName>
    <definedName name="SENSUPERAVIT94_" localSheetId="10">#REF!</definedName>
    <definedName name="SENSUPERAVIT94_">#REF!</definedName>
    <definedName name="SENSUPERAVIT95_" localSheetId="10">#REF!</definedName>
    <definedName name="SENSUPERAVIT95_">#REF!</definedName>
    <definedName name="SENSUPERAVIT96_" localSheetId="10">#REF!</definedName>
    <definedName name="SENSUPERAVIT96_">#REF!</definedName>
    <definedName name="SENSUPERAVIT97_" localSheetId="10">#REF!</definedName>
    <definedName name="SENSUPERAVIT97_">#REF!</definedName>
    <definedName name="SENSUPERAVIT98_" localSheetId="10">#REF!</definedName>
    <definedName name="SENSUPERAVIT98_">#REF!</definedName>
    <definedName name="SENSUPERAVIT99_" localSheetId="10">#REF!</definedName>
    <definedName name="SENSUPERAVIT99_">#REF!</definedName>
    <definedName name="SENTARIFA00_" localSheetId="10">#REF!</definedName>
    <definedName name="SENTARIFA00_">#REF!</definedName>
    <definedName name="SENTARIFA93_" localSheetId="10">#REF!</definedName>
    <definedName name="SENTARIFA93_">#REF!</definedName>
    <definedName name="SENTARIFA94_" localSheetId="10">#REF!</definedName>
    <definedName name="SENTARIFA94_">#REF!</definedName>
    <definedName name="SENTARIFA95_" localSheetId="10">#REF!</definedName>
    <definedName name="SENTARIFA95_">#REF!</definedName>
    <definedName name="SENTARIFA96_" localSheetId="10">#REF!</definedName>
    <definedName name="SENTARIFA96_">#REF!</definedName>
    <definedName name="SENTARIFA97_" localSheetId="10">#REF!</definedName>
    <definedName name="SENTARIFA97_">#REF!</definedName>
    <definedName name="SENTARIFA98_" localSheetId="10">#REF!</definedName>
    <definedName name="SENTARIFA98_">#REF!</definedName>
    <definedName name="SENTARIFA99_" localSheetId="10">#REF!</definedName>
    <definedName name="SENTARIFA99_">#REF!</definedName>
    <definedName name="SENVARDEM00_" localSheetId="10">#REF!</definedName>
    <definedName name="SENVARDEM00_">#REF!</definedName>
    <definedName name="SENVARDEM93_" localSheetId="10">#REF!</definedName>
    <definedName name="SENVARDEM93_">#REF!</definedName>
    <definedName name="SENVARDEM94_" localSheetId="10">#REF!</definedName>
    <definedName name="SENVARDEM94_">#REF!</definedName>
    <definedName name="SENVARDEM95_" localSheetId="10">#REF!</definedName>
    <definedName name="SENVARDEM95_">#REF!</definedName>
    <definedName name="SENVARDEM96_" localSheetId="10">#REF!</definedName>
    <definedName name="SENVARDEM96_">#REF!</definedName>
    <definedName name="SENVARDEM97_" localSheetId="10">#REF!</definedName>
    <definedName name="SENVARDEM97_">#REF!</definedName>
    <definedName name="SENVARDEM98_" localSheetId="10">#REF!</definedName>
    <definedName name="SENVARDEM98_">#REF!</definedName>
    <definedName name="SENVARDEM99_" localSheetId="10">#REF!</definedName>
    <definedName name="SENVARDEM99_">#REF!</definedName>
    <definedName name="SENVENTAS00_" localSheetId="10">#REF!</definedName>
    <definedName name="SENVENTAS00_">#REF!</definedName>
    <definedName name="SENVENTAS93_" localSheetId="10">#REF!</definedName>
    <definedName name="SENVENTAS93_">#REF!</definedName>
    <definedName name="SENVENTAS94_" localSheetId="10">#REF!</definedName>
    <definedName name="SENVENTAS94_">#REF!</definedName>
    <definedName name="SENVENTAS95_" localSheetId="10">#REF!</definedName>
    <definedName name="SENVENTAS95_">#REF!</definedName>
    <definedName name="SENVENTAS96_" localSheetId="10">#REF!</definedName>
    <definedName name="SENVENTAS96_">#REF!</definedName>
    <definedName name="SENVENTAS97_" localSheetId="10">#REF!</definedName>
    <definedName name="SENVENTAS97_">#REF!</definedName>
    <definedName name="SENVENTAS98_" localSheetId="10">#REF!</definedName>
    <definedName name="SENVENTAS98_">#REF!</definedName>
    <definedName name="SENVENTAS99_" localSheetId="10">#REF!</definedName>
    <definedName name="SENVENTAS99_">#REF!</definedName>
    <definedName name="SERVICIODEUDANACION" localSheetId="10">'[29]DETALLE-DEUDA'!#REF!</definedName>
    <definedName name="SERVICIODEUDANACION">'[29]DETALLE-DEUDA'!#REF!</definedName>
    <definedName name="Servicios_personales" localSheetId="10">#REF!</definedName>
    <definedName name="Servicios_personales">#REF!</definedName>
    <definedName name="SGP_PG_02" localSheetId="10">#REF!</definedName>
    <definedName name="SGP_PG_02">#REF!</definedName>
    <definedName name="SITFID95_">[13]SUPUESTOS!$J$7</definedName>
    <definedName name="SITFIS00_">[13]SUPUESTOS!$O$7</definedName>
    <definedName name="SITFIS93_">[13]SUPUESTOS!$H$7</definedName>
    <definedName name="SITFIS94_">[13]SUPUESTOS!$I$7</definedName>
    <definedName name="SITFIS95_">[13]SUPUESTOS!$J$7</definedName>
    <definedName name="SITFIS96_">[13]SUPUESTOS!$K$7</definedName>
    <definedName name="SITFIS97_">[13]SUPUESTOS!$L$7</definedName>
    <definedName name="SITFIS98_">[13]SUPUESTOS!$M$7</definedName>
    <definedName name="SITFIS99_">[13]SUPUESTOS!$N$7</definedName>
    <definedName name="solnac" localSheetId="10">[12]GASTOS!#REF!</definedName>
    <definedName name="solnac">[12]GASTOS!#REF!</definedName>
    <definedName name="solprp" localSheetId="10">[12]GASTOS!#REF!</definedName>
    <definedName name="solprp">[12]GASTOS!#REF!</definedName>
    <definedName name="SORTEADO" localSheetId="10">#REF!</definedName>
    <definedName name="SORTEADO">#REF!</definedName>
    <definedName name="subtrn" localSheetId="10">#REF!</definedName>
    <definedName name="subtrn">#REF!</definedName>
    <definedName name="TCP00_" localSheetId="10">#REF!</definedName>
    <definedName name="TCP00_">#REF!</definedName>
    <definedName name="TCP93_" localSheetId="10">#REF!</definedName>
    <definedName name="TCP93_">#REF!</definedName>
    <definedName name="TCP94_" localSheetId="10">#REF!</definedName>
    <definedName name="TCP94_">#REF!</definedName>
    <definedName name="TCP95_" localSheetId="10">#REF!</definedName>
    <definedName name="TCP95_">#REF!</definedName>
    <definedName name="TCP96_" localSheetId="10">#REF!</definedName>
    <definedName name="TCP96_">#REF!</definedName>
    <definedName name="TCP97_" localSheetId="10">#REF!</definedName>
    <definedName name="TCP97_">#REF!</definedName>
    <definedName name="TCP98_" localSheetId="10">#REF!</definedName>
    <definedName name="TCP98_">#REF!</definedName>
    <definedName name="TCP99_" localSheetId="10">#REF!</definedName>
    <definedName name="TCP99_">#REF!</definedName>
    <definedName name="TELECOMCRECIM" localSheetId="10">#REF!</definedName>
    <definedName name="TELECOMCRECIM">#REF!</definedName>
    <definedName name="TELECOMPESOS" localSheetId="10">#REF!</definedName>
    <definedName name="TELECOMPESOS">#REF!</definedName>
    <definedName name="TELECOMPIB" localSheetId="10">#REF!</definedName>
    <definedName name="TELECOMPIB">#REF!</definedName>
    <definedName name="Títulos_a_imprimir_IM" localSheetId="10">#REF!</definedName>
    <definedName name="Títulos_a_imprimir_IM">#REF!</definedName>
    <definedName name="TODO" localSheetId="10">#REF!</definedName>
    <definedName name="TODO">#REF!</definedName>
    <definedName name="TOTAL" localSheetId="10">#REF!</definedName>
    <definedName name="TOTAL">#REF!</definedName>
    <definedName name="tothorext" localSheetId="10">#REF!</definedName>
    <definedName name="tothorext">#REF!</definedName>
    <definedName name="totindemvac" localSheetId="10">#REF!</definedName>
    <definedName name="totindemvac">#REF!</definedName>
    <definedName name="tranferencias" localSheetId="10">#REF!</definedName>
    <definedName name="tranferencias">#REF!</definedName>
    <definedName name="TRANSTOT00_">[13]SUPUESTOS!$O$5</definedName>
    <definedName name="TRANSTOT93_">[13]SUPUESTOS!$H$5</definedName>
    <definedName name="TRANSTOT94_">[13]SUPUESTOS!$I$5</definedName>
    <definedName name="TRANSTOT95_">[13]SUPUESTOS!$J$5</definedName>
    <definedName name="TRANSTOT96_">[13]SUPUESTOS!$K$5</definedName>
    <definedName name="TRANSTOT97_">[13]SUPUESTOS!$L$5</definedName>
    <definedName name="TRANSTOT98_">[13]SUPUESTOS!$M$5</definedName>
    <definedName name="TRANSTOT99_">[13]SUPUESTOS!$N$5</definedName>
    <definedName name="uno" localSheetId="10">#REF!</definedName>
    <definedName name="uno">#REF!</definedName>
    <definedName name="v"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alor" localSheetId="10">#REF!</definedName>
    <definedName name="valor">#REF!</definedName>
    <definedName name="valorpuntoIng" localSheetId="10">#REF!</definedName>
    <definedName name="valorpuntoIng">#REF!</definedName>
    <definedName name="VARIACIONES" localSheetId="10">#REF!</definedName>
    <definedName name="VARIACIONES">#REF!</definedName>
    <definedName name="VARPIB00_">[13]SUPUESTOS!$O$20</definedName>
    <definedName name="VARPIB93_">[13]SUPUESTOS!$H$20</definedName>
    <definedName name="VARPIB94_">[13]SUPUESTOS!$I$20</definedName>
    <definedName name="VARPIB95_">[13]SUPUESTOS!$J$20</definedName>
    <definedName name="VARPIB96_">[13]SUPUESTOS!$K$20</definedName>
    <definedName name="VARPIB97_">[13]SUPUESTOS!$L$20</definedName>
    <definedName name="VARPIB98_">[13]SUPUESTOS!$M$20</definedName>
    <definedName name="VARPIB99_">[13]SUPUESTOS!$N$20</definedName>
    <definedName name="vieja">'[27]planta base'!$C$2:$AC$503</definedName>
    <definedName name="VIGENCIA">'[4]PAGOS VIGENCIA t'!$A$2:$AS$55</definedName>
    <definedName name="Vigencia_1999" localSheetId="10">#REF!</definedName>
    <definedName name="Vigencia_1999">#REF!</definedName>
    <definedName name="Vigencia_2000" localSheetId="10">#REF!</definedName>
    <definedName name="Vigencia_2000">#REF!</definedName>
    <definedName name="Vigencia_2001" localSheetId="10">#REF!</definedName>
    <definedName name="Vigencia_2001">#REF!</definedName>
    <definedName name="Vigencia_2002" localSheetId="10">#REF!</definedName>
    <definedName name="Vigencia_2002">#REF!</definedName>
    <definedName name="wvu.ComparEneMar9697." localSheetId="10"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localSheetId="10"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localSheetId="10"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localSheetId="10" hidden="1">{TRUE,TRUE,-2.75,-17.75,483,276.75,FALSE,TRUE,TRUE,TRUE,0,2,#N/A,1,#N/A,6.24489795918367,20,1,FALSE,FALSE,3,TRUE,1,FALSE,75,"Swvu.OPEF._.97.","ACwvu.OPEF._.97.",#N/A,FALSE,FALSE,1.88,0.787401575,0.39,1.56,1,"","",FALSE,FALSE,FALSE,FALSE,1,#N/A,1,1,"=R4C2:R117C9",FALSE,"Rwvu.OPEF._.97.",#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Z" localSheetId="10">'[30]CUA1-3'!#REF!</definedName>
    <definedName name="Z">'[30]CUA1-3'!#REF!</definedName>
    <definedName name="Z_91E95AE5_DCC2_11D0_8DF1_00805F2A002D_.wvu.Cols" hidden="1">'[19]Seguimiento CSF'!$L$1:$N$65536,'[19]Seguimiento CSF'!$R$1:$BU$65536</definedName>
    <definedName name="Z_91E95AE6_DCC2_11D0_8DF1_00805F2A002D_.wvu.Cols" hidden="1">'[19]Seguimiento CSF'!$L$1:$N$65536,'[19]Seguimiento CSF'!$Q$1:$AD$65536</definedName>
    <definedName name="Z_91E95AE6_DCC2_11D0_8DF1_00805F2A002D_.wvu.Rows" localSheetId="10" hidden="1">'[19]Seguimiento CSF'!#REF!,'[19]Seguimiento CSF'!#REF!</definedName>
    <definedName name="Z_91E95AE6_DCC2_11D0_8DF1_00805F2A002D_.wvu.Rows" hidden="1">'[19]Seguimiento CSF'!#REF!,'[19]Seguimiento CSF'!#REF!</definedName>
    <definedName name="Z_91E95AE7_DCC2_11D0_8DF1_00805F2A002D_.wvu.Cols" hidden="1">'[19]Resumen MES OPEF'!$C$1:$C$65536,'[19]Resumen MES OPEF'!$N$1:$N$65536,'[19]Resumen MES OPEF'!$Y$1:$Y$65536,'[19]Resumen MES OPEF'!$AL$1:$AL$65536,'[19]Resumen MES OPEF'!$AV$1:$AV$65536,'[19]Resumen MES OPEF'!$BG$1:$BG$65536,'[19]Resumen MES OPEF'!$BR$1:$BR$65536,'[19]Resumen MES OPEF'!$CC$1:$CC$65536</definedName>
    <definedName name="Z_91E95AE8_DCC2_11D0_8DF1_00805F2A002D_.wvu.Cols" hidden="1">'[19]Seguimiento CSF'!$L$1:$N$65536,'[19]Seguimiento CSF'!$R$1:$AD$65536,'[19]Seguimiento CSF'!$AY$1:$AY$65536,'[19]Seguimiento CSF'!$BH$1:$BH$65536,'[19]Seguimiento CSF'!$BQ$1:$BQ$65536</definedName>
    <definedName name="Z_91E95AE9_DCC2_11D0_8DF1_00805F2A002D_.wvu.Cols" hidden="1">'[19]Seguimiento CSF'!$L$1:$N$65536,'[19]Seguimiento CSF'!$R$1:$AD$65536,'[19]Seguimiento CSF'!$AH$1:$AY$65536,'[19]Seguimiento CSF'!$BA$1:$BH$65536,'[19]Seguimiento CSF'!$BJ$1:$BQ$65536,'[19]Seguimiento CSF'!$BS$1:$CF$65536</definedName>
    <definedName name="Z_91E95AEB_DCC2_11D0_8DF1_00805F2A002D_.wvu.Cols" hidden="1">'[19]Resumen OPEF'!$E$1:$J$65536,'[19]Resumen OPEF'!$M$1:$Q$65536</definedName>
    <definedName name="Z_91E95AEC_DCC2_11D0_8DF1_00805F2A002D_.wvu.Cols" hidden="1">'[19]Resumen OPEF'!$C$1:$C$65536,'[19]Resumen OPEF'!$E$1:$E$65536,'[19]Resumen OPEF'!$H$1:$I$65536,'[19]Resumen OPEF'!$K$1:$L$65536,'[19]Resumen OPEF'!$O$1:$O$65536</definedName>
  </definedNames>
  <calcPr calcId="152511"/>
</workbook>
</file>

<file path=xl/calcChain.xml><?xml version="1.0" encoding="utf-8"?>
<calcChain xmlns="http://schemas.openxmlformats.org/spreadsheetml/2006/main">
  <c r="D92" i="2" l="1"/>
  <c r="E92" i="2" s="1"/>
  <c r="F92" i="2" s="1"/>
  <c r="G92" i="2" s="1"/>
  <c r="H92" i="2" s="1"/>
  <c r="I92" i="2" s="1"/>
  <c r="J92" i="2" s="1"/>
  <c r="K92" i="2" s="1"/>
  <c r="L92" i="2" s="1"/>
  <c r="M92" i="2" s="1"/>
  <c r="D91" i="2"/>
  <c r="E91" i="2" s="1"/>
  <c r="F91" i="2" s="1"/>
  <c r="G91" i="2" s="1"/>
  <c r="H91" i="2" s="1"/>
  <c r="I91" i="2" s="1"/>
  <c r="J91" i="2" s="1"/>
  <c r="K91" i="2" s="1"/>
  <c r="L91" i="2" s="1"/>
  <c r="M91" i="2" s="1"/>
  <c r="D89" i="2"/>
  <c r="E89" i="2" s="1"/>
  <c r="F89" i="2" s="1"/>
  <c r="G89" i="2" s="1"/>
  <c r="H89" i="2" s="1"/>
  <c r="I89" i="2" s="1"/>
  <c r="J89" i="2" s="1"/>
  <c r="K89" i="2" s="1"/>
  <c r="L89" i="2" s="1"/>
  <c r="M89" i="2" s="1"/>
  <c r="D88" i="2"/>
  <c r="E88" i="2" s="1"/>
  <c r="F88" i="2" s="1"/>
  <c r="G88" i="2" s="1"/>
  <c r="H88" i="2" s="1"/>
  <c r="I88" i="2" s="1"/>
  <c r="J88" i="2" s="1"/>
  <c r="K88" i="2" s="1"/>
  <c r="L88" i="2" s="1"/>
  <c r="M88" i="2" s="1"/>
  <c r="E87" i="2"/>
  <c r="F87" i="2" s="1"/>
  <c r="G87" i="2" s="1"/>
  <c r="H87" i="2" s="1"/>
  <c r="I87" i="2" s="1"/>
  <c r="J87" i="2" s="1"/>
  <c r="K87" i="2" s="1"/>
  <c r="L87" i="2" s="1"/>
  <c r="M87" i="2" s="1"/>
  <c r="D87" i="2"/>
  <c r="J101" i="2"/>
  <c r="K101" i="2" s="1"/>
  <c r="L101" i="2" s="1"/>
  <c r="M101" i="2" s="1"/>
  <c r="E79" i="2"/>
  <c r="F79" i="2" s="1"/>
  <c r="G79" i="2" s="1"/>
  <c r="H79" i="2" s="1"/>
  <c r="I79" i="2" s="1"/>
  <c r="J79" i="2" s="1"/>
  <c r="K79" i="2" s="1"/>
  <c r="L79" i="2" s="1"/>
  <c r="M79" i="2" s="1"/>
  <c r="D77" i="2"/>
  <c r="E77" i="2" s="1"/>
  <c r="F77" i="2" s="1"/>
  <c r="G77" i="2" s="1"/>
  <c r="H77" i="2" s="1"/>
  <c r="I77" i="2" s="1"/>
  <c r="J77" i="2" s="1"/>
  <c r="K77" i="2" s="1"/>
  <c r="L77" i="2" s="1"/>
  <c r="M77" i="2" s="1"/>
  <c r="J70" i="2"/>
  <c r="K70" i="2" s="1"/>
  <c r="L70" i="2" s="1"/>
  <c r="M70" i="2" s="1"/>
  <c r="D56" i="2"/>
  <c r="E56" i="2" s="1"/>
  <c r="F56" i="2" s="1"/>
  <c r="G56" i="2" s="1"/>
  <c r="H56" i="2" s="1"/>
  <c r="I56" i="2" s="1"/>
  <c r="J56" i="2" s="1"/>
  <c r="K56" i="2" s="1"/>
  <c r="L56" i="2" s="1"/>
  <c r="M56" i="2" s="1"/>
  <c r="D55" i="2"/>
  <c r="E55" i="2" s="1"/>
  <c r="F55" i="2" s="1"/>
  <c r="G55" i="2" s="1"/>
  <c r="H55" i="2" s="1"/>
  <c r="I55" i="2" s="1"/>
  <c r="J55" i="2" s="1"/>
  <c r="K55" i="2" s="1"/>
  <c r="L55" i="2" s="1"/>
  <c r="M55" i="2" s="1"/>
  <c r="D48" i="2"/>
  <c r="E48" i="2" s="1"/>
  <c r="F48" i="2" s="1"/>
  <c r="G48" i="2" s="1"/>
  <c r="H48" i="2" s="1"/>
  <c r="I48" i="2" s="1"/>
  <c r="J48" i="2" s="1"/>
  <c r="K48" i="2" s="1"/>
  <c r="L48" i="2" s="1"/>
  <c r="M48" i="2" s="1"/>
  <c r="D47" i="2"/>
  <c r="E47" i="2" s="1"/>
  <c r="F47" i="2" s="1"/>
  <c r="G47" i="2" s="1"/>
  <c r="H47" i="2" s="1"/>
  <c r="I47" i="2" s="1"/>
  <c r="J47" i="2" s="1"/>
  <c r="K47" i="2" s="1"/>
  <c r="L47" i="2" s="1"/>
  <c r="M47" i="2" s="1"/>
  <c r="E41" i="2"/>
  <c r="F41" i="2" s="1"/>
  <c r="G41" i="2" s="1"/>
  <c r="H41" i="2" s="1"/>
  <c r="I41" i="2" s="1"/>
  <c r="J41" i="2" s="1"/>
  <c r="K41" i="2" s="1"/>
  <c r="L41" i="2" s="1"/>
  <c r="M41" i="2" s="1"/>
  <c r="D41" i="2"/>
  <c r="E40" i="2"/>
  <c r="F40" i="2" s="1"/>
  <c r="G40" i="2" s="1"/>
  <c r="H40" i="2" s="1"/>
  <c r="I40" i="2" s="1"/>
  <c r="J40" i="2" s="1"/>
  <c r="K40" i="2" s="1"/>
  <c r="L40" i="2" s="1"/>
  <c r="M40" i="2" s="1"/>
  <c r="D40" i="2"/>
  <c r="D38" i="2"/>
  <c r="E38" i="2" s="1"/>
  <c r="F38" i="2" s="1"/>
  <c r="G38" i="2" s="1"/>
  <c r="H38" i="2" s="1"/>
  <c r="I38" i="2" s="1"/>
  <c r="J38" i="2" s="1"/>
  <c r="K38" i="2" s="1"/>
  <c r="L38" i="2" s="1"/>
  <c r="M38" i="2" s="1"/>
  <c r="D37" i="2"/>
  <c r="E37" i="2" s="1"/>
  <c r="F37" i="2" s="1"/>
  <c r="G37" i="2" s="1"/>
  <c r="H37" i="2" s="1"/>
  <c r="I37" i="2" s="1"/>
  <c r="J37" i="2" s="1"/>
  <c r="K37" i="2" s="1"/>
  <c r="L37" i="2" s="1"/>
  <c r="M37" i="2" s="1"/>
  <c r="D35" i="2"/>
  <c r="E35" i="2" s="1"/>
  <c r="F35" i="2" s="1"/>
  <c r="G35" i="2" s="1"/>
  <c r="H35" i="2" s="1"/>
  <c r="I35" i="2" s="1"/>
  <c r="J35" i="2" s="1"/>
  <c r="K35" i="2" s="1"/>
  <c r="L35" i="2" s="1"/>
  <c r="M35" i="2" s="1"/>
  <c r="D34" i="2"/>
  <c r="E34" i="2" s="1"/>
  <c r="F34" i="2" s="1"/>
  <c r="G34" i="2" s="1"/>
  <c r="H34" i="2" s="1"/>
  <c r="I34" i="2" s="1"/>
  <c r="J34" i="2" s="1"/>
  <c r="K34" i="2" s="1"/>
  <c r="L34" i="2" s="1"/>
  <c r="M34" i="2" s="1"/>
  <c r="D29" i="2"/>
  <c r="E29" i="2" s="1"/>
  <c r="F29" i="2" s="1"/>
  <c r="G29" i="2" s="1"/>
  <c r="H29" i="2" s="1"/>
  <c r="I29" i="2" s="1"/>
  <c r="J29" i="2" s="1"/>
  <c r="K29" i="2" s="1"/>
  <c r="L29" i="2" s="1"/>
  <c r="M29" i="2" s="1"/>
  <c r="D27" i="2"/>
  <c r="E27" i="2" s="1"/>
  <c r="F27" i="2" s="1"/>
  <c r="G27" i="2" s="1"/>
  <c r="H27" i="2" s="1"/>
  <c r="I27" i="2" s="1"/>
  <c r="J27" i="2" s="1"/>
  <c r="K27" i="2" s="1"/>
  <c r="L27" i="2" s="1"/>
  <c r="M27" i="2" s="1"/>
  <c r="D25" i="2"/>
  <c r="E25" i="2" s="1"/>
  <c r="F25" i="2" s="1"/>
  <c r="G25" i="2" s="1"/>
  <c r="H25" i="2" s="1"/>
  <c r="I25" i="2" s="1"/>
  <c r="J25" i="2" s="1"/>
  <c r="K25" i="2" s="1"/>
  <c r="L25" i="2" s="1"/>
  <c r="M25" i="2" s="1"/>
  <c r="E20" i="2"/>
  <c r="F20" i="2" s="1"/>
  <c r="G20" i="2" s="1"/>
  <c r="H20" i="2" s="1"/>
  <c r="I20" i="2" s="1"/>
  <c r="J20" i="2" s="1"/>
  <c r="K20" i="2" s="1"/>
  <c r="L20" i="2" s="1"/>
  <c r="M20" i="2" s="1"/>
  <c r="D20" i="2"/>
  <c r="D18" i="2"/>
  <c r="E18" i="2" s="1"/>
  <c r="F18" i="2" s="1"/>
  <c r="G18" i="2" s="1"/>
  <c r="H18" i="2" s="1"/>
  <c r="I18" i="2" s="1"/>
  <c r="J18" i="2" s="1"/>
  <c r="K18" i="2" s="1"/>
  <c r="L18" i="2" s="1"/>
  <c r="M18" i="2" s="1"/>
  <c r="D14" i="2"/>
  <c r="E14" i="2" s="1"/>
  <c r="F14" i="2" s="1"/>
  <c r="G14" i="2" s="1"/>
  <c r="H14" i="2" s="1"/>
  <c r="I14" i="2" s="1"/>
  <c r="J14" i="2" s="1"/>
  <c r="K14" i="2" s="1"/>
  <c r="L14" i="2" s="1"/>
  <c r="M14" i="2" s="1"/>
  <c r="D9" i="2"/>
  <c r="E9" i="2" s="1"/>
  <c r="F9" i="2" s="1"/>
  <c r="G9" i="2" s="1"/>
  <c r="H9" i="2" s="1"/>
  <c r="I9" i="2" s="1"/>
  <c r="J9" i="2" s="1"/>
  <c r="K9" i="2" s="1"/>
  <c r="L9" i="2" s="1"/>
  <c r="M9" i="2" s="1"/>
  <c r="C92" i="2"/>
  <c r="C33" i="2"/>
  <c r="D33" i="2" s="1"/>
  <c r="E33" i="2" s="1"/>
  <c r="F33" i="2" s="1"/>
  <c r="G33" i="2" s="1"/>
  <c r="H33" i="2" s="1"/>
  <c r="I33" i="2" s="1"/>
  <c r="J33" i="2" s="1"/>
  <c r="K33" i="2" s="1"/>
  <c r="L33" i="2" s="1"/>
  <c r="M33" i="2" s="1"/>
  <c r="C38" i="2"/>
  <c r="C36" i="2"/>
  <c r="D36" i="2" s="1"/>
  <c r="E36" i="2" s="1"/>
  <c r="F36" i="2" s="1"/>
  <c r="G36" i="2" s="1"/>
  <c r="H36" i="2" s="1"/>
  <c r="I36" i="2" s="1"/>
  <c r="J36" i="2" s="1"/>
  <c r="K36" i="2" s="1"/>
  <c r="L36" i="2" s="1"/>
  <c r="M36" i="2" s="1"/>
  <c r="C34" i="2"/>
  <c r="C28" i="2"/>
  <c r="D28" i="2" s="1"/>
  <c r="E28" i="2" s="1"/>
  <c r="F28" i="2" s="1"/>
  <c r="G28" i="2" s="1"/>
  <c r="H28" i="2" s="1"/>
  <c r="I28" i="2" s="1"/>
  <c r="J28" i="2" s="1"/>
  <c r="K28" i="2" s="1"/>
  <c r="L28" i="2" s="1"/>
  <c r="M28" i="2" s="1"/>
  <c r="C21" i="2"/>
  <c r="D21" i="2" s="1"/>
  <c r="E21" i="2" s="1"/>
  <c r="F21" i="2" s="1"/>
  <c r="G21" i="2" s="1"/>
  <c r="H21" i="2" s="1"/>
  <c r="I21" i="2" s="1"/>
  <c r="J21" i="2" s="1"/>
  <c r="K21" i="2" s="1"/>
  <c r="L21" i="2" s="1"/>
  <c r="M21" i="2" s="1"/>
  <c r="C8" i="2"/>
  <c r="D8" i="2" s="1"/>
  <c r="E8" i="2" s="1"/>
  <c r="F8" i="2" s="1"/>
  <c r="G8" i="2" s="1"/>
  <c r="H8" i="2" s="1"/>
  <c r="I8" i="2" s="1"/>
  <c r="J8" i="2" s="1"/>
  <c r="K8" i="2" s="1"/>
  <c r="L8" i="2" s="1"/>
  <c r="M8" i="2" s="1"/>
  <c r="D25" i="6" l="1"/>
  <c r="C25" i="6"/>
  <c r="B25" i="6"/>
  <c r="E30" i="6"/>
  <c r="D30" i="6"/>
  <c r="C30" i="6"/>
  <c r="B30" i="6"/>
  <c r="D18" i="6"/>
  <c r="D17" i="6" s="1"/>
  <c r="C18" i="6"/>
  <c r="C17" i="6" s="1"/>
  <c r="B18" i="6"/>
  <c r="B17" i="6" s="1"/>
  <c r="E25" i="6" l="1"/>
  <c r="E14" i="6"/>
  <c r="E8" i="6"/>
  <c r="E19" i="6" l="1"/>
  <c r="E18" i="6" s="1"/>
  <c r="E17" i="6" s="1"/>
  <c r="E35" i="6"/>
  <c r="E34" i="6" s="1"/>
  <c r="E7" i="6"/>
  <c r="E24" i="6" l="1"/>
  <c r="E6" i="6"/>
  <c r="E33" i="6"/>
  <c r="D35" i="6"/>
  <c r="C35" i="6"/>
  <c r="C34" i="6" s="1"/>
  <c r="B35" i="6"/>
  <c r="B34" i="6" s="1"/>
  <c r="D34" i="6"/>
  <c r="D14" i="6"/>
  <c r="C14" i="6"/>
  <c r="B14" i="6"/>
  <c r="D8" i="6"/>
  <c r="D7" i="6" s="1"/>
  <c r="C8" i="6"/>
  <c r="B8" i="6"/>
  <c r="B7" i="6" s="1"/>
  <c r="B6" i="6" l="1"/>
  <c r="B33" i="6"/>
  <c r="D6" i="6"/>
  <c r="D33" i="6"/>
  <c r="B24" i="6"/>
  <c r="D24" i="6"/>
  <c r="C7" i="6"/>
  <c r="M32" i="2"/>
  <c r="L32" i="2"/>
  <c r="L31" i="2" s="1"/>
  <c r="K32" i="2"/>
  <c r="K31" i="2" s="1"/>
  <c r="J32" i="2"/>
  <c r="I32" i="2"/>
  <c r="I31" i="2" s="1"/>
  <c r="H32" i="2"/>
  <c r="H31" i="2" s="1"/>
  <c r="G32" i="2"/>
  <c r="G31" i="2" s="1"/>
  <c r="F32" i="2"/>
  <c r="F31" i="2" s="1"/>
  <c r="E32" i="2"/>
  <c r="D32" i="2"/>
  <c r="D31" i="2" s="1"/>
  <c r="M31" i="2"/>
  <c r="J31" i="2"/>
  <c r="E31" i="2"/>
  <c r="M26" i="2"/>
  <c r="L26" i="2"/>
  <c r="K26" i="2"/>
  <c r="J26" i="2"/>
  <c r="I26" i="2"/>
  <c r="H26" i="2"/>
  <c r="G26" i="2"/>
  <c r="F26" i="2"/>
  <c r="E26" i="2"/>
  <c r="D26" i="2"/>
  <c r="M39" i="2"/>
  <c r="L39" i="2"/>
  <c r="K39" i="2"/>
  <c r="J39" i="2"/>
  <c r="I39" i="2"/>
  <c r="H39" i="2"/>
  <c r="G39" i="2"/>
  <c r="F39" i="2"/>
  <c r="E39" i="2"/>
  <c r="D39" i="2"/>
  <c r="C39" i="2"/>
  <c r="C33" i="8" s="1"/>
  <c r="F30" i="2" l="1"/>
  <c r="C6" i="6"/>
  <c r="C33" i="6"/>
  <c r="C24" i="6"/>
  <c r="G30" i="2"/>
  <c r="H30" i="2"/>
  <c r="I30" i="2"/>
  <c r="J30" i="2"/>
  <c r="K30" i="2"/>
  <c r="D30" i="2"/>
  <c r="L30" i="2"/>
  <c r="E30" i="2"/>
  <c r="M30" i="2"/>
  <c r="M24" i="2"/>
  <c r="L24" i="2"/>
  <c r="K24" i="2"/>
  <c r="J24" i="2"/>
  <c r="I24" i="2"/>
  <c r="H24" i="2"/>
  <c r="G24" i="2"/>
  <c r="F24" i="2"/>
  <c r="E24" i="2"/>
  <c r="D24" i="2"/>
  <c r="C24" i="2"/>
  <c r="M43" i="8"/>
  <c r="L43" i="8"/>
  <c r="K43" i="8"/>
  <c r="J43" i="8"/>
  <c r="I43" i="8"/>
  <c r="H43" i="8"/>
  <c r="G43" i="8"/>
  <c r="F43" i="8"/>
  <c r="E43" i="8"/>
  <c r="D43" i="8"/>
  <c r="C43" i="8"/>
  <c r="I1" i="6"/>
  <c r="H1" i="6"/>
  <c r="G1" i="6"/>
  <c r="F1" i="6"/>
  <c r="E45" i="14"/>
  <c r="E42" i="14"/>
  <c r="F43" i="14"/>
  <c r="E37" i="14"/>
  <c r="E30" i="14"/>
  <c r="E26" i="14"/>
  <c r="E22" i="14"/>
  <c r="E17" i="14"/>
  <c r="E8" i="14"/>
  <c r="G1" i="14"/>
  <c r="H1" i="14"/>
  <c r="I1" i="14"/>
  <c r="F1" i="14"/>
  <c r="E21" i="14" l="1"/>
  <c r="E48" i="14"/>
  <c r="E41" i="14" s="1"/>
  <c r="E7" i="14"/>
  <c r="E29" i="14" s="1"/>
  <c r="E6" i="14" l="1"/>
  <c r="C6" i="2" l="1"/>
  <c r="Q5" i="6"/>
  <c r="P5" i="6"/>
  <c r="O5" i="6"/>
  <c r="N5" i="6"/>
  <c r="F9" i="14"/>
  <c r="O5" i="14"/>
  <c r="P5" i="14"/>
  <c r="Q5" i="14"/>
  <c r="N5" i="14"/>
  <c r="C26" i="2"/>
  <c r="C19" i="8" s="1"/>
  <c r="G9" i="14"/>
  <c r="F6" i="14"/>
  <c r="F12" i="14"/>
  <c r="C9" i="8"/>
  <c r="C23" i="2" l="1"/>
  <c r="G6" i="14"/>
  <c r="H6" i="14"/>
  <c r="I6" i="14"/>
  <c r="F7" i="14"/>
  <c r="G7" i="14"/>
  <c r="H7" i="14"/>
  <c r="I7" i="14"/>
  <c r="F8" i="14"/>
  <c r="G8" i="14"/>
  <c r="H8" i="14"/>
  <c r="I8" i="14"/>
  <c r="H9" i="14"/>
  <c r="I9" i="14"/>
  <c r="F10" i="14"/>
  <c r="G10" i="14"/>
  <c r="H10" i="14"/>
  <c r="I10" i="14"/>
  <c r="F11" i="14"/>
  <c r="G11" i="14"/>
  <c r="H11" i="14"/>
  <c r="I11" i="14"/>
  <c r="G12" i="14"/>
  <c r="H12" i="14"/>
  <c r="I12" i="14"/>
  <c r="F13" i="14"/>
  <c r="G13" i="14"/>
  <c r="H13" i="14"/>
  <c r="I13" i="14"/>
  <c r="F14" i="14"/>
  <c r="G14" i="14"/>
  <c r="H14" i="14"/>
  <c r="I14" i="14"/>
  <c r="F15" i="14"/>
  <c r="G15" i="14"/>
  <c r="H15" i="14"/>
  <c r="I15" i="14"/>
  <c r="F16" i="14"/>
  <c r="G16" i="14"/>
  <c r="H16" i="14"/>
  <c r="I16" i="14"/>
  <c r="F17" i="14"/>
  <c r="G17" i="14"/>
  <c r="H17" i="14"/>
  <c r="I17" i="14"/>
  <c r="F18" i="14"/>
  <c r="G18" i="14"/>
  <c r="H18" i="14"/>
  <c r="I18" i="14"/>
  <c r="F19" i="14"/>
  <c r="G19" i="14"/>
  <c r="H19" i="14"/>
  <c r="I19" i="14"/>
  <c r="F20" i="14"/>
  <c r="G20" i="14"/>
  <c r="H20" i="14"/>
  <c r="I20" i="14"/>
  <c r="F21" i="14"/>
  <c r="G21" i="14"/>
  <c r="H21" i="14"/>
  <c r="I21" i="14"/>
  <c r="F22" i="14"/>
  <c r="G22" i="14"/>
  <c r="H22" i="14"/>
  <c r="I22" i="14"/>
  <c r="F23" i="14"/>
  <c r="G23" i="14"/>
  <c r="H23" i="14"/>
  <c r="I23" i="14"/>
  <c r="F24" i="14"/>
  <c r="G24" i="14"/>
  <c r="H24" i="14"/>
  <c r="I24" i="14"/>
  <c r="F25" i="14"/>
  <c r="G25" i="14"/>
  <c r="H25" i="14"/>
  <c r="I25" i="14"/>
  <c r="F26" i="14"/>
  <c r="G26" i="14"/>
  <c r="H26" i="14"/>
  <c r="I26" i="14"/>
  <c r="F27" i="14"/>
  <c r="G27" i="14"/>
  <c r="H27" i="14"/>
  <c r="I27" i="14"/>
  <c r="F28" i="14"/>
  <c r="G28" i="14"/>
  <c r="H28" i="14"/>
  <c r="I28" i="14"/>
  <c r="F29" i="14"/>
  <c r="G29" i="14"/>
  <c r="H29" i="14"/>
  <c r="I29" i="14"/>
  <c r="F30" i="14"/>
  <c r="G30" i="14"/>
  <c r="H30" i="14"/>
  <c r="I30" i="14"/>
  <c r="F31" i="14"/>
  <c r="G31" i="14"/>
  <c r="H31" i="14"/>
  <c r="I31" i="14"/>
  <c r="F32" i="14"/>
  <c r="G32" i="14"/>
  <c r="H32" i="14"/>
  <c r="I32" i="14"/>
  <c r="F33" i="14"/>
  <c r="G33" i="14"/>
  <c r="H33" i="14"/>
  <c r="I33" i="14"/>
  <c r="F34" i="14"/>
  <c r="G34" i="14"/>
  <c r="H34" i="14"/>
  <c r="I34" i="14"/>
  <c r="F35" i="14"/>
  <c r="G35" i="14"/>
  <c r="H35" i="14"/>
  <c r="I35" i="14"/>
  <c r="F36" i="14"/>
  <c r="G36" i="14"/>
  <c r="H36" i="14"/>
  <c r="I36" i="14"/>
  <c r="F37" i="14"/>
  <c r="G37" i="14"/>
  <c r="H37" i="14"/>
  <c r="I37" i="14"/>
  <c r="F38" i="14"/>
  <c r="G38" i="14"/>
  <c r="H38" i="14"/>
  <c r="I38" i="14"/>
  <c r="F39" i="14"/>
  <c r="G39" i="14"/>
  <c r="H39" i="14"/>
  <c r="I39" i="14"/>
  <c r="F40" i="14"/>
  <c r="G40" i="14"/>
  <c r="H40" i="14"/>
  <c r="I40" i="14"/>
  <c r="F41" i="14"/>
  <c r="G41" i="14"/>
  <c r="H41" i="14"/>
  <c r="I41" i="14"/>
  <c r="F42" i="14"/>
  <c r="G42" i="14"/>
  <c r="H42" i="14"/>
  <c r="I42" i="14"/>
  <c r="G43" i="14"/>
  <c r="H43" i="14"/>
  <c r="I43" i="14"/>
  <c r="F44" i="14"/>
  <c r="G44" i="14"/>
  <c r="H44" i="14"/>
  <c r="I44" i="14"/>
  <c r="F45" i="14"/>
  <c r="G45" i="14"/>
  <c r="H45" i="14"/>
  <c r="I45" i="14"/>
  <c r="F46" i="14"/>
  <c r="G46" i="14"/>
  <c r="H46" i="14"/>
  <c r="I46" i="14"/>
  <c r="F47" i="14"/>
  <c r="G47" i="14"/>
  <c r="H47" i="14"/>
  <c r="I47" i="14"/>
  <c r="F48" i="14"/>
  <c r="G48" i="14"/>
  <c r="H48" i="14"/>
  <c r="I48" i="14"/>
  <c r="F49" i="14"/>
  <c r="G49" i="14"/>
  <c r="H49" i="14"/>
  <c r="I49" i="14"/>
  <c r="M6" i="9"/>
  <c r="L6" i="9"/>
  <c r="I23" i="9" l="1"/>
  <c r="J23" i="9"/>
  <c r="C23" i="9"/>
  <c r="Q39" i="14" l="1"/>
  <c r="P39" i="14"/>
  <c r="O39" i="14"/>
  <c r="N39" i="14"/>
  <c r="R39" i="14" s="1"/>
  <c r="Q38" i="14"/>
  <c r="P38" i="14"/>
  <c r="O38" i="14"/>
  <c r="N38" i="14"/>
  <c r="Q37" i="14"/>
  <c r="P37" i="14"/>
  <c r="O37" i="14"/>
  <c r="N37" i="14"/>
  <c r="R37" i="14" s="1"/>
  <c r="R38" i="14" l="1"/>
  <c r="K23" i="9"/>
  <c r="D23" i="9"/>
  <c r="B2" i="8"/>
  <c r="A2" i="2"/>
  <c r="M15" i="8"/>
  <c r="L15" i="8"/>
  <c r="K15" i="8"/>
  <c r="J15" i="8"/>
  <c r="I15" i="8"/>
  <c r="H15" i="8"/>
  <c r="G15" i="8"/>
  <c r="F15" i="8"/>
  <c r="E15" i="8"/>
  <c r="D15" i="8"/>
  <c r="M14" i="8"/>
  <c r="L14" i="8"/>
  <c r="K14" i="8"/>
  <c r="J14" i="8"/>
  <c r="I14" i="8"/>
  <c r="H14" i="8"/>
  <c r="G14" i="8"/>
  <c r="F14" i="8"/>
  <c r="E14" i="8"/>
  <c r="D14" i="8"/>
  <c r="M13" i="8"/>
  <c r="L13" i="8"/>
  <c r="K13" i="8"/>
  <c r="J13" i="8"/>
  <c r="I13" i="8"/>
  <c r="H13" i="8"/>
  <c r="G13" i="8"/>
  <c r="F13" i="8"/>
  <c r="E13" i="8"/>
  <c r="D13" i="8"/>
  <c r="M12" i="8"/>
  <c r="L12" i="8"/>
  <c r="K12" i="8"/>
  <c r="J12" i="8"/>
  <c r="I12" i="8"/>
  <c r="H12" i="8"/>
  <c r="G12" i="8"/>
  <c r="F12" i="8"/>
  <c r="E12" i="8"/>
  <c r="D12" i="8"/>
  <c r="M11" i="8"/>
  <c r="L11" i="8"/>
  <c r="K11" i="8"/>
  <c r="J11" i="8"/>
  <c r="I11" i="8"/>
  <c r="H11" i="8"/>
  <c r="G11" i="8"/>
  <c r="F11" i="8"/>
  <c r="E11" i="8"/>
  <c r="D11" i="8"/>
  <c r="M10" i="8"/>
  <c r="L10" i="8"/>
  <c r="K10" i="8"/>
  <c r="J10" i="8"/>
  <c r="I10" i="8"/>
  <c r="H10" i="8"/>
  <c r="G10" i="8"/>
  <c r="F10" i="8"/>
  <c r="E10" i="8"/>
  <c r="D10" i="8"/>
  <c r="C15" i="8"/>
  <c r="C14" i="8"/>
  <c r="C13" i="8"/>
  <c r="C12" i="8"/>
  <c r="C11" i="8"/>
  <c r="C10" i="8"/>
  <c r="B1" i="12"/>
  <c r="A3" i="14"/>
  <c r="A3" i="6" s="1"/>
  <c r="B1" i="15"/>
  <c r="Q28" i="14"/>
  <c r="P28" i="14"/>
  <c r="O28" i="14"/>
  <c r="Q27" i="14"/>
  <c r="P27" i="14"/>
  <c r="O27" i="14"/>
  <c r="Q26" i="14"/>
  <c r="P26" i="14"/>
  <c r="O26" i="14"/>
  <c r="N28" i="14"/>
  <c r="N27" i="14"/>
  <c r="N26" i="14"/>
  <c r="Q25" i="14"/>
  <c r="P25" i="14"/>
  <c r="O25" i="14"/>
  <c r="N25" i="14"/>
  <c r="Q24" i="14"/>
  <c r="P24" i="14"/>
  <c r="O24" i="14"/>
  <c r="N24" i="14"/>
  <c r="Q23" i="14"/>
  <c r="P23" i="14"/>
  <c r="O23" i="14"/>
  <c r="N23" i="14"/>
  <c r="Q22" i="14"/>
  <c r="P22" i="14"/>
  <c r="O22" i="14"/>
  <c r="N22" i="14"/>
  <c r="Q21" i="14"/>
  <c r="P21" i="14"/>
  <c r="O21" i="14"/>
  <c r="N21" i="14"/>
  <c r="Q20" i="14"/>
  <c r="P20" i="14"/>
  <c r="O20" i="14"/>
  <c r="N20" i="14"/>
  <c r="N6" i="14"/>
  <c r="Q49" i="14"/>
  <c r="P49" i="14"/>
  <c r="O49" i="14"/>
  <c r="N49" i="14"/>
  <c r="R49" i="14" s="1"/>
  <c r="Q48" i="14"/>
  <c r="P48" i="14"/>
  <c r="O48" i="14"/>
  <c r="N48" i="14"/>
  <c r="Q47" i="14"/>
  <c r="P47" i="14"/>
  <c r="O47" i="14"/>
  <c r="N47" i="14"/>
  <c r="R47" i="14" s="1"/>
  <c r="Q46" i="14"/>
  <c r="P46" i="14"/>
  <c r="O46" i="14"/>
  <c r="N46" i="14"/>
  <c r="Q45" i="14"/>
  <c r="P45" i="14"/>
  <c r="O45" i="14"/>
  <c r="N45" i="14"/>
  <c r="R45" i="14" s="1"/>
  <c r="Q44" i="14"/>
  <c r="P44" i="14"/>
  <c r="O44" i="14"/>
  <c r="N44" i="14"/>
  <c r="Q43" i="14"/>
  <c r="P43" i="14"/>
  <c r="O43" i="14"/>
  <c r="N43" i="14"/>
  <c r="R43" i="14" s="1"/>
  <c r="Q42" i="14"/>
  <c r="P42" i="14"/>
  <c r="O42" i="14"/>
  <c r="N42" i="14"/>
  <c r="Q41" i="14"/>
  <c r="P41" i="14"/>
  <c r="O41" i="14"/>
  <c r="N41" i="14"/>
  <c r="R41" i="14" s="1"/>
  <c r="Q40" i="14"/>
  <c r="P40" i="14"/>
  <c r="O40" i="14"/>
  <c r="N40" i="14"/>
  <c r="Q36" i="14"/>
  <c r="P36" i="14"/>
  <c r="O36" i="14"/>
  <c r="N36" i="14"/>
  <c r="R36" i="14" s="1"/>
  <c r="Q35" i="14"/>
  <c r="P35" i="14"/>
  <c r="O35" i="14"/>
  <c r="N35" i="14"/>
  <c r="Q34" i="14"/>
  <c r="P34" i="14"/>
  <c r="O34" i="14"/>
  <c r="N34" i="14"/>
  <c r="R34" i="14" s="1"/>
  <c r="Q33" i="14"/>
  <c r="P33" i="14"/>
  <c r="O33" i="14"/>
  <c r="N33" i="14"/>
  <c r="Q32" i="14"/>
  <c r="P32" i="14"/>
  <c r="O32" i="14"/>
  <c r="N32" i="14"/>
  <c r="R32" i="14" s="1"/>
  <c r="Q31" i="14"/>
  <c r="P31" i="14"/>
  <c r="O31" i="14"/>
  <c r="N31" i="14"/>
  <c r="Q30" i="14"/>
  <c r="P30" i="14"/>
  <c r="O30" i="14"/>
  <c r="N30" i="14"/>
  <c r="R30" i="14" s="1"/>
  <c r="Q29" i="14"/>
  <c r="P29" i="14"/>
  <c r="O29" i="14"/>
  <c r="N29" i="14"/>
  <c r="Q19" i="14"/>
  <c r="P19" i="14"/>
  <c r="O19" i="14"/>
  <c r="N19" i="14"/>
  <c r="R19" i="14" s="1"/>
  <c r="Q18" i="14"/>
  <c r="P18" i="14"/>
  <c r="O18" i="14"/>
  <c r="N18" i="14"/>
  <c r="Q17" i="14"/>
  <c r="P17" i="14"/>
  <c r="O17" i="14"/>
  <c r="N17" i="14"/>
  <c r="R17" i="14" s="1"/>
  <c r="Q16" i="14"/>
  <c r="P16" i="14"/>
  <c r="O16" i="14"/>
  <c r="N16" i="14"/>
  <c r="Q15" i="14"/>
  <c r="P15" i="14"/>
  <c r="O15" i="14"/>
  <c r="N15" i="14"/>
  <c r="R15" i="14" s="1"/>
  <c r="Q14" i="14"/>
  <c r="P14" i="14"/>
  <c r="O14" i="14"/>
  <c r="N14" i="14"/>
  <c r="Q13" i="14"/>
  <c r="P13" i="14"/>
  <c r="O13" i="14"/>
  <c r="N13" i="14"/>
  <c r="R13" i="14" s="1"/>
  <c r="Q12" i="14"/>
  <c r="P12" i="14"/>
  <c r="O12" i="14"/>
  <c r="N12" i="14"/>
  <c r="Q11" i="14"/>
  <c r="P11" i="14"/>
  <c r="O11" i="14"/>
  <c r="N11" i="14"/>
  <c r="R11" i="14" s="1"/>
  <c r="Q10" i="14"/>
  <c r="P10" i="14"/>
  <c r="O10" i="14"/>
  <c r="N10" i="14"/>
  <c r="Q9" i="14"/>
  <c r="P9" i="14"/>
  <c r="O9" i="14"/>
  <c r="N9" i="14"/>
  <c r="R9" i="14" s="1"/>
  <c r="Q8" i="14"/>
  <c r="P8" i="14"/>
  <c r="O8" i="14"/>
  <c r="N8" i="14"/>
  <c r="Q7" i="14"/>
  <c r="P7" i="14"/>
  <c r="O7" i="14"/>
  <c r="N7" i="14"/>
  <c r="Q6" i="14"/>
  <c r="P6" i="14"/>
  <c r="O6" i="14"/>
  <c r="R7" i="14" l="1"/>
  <c r="R8" i="14"/>
  <c r="R10" i="14"/>
  <c r="R12" i="14"/>
  <c r="R14" i="14"/>
  <c r="R16" i="14"/>
  <c r="R18" i="14"/>
  <c r="R29" i="14"/>
  <c r="R31" i="14"/>
  <c r="R33" i="14"/>
  <c r="R35" i="14"/>
  <c r="R40" i="14"/>
  <c r="R42" i="14"/>
  <c r="R44" i="14"/>
  <c r="R46" i="14"/>
  <c r="R48" i="14"/>
  <c r="R27" i="14"/>
  <c r="R20" i="14"/>
  <c r="R21" i="14"/>
  <c r="R22" i="14"/>
  <c r="R23" i="14"/>
  <c r="R24" i="14"/>
  <c r="R25" i="14"/>
  <c r="R26" i="14"/>
  <c r="R28" i="14"/>
  <c r="M23" i="9"/>
  <c r="L23" i="9"/>
  <c r="E23" i="9"/>
  <c r="K6" i="14"/>
  <c r="R6" i="14"/>
  <c r="J6" i="14"/>
  <c r="L6" i="14"/>
  <c r="J7" i="14"/>
  <c r="L7" i="14"/>
  <c r="J8" i="14"/>
  <c r="L8" i="14"/>
  <c r="J9" i="14"/>
  <c r="L9" i="14"/>
  <c r="J10" i="14"/>
  <c r="L10" i="14"/>
  <c r="J11" i="14"/>
  <c r="L11" i="14"/>
  <c r="J12" i="14"/>
  <c r="L12" i="14"/>
  <c r="J13" i="14"/>
  <c r="L13" i="14"/>
  <c r="J14" i="14"/>
  <c r="L14" i="14"/>
  <c r="J15" i="14"/>
  <c r="L15" i="14"/>
  <c r="J16" i="14"/>
  <c r="L16" i="14"/>
  <c r="J17" i="14"/>
  <c r="L17" i="14"/>
  <c r="J18" i="14"/>
  <c r="L18" i="14"/>
  <c r="J19" i="14"/>
  <c r="L19" i="14"/>
  <c r="J20" i="14"/>
  <c r="L20" i="14"/>
  <c r="J21" i="14"/>
  <c r="L21" i="14"/>
  <c r="J22" i="14"/>
  <c r="L22" i="14"/>
  <c r="J23" i="14"/>
  <c r="L23" i="14"/>
  <c r="J24" i="14"/>
  <c r="L24" i="14"/>
  <c r="J25" i="14"/>
  <c r="L25" i="14"/>
  <c r="J26" i="14"/>
  <c r="L26" i="14"/>
  <c r="J27" i="14"/>
  <c r="L27" i="14"/>
  <c r="J28" i="14"/>
  <c r="L28" i="14"/>
  <c r="J29" i="14"/>
  <c r="L29" i="14"/>
  <c r="J30" i="14"/>
  <c r="L30" i="14"/>
  <c r="J31" i="14"/>
  <c r="L31" i="14"/>
  <c r="J32" i="14"/>
  <c r="L32" i="14"/>
  <c r="J33" i="14"/>
  <c r="L33" i="14"/>
  <c r="J34" i="14"/>
  <c r="L34" i="14"/>
  <c r="J35" i="14"/>
  <c r="L35" i="14"/>
  <c r="J36" i="14"/>
  <c r="L36" i="14"/>
  <c r="J37" i="14"/>
  <c r="L37" i="14"/>
  <c r="J38" i="14"/>
  <c r="L38" i="14"/>
  <c r="J39" i="14"/>
  <c r="L39" i="14"/>
  <c r="J40" i="14"/>
  <c r="L40" i="14"/>
  <c r="J41" i="14"/>
  <c r="L41" i="14"/>
  <c r="J42" i="14"/>
  <c r="L42" i="14"/>
  <c r="J43" i="14"/>
  <c r="L43" i="14"/>
  <c r="J44" i="14"/>
  <c r="L44" i="14"/>
  <c r="J45" i="14"/>
  <c r="L45" i="14"/>
  <c r="J46" i="14"/>
  <c r="L46" i="14"/>
  <c r="J47" i="14"/>
  <c r="L47" i="14"/>
  <c r="J48" i="14"/>
  <c r="L48" i="14"/>
  <c r="J49" i="14"/>
  <c r="L49" i="14"/>
  <c r="K7" i="14"/>
  <c r="K10" i="14"/>
  <c r="K11" i="14"/>
  <c r="K12" i="14"/>
  <c r="K13" i="14"/>
  <c r="K14" i="14"/>
  <c r="K15" i="14"/>
  <c r="K16" i="14"/>
  <c r="K17" i="14"/>
  <c r="K18" i="14"/>
  <c r="K19" i="14"/>
  <c r="K20" i="14"/>
  <c r="K21" i="14"/>
  <c r="K22" i="14"/>
  <c r="K23" i="14"/>
  <c r="M23" i="14" s="1"/>
  <c r="K24" i="14"/>
  <c r="K25" i="14"/>
  <c r="K26" i="14"/>
  <c r="K27" i="14"/>
  <c r="K28" i="14"/>
  <c r="K29" i="14"/>
  <c r="K30" i="14"/>
  <c r="K31" i="14"/>
  <c r="K32" i="14"/>
  <c r="K33" i="14"/>
  <c r="K34" i="14"/>
  <c r="K35" i="14"/>
  <c r="K36" i="14"/>
  <c r="K37" i="14"/>
  <c r="K38" i="14"/>
  <c r="K39" i="14"/>
  <c r="M39" i="14" s="1"/>
  <c r="K40" i="14"/>
  <c r="K41" i="14"/>
  <c r="K42" i="14"/>
  <c r="K43" i="14"/>
  <c r="K44" i="14"/>
  <c r="K45" i="14"/>
  <c r="K46" i="14"/>
  <c r="K47" i="14"/>
  <c r="M47" i="14" s="1"/>
  <c r="K48" i="14"/>
  <c r="K49" i="14"/>
  <c r="K8" i="14"/>
  <c r="K9" i="14"/>
  <c r="M37" i="14" l="1"/>
  <c r="M43" i="14"/>
  <c r="M27" i="14"/>
  <c r="M49" i="14"/>
  <c r="M41" i="14"/>
  <c r="M25" i="14"/>
  <c r="M21" i="14"/>
  <c r="M45" i="14"/>
  <c r="M35" i="14"/>
  <c r="M33" i="14"/>
  <c r="M31" i="14"/>
  <c r="M19" i="14"/>
  <c r="M17" i="14"/>
  <c r="M15" i="14"/>
  <c r="M13" i="14"/>
  <c r="M11" i="14"/>
  <c r="M29" i="14"/>
  <c r="M7" i="14"/>
  <c r="M9" i="14"/>
  <c r="F23" i="9"/>
  <c r="M8" i="14"/>
  <c r="M48" i="14"/>
  <c r="M46" i="14"/>
  <c r="M44" i="14"/>
  <c r="M42" i="14"/>
  <c r="M40" i="14"/>
  <c r="M38" i="14"/>
  <c r="M36" i="14"/>
  <c r="M34" i="14"/>
  <c r="M32" i="14"/>
  <c r="M30" i="14"/>
  <c r="M28" i="14"/>
  <c r="M26" i="14"/>
  <c r="M24" i="14"/>
  <c r="M22" i="14"/>
  <c r="M20" i="14"/>
  <c r="M18" i="14"/>
  <c r="M16" i="14"/>
  <c r="M14" i="14"/>
  <c r="M12" i="14"/>
  <c r="M10" i="14"/>
  <c r="M6" i="14"/>
  <c r="G23" i="9" l="1"/>
  <c r="H23" i="9"/>
  <c r="M35" i="9"/>
  <c r="L35" i="9"/>
  <c r="K35" i="9"/>
  <c r="J35" i="9"/>
  <c r="I35" i="9"/>
  <c r="H35" i="9"/>
  <c r="G35" i="9"/>
  <c r="F35" i="9"/>
  <c r="E35" i="9"/>
  <c r="D35" i="9"/>
  <c r="C35" i="9"/>
  <c r="M27" i="9"/>
  <c r="L27" i="9"/>
  <c r="K27" i="9"/>
  <c r="J27" i="9"/>
  <c r="I27" i="9"/>
  <c r="H27" i="9"/>
  <c r="G27" i="9"/>
  <c r="F27" i="9"/>
  <c r="E27" i="9"/>
  <c r="D27" i="9"/>
  <c r="M17" i="9"/>
  <c r="L17" i="9"/>
  <c r="K17" i="9"/>
  <c r="J17" i="9"/>
  <c r="I17" i="9"/>
  <c r="H17" i="9"/>
  <c r="G17" i="9"/>
  <c r="F17" i="9"/>
  <c r="E17" i="9"/>
  <c r="D17" i="9"/>
  <c r="M15" i="9"/>
  <c r="L15" i="9"/>
  <c r="K15" i="9"/>
  <c r="J15" i="9"/>
  <c r="I15" i="9"/>
  <c r="H15" i="9"/>
  <c r="G15" i="9"/>
  <c r="F15" i="9"/>
  <c r="E15" i="9"/>
  <c r="D15" i="9"/>
  <c r="M14" i="9"/>
  <c r="L14" i="9"/>
  <c r="K14" i="9"/>
  <c r="J14" i="9"/>
  <c r="I14" i="9"/>
  <c r="H14" i="9"/>
  <c r="G14" i="9"/>
  <c r="F14" i="9"/>
  <c r="E14" i="9"/>
  <c r="D14" i="9"/>
  <c r="M9" i="9"/>
  <c r="L9" i="9"/>
  <c r="K9" i="9"/>
  <c r="J9" i="9"/>
  <c r="I9" i="9"/>
  <c r="H9" i="9"/>
  <c r="G9" i="9"/>
  <c r="F9" i="9"/>
  <c r="E9" i="9"/>
  <c r="D9" i="9"/>
  <c r="M8" i="9"/>
  <c r="L8" i="9"/>
  <c r="K8" i="9"/>
  <c r="J8" i="9"/>
  <c r="I8" i="9"/>
  <c r="H8" i="9"/>
  <c r="G8" i="9"/>
  <c r="F8" i="9"/>
  <c r="E8" i="9"/>
  <c r="D8" i="9"/>
  <c r="C27" i="9"/>
  <c r="C3" i="8"/>
  <c r="B3" i="10" s="1"/>
  <c r="B12" i="10" s="1"/>
  <c r="M47" i="8"/>
  <c r="L47" i="8"/>
  <c r="K47" i="8"/>
  <c r="J47" i="8"/>
  <c r="I47" i="8"/>
  <c r="H47" i="8"/>
  <c r="G47" i="8"/>
  <c r="F47" i="8"/>
  <c r="E47" i="8"/>
  <c r="D47" i="8"/>
  <c r="M41" i="8"/>
  <c r="L41" i="8"/>
  <c r="K41" i="8"/>
  <c r="J41" i="8"/>
  <c r="I41" i="8"/>
  <c r="H41" i="8"/>
  <c r="G41" i="8"/>
  <c r="F41" i="8"/>
  <c r="E41" i="8"/>
  <c r="D41" i="8"/>
  <c r="M40" i="8"/>
  <c r="M46" i="8" s="1"/>
  <c r="L40" i="8"/>
  <c r="L46" i="8" s="1"/>
  <c r="K40" i="8"/>
  <c r="K46" i="8" s="1"/>
  <c r="J40" i="8"/>
  <c r="J46" i="8" s="1"/>
  <c r="I40" i="8"/>
  <c r="I46" i="8" s="1"/>
  <c r="H40" i="8"/>
  <c r="H46" i="8" s="1"/>
  <c r="G40" i="8"/>
  <c r="G46" i="8" s="1"/>
  <c r="F40" i="8"/>
  <c r="F46" i="8" s="1"/>
  <c r="E40" i="8"/>
  <c r="E46" i="8" s="1"/>
  <c r="D40" i="8"/>
  <c r="D46" i="8" s="1"/>
  <c r="M33" i="8"/>
  <c r="L33" i="8"/>
  <c r="K33" i="8"/>
  <c r="J33" i="8"/>
  <c r="I33" i="8"/>
  <c r="H33" i="8"/>
  <c r="G33" i="8"/>
  <c r="F33" i="8"/>
  <c r="E33" i="8"/>
  <c r="D33" i="8"/>
  <c r="M32" i="8"/>
  <c r="L32" i="8"/>
  <c r="K32" i="8"/>
  <c r="J32" i="8"/>
  <c r="I32" i="8"/>
  <c r="H32" i="8"/>
  <c r="G32" i="8"/>
  <c r="F32" i="8"/>
  <c r="E32" i="8"/>
  <c r="D32" i="8"/>
  <c r="M30" i="8"/>
  <c r="L30" i="8"/>
  <c r="K30" i="8"/>
  <c r="J30" i="8"/>
  <c r="I30" i="8"/>
  <c r="H30" i="8"/>
  <c r="G30" i="8"/>
  <c r="F30" i="8"/>
  <c r="E30" i="8"/>
  <c r="D30" i="8"/>
  <c r="M24" i="8"/>
  <c r="L24" i="8"/>
  <c r="K24" i="8"/>
  <c r="J24" i="8"/>
  <c r="I24" i="8"/>
  <c r="H24" i="8"/>
  <c r="G24" i="8"/>
  <c r="F24" i="8"/>
  <c r="E24" i="8"/>
  <c r="D24" i="8"/>
  <c r="M23" i="8"/>
  <c r="L23" i="8"/>
  <c r="K23" i="8"/>
  <c r="J23" i="8"/>
  <c r="I23" i="8"/>
  <c r="H23" i="8"/>
  <c r="G23" i="8"/>
  <c r="F23" i="8"/>
  <c r="E23" i="8"/>
  <c r="D23" i="8"/>
  <c r="M9" i="8"/>
  <c r="L9" i="8"/>
  <c r="K9" i="8"/>
  <c r="J9" i="8"/>
  <c r="I9" i="8"/>
  <c r="H9" i="8"/>
  <c r="G9" i="8"/>
  <c r="F9" i="8"/>
  <c r="E9" i="8"/>
  <c r="D9" i="8"/>
  <c r="M8" i="8"/>
  <c r="L8" i="8"/>
  <c r="K8" i="8"/>
  <c r="J8" i="8"/>
  <c r="I8" i="8"/>
  <c r="H8" i="8"/>
  <c r="G8" i="8"/>
  <c r="F8" i="8"/>
  <c r="E8" i="8"/>
  <c r="D8" i="8"/>
  <c r="M7" i="8"/>
  <c r="L7" i="8"/>
  <c r="L6" i="8" s="1"/>
  <c r="K7" i="8"/>
  <c r="K6" i="8" s="1"/>
  <c r="J7" i="8"/>
  <c r="I7" i="8"/>
  <c r="H7" i="8"/>
  <c r="H6" i="8" s="1"/>
  <c r="G7" i="8"/>
  <c r="G6" i="8" s="1"/>
  <c r="F7" i="8"/>
  <c r="E7" i="8"/>
  <c r="D7" i="8"/>
  <c r="C7" i="8"/>
  <c r="C8" i="8"/>
  <c r="C23" i="8"/>
  <c r="C24" i="8"/>
  <c r="C30" i="8"/>
  <c r="C32" i="8"/>
  <c r="C40" i="8"/>
  <c r="C46" i="8" s="1"/>
  <c r="C41" i="8"/>
  <c r="C49" i="8"/>
  <c r="C113" i="2"/>
  <c r="C102" i="2"/>
  <c r="C99" i="2"/>
  <c r="C86" i="2"/>
  <c r="C85" i="2" s="1"/>
  <c r="C73" i="2"/>
  <c r="B5" i="10" s="1"/>
  <c r="C69" i="2"/>
  <c r="C25" i="9" s="1"/>
  <c r="C63" i="2"/>
  <c r="C36" i="8" s="1"/>
  <c r="C27" i="8"/>
  <c r="C49" i="2"/>
  <c r="C25" i="8" s="1"/>
  <c r="C32" i="2"/>
  <c r="C31" i="2" s="1"/>
  <c r="C30" i="2" s="1"/>
  <c r="C18" i="8"/>
  <c r="C19" i="2"/>
  <c r="C16" i="8" s="1"/>
  <c r="G39" i="8" l="1"/>
  <c r="K39" i="8"/>
  <c r="F6" i="8"/>
  <c r="D39" i="8"/>
  <c r="J39" i="8"/>
  <c r="L39" i="8"/>
  <c r="I6" i="8"/>
  <c r="J6" i="8"/>
  <c r="M6" i="8"/>
  <c r="H39" i="8"/>
  <c r="I39" i="8"/>
  <c r="D6" i="8"/>
  <c r="E39" i="8"/>
  <c r="M39" i="8"/>
  <c r="F39" i="8"/>
  <c r="E6" i="8"/>
  <c r="C98" i="2"/>
  <c r="C97" i="2" s="1"/>
  <c r="C17" i="8"/>
  <c r="C39" i="8"/>
  <c r="C45" i="8"/>
  <c r="C31" i="8"/>
  <c r="C29" i="8" s="1"/>
  <c r="C46" i="2"/>
  <c r="C35" i="8"/>
  <c r="C34" i="8" s="1"/>
  <c r="C26" i="8"/>
  <c r="C6" i="8"/>
  <c r="B7" i="10"/>
  <c r="C22" i="8"/>
  <c r="C95" i="2"/>
  <c r="C21" i="8" l="1"/>
  <c r="C20" i="8" s="1"/>
  <c r="C51" i="8" s="1"/>
  <c r="C22" i="2"/>
  <c r="C5" i="2" s="1"/>
  <c r="B4" i="10" s="1"/>
  <c r="C5" i="8"/>
  <c r="C4" i="8" s="1"/>
  <c r="C45" i="2"/>
  <c r="C44" i="2" s="1"/>
  <c r="B6" i="10"/>
  <c r="C106" i="2" l="1"/>
  <c r="C107" i="2" s="1"/>
  <c r="C4" i="2"/>
  <c r="B8" i="10"/>
  <c r="C28" i="8"/>
  <c r="C37" i="8" s="1"/>
  <c r="C42" i="8" s="1"/>
  <c r="C38" i="8" s="1"/>
  <c r="C72" i="2"/>
  <c r="C50" i="8"/>
  <c r="C52" i="8" s="1"/>
  <c r="C116" i="2"/>
  <c r="C110" i="2"/>
  <c r="C96" i="2" l="1"/>
  <c r="C109" i="2"/>
  <c r="C111" i="2" s="1"/>
  <c r="C115" i="2"/>
  <c r="C117" i="2" s="1"/>
  <c r="C17" i="9"/>
  <c r="C16" i="9"/>
  <c r="C15" i="9"/>
  <c r="C14" i="9"/>
  <c r="C10" i="9"/>
  <c r="C9" i="9"/>
  <c r="C8" i="9"/>
  <c r="C5" i="9"/>
  <c r="C4" i="9"/>
  <c r="D3" i="8" l="1"/>
  <c r="E3" i="8"/>
  <c r="F3" i="8"/>
  <c r="G3" i="8"/>
  <c r="H3" i="8"/>
  <c r="I3" i="8"/>
  <c r="J3" i="8"/>
  <c r="K3" i="8"/>
  <c r="L3" i="8"/>
  <c r="M3" i="8"/>
  <c r="C24" i="9"/>
  <c r="C34" i="9" s="1"/>
  <c r="C13" i="9"/>
  <c r="Q39" i="6"/>
  <c r="P39" i="6"/>
  <c r="O39" i="6"/>
  <c r="Q38" i="6"/>
  <c r="P38" i="6"/>
  <c r="O38" i="6"/>
  <c r="Q37" i="6"/>
  <c r="P37" i="6"/>
  <c r="O37" i="6"/>
  <c r="Q36" i="6"/>
  <c r="P36" i="6"/>
  <c r="O36" i="6"/>
  <c r="Q35" i="6"/>
  <c r="P35" i="6"/>
  <c r="O35" i="6"/>
  <c r="Q34" i="6"/>
  <c r="P34" i="6"/>
  <c r="O34" i="6"/>
  <c r="Q33" i="6"/>
  <c r="P33" i="6"/>
  <c r="O33" i="6"/>
  <c r="Q32" i="6"/>
  <c r="P32" i="6"/>
  <c r="O32" i="6"/>
  <c r="Q31" i="6"/>
  <c r="P31" i="6"/>
  <c r="O31" i="6"/>
  <c r="Q30" i="6"/>
  <c r="P30" i="6"/>
  <c r="O30" i="6"/>
  <c r="Q29" i="6"/>
  <c r="P29" i="6"/>
  <c r="O29" i="6"/>
  <c r="Q28" i="6"/>
  <c r="P28" i="6"/>
  <c r="O28" i="6"/>
  <c r="Q27" i="6"/>
  <c r="P27" i="6"/>
  <c r="O27" i="6"/>
  <c r="Q26" i="6"/>
  <c r="P26" i="6"/>
  <c r="O26" i="6"/>
  <c r="Q25" i="6"/>
  <c r="P25" i="6"/>
  <c r="O25" i="6"/>
  <c r="Q24" i="6"/>
  <c r="P24" i="6"/>
  <c r="O24" i="6"/>
  <c r="Q23" i="6"/>
  <c r="P23" i="6"/>
  <c r="O23" i="6"/>
  <c r="Q22" i="6"/>
  <c r="P22" i="6"/>
  <c r="O22" i="6"/>
  <c r="Q21" i="6"/>
  <c r="P21" i="6"/>
  <c r="O21" i="6"/>
  <c r="Q20" i="6"/>
  <c r="P20" i="6"/>
  <c r="O20" i="6"/>
  <c r="Q19" i="6"/>
  <c r="P19" i="6"/>
  <c r="O19" i="6"/>
  <c r="Q18" i="6"/>
  <c r="P18" i="6"/>
  <c r="O18" i="6"/>
  <c r="Q17" i="6"/>
  <c r="P17" i="6"/>
  <c r="O17" i="6"/>
  <c r="Q16" i="6"/>
  <c r="P16" i="6"/>
  <c r="O16" i="6"/>
  <c r="Q15" i="6"/>
  <c r="P15" i="6"/>
  <c r="O15" i="6"/>
  <c r="Q14" i="6"/>
  <c r="P14" i="6"/>
  <c r="O14" i="6"/>
  <c r="Q13" i="6"/>
  <c r="P13" i="6"/>
  <c r="O13" i="6"/>
  <c r="Q12" i="6"/>
  <c r="P12" i="6"/>
  <c r="O12" i="6"/>
  <c r="Q11" i="6"/>
  <c r="P11" i="6"/>
  <c r="O11" i="6"/>
  <c r="Q10" i="6"/>
  <c r="P10" i="6"/>
  <c r="O10" i="6"/>
  <c r="Q9" i="6"/>
  <c r="P9" i="6"/>
  <c r="O9" i="6"/>
  <c r="Q8" i="6"/>
  <c r="P8" i="6"/>
  <c r="O8" i="6"/>
  <c r="Q7" i="6"/>
  <c r="P7" i="6"/>
  <c r="O7" i="6"/>
  <c r="Q6" i="6"/>
  <c r="P6" i="6"/>
  <c r="O6" i="6"/>
  <c r="N32" i="6"/>
  <c r="N31" i="6"/>
  <c r="N30" i="6"/>
  <c r="N24" i="6"/>
  <c r="N23" i="6"/>
  <c r="N22" i="6"/>
  <c r="N21" i="6"/>
  <c r="N20" i="6"/>
  <c r="N19" i="6"/>
  <c r="N18" i="6"/>
  <c r="N17" i="6"/>
  <c r="N39" i="6"/>
  <c r="N38" i="6"/>
  <c r="N37" i="6"/>
  <c r="N36" i="6"/>
  <c r="N35" i="6"/>
  <c r="N34" i="6"/>
  <c r="N33" i="6"/>
  <c r="N29" i="6"/>
  <c r="N28" i="6"/>
  <c r="N27" i="6"/>
  <c r="N26" i="6"/>
  <c r="N25" i="6"/>
  <c r="N16" i="6"/>
  <c r="N15" i="6"/>
  <c r="N14" i="6"/>
  <c r="N13" i="6"/>
  <c r="N12" i="6"/>
  <c r="N11" i="6"/>
  <c r="N10" i="6"/>
  <c r="N9" i="6"/>
  <c r="N8" i="6"/>
  <c r="N7" i="6"/>
  <c r="N6" i="6"/>
  <c r="R30" i="6" l="1"/>
  <c r="R32" i="6"/>
  <c r="R6" i="6"/>
  <c r="R8" i="6"/>
  <c r="R10" i="6"/>
  <c r="R12" i="6"/>
  <c r="R14" i="6"/>
  <c r="R16" i="6"/>
  <c r="R26" i="6"/>
  <c r="R28" i="6"/>
  <c r="R33" i="6"/>
  <c r="R35" i="6"/>
  <c r="R37" i="6"/>
  <c r="R39" i="6"/>
  <c r="R18" i="6"/>
  <c r="R20" i="6"/>
  <c r="R22" i="6"/>
  <c r="B13" i="10"/>
  <c r="B9" i="10" s="1"/>
  <c r="B10" i="10" s="1"/>
  <c r="L2" i="9"/>
  <c r="L49" i="8"/>
  <c r="L45" i="8"/>
  <c r="K3" i="10"/>
  <c r="K12" i="10" s="1"/>
  <c r="J2" i="9"/>
  <c r="J49" i="8"/>
  <c r="J45" i="8"/>
  <c r="I3" i="10"/>
  <c r="I12" i="10" s="1"/>
  <c r="H2" i="9"/>
  <c r="H49" i="8"/>
  <c r="H45" i="8"/>
  <c r="G3" i="10"/>
  <c r="G12" i="10" s="1"/>
  <c r="F2" i="9"/>
  <c r="F49" i="8"/>
  <c r="F45" i="8"/>
  <c r="E3" i="10"/>
  <c r="E12" i="10" s="1"/>
  <c r="D2" i="9"/>
  <c r="D49" i="8"/>
  <c r="D45" i="8"/>
  <c r="C3" i="10"/>
  <c r="C12" i="10" s="1"/>
  <c r="L3" i="10"/>
  <c r="L12" i="10" s="1"/>
  <c r="M49" i="8"/>
  <c r="M45" i="8"/>
  <c r="J3" i="10"/>
  <c r="J12" i="10" s="1"/>
  <c r="K49" i="8"/>
  <c r="K45" i="8"/>
  <c r="H3" i="10"/>
  <c r="H12" i="10" s="1"/>
  <c r="I49" i="8"/>
  <c r="I45" i="8"/>
  <c r="F3" i="10"/>
  <c r="F12" i="10" s="1"/>
  <c r="G49" i="8"/>
  <c r="G45" i="8"/>
  <c r="D3" i="10"/>
  <c r="D12" i="10" s="1"/>
  <c r="E49" i="8"/>
  <c r="E45" i="8"/>
  <c r="R7" i="6"/>
  <c r="R9" i="6"/>
  <c r="R11" i="6"/>
  <c r="R13" i="6"/>
  <c r="R15" i="6"/>
  <c r="R25" i="6"/>
  <c r="R27" i="6"/>
  <c r="R29" i="6"/>
  <c r="R34" i="6"/>
  <c r="R36" i="6"/>
  <c r="R38" i="6"/>
  <c r="R17" i="6"/>
  <c r="R19" i="6"/>
  <c r="R21" i="6"/>
  <c r="R23" i="6"/>
  <c r="R24" i="6"/>
  <c r="R31" i="6"/>
  <c r="M2" i="9"/>
  <c r="K2" i="9"/>
  <c r="I2" i="9"/>
  <c r="G2" i="9"/>
  <c r="E2" i="9"/>
  <c r="C2" i="9"/>
  <c r="C7" i="9"/>
  <c r="C3" i="9" s="1"/>
  <c r="C37" i="9" s="1"/>
  <c r="I39" i="6"/>
  <c r="H39" i="6"/>
  <c r="G39" i="6"/>
  <c r="F39" i="6"/>
  <c r="I38" i="6"/>
  <c r="H38" i="6"/>
  <c r="G38" i="6"/>
  <c r="F38" i="6"/>
  <c r="I37" i="6"/>
  <c r="H37" i="6"/>
  <c r="G37" i="6"/>
  <c r="F37" i="6"/>
  <c r="I36" i="6"/>
  <c r="H36" i="6"/>
  <c r="G36" i="6"/>
  <c r="F36" i="6"/>
  <c r="I35" i="6"/>
  <c r="H35" i="6"/>
  <c r="G35" i="6"/>
  <c r="F35" i="6"/>
  <c r="I34" i="6"/>
  <c r="H34" i="6"/>
  <c r="G34" i="6"/>
  <c r="F34" i="6"/>
  <c r="I33" i="6"/>
  <c r="H33" i="6"/>
  <c r="G33" i="6"/>
  <c r="F33" i="6"/>
  <c r="I32" i="6"/>
  <c r="H32" i="6"/>
  <c r="G32" i="6"/>
  <c r="F32" i="6"/>
  <c r="I31" i="6"/>
  <c r="H31" i="6"/>
  <c r="G31" i="6"/>
  <c r="F31" i="6"/>
  <c r="I30" i="6"/>
  <c r="H30" i="6"/>
  <c r="G30" i="6"/>
  <c r="F30" i="6"/>
  <c r="I29" i="6"/>
  <c r="H29" i="6"/>
  <c r="G29" i="6"/>
  <c r="F29" i="6"/>
  <c r="I28" i="6"/>
  <c r="H28" i="6"/>
  <c r="G28" i="6"/>
  <c r="F28" i="6"/>
  <c r="I27" i="6"/>
  <c r="H27" i="6"/>
  <c r="G27" i="6"/>
  <c r="F27" i="6"/>
  <c r="I26" i="6"/>
  <c r="H26" i="6"/>
  <c r="G26" i="6"/>
  <c r="F26" i="6"/>
  <c r="I25" i="6"/>
  <c r="H25" i="6"/>
  <c r="G25" i="6"/>
  <c r="F25" i="6"/>
  <c r="I24" i="6"/>
  <c r="H24" i="6"/>
  <c r="G24" i="6"/>
  <c r="F24" i="6"/>
  <c r="I23" i="6"/>
  <c r="H23" i="6"/>
  <c r="G23" i="6"/>
  <c r="F23" i="6"/>
  <c r="I22" i="6"/>
  <c r="H22" i="6"/>
  <c r="G22" i="6"/>
  <c r="F22" i="6"/>
  <c r="I21" i="6"/>
  <c r="H21" i="6"/>
  <c r="G21" i="6"/>
  <c r="F21" i="6"/>
  <c r="I20" i="6"/>
  <c r="H20" i="6"/>
  <c r="G20" i="6"/>
  <c r="F20" i="6"/>
  <c r="I19" i="6"/>
  <c r="H19" i="6"/>
  <c r="G19" i="6"/>
  <c r="F19" i="6"/>
  <c r="I18" i="6"/>
  <c r="H18" i="6"/>
  <c r="G18" i="6"/>
  <c r="F18" i="6"/>
  <c r="I17" i="6"/>
  <c r="H17" i="6"/>
  <c r="G17" i="6"/>
  <c r="F17" i="6"/>
  <c r="I16" i="6"/>
  <c r="H16" i="6"/>
  <c r="G16" i="6"/>
  <c r="F16" i="6"/>
  <c r="I15" i="6"/>
  <c r="H15" i="6"/>
  <c r="G15" i="6"/>
  <c r="F15" i="6"/>
  <c r="I14" i="6"/>
  <c r="H14" i="6"/>
  <c r="G14" i="6"/>
  <c r="F14" i="6"/>
  <c r="I13" i="6"/>
  <c r="H13" i="6"/>
  <c r="G13" i="6"/>
  <c r="F13" i="6"/>
  <c r="I12" i="6"/>
  <c r="H12" i="6"/>
  <c r="G12" i="6"/>
  <c r="F12" i="6"/>
  <c r="I11" i="6"/>
  <c r="H11" i="6"/>
  <c r="G11" i="6"/>
  <c r="F11" i="6"/>
  <c r="I10" i="6"/>
  <c r="H10" i="6"/>
  <c r="G10" i="6"/>
  <c r="F10" i="6"/>
  <c r="I9" i="6"/>
  <c r="H9" i="6"/>
  <c r="G9" i="6"/>
  <c r="F9" i="6"/>
  <c r="I8" i="6"/>
  <c r="H8" i="6"/>
  <c r="G8" i="6"/>
  <c r="F8" i="6"/>
  <c r="I7" i="6"/>
  <c r="H7" i="6"/>
  <c r="G7" i="6"/>
  <c r="F7" i="6"/>
  <c r="I6" i="6"/>
  <c r="H6" i="6"/>
  <c r="G6" i="6"/>
  <c r="F6" i="6"/>
  <c r="C21" i="9" l="1"/>
  <c r="C39" i="9"/>
  <c r="K39" i="6"/>
  <c r="J9" i="6"/>
  <c r="L9" i="6"/>
  <c r="J13" i="6"/>
  <c r="L13" i="6"/>
  <c r="J17" i="6"/>
  <c r="L17" i="6"/>
  <c r="J21" i="6"/>
  <c r="L21" i="6"/>
  <c r="J24" i="6"/>
  <c r="L24" i="6"/>
  <c r="J28" i="6"/>
  <c r="L28" i="6"/>
  <c r="J32" i="6"/>
  <c r="L32" i="6"/>
  <c r="J36" i="6"/>
  <c r="L36" i="6"/>
  <c r="J7" i="6"/>
  <c r="K7" i="6"/>
  <c r="J11" i="6"/>
  <c r="L11" i="6"/>
  <c r="J15" i="6"/>
  <c r="L15" i="6"/>
  <c r="J19" i="6"/>
  <c r="L19" i="6"/>
  <c r="J23" i="6"/>
  <c r="L23" i="6"/>
  <c r="J26" i="6"/>
  <c r="L26" i="6"/>
  <c r="J30" i="6"/>
  <c r="L30" i="6"/>
  <c r="J34" i="6"/>
  <c r="L34" i="6"/>
  <c r="J38" i="6"/>
  <c r="L38" i="6"/>
  <c r="J6" i="6"/>
  <c r="L6" i="6"/>
  <c r="J8" i="6"/>
  <c r="L8" i="6"/>
  <c r="J10" i="6"/>
  <c r="K12" i="6"/>
  <c r="K14" i="6"/>
  <c r="K16" i="6"/>
  <c r="K18" i="6"/>
  <c r="K20" i="6"/>
  <c r="K22" i="6"/>
  <c r="K25" i="6"/>
  <c r="K27" i="6"/>
  <c r="K29" i="6"/>
  <c r="K31" i="6"/>
  <c r="K33" i="6"/>
  <c r="K35" i="6"/>
  <c r="K37" i="6"/>
  <c r="J39" i="6"/>
  <c r="L39" i="6"/>
  <c r="K6" i="6"/>
  <c r="L7" i="6"/>
  <c r="K8" i="6"/>
  <c r="K10" i="6"/>
  <c r="K9" i="6"/>
  <c r="L10" i="6"/>
  <c r="K11" i="6"/>
  <c r="J12" i="6"/>
  <c r="L12" i="6"/>
  <c r="K13" i="6"/>
  <c r="J14" i="6"/>
  <c r="L14" i="6"/>
  <c r="K15" i="6"/>
  <c r="J16" i="6"/>
  <c r="L16" i="6"/>
  <c r="K17" i="6"/>
  <c r="J18" i="6"/>
  <c r="L18" i="6"/>
  <c r="K19" i="6"/>
  <c r="J20" i="6"/>
  <c r="L20" i="6"/>
  <c r="K21" i="6"/>
  <c r="J22" i="6"/>
  <c r="L22" i="6"/>
  <c r="K23" i="6"/>
  <c r="K24" i="6"/>
  <c r="J25" i="6"/>
  <c r="L25" i="6"/>
  <c r="K26" i="6"/>
  <c r="J27" i="6"/>
  <c r="L27" i="6"/>
  <c r="K28" i="6"/>
  <c r="J29" i="6"/>
  <c r="L29" i="6"/>
  <c r="K30" i="6"/>
  <c r="J31" i="6"/>
  <c r="L31" i="6"/>
  <c r="K32" i="6"/>
  <c r="J33" i="6"/>
  <c r="L33" i="6"/>
  <c r="K34" i="6"/>
  <c r="J35" i="6"/>
  <c r="L35" i="6"/>
  <c r="K36" i="6"/>
  <c r="J37" i="6"/>
  <c r="L37" i="6"/>
  <c r="K38" i="6"/>
  <c r="C36" i="9" l="1"/>
  <c r="C38" i="9" s="1"/>
  <c r="C40" i="9" s="1"/>
  <c r="M37" i="6"/>
  <c r="M33" i="6"/>
  <c r="M29" i="6"/>
  <c r="M25" i="6"/>
  <c r="M22" i="6"/>
  <c r="M18" i="6"/>
  <c r="M14" i="6"/>
  <c r="M39" i="6"/>
  <c r="M35" i="6"/>
  <c r="M31" i="6"/>
  <c r="M27" i="6"/>
  <c r="M20" i="6"/>
  <c r="M16" i="6"/>
  <c r="M12" i="6"/>
  <c r="M10" i="6"/>
  <c r="M8" i="6"/>
  <c r="M38" i="6"/>
  <c r="M34" i="6"/>
  <c r="M30" i="6"/>
  <c r="M26" i="6"/>
  <c r="M23" i="6"/>
  <c r="M19" i="6"/>
  <c r="M15" i="6"/>
  <c r="M11" i="6"/>
  <c r="M36" i="6"/>
  <c r="M32" i="6"/>
  <c r="M28" i="6"/>
  <c r="M24" i="6"/>
  <c r="M21" i="6"/>
  <c r="M17" i="6"/>
  <c r="M13" i="6"/>
  <c r="M9" i="6"/>
  <c r="M7" i="6"/>
  <c r="M6" i="6"/>
  <c r="M113" i="2" l="1"/>
  <c r="L113" i="2"/>
  <c r="K113" i="2"/>
  <c r="J113" i="2"/>
  <c r="I113" i="2"/>
  <c r="H113" i="2"/>
  <c r="G113" i="2"/>
  <c r="F113" i="2"/>
  <c r="E113" i="2"/>
  <c r="D113" i="2"/>
  <c r="M102" i="2"/>
  <c r="L102" i="2"/>
  <c r="K102" i="2"/>
  <c r="J102" i="2"/>
  <c r="I102" i="2"/>
  <c r="H102" i="2"/>
  <c r="G102" i="2"/>
  <c r="F102" i="2"/>
  <c r="E102" i="2"/>
  <c r="D102" i="2"/>
  <c r="M99" i="2"/>
  <c r="M98" i="2" s="1"/>
  <c r="M97" i="2" s="1"/>
  <c r="L99" i="2"/>
  <c r="L98" i="2" s="1"/>
  <c r="L97" i="2" s="1"/>
  <c r="K99" i="2"/>
  <c r="K98" i="2" s="1"/>
  <c r="K97" i="2" s="1"/>
  <c r="J99" i="2"/>
  <c r="J98" i="2" s="1"/>
  <c r="J97" i="2" s="1"/>
  <c r="I99" i="2"/>
  <c r="H99" i="2"/>
  <c r="G99" i="2"/>
  <c r="F99" i="2"/>
  <c r="E99" i="2"/>
  <c r="E98" i="2" s="1"/>
  <c r="E97" i="2" s="1"/>
  <c r="D99" i="2"/>
  <c r="D98" i="2" s="1"/>
  <c r="D97" i="2" s="1"/>
  <c r="G98" i="2"/>
  <c r="G97" i="2" s="1"/>
  <c r="F98" i="2"/>
  <c r="F97" i="2" s="1"/>
  <c r="M86" i="2"/>
  <c r="M35" i="8" s="1"/>
  <c r="L86" i="2"/>
  <c r="L35" i="8" s="1"/>
  <c r="K86" i="2"/>
  <c r="K35" i="8" s="1"/>
  <c r="J86" i="2"/>
  <c r="J35" i="8" s="1"/>
  <c r="I86" i="2"/>
  <c r="I35" i="8" s="1"/>
  <c r="H86" i="2"/>
  <c r="H35" i="8" s="1"/>
  <c r="G86" i="2"/>
  <c r="G35" i="8" s="1"/>
  <c r="F86" i="2"/>
  <c r="F35" i="8" s="1"/>
  <c r="E86" i="2"/>
  <c r="E35" i="8" s="1"/>
  <c r="D86" i="2"/>
  <c r="D35" i="8" s="1"/>
  <c r="M73" i="2"/>
  <c r="L73" i="2"/>
  <c r="K73" i="2"/>
  <c r="J73" i="2"/>
  <c r="I73" i="2"/>
  <c r="H73" i="2"/>
  <c r="G73" i="2"/>
  <c r="F73" i="2"/>
  <c r="E73" i="2"/>
  <c r="D73" i="2"/>
  <c r="M69" i="2"/>
  <c r="L69" i="2"/>
  <c r="K69" i="2"/>
  <c r="J69" i="2"/>
  <c r="I69" i="2"/>
  <c r="H69" i="2"/>
  <c r="G69" i="2"/>
  <c r="F69" i="2"/>
  <c r="E69" i="2"/>
  <c r="D69" i="2"/>
  <c r="M63" i="2"/>
  <c r="L63" i="2"/>
  <c r="K63" i="2"/>
  <c r="J63" i="2"/>
  <c r="I63" i="2"/>
  <c r="H63" i="2"/>
  <c r="G63" i="2"/>
  <c r="F63" i="2"/>
  <c r="E63" i="2"/>
  <c r="D63" i="2"/>
  <c r="M27" i="8"/>
  <c r="L27" i="8"/>
  <c r="K27" i="8"/>
  <c r="J27" i="8"/>
  <c r="I27" i="8"/>
  <c r="H27" i="8"/>
  <c r="G27" i="8"/>
  <c r="F27" i="8"/>
  <c r="E27" i="8"/>
  <c r="D27" i="8"/>
  <c r="M49" i="2"/>
  <c r="M46" i="2" s="1"/>
  <c r="L49" i="2"/>
  <c r="L46" i="2" s="1"/>
  <c r="K49" i="2"/>
  <c r="J49" i="2"/>
  <c r="I49" i="2"/>
  <c r="H49" i="2"/>
  <c r="G49" i="2"/>
  <c r="G46" i="2" s="1"/>
  <c r="F49" i="2"/>
  <c r="F46" i="2" s="1"/>
  <c r="E49" i="2"/>
  <c r="E46" i="2" s="1"/>
  <c r="D49" i="2"/>
  <c r="K46" i="2"/>
  <c r="J6" i="10" s="1"/>
  <c r="J46" i="2"/>
  <c r="I6" i="10" s="1"/>
  <c r="I46" i="2"/>
  <c r="H6" i="10" s="1"/>
  <c r="H46" i="2"/>
  <c r="G6" i="10" s="1"/>
  <c r="J45" i="2"/>
  <c r="M31" i="8"/>
  <c r="M29" i="8" s="1"/>
  <c r="L31" i="8"/>
  <c r="L29" i="8" s="1"/>
  <c r="K31" i="8"/>
  <c r="K29" i="8" s="1"/>
  <c r="J31" i="8"/>
  <c r="J29" i="8" s="1"/>
  <c r="I31" i="8"/>
  <c r="I29" i="8" s="1"/>
  <c r="H31" i="8"/>
  <c r="H29" i="8" s="1"/>
  <c r="G31" i="8"/>
  <c r="G29" i="8" s="1"/>
  <c r="F31" i="8"/>
  <c r="F29" i="8" s="1"/>
  <c r="E31" i="8"/>
  <c r="E29" i="8" s="1"/>
  <c r="D31" i="8"/>
  <c r="D29" i="8" s="1"/>
  <c r="M18" i="8"/>
  <c r="L18" i="8"/>
  <c r="K18" i="8"/>
  <c r="J18" i="8"/>
  <c r="I18" i="8"/>
  <c r="H18" i="8"/>
  <c r="G18" i="8"/>
  <c r="F18" i="8"/>
  <c r="E18" i="8"/>
  <c r="D18" i="8"/>
  <c r="M19" i="2"/>
  <c r="L19" i="2"/>
  <c r="K19" i="2"/>
  <c r="J19" i="2"/>
  <c r="I19" i="2"/>
  <c r="H19" i="2"/>
  <c r="G19" i="2"/>
  <c r="F19" i="2"/>
  <c r="E19" i="2"/>
  <c r="D19" i="2"/>
  <c r="M6" i="2"/>
  <c r="M4" i="9" s="1"/>
  <c r="L6" i="2"/>
  <c r="L4" i="9" s="1"/>
  <c r="K6" i="2"/>
  <c r="K4" i="9" s="1"/>
  <c r="J6" i="2"/>
  <c r="J4" i="9" s="1"/>
  <c r="I6" i="2"/>
  <c r="I4" i="9" s="1"/>
  <c r="H6" i="2"/>
  <c r="H4" i="9" s="1"/>
  <c r="G6" i="2"/>
  <c r="G4" i="9" s="1"/>
  <c r="F6" i="2"/>
  <c r="F4" i="9" s="1"/>
  <c r="E6" i="2"/>
  <c r="E4" i="9" s="1"/>
  <c r="D6" i="2"/>
  <c r="D4" i="9" s="1"/>
  <c r="K45" i="2" l="1"/>
  <c r="I98" i="2"/>
  <c r="I97" i="2" s="1"/>
  <c r="H98" i="2"/>
  <c r="H97" i="2" s="1"/>
  <c r="D85" i="2"/>
  <c r="M85" i="2"/>
  <c r="M95" i="2" s="1"/>
  <c r="E85" i="2"/>
  <c r="E95" i="2" s="1"/>
  <c r="L85" i="2"/>
  <c r="L95" i="2" s="1"/>
  <c r="F85" i="2"/>
  <c r="E7" i="10" s="1"/>
  <c r="G85" i="2"/>
  <c r="F7" i="10" s="1"/>
  <c r="D46" i="2"/>
  <c r="D25" i="8"/>
  <c r="D22" i="8" s="1"/>
  <c r="E6" i="10"/>
  <c r="F45" i="2"/>
  <c r="C6" i="10"/>
  <c r="D45" i="2"/>
  <c r="D44" i="2" s="1"/>
  <c r="K6" i="10"/>
  <c r="L45" i="2"/>
  <c r="F6" i="10"/>
  <c r="G45" i="2"/>
  <c r="D6" i="10"/>
  <c r="E45" i="2"/>
  <c r="L6" i="10"/>
  <c r="M45" i="2"/>
  <c r="H45" i="2"/>
  <c r="J85" i="2"/>
  <c r="J44" i="2" s="1"/>
  <c r="I45" i="2"/>
  <c r="K85" i="2"/>
  <c r="K44" i="2" s="1"/>
  <c r="K116" i="2" s="1"/>
  <c r="H85" i="2"/>
  <c r="H95" i="2" s="1"/>
  <c r="I85" i="2"/>
  <c r="I95" i="2" s="1"/>
  <c r="D19" i="8"/>
  <c r="D17" i="8" s="1"/>
  <c r="D23" i="2"/>
  <c r="E19" i="8"/>
  <c r="E17" i="8" s="1"/>
  <c r="E23" i="2"/>
  <c r="F19" i="8"/>
  <c r="F17" i="8" s="1"/>
  <c r="F23" i="2"/>
  <c r="G19" i="8"/>
  <c r="G17" i="8" s="1"/>
  <c r="G23" i="2"/>
  <c r="H19" i="8"/>
  <c r="H17" i="8" s="1"/>
  <c r="H23" i="2"/>
  <c r="I19" i="8"/>
  <c r="I17" i="8" s="1"/>
  <c r="I23" i="2"/>
  <c r="J19" i="8"/>
  <c r="J17" i="8" s="1"/>
  <c r="J23" i="2"/>
  <c r="K19" i="8"/>
  <c r="K17" i="8" s="1"/>
  <c r="K23" i="2"/>
  <c r="L19" i="8"/>
  <c r="L17" i="8" s="1"/>
  <c r="L23" i="2"/>
  <c r="M19" i="8"/>
  <c r="M17" i="8" s="1"/>
  <c r="M23" i="2"/>
  <c r="F5" i="9"/>
  <c r="F16" i="8"/>
  <c r="G5" i="9"/>
  <c r="G16" i="8"/>
  <c r="H5" i="9"/>
  <c r="H16" i="8"/>
  <c r="I5" i="9"/>
  <c r="I16" i="8"/>
  <c r="J5" i="9"/>
  <c r="J16" i="8"/>
  <c r="K5" i="9"/>
  <c r="K16" i="8"/>
  <c r="L5" i="9"/>
  <c r="L16" i="8"/>
  <c r="M5" i="9"/>
  <c r="M16" i="8"/>
  <c r="E5" i="9"/>
  <c r="E16" i="8"/>
  <c r="D5" i="9"/>
  <c r="D16" i="8"/>
  <c r="E16" i="9"/>
  <c r="E13" i="9" s="1"/>
  <c r="E25" i="8"/>
  <c r="E22" i="8" s="1"/>
  <c r="G16" i="9"/>
  <c r="G13" i="9" s="1"/>
  <c r="G25" i="8"/>
  <c r="G22" i="8" s="1"/>
  <c r="I16" i="9"/>
  <c r="I13" i="9" s="1"/>
  <c r="I25" i="8"/>
  <c r="I22" i="8" s="1"/>
  <c r="K16" i="9"/>
  <c r="K13" i="9" s="1"/>
  <c r="K25" i="8"/>
  <c r="K22" i="8" s="1"/>
  <c r="M16" i="9"/>
  <c r="M13" i="9" s="1"/>
  <c r="M25" i="8"/>
  <c r="M22" i="8" s="1"/>
  <c r="E36" i="8"/>
  <c r="E34" i="8" s="1"/>
  <c r="G36" i="8"/>
  <c r="G34" i="8" s="1"/>
  <c r="I36" i="8"/>
  <c r="I34" i="8" s="1"/>
  <c r="K36" i="8"/>
  <c r="K34" i="8" s="1"/>
  <c r="M36" i="8"/>
  <c r="M34" i="8" s="1"/>
  <c r="E25" i="9"/>
  <c r="E24" i="9" s="1"/>
  <c r="E34" i="9" s="1"/>
  <c r="E26" i="8"/>
  <c r="G25" i="9"/>
  <c r="G24" i="9" s="1"/>
  <c r="G34" i="9" s="1"/>
  <c r="G26" i="8"/>
  <c r="I25" i="9"/>
  <c r="I24" i="9" s="1"/>
  <c r="I34" i="9" s="1"/>
  <c r="I26" i="8"/>
  <c r="K25" i="9"/>
  <c r="K24" i="9" s="1"/>
  <c r="K34" i="9" s="1"/>
  <c r="K26" i="8"/>
  <c r="M25" i="9"/>
  <c r="M24" i="9" s="1"/>
  <c r="M34" i="9" s="1"/>
  <c r="M26" i="8"/>
  <c r="D5" i="10"/>
  <c r="F5" i="10"/>
  <c r="H5" i="10"/>
  <c r="J5" i="10"/>
  <c r="L5" i="10"/>
  <c r="D16" i="9"/>
  <c r="D13" i="9" s="1"/>
  <c r="F25" i="8"/>
  <c r="F22" i="8" s="1"/>
  <c r="F16" i="9"/>
  <c r="F13" i="9" s="1"/>
  <c r="H25" i="8"/>
  <c r="H22" i="8" s="1"/>
  <c r="H16" i="9"/>
  <c r="H13" i="9" s="1"/>
  <c r="J25" i="8"/>
  <c r="J22" i="8" s="1"/>
  <c r="J16" i="9"/>
  <c r="J13" i="9" s="1"/>
  <c r="L25" i="8"/>
  <c r="L22" i="8" s="1"/>
  <c r="L16" i="9"/>
  <c r="L13" i="9" s="1"/>
  <c r="D36" i="8"/>
  <c r="D34" i="8" s="1"/>
  <c r="C7" i="10"/>
  <c r="F36" i="8"/>
  <c r="F34" i="8" s="1"/>
  <c r="H36" i="8"/>
  <c r="H34" i="8" s="1"/>
  <c r="J36" i="8"/>
  <c r="J34" i="8" s="1"/>
  <c r="L36" i="8"/>
  <c r="L34" i="8" s="1"/>
  <c r="D26" i="8"/>
  <c r="D25" i="9"/>
  <c r="D24" i="9" s="1"/>
  <c r="D34" i="9" s="1"/>
  <c r="F26" i="8"/>
  <c r="F25" i="9"/>
  <c r="F24" i="9" s="1"/>
  <c r="F34" i="9" s="1"/>
  <c r="H26" i="8"/>
  <c r="H25" i="9"/>
  <c r="H24" i="9" s="1"/>
  <c r="H34" i="9" s="1"/>
  <c r="J26" i="8"/>
  <c r="J25" i="9"/>
  <c r="J24" i="9" s="1"/>
  <c r="J34" i="9" s="1"/>
  <c r="L26" i="8"/>
  <c r="L25" i="9"/>
  <c r="L24" i="9" s="1"/>
  <c r="L34" i="9" s="1"/>
  <c r="D95" i="2"/>
  <c r="C5" i="10"/>
  <c r="E5" i="10"/>
  <c r="G5" i="10"/>
  <c r="I5" i="10"/>
  <c r="K5" i="10"/>
  <c r="L7" i="10" l="1"/>
  <c r="M44" i="2"/>
  <c r="M110" i="2" s="1"/>
  <c r="D7" i="10"/>
  <c r="F95" i="2"/>
  <c r="E44" i="2"/>
  <c r="E116" i="2" s="1"/>
  <c r="L44" i="2"/>
  <c r="L116" i="2" s="1"/>
  <c r="K7" i="10"/>
  <c r="G7" i="10"/>
  <c r="E110" i="2"/>
  <c r="J95" i="2"/>
  <c r="G95" i="2"/>
  <c r="I7" i="10"/>
  <c r="F44" i="2"/>
  <c r="F116" i="2" s="1"/>
  <c r="G44" i="2"/>
  <c r="G116" i="2" s="1"/>
  <c r="J7" i="10"/>
  <c r="K95" i="2"/>
  <c r="I44" i="2"/>
  <c r="I116" i="2" s="1"/>
  <c r="H7" i="10"/>
  <c r="H44" i="2"/>
  <c r="H116" i="2" s="1"/>
  <c r="K110" i="2"/>
  <c r="M116" i="2"/>
  <c r="J116" i="2"/>
  <c r="J110" i="2"/>
  <c r="D116" i="2"/>
  <c r="D110" i="2"/>
  <c r="L110" i="2"/>
  <c r="M5" i="8"/>
  <c r="M4" i="8" s="1"/>
  <c r="M50" i="8" s="1"/>
  <c r="L5" i="8"/>
  <c r="L4" i="8" s="1"/>
  <c r="L50" i="8" s="1"/>
  <c r="K5" i="8"/>
  <c r="K4" i="8" s="1"/>
  <c r="K50" i="8" s="1"/>
  <c r="J5" i="8"/>
  <c r="J4" i="8" s="1"/>
  <c r="J50" i="8" s="1"/>
  <c r="I5" i="8"/>
  <c r="I4" i="8" s="1"/>
  <c r="I50" i="8" s="1"/>
  <c r="H5" i="8"/>
  <c r="H4" i="8" s="1"/>
  <c r="H50" i="8" s="1"/>
  <c r="G5" i="8"/>
  <c r="G4" i="8" s="1"/>
  <c r="G50" i="8" s="1"/>
  <c r="F5" i="8"/>
  <c r="F4" i="8" s="1"/>
  <c r="F50" i="8" s="1"/>
  <c r="E5" i="8"/>
  <c r="E4" i="8" s="1"/>
  <c r="E50" i="8" s="1"/>
  <c r="M22" i="2"/>
  <c r="M5" i="2" s="1"/>
  <c r="M7" i="9"/>
  <c r="M3" i="9" s="1"/>
  <c r="L22" i="2"/>
  <c r="L5" i="2" s="1"/>
  <c r="L7" i="9"/>
  <c r="L3" i="9" s="1"/>
  <c r="K22" i="2"/>
  <c r="K5" i="2" s="1"/>
  <c r="K7" i="9"/>
  <c r="K3" i="9" s="1"/>
  <c r="J22" i="2"/>
  <c r="J5" i="2" s="1"/>
  <c r="J106" i="2" s="1"/>
  <c r="J107" i="2" s="1"/>
  <c r="J7" i="9"/>
  <c r="J3" i="9" s="1"/>
  <c r="I22" i="2"/>
  <c r="I5" i="2" s="1"/>
  <c r="I7" i="9"/>
  <c r="I3" i="9" s="1"/>
  <c r="H22" i="2"/>
  <c r="H5" i="2" s="1"/>
  <c r="H7" i="9"/>
  <c r="H3" i="9" s="1"/>
  <c r="G22" i="2"/>
  <c r="G5" i="2" s="1"/>
  <c r="G7" i="9"/>
  <c r="G3" i="9" s="1"/>
  <c r="F22" i="2"/>
  <c r="F5" i="2" s="1"/>
  <c r="F72" i="2" s="1"/>
  <c r="F7" i="9"/>
  <c r="F3" i="9" s="1"/>
  <c r="F21" i="9" s="1"/>
  <c r="E22" i="2"/>
  <c r="E5" i="2" s="1"/>
  <c r="E7" i="9"/>
  <c r="E3" i="9" s="1"/>
  <c r="E21" i="9" s="1"/>
  <c r="D22" i="2"/>
  <c r="D5" i="2" s="1"/>
  <c r="D4" i="2" s="1"/>
  <c r="D7" i="9"/>
  <c r="D3" i="9" s="1"/>
  <c r="D5" i="8"/>
  <c r="D4" i="8" s="1"/>
  <c r="D50" i="8" s="1"/>
  <c r="K13" i="10"/>
  <c r="I13" i="10"/>
  <c r="G13" i="10"/>
  <c r="E13" i="10"/>
  <c r="C13" i="10"/>
  <c r="L13" i="10"/>
  <c r="J13" i="10"/>
  <c r="H13" i="10"/>
  <c r="F13" i="10"/>
  <c r="D13" i="10"/>
  <c r="L21" i="8"/>
  <c r="J21" i="8"/>
  <c r="H21" i="8"/>
  <c r="F21" i="8"/>
  <c r="D21" i="8"/>
  <c r="D20" i="8" s="1"/>
  <c r="M21" i="8"/>
  <c r="K21" i="8"/>
  <c r="I21" i="8"/>
  <c r="G21" i="8"/>
  <c r="E21" i="8"/>
  <c r="F110" i="2" l="1"/>
  <c r="G110" i="2"/>
  <c r="H110" i="2"/>
  <c r="I110" i="2"/>
  <c r="D72" i="2"/>
  <c r="D106" i="2"/>
  <c r="D107" i="2" s="1"/>
  <c r="J72" i="2"/>
  <c r="C4" i="10"/>
  <c r="C8" i="10" s="1"/>
  <c r="C9" i="10" s="1"/>
  <c r="C10" i="10" s="1"/>
  <c r="F106" i="2"/>
  <c r="F107" i="2" s="1"/>
  <c r="D37" i="9"/>
  <c r="D39" i="9" s="1"/>
  <c r="D21" i="9"/>
  <c r="D36" i="9" s="1"/>
  <c r="D38" i="9" s="1"/>
  <c r="G37" i="9"/>
  <c r="G39" i="9" s="1"/>
  <c r="G21" i="9"/>
  <c r="H37" i="9"/>
  <c r="H39" i="9" s="1"/>
  <c r="H21" i="9"/>
  <c r="I37" i="9"/>
  <c r="I39" i="9" s="1"/>
  <c r="I21" i="9"/>
  <c r="J37" i="9"/>
  <c r="J39" i="9" s="1"/>
  <c r="J21" i="9"/>
  <c r="K37" i="9"/>
  <c r="K39" i="9" s="1"/>
  <c r="K21" i="9"/>
  <c r="L37" i="9"/>
  <c r="L39" i="9" s="1"/>
  <c r="L21" i="9"/>
  <c r="M37" i="9"/>
  <c r="M39" i="9" s="1"/>
  <c r="M21" i="9"/>
  <c r="E37" i="9"/>
  <c r="E39" i="9" s="1"/>
  <c r="E4" i="2"/>
  <c r="E106" i="2"/>
  <c r="E107" i="2" s="1"/>
  <c r="D4" i="10"/>
  <c r="D8" i="10" s="1"/>
  <c r="D9" i="10" s="1"/>
  <c r="D10" i="10" s="1"/>
  <c r="E72" i="2"/>
  <c r="F37" i="9"/>
  <c r="F39" i="9" s="1"/>
  <c r="F4" i="2"/>
  <c r="E4" i="10"/>
  <c r="E8" i="10" s="1"/>
  <c r="E9" i="10" s="1"/>
  <c r="E10" i="10" s="1"/>
  <c r="G4" i="2"/>
  <c r="G106" i="2"/>
  <c r="G107" i="2" s="1"/>
  <c r="F4" i="10"/>
  <c r="F8" i="10" s="1"/>
  <c r="F9" i="10" s="1"/>
  <c r="F10" i="10" s="1"/>
  <c r="G72" i="2"/>
  <c r="H4" i="2"/>
  <c r="H106" i="2"/>
  <c r="H107" i="2" s="1"/>
  <c r="G4" i="10"/>
  <c r="G8" i="10" s="1"/>
  <c r="G9" i="10" s="1"/>
  <c r="G10" i="10" s="1"/>
  <c r="H72" i="2"/>
  <c r="I4" i="2"/>
  <c r="I106" i="2"/>
  <c r="I107" i="2" s="1"/>
  <c r="H4" i="10"/>
  <c r="H8" i="10" s="1"/>
  <c r="H9" i="10" s="1"/>
  <c r="H10" i="10" s="1"/>
  <c r="I72" i="2"/>
  <c r="J4" i="2"/>
  <c r="I4" i="10"/>
  <c r="I8" i="10" s="1"/>
  <c r="K4" i="2"/>
  <c r="K106" i="2"/>
  <c r="K107" i="2" s="1"/>
  <c r="J4" i="10"/>
  <c r="J8" i="10" s="1"/>
  <c r="J9" i="10" s="1"/>
  <c r="J10" i="10" s="1"/>
  <c r="K72" i="2"/>
  <c r="L4" i="2"/>
  <c r="L106" i="2"/>
  <c r="L107" i="2" s="1"/>
  <c r="K4" i="10"/>
  <c r="K8" i="10" s="1"/>
  <c r="K9" i="10" s="1"/>
  <c r="K10" i="10" s="1"/>
  <c r="L72" i="2"/>
  <c r="M4" i="2"/>
  <c r="M106" i="2"/>
  <c r="M107" i="2" s="1"/>
  <c r="L4" i="10"/>
  <c r="L8" i="10" s="1"/>
  <c r="L9" i="10" s="1"/>
  <c r="L10" i="10" s="1"/>
  <c r="M72" i="2"/>
  <c r="E36" i="9"/>
  <c r="E38" i="9" s="1"/>
  <c r="F36" i="9"/>
  <c r="F38" i="9" s="1"/>
  <c r="D115" i="2"/>
  <c r="D117" i="2" s="1"/>
  <c r="D109" i="2"/>
  <c r="D111" i="2" s="1"/>
  <c r="D96" i="2"/>
  <c r="E20" i="8"/>
  <c r="E51" i="8" s="1"/>
  <c r="E52" i="8" s="1"/>
  <c r="E28" i="8"/>
  <c r="E37" i="8" s="1"/>
  <c r="E42" i="8" s="1"/>
  <c r="E38" i="8" s="1"/>
  <c r="I20" i="8"/>
  <c r="I51" i="8" s="1"/>
  <c r="I52" i="8" s="1"/>
  <c r="I28" i="8"/>
  <c r="I37" i="8" s="1"/>
  <c r="I42" i="8" s="1"/>
  <c r="I38" i="8" s="1"/>
  <c r="M20" i="8"/>
  <c r="M51" i="8" s="1"/>
  <c r="M52" i="8" s="1"/>
  <c r="M28" i="8"/>
  <c r="M37" i="8" s="1"/>
  <c r="M42" i="8" s="1"/>
  <c r="M38" i="8" s="1"/>
  <c r="F20" i="8"/>
  <c r="F51" i="8" s="1"/>
  <c r="F52" i="8" s="1"/>
  <c r="F28" i="8"/>
  <c r="F37" i="8" s="1"/>
  <c r="F42" i="8" s="1"/>
  <c r="F38" i="8" s="1"/>
  <c r="J20" i="8"/>
  <c r="J51" i="8" s="1"/>
  <c r="J52" i="8" s="1"/>
  <c r="J28" i="8"/>
  <c r="J37" i="8" s="1"/>
  <c r="J42" i="8" s="1"/>
  <c r="J38" i="8" s="1"/>
  <c r="I9" i="10"/>
  <c r="I10" i="10" s="1"/>
  <c r="G20" i="8"/>
  <c r="G51" i="8" s="1"/>
  <c r="G52" i="8" s="1"/>
  <c r="G28" i="8"/>
  <c r="G37" i="8" s="1"/>
  <c r="G42" i="8" s="1"/>
  <c r="G38" i="8" s="1"/>
  <c r="K20" i="8"/>
  <c r="K51" i="8" s="1"/>
  <c r="K52" i="8" s="1"/>
  <c r="K28" i="8"/>
  <c r="K37" i="8" s="1"/>
  <c r="K42" i="8" s="1"/>
  <c r="K38" i="8" s="1"/>
  <c r="D51" i="8"/>
  <c r="D52" i="8" s="1"/>
  <c r="D28" i="8"/>
  <c r="D37" i="8" s="1"/>
  <c r="D42" i="8" s="1"/>
  <c r="D38" i="8" s="1"/>
  <c r="H20" i="8"/>
  <c r="H51" i="8" s="1"/>
  <c r="H52" i="8" s="1"/>
  <c r="H28" i="8"/>
  <c r="H37" i="8" s="1"/>
  <c r="H42" i="8" s="1"/>
  <c r="H38" i="8" s="1"/>
  <c r="L20" i="8"/>
  <c r="L51" i="8" s="1"/>
  <c r="L52" i="8" s="1"/>
  <c r="L28" i="8"/>
  <c r="L37" i="8" s="1"/>
  <c r="L42" i="8" s="1"/>
  <c r="L38" i="8" s="1"/>
  <c r="M115" i="2" l="1"/>
  <c r="M117" i="2" s="1"/>
  <c r="M96" i="2"/>
  <c r="M109" i="2"/>
  <c r="M111" i="2" s="1"/>
  <c r="L115" i="2"/>
  <c r="L117" i="2" s="1"/>
  <c r="L96" i="2"/>
  <c r="L109" i="2"/>
  <c r="L111" i="2" s="1"/>
  <c r="K115" i="2"/>
  <c r="K117" i="2" s="1"/>
  <c r="K96" i="2"/>
  <c r="K109" i="2"/>
  <c r="K111" i="2" s="1"/>
  <c r="J115" i="2"/>
  <c r="J117" i="2" s="1"/>
  <c r="J109" i="2"/>
  <c r="J111" i="2" s="1"/>
  <c r="J96" i="2"/>
  <c r="I115" i="2"/>
  <c r="I117" i="2" s="1"/>
  <c r="I96" i="2"/>
  <c r="I109" i="2"/>
  <c r="I111" i="2" s="1"/>
  <c r="H115" i="2"/>
  <c r="H117" i="2" s="1"/>
  <c r="H96" i="2"/>
  <c r="H109" i="2"/>
  <c r="H111" i="2" s="1"/>
  <c r="G115" i="2"/>
  <c r="G117" i="2" s="1"/>
  <c r="G96" i="2"/>
  <c r="G109" i="2"/>
  <c r="G111" i="2" s="1"/>
  <c r="F115" i="2"/>
  <c r="F117" i="2" s="1"/>
  <c r="F109" i="2"/>
  <c r="F111" i="2" s="1"/>
  <c r="F96" i="2"/>
  <c r="E115" i="2"/>
  <c r="E117" i="2" s="1"/>
  <c r="E96" i="2"/>
  <c r="E109" i="2"/>
  <c r="E111" i="2" s="1"/>
  <c r="M36" i="9"/>
  <c r="M38" i="9" s="1"/>
  <c r="L36" i="9"/>
  <c r="L38" i="9" s="1"/>
  <c r="K36" i="9"/>
  <c r="K38" i="9" s="1"/>
  <c r="J36" i="9"/>
  <c r="J38" i="9" s="1"/>
  <c r="I36" i="9"/>
  <c r="I38" i="9" s="1"/>
  <c r="H36" i="9"/>
  <c r="H38" i="9" s="1"/>
  <c r="G36" i="9"/>
  <c r="G38" i="9" s="1"/>
</calcChain>
</file>

<file path=xl/comments1.xml><?xml version="1.0" encoding="utf-8"?>
<comments xmlns="http://schemas.openxmlformats.org/spreadsheetml/2006/main">
  <authors>
    <author>jgalindo</author>
  </authors>
  <commentList>
    <comment ref="B6" authorId="0" shapeId="0">
      <text>
        <r>
          <rPr>
            <sz val="8"/>
            <color indexed="81"/>
            <rFont val="Tahoma"/>
            <family val="2"/>
          </rPr>
          <t xml:space="preserve">Ver ley 1530 de 2012 y decreto reglamentarios 1949 de 2012 De acuerdo con los artículos 40 y 133 de la ley 1530 de 2012, los ingresos por asignaciones directas y recursos asignados por los fondos del Sistema General de Regalías computan en la capacidad de pago de las entidades territoriales, solamente para contratar operaciones de crédito público destinadas a financiar proyectos de inversión, previamente definidos por los  OCAD. </t>
        </r>
      </text>
    </comment>
    <comment ref="B8" authorId="0" shapeId="0">
      <text>
        <r>
          <rPr>
            <sz val="8"/>
            <color indexed="81"/>
            <rFont val="Tahoma"/>
            <family val="2"/>
          </rPr>
          <t xml:space="preserve">Ver ley 819 de 2033 y circular 031/2011 Procuraduría General de la Nación
</t>
        </r>
      </text>
    </comment>
    <comment ref="B32" authorId="0" shapeId="0">
      <text>
        <r>
          <rPr>
            <sz val="8"/>
            <color indexed="81"/>
            <rFont val="Tahoma"/>
            <family val="2"/>
          </rPr>
          <t>Restar del valor del crédito los amortizaciones para determinar el saldo de la vigencia.</t>
        </r>
      </text>
    </comment>
  </commentList>
</comments>
</file>

<file path=xl/sharedStrings.xml><?xml version="1.0" encoding="utf-8"?>
<sst xmlns="http://schemas.openxmlformats.org/spreadsheetml/2006/main" count="745" uniqueCount="580">
  <si>
    <t>Cuenta</t>
  </si>
  <si>
    <t>Inicial</t>
  </si>
  <si>
    <t>Definitivo</t>
  </si>
  <si>
    <t>Obligaciones</t>
  </si>
  <si>
    <t>Pagos</t>
  </si>
  <si>
    <t>C30</t>
  </si>
  <si>
    <t>C31</t>
  </si>
  <si>
    <t>C32</t>
  </si>
  <si>
    <t>C33</t>
  </si>
  <si>
    <t>C34</t>
  </si>
  <si>
    <t>C36</t>
  </si>
  <si>
    <t>C39</t>
  </si>
  <si>
    <t>C40</t>
  </si>
  <si>
    <t>C41</t>
  </si>
  <si>
    <t>C42</t>
  </si>
  <si>
    <t>C43</t>
  </si>
  <si>
    <t>C44</t>
  </si>
  <si>
    <t>C45</t>
  </si>
  <si>
    <t>C46</t>
  </si>
  <si>
    <t>C47</t>
  </si>
  <si>
    <t>C48</t>
  </si>
  <si>
    <t>ENTIDAD</t>
  </si>
  <si>
    <t>Periodo</t>
  </si>
  <si>
    <t>Ano</t>
  </si>
  <si>
    <t>Descripción</t>
  </si>
  <si>
    <t>BF_1</t>
  </si>
  <si>
    <t>INGRESOS TOTALES</t>
  </si>
  <si>
    <t>BF_1.1</t>
  </si>
  <si>
    <t>  INGRESOS CORRIENTES</t>
  </si>
  <si>
    <t>BF_1.1.1</t>
  </si>
  <si>
    <t>   TRIBUTARIOS</t>
  </si>
  <si>
    <t>BF_1.1.1.1</t>
  </si>
  <si>
    <t>        Vehículos Automotores (Departamentos, Bogotá y Municipios Fronterizos)</t>
  </si>
  <si>
    <t>BF_1.1.1.2</t>
  </si>
  <si>
    <t>        Impuesto Predial unificado (Municipios y Departamento de San Andrés)</t>
  </si>
  <si>
    <t>BF_1.1.1.3</t>
  </si>
  <si>
    <t>        Impuesto de Industria y Comercio (Municipios y Departamento de San Andrés)</t>
  </si>
  <si>
    <t>BF_1.1.1.4</t>
  </si>
  <si>
    <t>        Registro y Anotación</t>
  </si>
  <si>
    <t>BF_1.1.1.5</t>
  </si>
  <si>
    <t>        Licores</t>
  </si>
  <si>
    <t>BF_1.1.1.6</t>
  </si>
  <si>
    <t>        Cerveza (Departamentos y Bogotá)</t>
  </si>
  <si>
    <t>BF_1.1.1.7</t>
  </si>
  <si>
    <t>        Cigarrillos y Tabaco</t>
  </si>
  <si>
    <t>BF_1.1.1.8</t>
  </si>
  <si>
    <t>        Sobretasa Consumo Gasolina Motor</t>
  </si>
  <si>
    <t>BF_1.1.1.9</t>
  </si>
  <si>
    <t>        Estampillas</t>
  </si>
  <si>
    <t>BF_1.1.1.10</t>
  </si>
  <si>
    <t>        Impuesto de Transporte por oleoductos y gasoductos</t>
  </si>
  <si>
    <t>BF_1.1.1.12</t>
  </si>
  <si>
    <t xml:space="preserve">        Impuesto único a favor de San Andrés (San Andrés)</t>
  </si>
  <si>
    <t>BF_1.1.1.13</t>
  </si>
  <si>
    <t>        Otros Ingresos Tributarios</t>
  </si>
  <si>
    <t>BF_1.1.2</t>
  </si>
  <si>
    <t>   NO TRIBUTARIOS</t>
  </si>
  <si>
    <t>BF_1.1.2.1</t>
  </si>
  <si>
    <t>        Ingresos de la propiedad: Tasas, Derechos, Multas y Sanciones</t>
  </si>
  <si>
    <t>BF_1.1.2.2</t>
  </si>
  <si>
    <t>        Otros no tributarios</t>
  </si>
  <si>
    <t>BF_1.1.3</t>
  </si>
  <si>
    <t>   TRANSFERENCIAS</t>
  </si>
  <si>
    <t>BF_1.1.3.1</t>
  </si>
  <si>
    <t>     Transferencias para Funcionamiento</t>
  </si>
  <si>
    <t>BF_1.1.3.1.1</t>
  </si>
  <si>
    <t>        Del Nivel Nacional</t>
  </si>
  <si>
    <t>BF_1.1.3.1.1.1</t>
  </si>
  <si>
    <t>BF_1.1.3.1.1.2</t>
  </si>
  <si>
    <t>BF_1.1.3.1.2</t>
  </si>
  <si>
    <t>        Del Nivel Departamental</t>
  </si>
  <si>
    <t>BF_1.1.3.1.2.1</t>
  </si>
  <si>
    <t>           De Vehículos Automotores</t>
  </si>
  <si>
    <t>BF_1.1.3.1.2.2</t>
  </si>
  <si>
    <t>           Otras Transferencias del Departamento</t>
  </si>
  <si>
    <t>BF_1.1.3.1.3</t>
  </si>
  <si>
    <t>        Otras transferencias para funcionamiento</t>
  </si>
  <si>
    <t>BF_1.1.3.2</t>
  </si>
  <si>
    <t>     Transferencias para Inversión</t>
  </si>
  <si>
    <t>BF_1.1.3.2.1</t>
  </si>
  <si>
    <t>BF_1.1.3.2.1.1</t>
  </si>
  <si>
    <t>           Sistema General de Participaciones</t>
  </si>
  <si>
    <t>BF_1.1.3.2.1.1.1</t>
  </si>
  <si>
    <t>              Sistema General de Participaciones -Educación</t>
  </si>
  <si>
    <t>BF_1.1.3.2.1.1.2</t>
  </si>
  <si>
    <t>              Sistema General de Participaciones - Salud</t>
  </si>
  <si>
    <t>BF_1.1.3.2.1.1.3</t>
  </si>
  <si>
    <t>              Sistema General de Participaciones  - Agua Potable y Saneamiento Básico</t>
  </si>
  <si>
    <t>BF_1.1.3.2.1.1.4</t>
  </si>
  <si>
    <t>              Sistema General de Participaciones - Propósito General - Forzosa Inversión</t>
  </si>
  <si>
    <t>BF_1.1.3.2.1.1.5</t>
  </si>
  <si>
    <t>              Otras del Sistema General de Participaciones</t>
  </si>
  <si>
    <t>BF_1.1.3.2.1.2</t>
  </si>
  <si>
    <t>           FOSYGA y ETESA</t>
  </si>
  <si>
    <t>BF_1.1.3.2.1.4</t>
  </si>
  <si>
    <t>BF_1.1.3.2.2</t>
  </si>
  <si>
    <t>     Del Nivel Departamental</t>
  </si>
  <si>
    <t>BF_1.1.3.2.3</t>
  </si>
  <si>
    <t>     Otras transferencias para inversión</t>
  </si>
  <si>
    <t>BF_2</t>
  </si>
  <si>
    <t>GASTOS  TOTALES</t>
  </si>
  <si>
    <t>BF_2.1</t>
  </si>
  <si>
    <t>  GASTOS CORRIENTES</t>
  </si>
  <si>
    <t>BF_2.1.1</t>
  </si>
  <si>
    <t>   FUNCIONAMIENTO</t>
  </si>
  <si>
    <t>BF_2.1.1.1</t>
  </si>
  <si>
    <t>        Gastos de Personal  </t>
  </si>
  <si>
    <t>BF_2.1.1.2</t>
  </si>
  <si>
    <t>        Gastos Generales</t>
  </si>
  <si>
    <t>BF_2.1.1.3</t>
  </si>
  <si>
    <t>      Transferencias</t>
  </si>
  <si>
    <t>BF_2.1.1.3.1</t>
  </si>
  <si>
    <t>           Pensiones</t>
  </si>
  <si>
    <t>BF_2.1.1.3.2</t>
  </si>
  <si>
    <t>           A Fonpet</t>
  </si>
  <si>
    <t>BF_2.1.1.3.3</t>
  </si>
  <si>
    <t>           A patrimonios autónomos para provisión de pensiones</t>
  </si>
  <si>
    <t>BF_2.1.1.3.4</t>
  </si>
  <si>
    <t>           A organismos de control</t>
  </si>
  <si>
    <t>BF_2.1.1.3.5</t>
  </si>
  <si>
    <t>           A establecimientos públicos y entidades descentralizadas - nivel territorial</t>
  </si>
  <si>
    <t>BF_2.1.1.3.6</t>
  </si>
  <si>
    <t>           Sentencias y Conciliaciones</t>
  </si>
  <si>
    <t>BF_2.1.1.3.7</t>
  </si>
  <si>
    <t>           Otras Transferencias</t>
  </si>
  <si>
    <t>BF_2.1.1.4</t>
  </si>
  <si>
    <t>        Déficit fiscal de vigencias anteriores por funcionamiento</t>
  </si>
  <si>
    <t>BF_2.1.1.5</t>
  </si>
  <si>
    <t>        Costos y gastos asociados a la operación, producción y comercialización</t>
  </si>
  <si>
    <t>BF_2.1.1.6</t>
  </si>
  <si>
    <t>        Otros gastos de funcionamiento</t>
  </si>
  <si>
    <t>BF_2.1.1.7</t>
  </si>
  <si>
    <t xml:space="preserve">        Reservas Presupuestales de funcionamiento vigencia anterior</t>
  </si>
  <si>
    <t>BF_2.1.2</t>
  </si>
  <si>
    <t>   PAGO DE BONOS PENSIONALES Y CUOTAS PARTES DE BONO PENSIONAL</t>
  </si>
  <si>
    <t>BF_2.1.2.1</t>
  </si>
  <si>
    <t>BF_2.1.3</t>
  </si>
  <si>
    <t>   APORTES AL FONDO DE CONTINGENCIAS DE LAS ENTIDADES ESTATALES</t>
  </si>
  <si>
    <t>BF_2.1.4</t>
  </si>
  <si>
    <t>   GASTOS OPERATIVOS EN SECTORES SOCIALES (remuneración al trabajo, prestaciones, y subsidios en sectores de inversión)</t>
  </si>
  <si>
    <t>BF_2.1.4.1</t>
  </si>
  <si>
    <t>        Educación</t>
  </si>
  <si>
    <t>BF_2.1.4.2</t>
  </si>
  <si>
    <t>        Salud</t>
  </si>
  <si>
    <t>BF_2.1.4.3</t>
  </si>
  <si>
    <t>        Agua potable y saneamiento básico</t>
  </si>
  <si>
    <t>BF_2.1.4.4</t>
  </si>
  <si>
    <t>        Vivienda</t>
  </si>
  <si>
    <t>BF_2.1.4.5</t>
  </si>
  <si>
    <t>        Otros sectores</t>
  </si>
  <si>
    <t>BF_2.1.5</t>
  </si>
  <si>
    <t>   INTERESES Y COMISIONES DE LA DEUDA</t>
  </si>
  <si>
    <t>BF_2.1.5.1</t>
  </si>
  <si>
    <t>        Interna</t>
  </si>
  <si>
    <t>BF_2.1.5.2</t>
  </si>
  <si>
    <t>        Externa</t>
  </si>
  <si>
    <t>BF_3</t>
  </si>
  <si>
    <t>DÉFICIT O AHORRO CORRIENTE</t>
  </si>
  <si>
    <t>BF_4</t>
  </si>
  <si>
    <t>INGRESOS DE CAPITAL</t>
  </si>
  <si>
    <t>BF_4.1</t>
  </si>
  <si>
    <t>  Cofinanciación</t>
  </si>
  <si>
    <t>BF_4.2</t>
  </si>
  <si>
    <t>  Regalías y Compensaciones</t>
  </si>
  <si>
    <t>BF_4.3</t>
  </si>
  <si>
    <t>  Regalías Indirectas</t>
  </si>
  <si>
    <t>BF_4.4</t>
  </si>
  <si>
    <t>  Rendimientos Financieros</t>
  </si>
  <si>
    <t>BF_4.5</t>
  </si>
  <si>
    <t>  Excedentes Financieros</t>
  </si>
  <si>
    <t>BF_4.6</t>
  </si>
  <si>
    <t xml:space="preserve">  Recursos del Balance (Superávit fiscal, Cancelación de reservas)</t>
  </si>
  <si>
    <t>BF_4.7</t>
  </si>
  <si>
    <t>  Recursos que financian reservas presupuestales excepcionales (Ley 819/2003)</t>
  </si>
  <si>
    <t>BF_4.8</t>
  </si>
  <si>
    <t xml:space="preserve">  Venta de Activos</t>
  </si>
  <si>
    <t>BF_4.9</t>
  </si>
  <si>
    <t xml:space="preserve">  Reducción de capital de empresas</t>
  </si>
  <si>
    <t>BF_4.10</t>
  </si>
  <si>
    <t>  Desahorro FONPET</t>
  </si>
  <si>
    <t>BF_4.11</t>
  </si>
  <si>
    <t>  Otros recursos de capital  (donaciones, aprovechamientos y otros)</t>
  </si>
  <si>
    <t>BF_5</t>
  </si>
  <si>
    <t>GASTOS DE CAPITAL</t>
  </si>
  <si>
    <t>BF_5.1</t>
  </si>
  <si>
    <t>  Formación Bruta de Capital (construcción, reparación, mantenimiento, preinversión, otros)</t>
  </si>
  <si>
    <t>BF_5.1.1</t>
  </si>
  <si>
    <t>     Educación</t>
  </si>
  <si>
    <t>BF_5.1.2</t>
  </si>
  <si>
    <t>     Salud</t>
  </si>
  <si>
    <t>BF_5.1.3</t>
  </si>
  <si>
    <t>     Agua potable</t>
  </si>
  <si>
    <t>BF_5.1.4</t>
  </si>
  <si>
    <t>     Vivienda</t>
  </si>
  <si>
    <t>BF_5.1.5</t>
  </si>
  <si>
    <t>     Vías</t>
  </si>
  <si>
    <t>BF_5.1.6</t>
  </si>
  <si>
    <t>     Otros sectores</t>
  </si>
  <si>
    <t>BF_5.1.7</t>
  </si>
  <si>
    <t xml:space="preserve">     Reservas Presupuestales de inversión vigencia anterior</t>
  </si>
  <si>
    <t>BF_5.2</t>
  </si>
  <si>
    <t>  Déficit fiscal de vigencias anteriores por inversión</t>
  </si>
  <si>
    <t>BF_6</t>
  </si>
  <si>
    <t>DÉFICIT O SUPERÁVIT DE CAPITAL</t>
  </si>
  <si>
    <t>BF_7</t>
  </si>
  <si>
    <t>DÉFICIT O SUPERÁVIT TOTAL</t>
  </si>
  <si>
    <t>BF_8</t>
  </si>
  <si>
    <t>FINANCIACIÓN</t>
  </si>
  <si>
    <t>BF_8.1</t>
  </si>
  <si>
    <t>  RECURSOS DEL CRÉDITO</t>
  </si>
  <si>
    <t>BF_8.1.1</t>
  </si>
  <si>
    <t>   Interno</t>
  </si>
  <si>
    <t>BF_8.1.1.1</t>
  </si>
  <si>
    <t>       Desembolsos</t>
  </si>
  <si>
    <t>BF_8.1.1.2</t>
  </si>
  <si>
    <t>       Amortizaciones</t>
  </si>
  <si>
    <t>BF_8.1.2</t>
  </si>
  <si>
    <t>   Externo</t>
  </si>
  <si>
    <t>BF_8.1.2.1</t>
  </si>
  <si>
    <t>BF_8.1.2.2</t>
  </si>
  <si>
    <t>BF_9</t>
  </si>
  <si>
    <t>BALANCE PRIMARIO</t>
  </si>
  <si>
    <t>BF_9.1</t>
  </si>
  <si>
    <t>  DÉFICIT O SUPERÁVIT PRIMARIO</t>
  </si>
  <si>
    <t>BF_9.2</t>
  </si>
  <si>
    <t>  DÉFICIT O SUPERÁVIT PRIMARIO/INTERESES</t>
  </si>
  <si>
    <t>BF_10</t>
  </si>
  <si>
    <t xml:space="preserve">  RESULTADO PRESUPUESTAL SIN INCLUIR RESERVAS PRESUPUESTALES</t>
  </si>
  <si>
    <t>BF_10.1</t>
  </si>
  <si>
    <t> INGRESOS TOTALES SIN INCLUIR RECURSOS PARA RESERVAS PRESUPUESTALES</t>
  </si>
  <si>
    <t>BF_10.2</t>
  </si>
  <si>
    <t> GASTOS TOTALES SIN INCLUIR GASTOS POR RESERVAS PRESUPUESTALES</t>
  </si>
  <si>
    <t>BF_10.3</t>
  </si>
  <si>
    <t xml:space="preserve">  DÉFICIT O SUPERÁVIT PRESUPUESTAL SIN INCLUIR RESERVAS PRESUPUESTALES</t>
  </si>
  <si>
    <t>EJECUCION RESERVAS PRESUPUESTALES VIGENCIA ANTERIOR</t>
  </si>
  <si>
    <t>BF_11.4</t>
  </si>
  <si>
    <t>  DEFICIT O SUPERAVIT RESERVAS PRESUPUESTALES</t>
  </si>
  <si>
    <t>BF_12</t>
  </si>
  <si>
    <t>RESULTADO PRESUPUESTAL INCLUYENDO RESERVAS PRESUPUESTALES</t>
  </si>
  <si>
    <t>BF_12.1</t>
  </si>
  <si>
    <t xml:space="preserve">   INGRESOS TOTALES</t>
  </si>
  <si>
    <t>BF_12.2</t>
  </si>
  <si>
    <t>   GASTOS TOTALES</t>
  </si>
  <si>
    <t>BF_12.3</t>
  </si>
  <si>
    <t>   DÉFICIT O SUPERÁVIT PRESUPUESTAL</t>
  </si>
  <si>
    <t>C1_FUT</t>
  </si>
  <si>
    <t>C2_FUT</t>
  </si>
  <si>
    <t>C3_FUT</t>
  </si>
  <si>
    <t>C4_FUT</t>
  </si>
  <si>
    <t>BF_2.1.1.8</t>
  </si>
  <si>
    <t>BF_5.1.8</t>
  </si>
  <si>
    <t>Codigo</t>
  </si>
  <si>
    <t>Compromisos</t>
  </si>
  <si>
    <t>Sin_Situacion</t>
  </si>
  <si>
    <t>Entidad</t>
  </si>
  <si>
    <t>210205002</t>
  </si>
  <si>
    <t>NOMBRE_ENTIDAD</t>
  </si>
  <si>
    <t>DIVIPOLA</t>
  </si>
  <si>
    <t>TIPO</t>
  </si>
  <si>
    <t>CATEGORIA_ANTERIOR</t>
  </si>
  <si>
    <t>CATEGORIA_ACTUAL</t>
  </si>
  <si>
    <t>CONTRALORIA</t>
  </si>
  <si>
    <t>SALUD</t>
  </si>
  <si>
    <t>EDUCACION</t>
  </si>
  <si>
    <t>INGRESOS</t>
  </si>
  <si>
    <t>FUNCIONAMIENTO</t>
  </si>
  <si>
    <t>INVERSION</t>
  </si>
  <si>
    <t>TOTAL_GASTOS</t>
  </si>
  <si>
    <t>SERVICIO_DEUDA</t>
  </si>
  <si>
    <t>DEUDA</t>
  </si>
  <si>
    <t>ABEJORRAL</t>
  </si>
  <si>
    <t>5002</t>
  </si>
  <si>
    <t>M</t>
  </si>
  <si>
    <t>DEPARTAMENTO NACIONAL DE PLANEACION</t>
  </si>
  <si>
    <t>Código DANE:</t>
  </si>
  <si>
    <t>Vigencia Fiscal:</t>
  </si>
  <si>
    <t>Categoría:</t>
  </si>
  <si>
    <t>Nit:</t>
  </si>
  <si>
    <t>Plan Financiero</t>
  </si>
  <si>
    <t>A2008</t>
  </si>
  <si>
    <t>A2009</t>
  </si>
  <si>
    <t>Millones de pesos</t>
  </si>
  <si>
    <t>Corrientes *</t>
  </si>
  <si>
    <t>Constantes</t>
  </si>
  <si>
    <t>Tasas de Crecimiento</t>
  </si>
  <si>
    <t>Participaciones</t>
  </si>
  <si>
    <t>CUENTA</t>
  </si>
  <si>
    <t>2009/2008</t>
  </si>
  <si>
    <t>Promedio</t>
  </si>
  <si>
    <t>1.  INGRESOS CORRIENTES</t>
  </si>
  <si>
    <t>1.1     INGRESOS TRIBUTARIOS</t>
  </si>
  <si>
    <t>1.1.1. PREDIAL</t>
  </si>
  <si>
    <t>1.1.2. INDUSTRIA Y COMERCIO</t>
  </si>
  <si>
    <t>1.1.3. SOBRETASA A LA GASOLINA</t>
  </si>
  <si>
    <t>1.1.4. OTROS</t>
  </si>
  <si>
    <t>1.2.    INGRESOS NO TRIBUTARIOS</t>
  </si>
  <si>
    <t>1.3.    TRANSFERENCIAS</t>
  </si>
  <si>
    <t>1.3.1.    DEL NIVEL NACIONAL</t>
  </si>
  <si>
    <t>1.3.2.    OTRAS</t>
  </si>
  <si>
    <t>GASTOS TOTALES</t>
  </si>
  <si>
    <t>3.  GASTOS CORRIENTES</t>
  </si>
  <si>
    <t>3.1.    FUNCIONAMIENTO</t>
  </si>
  <si>
    <t>3.1.1.  SERVICIOS PERSONALES</t>
  </si>
  <si>
    <t>3.1.2. GASTOS GENERALES</t>
  </si>
  <si>
    <t>3.1.3. TRANSFERENCIAS PAGADAS</t>
  </si>
  <si>
    <t>3.2.   INTERESES DEUDA PUBLICA</t>
  </si>
  <si>
    <t>DESAHORRO / AHORRO CORRIENTE (1 - 3)</t>
  </si>
  <si>
    <t>2.  INGRESOS DE CAPITAL</t>
  </si>
  <si>
    <t>2.1.  REGALIAS</t>
  </si>
  <si>
    <t>2.2. TRANSFERENCIAS NACIONALES (SGP, etc.)</t>
  </si>
  <si>
    <t>2.3. COFINANCIACION</t>
  </si>
  <si>
    <t>2.4. OTROS</t>
  </si>
  <si>
    <t>4.   GASTOS DE CAPITAL (INVERSION)</t>
  </si>
  <si>
    <t>4.1.1.1.   FORMACION BRUTAL DE CAPITAL FIJO</t>
  </si>
  <si>
    <t>4.1.1.2.   OTROS</t>
  </si>
  <si>
    <t>DEFICIT O SUPERAVIT TOTAL (1 - 3 + 2 - 4)</t>
  </si>
  <si>
    <t>5. FINANCIAMIENTO (5.1 + 5.2)</t>
  </si>
  <si>
    <t>5.1. CREDITO INTERNO Y EXTERNO (5.1.1 - 5.1.2.)</t>
  </si>
  <si>
    <t>5.1.1. DESEMBOLSOS (+)</t>
  </si>
  <si>
    <t>5.1.2. AMORTIZACIONES (-)</t>
  </si>
  <si>
    <t>5.2. RECURSOS BALANCE, VAR. DEPOSITOS, OTROS</t>
  </si>
  <si>
    <t>SALDO DE DEUDA</t>
  </si>
  <si>
    <t>* Información disponible en la página del DNP:</t>
  </si>
  <si>
    <t>A2010</t>
  </si>
  <si>
    <t>2010/2009</t>
  </si>
  <si>
    <t>INGRESOS CORRIENTES</t>
  </si>
  <si>
    <t>RESULTADO PRESUPUESTAL</t>
  </si>
  <si>
    <t>DEFICIT O SUPERAVIT PRESUPUESTAL</t>
  </si>
  <si>
    <t>COD_CUE</t>
  </si>
  <si>
    <t>A</t>
  </si>
  <si>
    <t xml:space="preserve">    INGRESOS TOTALES</t>
  </si>
  <si>
    <t>A0</t>
  </si>
  <si>
    <t>A1000</t>
  </si>
  <si>
    <t>A1010</t>
  </si>
  <si>
    <t>A1020</t>
  </si>
  <si>
    <t>A1030</t>
  </si>
  <si>
    <t>1.1.3. SOBRETASAS A LA GASOLINA</t>
  </si>
  <si>
    <t>A1040</t>
  </si>
  <si>
    <t>A2000</t>
  </si>
  <si>
    <t>A3000</t>
  </si>
  <si>
    <t>A3010</t>
  </si>
  <si>
    <t>A3020</t>
  </si>
  <si>
    <t>B</t>
  </si>
  <si>
    <t xml:space="preserve">     GASTOS TOTALES</t>
  </si>
  <si>
    <t>B0</t>
  </si>
  <si>
    <t>2.  GASTOS CORRIENTES</t>
  </si>
  <si>
    <t>B1000</t>
  </si>
  <si>
    <t>2.1.    FUNCIONAMIENTO</t>
  </si>
  <si>
    <t>B1010</t>
  </si>
  <si>
    <t>2.1.1.  SERVICIOS PERSONALES</t>
  </si>
  <si>
    <t>B1020</t>
  </si>
  <si>
    <t>2.1.2. GASTOS GENERALES</t>
  </si>
  <si>
    <t>B1030</t>
  </si>
  <si>
    <t>B2000</t>
  </si>
  <si>
    <t>2.2.   INTERESES DEUDA PUBLICA</t>
  </si>
  <si>
    <t>B3000</t>
  </si>
  <si>
    <t>C</t>
  </si>
  <si>
    <t>3. DEFICIT O AHORRO CORRIENTE (1-2)</t>
  </si>
  <si>
    <t>D</t>
  </si>
  <si>
    <t>4.  INGRESOS DE CAPITAL</t>
  </si>
  <si>
    <t>D1000</t>
  </si>
  <si>
    <t>4.1. REGALÍAS</t>
  </si>
  <si>
    <t>D2000</t>
  </si>
  <si>
    <t>4.2. TRANSFERENCIAS NACIONALES (SGP, etc.)</t>
  </si>
  <si>
    <t>D3000</t>
  </si>
  <si>
    <t>4.3. COFINANCIACION</t>
  </si>
  <si>
    <t>D4000</t>
  </si>
  <si>
    <t>4.4. OTROS</t>
  </si>
  <si>
    <t>E</t>
  </si>
  <si>
    <t>5.   GASTOS DE CAPITAL (INVERSION)</t>
  </si>
  <si>
    <t>E1000</t>
  </si>
  <si>
    <t>5.1.1.1.   FORMACION BRUTAL DE CAPITAL FIJO</t>
  </si>
  <si>
    <t>E2000</t>
  </si>
  <si>
    <t>5.1.1.2.   OTROS</t>
  </si>
  <si>
    <t>G</t>
  </si>
  <si>
    <t>6. DEFICIT O SUPERAVIT TOTAL (3+4-5)</t>
  </si>
  <si>
    <t>H</t>
  </si>
  <si>
    <t>7. FINANCIAMIENTO</t>
  </si>
  <si>
    <t>H1000</t>
  </si>
  <si>
    <t>7.1. CREDITO NETO</t>
  </si>
  <si>
    <t>H1010</t>
  </si>
  <si>
    <t>7.1.1. DESEMBOLSOS (+)</t>
  </si>
  <si>
    <t>H1020</t>
  </si>
  <si>
    <t>7.1.2. AMORTIZACIONES (-)</t>
  </si>
  <si>
    <t>H2000</t>
  </si>
  <si>
    <t>7.3. VARIACION DE DEPOSITOS, RB Y OTROS</t>
  </si>
  <si>
    <t>CUENTAS DE FINANCIAMIENTO</t>
  </si>
  <si>
    <t>1. CREDITO</t>
  </si>
  <si>
    <t>CONCEPTO</t>
  </si>
  <si>
    <t>1.</t>
  </si>
  <si>
    <t xml:space="preserve">INGRESOS CORRIENTES </t>
  </si>
  <si>
    <t>1.1</t>
  </si>
  <si>
    <t>(+) Ingresos tributarios</t>
  </si>
  <si>
    <t>1.2</t>
  </si>
  <si>
    <t>(+) Ingresos no tributarios</t>
  </si>
  <si>
    <t>1.3</t>
  </si>
  <si>
    <t>1.4</t>
  </si>
  <si>
    <t>1.5</t>
  </si>
  <si>
    <t>(+) Recursos del balance</t>
  </si>
  <si>
    <t>1.6</t>
  </si>
  <si>
    <t>(+) Rendimientos financieros</t>
  </si>
  <si>
    <t>1.7</t>
  </si>
  <si>
    <t>(-) Reservas 819/03 vigencia anterior</t>
  </si>
  <si>
    <t>1.8</t>
  </si>
  <si>
    <t>1.9</t>
  </si>
  <si>
    <t>(-) Rentas titularizadas</t>
  </si>
  <si>
    <t>2.</t>
  </si>
  <si>
    <t>GASTOS DE FUNCIONAMIENTO</t>
  </si>
  <si>
    <t>2.1</t>
  </si>
  <si>
    <t>(+) Gastos de personal</t>
  </si>
  <si>
    <t>2.2</t>
  </si>
  <si>
    <t>(+) Gastos generales</t>
  </si>
  <si>
    <t>2.3</t>
  </si>
  <si>
    <t>(+) Transferencias</t>
  </si>
  <si>
    <t>2.4</t>
  </si>
  <si>
    <t>(+) Pago de déficit de funcionamiento de vigencias anteriores</t>
  </si>
  <si>
    <t>2.5</t>
  </si>
  <si>
    <t xml:space="preserve">(+) Gastos de personal presupuestados como inversión </t>
  </si>
  <si>
    <t>2.6</t>
  </si>
  <si>
    <t>(-) Indemnizaciones por programas de ajuste</t>
  </si>
  <si>
    <t>2.7</t>
  </si>
  <si>
    <t>(-) Reservas 819/03 vigencia anterior (funcionamiento)</t>
  </si>
  <si>
    <t>3.</t>
  </si>
  <si>
    <t>AHORRO OPERACIONAL (1-2)</t>
  </si>
  <si>
    <t>4.</t>
  </si>
  <si>
    <t>INFLACION PROYECTADA POR EL BANCO DE LA REPUBLICA</t>
  </si>
  <si>
    <t>5.</t>
  </si>
  <si>
    <t>SALDO DE DEUDA A 31 DE DICIEMBRE</t>
  </si>
  <si>
    <t>6.</t>
  </si>
  <si>
    <t xml:space="preserve">INTERESES DE LA DEUDA </t>
  </si>
  <si>
    <t>Intereses causados en la vigencia por pagar</t>
  </si>
  <si>
    <t>Intereses de los creditos de corto plazo + sobregiro + mora</t>
  </si>
  <si>
    <t>7.</t>
  </si>
  <si>
    <t xml:space="preserve">AMORTIZACIONES </t>
  </si>
  <si>
    <t>8.</t>
  </si>
  <si>
    <t>SITUACIÓN DEL NUEVO CREDITO</t>
  </si>
  <si>
    <t>8.1</t>
  </si>
  <si>
    <t>Valor total del Nuevo Crédito</t>
  </si>
  <si>
    <t>8.2</t>
  </si>
  <si>
    <t xml:space="preserve">Amortizaciones del nuevo credito </t>
  </si>
  <si>
    <t>8.3</t>
  </si>
  <si>
    <t xml:space="preserve">Intereses del nuevo credito </t>
  </si>
  <si>
    <t>8.4</t>
  </si>
  <si>
    <t xml:space="preserve">Saldo del nuevo credito </t>
  </si>
  <si>
    <t>9.</t>
  </si>
  <si>
    <t>CALCULO INDICADORES</t>
  </si>
  <si>
    <t>9.1</t>
  </si>
  <si>
    <t>TOTAL INTERESES   = ( 6 + 8.3 )</t>
  </si>
  <si>
    <t>9.2</t>
  </si>
  <si>
    <t>SALDO DEUDA NETO CON NUEVO CREDITO = ( 5 + 8.1 - 8.2 - 7)</t>
  </si>
  <si>
    <t>9.3</t>
  </si>
  <si>
    <t>9.4</t>
  </si>
  <si>
    <t>9.5</t>
  </si>
  <si>
    <t>ESTADO ACTUAL DE LA ENTIDAD (SEMÁFORO INTERESES)</t>
  </si>
  <si>
    <t>9.6</t>
  </si>
  <si>
    <t>ESTADO ACTUAL DE LA ENTIDAD (SEMÁFORO SALDO DE DEUDA)</t>
  </si>
  <si>
    <t>9.7</t>
  </si>
  <si>
    <t>CAPACIDAD DE ENDEUDAMIENTO (SEMAFORO)</t>
  </si>
  <si>
    <t>SUPERAVIT PRIMARIO</t>
  </si>
  <si>
    <t>RECURSOS DE CAPITAL</t>
  </si>
  <si>
    <t>GASTOS DE INVERSION</t>
  </si>
  <si>
    <t>INDICADOR (superavit primario / Intereses) &gt; = 100</t>
  </si>
  <si>
    <t>Servicio</t>
  </si>
  <si>
    <t>Intereses</t>
  </si>
  <si>
    <t>2.3.   OTROS GASTOS CORRIENTES</t>
  </si>
  <si>
    <t>2.1.3. TRANSFERENCIAS PAGADAS Y OTROS</t>
  </si>
  <si>
    <t>SOSTENIBILIDAD = SALDO / INGRESOS CORRIENTES  = (9.2 / 1 ): SD / IC &lt;= 80%</t>
  </si>
  <si>
    <t>SOLVENCIA = INTERESES / AHORRO OPERACIONAL= ( 9.1 / 3 ):  I / AO &lt;= 40%</t>
  </si>
  <si>
    <t>(+) Sistema General de Participaciones (Libre dest. +  APSB + Propósito General)</t>
  </si>
  <si>
    <t>2. RECURSOS DEL BALANCE + VENTA DE ACTIVOS</t>
  </si>
  <si>
    <t>LEY 819 DE 2003 (millones de pesos)</t>
  </si>
  <si>
    <t>1  INGRESOS TOTALES</t>
  </si>
  <si>
    <t>1.1  INGRESOS CORRIENTES</t>
  </si>
  <si>
    <t>1.1.1  TRIBUTARIOS</t>
  </si>
  <si>
    <t>1.1.1.1  CERVEZA</t>
  </si>
  <si>
    <t>1.1.1.2  LICORES</t>
  </si>
  <si>
    <t>1.1.1.3  CIGARRILLOS Y TABACO</t>
  </si>
  <si>
    <t>1.1.1.4  REGISTRO Y ANOTACION</t>
  </si>
  <si>
    <t>1.1.1.5  VEHICULOS AUTOMOTORES</t>
  </si>
  <si>
    <t>1.1.1.6  SOBRETASA A LA GASOLINA</t>
  </si>
  <si>
    <t>1.1.1.7  OTROS</t>
  </si>
  <si>
    <t>1.1.2  NO TRIBUTARIOS</t>
  </si>
  <si>
    <t>1.1.3  TRANSFERENCIAS CORRIENTES</t>
  </si>
  <si>
    <t>1.1.3.1  DEL NIVEL NACIONAL</t>
  </si>
  <si>
    <t>1.1.3.2  OTRAS</t>
  </si>
  <si>
    <t>2  GASTOS TOTALES</t>
  </si>
  <si>
    <t>2.1  GASTOS CORRIENTES</t>
  </si>
  <si>
    <t>2.1.1  FUNCIONAMIENTO</t>
  </si>
  <si>
    <t>2.1.1.1  SERVICIOS PERSONALES</t>
  </si>
  <si>
    <t>2.1.1.2  GASTOS GENERALES</t>
  </si>
  <si>
    <t>2.1.1.3  TRANSFERENCIAS (NOMINA Y A ENTIDADES)</t>
  </si>
  <si>
    <t>2.1.2  INTERESES DE DEUDA PUBLICA</t>
  </si>
  <si>
    <t>2.1.2.1  EXTERNA</t>
  </si>
  <si>
    <t>2.1.2.2  INTERNA</t>
  </si>
  <si>
    <t>4.1.  TRANSFERENCIAS</t>
  </si>
  <si>
    <t>4.1.1  DEL NIVEL NACIONAL</t>
  </si>
  <si>
    <t>4.1.2  OTRAS</t>
  </si>
  <si>
    <t>4.2.  COFINANCIACION</t>
  </si>
  <si>
    <t>4.3.  REGALIAS</t>
  </si>
  <si>
    <t>4.4.  OTROS</t>
  </si>
  <si>
    <t>5.  GASTOS DE CAPITAL</t>
  </si>
  <si>
    <t>5.1  FORMACION BRUTA DE CAPITAL FIJO</t>
  </si>
  <si>
    <t>5.2  INVERSION SOCIAL, TRANSFERENCIAS DE CAPITAL Y OTROS</t>
  </si>
  <si>
    <t>6.  (DEFICIT)/SUPERAVIT TOTAL</t>
  </si>
  <si>
    <t>7.  FINANCIAMIENTO</t>
  </si>
  <si>
    <t>7.1  CREDITO EXTERNO NETO</t>
  </si>
  <si>
    <t>7.1.1  DESEMBOLSOS (+)</t>
  </si>
  <si>
    <t>7.1.2  AMORTIZACIONES (-)</t>
  </si>
  <si>
    <t>7.2  CREDITO INTERNO NETO</t>
  </si>
  <si>
    <t>7.2.1  DESEMBOLSOS (+)</t>
  </si>
  <si>
    <t>7.2.2  AMORTIZACIONES (-)</t>
  </si>
  <si>
    <t>7.3  VARIACION DE DEPOSITOS Y OTROS</t>
  </si>
  <si>
    <t>SALDO DE DEUDA FINANCIERA</t>
  </si>
  <si>
    <t>3  (DESAHORRO)/AHORRO CORRIENTE</t>
  </si>
  <si>
    <t>Departamento</t>
  </si>
  <si>
    <t>Municipio</t>
  </si>
  <si>
    <t>CONTRALORIA GENERAL DE LA REPUBLICA</t>
  </si>
  <si>
    <t>1.1.9. OTROS</t>
  </si>
  <si>
    <t>1.1.8.  VEHICULOS AUTOMOTORES</t>
  </si>
  <si>
    <t>1.1.7.  REGISTRO Y ANOTACION</t>
  </si>
  <si>
    <t>1.1.6.  CIGARRILLOS Y TABACO</t>
  </si>
  <si>
    <t>1.1.5.  LICORES</t>
  </si>
  <si>
    <t>1.1.4.  CERVEZA</t>
  </si>
  <si>
    <t xml:space="preserve">Plan Financiero (millones de $ corrientes) </t>
  </si>
  <si>
    <t>           SGP - Propósito General - Libre destinación - Municipios categorías 4, 5 y 6</t>
  </si>
  <si>
    <t>SALDO DE LA DEUDA</t>
  </si>
  <si>
    <t>Balance Financiero (millones de $ corrientes)</t>
  </si>
  <si>
    <t>http://www.dnp.gov.co/Programas/DesarrolloTerritorial/FinanzasP%C3%BAblicasTerritoriales/EjecucionesPresupuestales.aspx</t>
  </si>
  <si>
    <t>A2011</t>
  </si>
  <si>
    <t>2011/2010</t>
  </si>
  <si>
    <t xml:space="preserve">           Otras transferencias </t>
  </si>
  <si>
    <t>Capacidad de Endeudamiento 2012 (millones de pesos)</t>
  </si>
  <si>
    <t xml:space="preserve">(+) Regalías </t>
  </si>
  <si>
    <t>6.1</t>
  </si>
  <si>
    <t>6.2</t>
  </si>
  <si>
    <t>(-) Ingresos que soportan las vigencias futuras (Inversión)</t>
  </si>
  <si>
    <t>TI.A.2.6.2.5</t>
  </si>
  <si>
    <t>Sector Descentralizado</t>
  </si>
  <si>
    <t>TI.A.2.6.2.6</t>
  </si>
  <si>
    <t>Sector Privado</t>
  </si>
  <si>
    <t>VERDE</t>
  </si>
  <si>
    <t>CONCEPTOS</t>
  </si>
  <si>
    <t>DESCRIPCION</t>
  </si>
  <si>
    <t>Tipo de Vigencia</t>
  </si>
  <si>
    <t>Número del acto administrativo de autorizaciones de vigencias futuras</t>
  </si>
  <si>
    <t>Fecha del acto administrativo de autorización de las vigencias futuras</t>
  </si>
  <si>
    <t>Concepto de Gasto autorizado</t>
  </si>
  <si>
    <t>Establezca el tipo de vigencia Futura (Ordinaria, Extraordinaria)</t>
  </si>
  <si>
    <t>Escriba el número de acto administrativo.  Tal como aperece en el acuerdo u ordenanza.  P.e. 001.  Omita el nombre del tipo de acto administravo</t>
  </si>
  <si>
    <t xml:space="preserve">Escriba la fecha del acto administrativo </t>
  </si>
  <si>
    <t>Registre el concepto del gasto autorizado establecido en el acto administrativo</t>
  </si>
  <si>
    <t>Registre el monto total del gasto autorizado con vigencias futuras</t>
  </si>
  <si>
    <t>Monto Aprobado de vigencia futura para el 2012</t>
  </si>
  <si>
    <t>Monto Aprobado de vigencia futura para el 2013</t>
  </si>
  <si>
    <t>Monto Aprobado de vigencia futura para el 2014</t>
  </si>
  <si>
    <t>Monto Aprobado de vigencia futura para el 2015</t>
  </si>
  <si>
    <t>Monto Aprobado de vigencia futura para el 2016</t>
  </si>
  <si>
    <t>Monto Aprobado de vigencia futura para el 2017</t>
  </si>
  <si>
    <t>Monto Aprobado de vigencia futura para el 2018</t>
  </si>
  <si>
    <t>Monto Aprobado de vigencia futura para el 2019</t>
  </si>
  <si>
    <t>Monto Aprobado de vigencia futura para el 2020</t>
  </si>
  <si>
    <t>Monto Aprobado de vigencia futura para el 2021</t>
  </si>
  <si>
    <t>Monto Aprobado de vigencia futura para el 2022</t>
  </si>
  <si>
    <t>Monto Aprobado de vigencia futura para el 2023</t>
  </si>
  <si>
    <t>Monto Aprobado de vigencia futura para el 2024</t>
  </si>
  <si>
    <t>Monto Aprobado de vigencia futura para el 2025</t>
  </si>
  <si>
    <t>Monto Aprobado de vigencia futura para el 2026</t>
  </si>
  <si>
    <t>Monto Aprobado de vigencia futura para el 2027</t>
  </si>
  <si>
    <t>Monto Aprobado de vigencia futura para el 2028</t>
  </si>
  <si>
    <t>Monto Aprobado de vigencia futura para el 2029</t>
  </si>
  <si>
    <t>Monto Aprobado de vigencia futura para el 2030</t>
  </si>
  <si>
    <t>ORDEN</t>
  </si>
  <si>
    <t>SECTOR DE INVERSIÖN</t>
  </si>
  <si>
    <t>Monto Total Autorizado VF</t>
  </si>
  <si>
    <t>Inversión (millones de pesos)</t>
  </si>
  <si>
    <t>FUENTES DE FINANCIACION</t>
  </si>
  <si>
    <t>CAUCA</t>
  </si>
  <si>
    <t>MIRANDA</t>
  </si>
  <si>
    <t>SEXTA</t>
  </si>
  <si>
    <t>891500841-6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</si>
</sst>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3" formatCode="_(* #,##0.00_);_(* \(#,##0.00\);_(* &quot;-&quot;??_);_(@_)"/>
    <numFmt numFmtId="164" formatCode="#,##0.000"/>
    <numFmt numFmtId="165" formatCode="_(* #,##0.000_);_(* \(#,##0.000\);_(* &quot;-&quot;??_);_(@_)"/>
    <numFmt numFmtId="166" formatCode="_ * #,##0_ ;_ * \-#,##0_ ;_ * &quot;-&quot;??_ ;_ @_ "/>
    <numFmt numFmtId="167" formatCode="0.00000"/>
    <numFmt numFmtId="168" formatCode="_ * #,##0.00_ ;_ * \-#,##0.00_ ;_ * &quot;-&quot;??_ ;_ @_ "/>
    <numFmt numFmtId="169" formatCode="_-* #,##0.000\ _p_t_a_-;\-* #,##0.000\ _p_t_a_-;_-* &quot;-&quot;??\ _p_t_a_-;_-@_-"/>
    <numFmt numFmtId="170" formatCode="_(* #,##0_);_(* \(#,##0\);_(* &quot;-&quot;??_);_(@_)"/>
    <numFmt numFmtId="171" formatCode="0.0"/>
    <numFmt numFmtId="172" formatCode="_ * #,##0.0_ ;_ * \-#,##0.0_ ;_ * &quot;-&quot;??_ ;_ @_ "/>
    <numFmt numFmtId="173" formatCode="_ * #,##0.0_ ;_ * \-#,##0.0_ ;_ * &quot;-&quot;?_ ;_ @_ "/>
    <numFmt numFmtId="174" formatCode="0.0%"/>
    <numFmt numFmtId="175" formatCode="\$#,##0.00\ ;\(\$#,##0.00\)"/>
    <numFmt numFmtId="176" formatCode="_([$€-2]* #,##0.00_);_([$€-2]* \(#,##0.00\);_([$€-2]* &quot;-&quot;??_)"/>
    <numFmt numFmtId="177" formatCode="#.##000"/>
    <numFmt numFmtId="178" formatCode="_-* #,##0\ _P_t_s_-;\-* #,##0\ _P_t_s_-;_-* &quot;-&quot;\ _P_t_s_-;_-@_-"/>
    <numFmt numFmtId="179" formatCode="0_)"/>
    <numFmt numFmtId="180" formatCode="\$#,#00"/>
    <numFmt numFmtId="181" formatCode="_-* #,##0\ &quot;Pts&quot;_-;\-* #,##0\ &quot;Pts&quot;_-;_-* &quot;-&quot;\ &quot;Pts&quot;_-;_-@_-"/>
    <numFmt numFmtId="182" formatCode="&quot;$&quot;#,##0;\-&quot;$&quot;#,##0"/>
    <numFmt numFmtId="183" formatCode="#,##0."/>
    <numFmt numFmtId="184" formatCode="_(* #,##0.0000000_);_(* \(#,##0.0000000\);_(* &quot;-&quot;??_);_(@_)"/>
    <numFmt numFmtId="185" formatCode="_(* #,##0.000000_);_(* \(#,##0.000000\);_(* &quot;-&quot;??_);_(@_)"/>
    <numFmt numFmtId="186" formatCode="#,##0.000;\-#,##0.000"/>
    <numFmt numFmtId="187" formatCode="%#,#00"/>
    <numFmt numFmtId="188" formatCode="General_)"/>
    <numFmt numFmtId="189" formatCode="&quot;$&quot;\ #,##0;\-&quot;$&quot;\ #,##0"/>
    <numFmt numFmtId="190" formatCode="_(* #,##0.0_);_(* \(#,##0.0\);_(* &quot;-&quot;??_);_(@_)"/>
    <numFmt numFmtId="191" formatCode="_-* #,##0.00\ _€_-;\-* #,##0.00\ _€_-;_-* &quot;-&quot;??\ _€_-;_-@_-"/>
    <numFmt numFmtId="192" formatCode="_-* #,##0\ _€_-;\-* #,##0\ _€_-;_-* &quot;-&quot;??\ _€_-;_-@_-"/>
    <numFmt numFmtId="193" formatCode="_-* #,##0.00\ _P_t_s_-;\-* #,##0.00\ _P_t_s_-;_-* &quot;-&quot;??\ _P_t_s_-;_-@_-"/>
  </numFmts>
  <fonts count="81">
    <font>
      <sz val="11"/>
      <color indexed="8"/>
      <name val="Calibri"/>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8"/>
      <name val="Arial Narrow"/>
      <family val="2"/>
    </font>
    <font>
      <b/>
      <sz val="12"/>
      <color indexed="9"/>
      <name val="Arial Narrow"/>
      <family val="2"/>
    </font>
    <font>
      <b/>
      <sz val="10"/>
      <name val="Arial Narrow"/>
      <family val="2"/>
    </font>
    <font>
      <sz val="10"/>
      <name val="Arial Narrow"/>
      <family val="2"/>
    </font>
    <font>
      <b/>
      <sz val="10"/>
      <color indexed="9"/>
      <name val="Arial Narrow"/>
      <family val="2"/>
    </font>
    <font>
      <sz val="11"/>
      <color indexed="8"/>
      <name val="Calibri"/>
      <family val="2"/>
    </font>
    <font>
      <b/>
      <sz val="10"/>
      <name val="Arial"/>
      <family val="2"/>
    </font>
    <font>
      <u/>
      <sz val="9"/>
      <color theme="10"/>
      <name val="Arial"/>
      <family val="2"/>
    </font>
    <font>
      <b/>
      <sz val="9"/>
      <name val="Arial Narrow"/>
      <family val="2"/>
    </font>
    <font>
      <sz val="9"/>
      <name val="Arial Narrow"/>
      <family val="2"/>
    </font>
    <font>
      <sz val="9"/>
      <color indexed="8"/>
      <name val="Arial Narrow"/>
      <family val="2"/>
    </font>
    <font>
      <sz val="11"/>
      <color indexed="8"/>
      <name val="Arial Narrow"/>
      <family val="2"/>
    </font>
    <font>
      <sz val="9.5"/>
      <name val="Arial Narrow"/>
      <family val="2"/>
    </font>
    <font>
      <b/>
      <sz val="9.5"/>
      <color indexed="8"/>
      <name val="Arial Narrow"/>
      <family val="2"/>
    </font>
    <font>
      <sz val="9.5"/>
      <color indexed="8"/>
      <name val="Arial Narrow"/>
      <family val="2"/>
    </font>
    <font>
      <b/>
      <sz val="12"/>
      <name val="Arial Narrow"/>
      <family val="2"/>
    </font>
    <font>
      <u/>
      <sz val="10"/>
      <color theme="10"/>
      <name val="Arial Narrow"/>
      <family val="2"/>
    </font>
    <font>
      <sz val="11"/>
      <name val="Arial Narrow"/>
      <family val="2"/>
    </font>
    <font>
      <sz val="10"/>
      <name val="Arial"/>
      <family val="2"/>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
      <color indexed="8"/>
      <name val="Courier"/>
      <family val="3"/>
    </font>
    <font>
      <sz val="1"/>
      <color indexed="8"/>
      <name val="Courier"/>
      <family val="3"/>
    </font>
    <font>
      <b/>
      <i/>
      <sz val="1"/>
      <color indexed="8"/>
      <name val="Courier"/>
      <family val="3"/>
    </font>
    <font>
      <sz val="10"/>
      <name val="BERNHARD"/>
    </font>
    <font>
      <sz val="8"/>
      <color indexed="10"/>
      <name val="BERNHARD"/>
    </font>
    <font>
      <sz val="12"/>
      <name val="Arial MT"/>
    </font>
    <font>
      <sz val="14"/>
      <color rgb="FFFF0000"/>
      <name val="Arial"/>
      <family val="2"/>
    </font>
    <font>
      <b/>
      <sz val="10"/>
      <color theme="4" tint="-0.499984740745262"/>
      <name val="Arial"/>
      <family val="2"/>
    </font>
    <font>
      <sz val="8"/>
      <color indexed="8"/>
      <name val="Arial Narrow"/>
      <family val="2"/>
    </font>
    <font>
      <u/>
      <sz val="9"/>
      <color theme="10"/>
      <name val="Arial Narrow"/>
      <family val="2"/>
    </font>
    <font>
      <b/>
      <sz val="8"/>
      <name val="Arial Narrow"/>
      <family val="2"/>
    </font>
    <font>
      <b/>
      <sz val="10"/>
      <color indexed="8"/>
      <name val="Arial Narrow"/>
      <family val="2"/>
    </font>
    <font>
      <sz val="8"/>
      <color indexed="81"/>
      <name val="Tahoma"/>
      <family val="2"/>
    </font>
    <font>
      <b/>
      <sz val="12"/>
      <color rgb="FFFFFF00"/>
      <name val="Arial Narrow"/>
      <family val="2"/>
    </font>
    <font>
      <b/>
      <sz val="11"/>
      <color rgb="FFFFFF00"/>
      <name val="Arial Narrow"/>
      <family val="2"/>
    </font>
    <font>
      <b/>
      <sz val="10"/>
      <color rgb="FFFFFF00"/>
      <name val="Arial Narrow"/>
      <family val="2"/>
    </font>
    <font>
      <b/>
      <sz val="8"/>
      <color rgb="FFFFFF00"/>
      <name val="Arial Narrow"/>
      <family val="2"/>
    </font>
    <font>
      <sz val="11"/>
      <color rgb="FFFFFF00"/>
      <name val="Calibri"/>
      <family val="2"/>
    </font>
    <font>
      <b/>
      <sz val="11"/>
      <name val="Arial Narrow"/>
      <family val="2"/>
    </font>
    <font>
      <sz val="8"/>
      <name val="Verdana"/>
      <family val="2"/>
    </font>
    <font>
      <sz val="8"/>
      <name val="MS Sans Serif"/>
      <family val="2"/>
    </font>
    <font>
      <sz val="10"/>
      <name val="MS Sans Serif"/>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F3151"/>
        <bgColor indexed="64"/>
      </patternFill>
    </fill>
    <fill>
      <patternFill patternType="solid">
        <fgColor rgb="FF666699"/>
        <bgColor indexed="64"/>
      </patternFill>
    </fill>
    <fill>
      <patternFill patternType="solid">
        <fgColor rgb="FFCCCCFF"/>
        <bgColor indexed="64"/>
      </patternFill>
    </fill>
    <fill>
      <patternFill patternType="solid">
        <fgColor rgb="FF003366"/>
        <bgColor indexed="64"/>
      </patternFill>
    </fill>
    <fill>
      <patternFill patternType="solid">
        <fgColor indexed="9"/>
        <bgColor indexed="64"/>
      </patternFill>
    </fill>
    <fill>
      <patternFill patternType="solid">
        <fgColor theme="0"/>
        <bgColor indexed="8"/>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666699"/>
      </left>
      <right style="thin">
        <color rgb="FF666699"/>
      </right>
      <top style="thin">
        <color rgb="FF666699"/>
      </top>
      <bottom style="thin">
        <color rgb="FF666699"/>
      </bottom>
      <diagonal/>
    </border>
    <border>
      <left style="medium">
        <color rgb="FF666699"/>
      </left>
      <right style="thin">
        <color rgb="FF666699"/>
      </right>
      <top style="thin">
        <color rgb="FF666699"/>
      </top>
      <bottom style="thin">
        <color rgb="FF666699"/>
      </bottom>
      <diagonal/>
    </border>
    <border>
      <left style="thin">
        <color rgb="FF666699"/>
      </left>
      <right/>
      <top style="thin">
        <color rgb="FF666699"/>
      </top>
      <bottom style="thin">
        <color rgb="FF666699"/>
      </bottom>
      <diagonal/>
    </border>
    <border>
      <left style="thin">
        <color rgb="FF666699"/>
      </left>
      <right style="thin">
        <color rgb="FF666699"/>
      </right>
      <top style="thin">
        <color rgb="FF666699"/>
      </top>
      <bottom style="medium">
        <color rgb="FF666699"/>
      </bottom>
      <diagonal/>
    </border>
    <border>
      <left style="medium">
        <color rgb="FF666699"/>
      </left>
      <right style="thin">
        <color rgb="FF666699"/>
      </right>
      <top style="thin">
        <color rgb="FF666699"/>
      </top>
      <bottom style="medium">
        <color rgb="FF666699"/>
      </bottom>
      <diagonal/>
    </border>
    <border>
      <left style="thin">
        <color rgb="FF666699"/>
      </left>
      <right style="thin">
        <color rgb="FF666699"/>
      </right>
      <top/>
      <bottom style="thin">
        <color rgb="FF666699"/>
      </bottom>
      <diagonal/>
    </border>
    <border>
      <left style="medium">
        <color rgb="FF666699"/>
      </left>
      <right style="thin">
        <color rgb="FF666699"/>
      </right>
      <top/>
      <bottom style="thin">
        <color rgb="FF666699"/>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diagonal/>
    </border>
    <border>
      <left/>
      <right style="thin">
        <color rgb="FF666699"/>
      </right>
      <top/>
      <bottom style="thin">
        <color rgb="FF666699"/>
      </bottom>
      <diagonal/>
    </border>
    <border>
      <left style="thin">
        <color rgb="FF666699"/>
      </left>
      <right/>
      <top/>
      <bottom style="thin">
        <color rgb="FF666699"/>
      </bottom>
      <diagonal/>
    </border>
    <border>
      <left/>
      <right/>
      <top/>
      <bottom style="thin">
        <color rgb="FF666699"/>
      </bottom>
      <diagonal/>
    </border>
    <border>
      <left/>
      <right/>
      <top/>
      <bottom style="thin">
        <color theme="0"/>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double">
        <color indexed="64"/>
      </top>
      <bottom/>
      <diagonal/>
    </border>
    <border>
      <left/>
      <right style="thin">
        <color rgb="FF666699"/>
      </right>
      <top style="thin">
        <color rgb="FF666699"/>
      </top>
      <bottom style="thin">
        <color rgb="FF666699"/>
      </bottom>
      <diagonal/>
    </border>
    <border>
      <left style="thin">
        <color rgb="FF666699"/>
      </left>
      <right style="thin">
        <color indexed="64"/>
      </right>
      <top style="thin">
        <color rgb="FF666699"/>
      </top>
      <bottom style="thin">
        <color rgb="FF666699"/>
      </bottom>
      <diagonal/>
    </border>
    <border>
      <left style="thin">
        <color rgb="FF666699"/>
      </left>
      <right style="thin">
        <color indexed="64"/>
      </right>
      <top/>
      <bottom style="thin">
        <color rgb="FF666699"/>
      </bottom>
      <diagonal/>
    </border>
    <border>
      <left/>
      <right/>
      <top style="thin">
        <color rgb="FF666699"/>
      </top>
      <bottom style="thin">
        <color rgb="FF666699"/>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rgb="FF666699"/>
      </bottom>
      <diagonal/>
    </border>
    <border>
      <left style="thin">
        <color indexed="64"/>
      </left>
      <right style="thin">
        <color indexed="64"/>
      </right>
      <top style="thin">
        <color rgb="FF666699"/>
      </top>
      <bottom style="thin">
        <color rgb="FF666699"/>
      </bottom>
      <diagonal/>
    </border>
    <border>
      <left style="thin">
        <color indexed="64"/>
      </left>
      <right style="thin">
        <color indexed="64"/>
      </right>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rgb="FF666699"/>
      </right>
      <top/>
      <bottom style="thin">
        <color indexed="64"/>
      </bottom>
      <diagonal/>
    </border>
    <border>
      <left style="thin">
        <color rgb="FF666699"/>
      </left>
      <right style="thin">
        <color rgb="FF666699"/>
      </right>
      <top/>
      <bottom style="thin">
        <color indexed="64"/>
      </bottom>
      <diagonal/>
    </border>
    <border>
      <left style="thin">
        <color rgb="FF666699"/>
      </left>
      <right style="thin">
        <color indexed="64"/>
      </right>
      <top/>
      <bottom style="thin">
        <color indexed="64"/>
      </bottom>
      <diagonal/>
    </border>
    <border>
      <left style="thin">
        <color rgb="FF666699"/>
      </left>
      <right style="thin">
        <color indexed="64"/>
      </right>
      <top style="thin">
        <color theme="0"/>
      </top>
      <bottom style="thin">
        <color rgb="FF666699"/>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54"/>
      </left>
      <right style="thin">
        <color indexed="54"/>
      </right>
      <top style="thin">
        <color indexed="54"/>
      </top>
      <bottom style="thin">
        <color indexed="5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54"/>
      </left>
      <right style="thin">
        <color indexed="54"/>
      </right>
      <top style="thin">
        <color indexed="54"/>
      </top>
      <bottom style="thin">
        <color indexed="54"/>
      </bottom>
      <diagonal/>
    </border>
  </borders>
  <cellStyleXfs count="355">
    <xf numFmtId="0" fontId="0" fillId="0" borderId="0"/>
    <xf numFmtId="43" fontId="26"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6" fillId="0" borderId="0" applyFont="0" applyFill="0" applyBorder="0" applyAlignment="0" applyProtection="0"/>
    <xf numFmtId="0" fontId="19" fillId="0" borderId="0"/>
    <xf numFmtId="0" fontId="19" fillId="0" borderId="0"/>
    <xf numFmtId="0" fontId="20" fillId="0" borderId="0"/>
    <xf numFmtId="9" fontId="26" fillId="0" borderId="0" applyFont="0" applyFill="0" applyBorder="0" applyAlignment="0" applyProtection="0"/>
    <xf numFmtId="0" fontId="19" fillId="0" borderId="0"/>
    <xf numFmtId="0" fontId="19" fillId="0" borderId="0"/>
    <xf numFmtId="0"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0" fontId="28" fillId="0" borderId="0" applyNumberFormat="0" applyFill="0" applyBorder="0" applyAlignment="0" applyProtection="0">
      <alignment vertical="top"/>
      <protection locked="0"/>
    </xf>
    <xf numFmtId="0" fontId="20" fillId="0" borderId="0"/>
    <xf numFmtId="164" fontId="19" fillId="0" borderId="0" applyFont="0" applyFill="0" applyBorder="0" applyAlignment="0" applyProtection="0"/>
    <xf numFmtId="164" fontId="19" fillId="0" borderId="0" applyFont="0" applyFill="0" applyBorder="0" applyAlignment="0" applyProtection="0"/>
    <xf numFmtId="0" fontId="39" fillId="0" borderId="0"/>
    <xf numFmtId="169" fontId="19" fillId="0" borderId="0" applyFont="0" applyFill="0" applyBorder="0" applyAlignment="0" applyProtection="0"/>
    <xf numFmtId="0" fontId="20" fillId="0" borderId="0"/>
    <xf numFmtId="164" fontId="19" fillId="0" borderId="0" applyFont="0" applyFill="0" applyBorder="0" applyAlignment="0" applyProtection="0"/>
    <xf numFmtId="164" fontId="19" fillId="0" borderId="0" applyFont="0" applyFill="0" applyBorder="0" applyAlignment="0" applyProtection="0"/>
    <xf numFmtId="0" fontId="41" fillId="0" borderId="0" applyProtection="0"/>
    <xf numFmtId="0" fontId="41" fillId="0" borderId="0"/>
    <xf numFmtId="0" fontId="41" fillId="0" borderId="28" applyProtection="0"/>
    <xf numFmtId="2" fontId="41" fillId="0" borderId="0" applyProtection="0"/>
    <xf numFmtId="4" fontId="41" fillId="0" borderId="0" applyProtection="0"/>
    <xf numFmtId="0" fontId="42" fillId="0" borderId="0" applyProtection="0"/>
    <xf numFmtId="0" fontId="43" fillId="0" borderId="0" applyProtection="0"/>
    <xf numFmtId="175" fontId="41" fillId="0" borderId="0" applyProtection="0"/>
    <xf numFmtId="0" fontId="41" fillId="0" borderId="0"/>
    <xf numFmtId="0" fontId="20" fillId="0" borderId="0">
      <alignment vertical="top"/>
    </xf>
    <xf numFmtId="0" fontId="44" fillId="0" borderId="0">
      <protection locked="0"/>
    </xf>
    <xf numFmtId="0" fontId="44" fillId="0" borderId="0">
      <protection locked="0"/>
    </xf>
    <xf numFmtId="176" fontId="44" fillId="0" borderId="0">
      <protection locked="0"/>
    </xf>
    <xf numFmtId="0" fontId="44" fillId="0" borderId="0">
      <protection locked="0"/>
    </xf>
    <xf numFmtId="0" fontId="44" fillId="0" borderId="0">
      <protection locked="0"/>
    </xf>
    <xf numFmtId="0" fontId="44" fillId="0" borderId="0">
      <protection locked="0"/>
    </xf>
    <xf numFmtId="176" fontId="44" fillId="0" borderId="0">
      <protection locked="0"/>
    </xf>
    <xf numFmtId="0" fontId="44" fillId="0" borderId="0">
      <protection locked="0"/>
    </xf>
    <xf numFmtId="0" fontId="19" fillId="0" borderId="0" applyNumberFormat="0" applyFill="0" applyBorder="0" applyProtection="0">
      <alignment horizontal="left"/>
    </xf>
    <xf numFmtId="177" fontId="45" fillId="0" borderId="0">
      <protection locked="0"/>
    </xf>
    <xf numFmtId="178" fontId="40" fillId="0" borderId="0" applyFont="0" applyFill="0" applyBorder="0" applyAlignment="0" applyProtection="0"/>
    <xf numFmtId="177" fontId="45" fillId="0" borderId="0">
      <protection locked="0"/>
    </xf>
    <xf numFmtId="177" fontId="45"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80" fontId="45" fillId="0" borderId="0">
      <protection locked="0"/>
    </xf>
    <xf numFmtId="181" fontId="40" fillId="0" borderId="0" applyFont="0" applyFill="0" applyBorder="0" applyAlignment="0" applyProtection="0"/>
    <xf numFmtId="180" fontId="45" fillId="0" borderId="0">
      <protection locked="0"/>
    </xf>
    <xf numFmtId="180" fontId="45" fillId="0" borderId="0">
      <protection locked="0"/>
    </xf>
    <xf numFmtId="0" fontId="19" fillId="0" borderId="0">
      <protection locked="0"/>
    </xf>
    <xf numFmtId="182" fontId="19" fillId="0" borderId="0">
      <protection locked="0"/>
    </xf>
    <xf numFmtId="182" fontId="19" fillId="0" borderId="0">
      <protection locked="0"/>
    </xf>
    <xf numFmtId="182" fontId="19" fillId="0" borderId="0">
      <protection locked="0"/>
    </xf>
    <xf numFmtId="182" fontId="19" fillId="0" borderId="0">
      <protection locked="0"/>
    </xf>
    <xf numFmtId="0" fontId="45" fillId="0" borderId="0">
      <protection locked="0"/>
    </xf>
    <xf numFmtId="0" fontId="45" fillId="0" borderId="0">
      <protection locked="0"/>
    </xf>
    <xf numFmtId="176" fontId="45" fillId="0" borderId="0">
      <protection locked="0"/>
    </xf>
    <xf numFmtId="0" fontId="45" fillId="0" borderId="0">
      <protection locked="0"/>
    </xf>
    <xf numFmtId="168"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83" fontId="45" fillId="0" borderId="0">
      <protection locked="0"/>
    </xf>
    <xf numFmtId="183" fontId="45" fillId="0" borderId="0">
      <protection locked="0"/>
    </xf>
    <xf numFmtId="183" fontId="45" fillId="0" borderId="0">
      <protection locked="0"/>
    </xf>
    <xf numFmtId="183" fontId="44" fillId="0" borderId="0">
      <protection locked="0"/>
    </xf>
    <xf numFmtId="183" fontId="46" fillId="0" borderId="0">
      <protection locked="0"/>
    </xf>
    <xf numFmtId="183" fontId="44" fillId="0" borderId="0">
      <protection locked="0"/>
    </xf>
    <xf numFmtId="183" fontId="46" fillId="0" borderId="0">
      <protection locked="0"/>
    </xf>
    <xf numFmtId="0" fontId="45" fillId="0" borderId="0">
      <protection locked="0"/>
    </xf>
    <xf numFmtId="0" fontId="45" fillId="0" borderId="0">
      <protection locked="0"/>
    </xf>
    <xf numFmtId="176" fontId="45" fillId="0" borderId="0">
      <protection locked="0"/>
    </xf>
    <xf numFmtId="0" fontId="45" fillId="0" borderId="0">
      <protection locked="0"/>
    </xf>
    <xf numFmtId="0" fontId="47" fillId="0" borderId="0"/>
    <xf numFmtId="176" fontId="47" fillId="0" borderId="0"/>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0" fontId="45" fillId="0" borderId="0">
      <protection locked="0"/>
    </xf>
    <xf numFmtId="0" fontId="45" fillId="0" borderId="0">
      <protection locked="0"/>
    </xf>
    <xf numFmtId="176" fontId="45" fillId="0" borderId="0">
      <protection locked="0"/>
    </xf>
    <xf numFmtId="0" fontId="45" fillId="0" borderId="0">
      <protection locked="0"/>
    </xf>
    <xf numFmtId="0" fontId="44" fillId="0" borderId="0">
      <protection locked="0"/>
    </xf>
    <xf numFmtId="0" fontId="44" fillId="0" borderId="0">
      <protection locked="0"/>
    </xf>
    <xf numFmtId="176" fontId="44" fillId="0" borderId="0">
      <protection locked="0"/>
    </xf>
    <xf numFmtId="0" fontId="44" fillId="0" borderId="0">
      <protection locked="0"/>
    </xf>
    <xf numFmtId="0" fontId="44" fillId="0" borderId="0">
      <protection locked="0"/>
    </xf>
    <xf numFmtId="0" fontId="44" fillId="0" borderId="0">
      <protection locked="0"/>
    </xf>
    <xf numFmtId="176" fontId="44" fillId="0" borderId="0">
      <protection locked="0"/>
    </xf>
    <xf numFmtId="0" fontId="44" fillId="0" borderId="0">
      <protection locked="0"/>
    </xf>
    <xf numFmtId="0" fontId="44" fillId="0" borderId="0">
      <protection locked="0"/>
    </xf>
    <xf numFmtId="0" fontId="44" fillId="0" borderId="0">
      <protection locked="0"/>
    </xf>
    <xf numFmtId="176" fontId="44" fillId="0" borderId="0">
      <protection locked="0"/>
    </xf>
    <xf numFmtId="0" fontId="44" fillId="0" borderId="0">
      <protection locked="0"/>
    </xf>
    <xf numFmtId="0" fontId="19" fillId="0" borderId="0" applyFont="0" applyFill="0" applyBorder="0" applyAlignment="0" applyProtection="0"/>
    <xf numFmtId="0" fontId="47" fillId="0" borderId="0"/>
    <xf numFmtId="176" fontId="47" fillId="0" borderId="0"/>
    <xf numFmtId="0" fontId="47" fillId="0" borderId="0"/>
    <xf numFmtId="176" fontId="47" fillId="0" borderId="0"/>
    <xf numFmtId="185" fontId="19" fillId="0" borderId="0">
      <protection locked="0"/>
    </xf>
    <xf numFmtId="185" fontId="19" fillId="0" borderId="0">
      <protection locked="0"/>
    </xf>
    <xf numFmtId="185" fontId="19" fillId="0" borderId="0">
      <protection locked="0"/>
    </xf>
    <xf numFmtId="185" fontId="19" fillId="0" borderId="0">
      <protection locked="0"/>
    </xf>
    <xf numFmtId="186" fontId="19" fillId="0" borderId="0">
      <protection locked="0"/>
    </xf>
    <xf numFmtId="186" fontId="19" fillId="0" borderId="0">
      <protection locked="0"/>
    </xf>
    <xf numFmtId="186" fontId="19" fillId="0" borderId="0">
      <protection locked="0"/>
    </xf>
    <xf numFmtId="186" fontId="19" fillId="0" borderId="0">
      <protection locked="0"/>
    </xf>
    <xf numFmtId="0" fontId="19" fillId="0" borderId="0"/>
    <xf numFmtId="187" fontId="45" fillId="0" borderId="0">
      <protection locked="0"/>
    </xf>
    <xf numFmtId="187" fontId="45" fillId="0" borderId="0">
      <protection locked="0"/>
    </xf>
    <xf numFmtId="187" fontId="45" fillId="0" borderId="0">
      <protection locked="0"/>
    </xf>
    <xf numFmtId="187" fontId="45" fillId="0" borderId="0">
      <protection locked="0"/>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Protection="0">
      <alignment horizontal="left"/>
    </xf>
    <xf numFmtId="0" fontId="19" fillId="0" borderId="0" applyNumberFormat="0" applyFill="0" applyBorder="0" applyAlignment="0" applyProtection="0"/>
    <xf numFmtId="0" fontId="48" fillId="0" borderId="29"/>
    <xf numFmtId="176" fontId="48" fillId="0" borderId="29"/>
    <xf numFmtId="188" fontId="19" fillId="0" borderId="0">
      <protection locked="0"/>
    </xf>
    <xf numFmtId="188" fontId="19" fillId="0" borderId="0">
      <protection locked="0"/>
    </xf>
    <xf numFmtId="188" fontId="19" fillId="0" borderId="0">
      <protection locked="0"/>
    </xf>
    <xf numFmtId="9" fontId="19" fillId="0" borderId="0" applyFont="0" applyFill="0" applyBorder="0" applyAlignment="0" applyProtection="0"/>
    <xf numFmtId="9" fontId="19" fillId="0" borderId="0" applyFont="0" applyFill="0" applyBorder="0" applyAlignment="0" applyProtection="0"/>
    <xf numFmtId="0" fontId="45" fillId="0" borderId="0">
      <protection locked="0"/>
    </xf>
    <xf numFmtId="0" fontId="45" fillId="0" borderId="0">
      <protection locked="0"/>
    </xf>
    <xf numFmtId="176" fontId="45" fillId="0" borderId="0">
      <protection locked="0"/>
    </xf>
    <xf numFmtId="0" fontId="45" fillId="0" borderId="0">
      <protection locked="0"/>
    </xf>
    <xf numFmtId="189" fontId="49" fillId="0" borderId="0">
      <protection locked="0"/>
    </xf>
    <xf numFmtId="0" fontId="47" fillId="0" borderId="0"/>
    <xf numFmtId="176" fontId="47" fillId="0" borderId="0"/>
    <xf numFmtId="39" fontId="40" fillId="0" borderId="30" applyFill="0">
      <alignment horizontal="left"/>
    </xf>
    <xf numFmtId="39" fontId="40" fillId="0" borderId="30" applyFill="0">
      <alignment horizontal="left"/>
    </xf>
    <xf numFmtId="39" fontId="40" fillId="0" borderId="30" applyFill="0">
      <alignment horizontal="left"/>
    </xf>
    <xf numFmtId="39" fontId="40" fillId="0" borderId="30" applyFill="0">
      <alignment horizontal="left"/>
    </xf>
    <xf numFmtId="0" fontId="19" fillId="0" borderId="0" applyNumberFormat="0"/>
    <xf numFmtId="0" fontId="19" fillId="0" borderId="0" applyNumberFormat="0"/>
    <xf numFmtId="176" fontId="19" fillId="0" borderId="0" applyNumberFormat="0"/>
    <xf numFmtId="0" fontId="19" fillId="0" borderId="0" applyNumberFormat="0"/>
    <xf numFmtId="0" fontId="45" fillId="0" borderId="31">
      <protection locked="0"/>
    </xf>
    <xf numFmtId="176" fontId="45" fillId="0" borderId="31">
      <protection locked="0"/>
    </xf>
    <xf numFmtId="0" fontId="41" fillId="0" borderId="0" applyProtection="0"/>
    <xf numFmtId="0" fontId="41" fillId="0" borderId="0" applyProtection="0"/>
    <xf numFmtId="176" fontId="41" fillId="0" borderId="0" applyProtection="0"/>
    <xf numFmtId="0" fontId="41" fillId="0" borderId="0" applyProtection="0"/>
    <xf numFmtId="175" fontId="41" fillId="0" borderId="0" applyProtection="0"/>
    <xf numFmtId="0" fontId="42" fillId="0" borderId="0" applyProtection="0"/>
    <xf numFmtId="0" fontId="42" fillId="0" borderId="0" applyProtection="0"/>
    <xf numFmtId="176" fontId="42" fillId="0" borderId="0" applyProtection="0"/>
    <xf numFmtId="0" fontId="42" fillId="0" borderId="0" applyProtection="0"/>
    <xf numFmtId="0" fontId="43" fillId="0" borderId="0" applyProtection="0"/>
    <xf numFmtId="0" fontId="43" fillId="0" borderId="0" applyProtection="0"/>
    <xf numFmtId="176" fontId="43" fillId="0" borderId="0" applyProtection="0"/>
    <xf numFmtId="0" fontId="43" fillId="0" borderId="0" applyProtection="0"/>
    <xf numFmtId="0" fontId="41" fillId="0" borderId="28" applyProtection="0"/>
    <xf numFmtId="0" fontId="41" fillId="0" borderId="28" applyProtection="0"/>
    <xf numFmtId="176" fontId="41" fillId="0" borderId="28" applyProtection="0"/>
    <xf numFmtId="0" fontId="41" fillId="0" borderId="28" applyProtection="0"/>
    <xf numFmtId="0" fontId="41" fillId="0" borderId="0"/>
    <xf numFmtId="10" fontId="41" fillId="0" borderId="0" applyProtection="0"/>
    <xf numFmtId="0" fontId="41" fillId="0" borderId="0"/>
    <xf numFmtId="0" fontId="41" fillId="0" borderId="0"/>
    <xf numFmtId="176" fontId="41" fillId="0" borderId="0"/>
    <xf numFmtId="0" fontId="41" fillId="0" borderId="0"/>
    <xf numFmtId="2" fontId="41" fillId="0" borderId="0" applyProtection="0"/>
    <xf numFmtId="2" fontId="41" fillId="0" borderId="0" applyProtection="0"/>
    <xf numFmtId="2" fontId="41" fillId="0" borderId="0" applyProtection="0"/>
    <xf numFmtId="2" fontId="41" fillId="0" borderId="0" applyProtection="0"/>
    <xf numFmtId="4" fontId="41" fillId="0" borderId="0" applyProtection="0"/>
    <xf numFmtId="164" fontId="19" fillId="0" borderId="0" applyFont="0" applyFill="0" applyBorder="0" applyAlignment="0" applyProtection="0"/>
    <xf numFmtId="191" fontId="26" fillId="0" borderId="0" applyFont="0" applyFill="0" applyBorder="0" applyAlignment="0" applyProtection="0"/>
    <xf numFmtId="0" fontId="1" fillId="0" borderId="0"/>
    <xf numFmtId="0" fontId="65" fillId="0" borderId="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66" fillId="53"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4"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7" fillId="45" borderId="0" applyNumberFormat="0" applyBorder="0" applyAlignment="0" applyProtection="0"/>
    <xf numFmtId="0" fontId="68" fillId="57" borderId="51" applyNumberFormat="0" applyAlignment="0" applyProtection="0"/>
    <xf numFmtId="0" fontId="69" fillId="58" borderId="52" applyNumberFormat="0" applyAlignment="0" applyProtection="0"/>
    <xf numFmtId="0" fontId="70" fillId="0" borderId="53" applyNumberFormat="0" applyFill="0" applyAlignment="0" applyProtection="0"/>
    <xf numFmtId="0" fontId="71" fillId="0" borderId="0" applyNumberFormat="0" applyFill="0" applyBorder="0" applyAlignment="0" applyProtection="0"/>
    <xf numFmtId="0" fontId="66" fillId="59" borderId="0" applyNumberFormat="0" applyBorder="0" applyAlignment="0" applyProtection="0"/>
    <xf numFmtId="0" fontId="66" fillId="60" borderId="0" applyNumberFormat="0" applyBorder="0" applyAlignment="0" applyProtection="0"/>
    <xf numFmtId="0" fontId="66" fillId="61" borderId="0" applyNumberFormat="0" applyBorder="0" applyAlignment="0" applyProtection="0"/>
    <xf numFmtId="0" fontId="66" fillId="54" borderId="0" applyNumberFormat="0" applyBorder="0" applyAlignment="0" applyProtection="0"/>
    <xf numFmtId="0" fontId="66" fillId="55" borderId="0" applyNumberFormat="0" applyBorder="0" applyAlignment="0" applyProtection="0"/>
    <xf numFmtId="0" fontId="66" fillId="62" borderId="0" applyNumberFormat="0" applyBorder="0" applyAlignment="0" applyProtection="0"/>
    <xf numFmtId="0" fontId="72" fillId="48" borderId="51" applyNumberFormat="0" applyAlignment="0" applyProtection="0"/>
    <xf numFmtId="0" fontId="73" fillId="44" borderId="0" applyNumberFormat="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68"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0" fontId="74" fillId="6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64" borderId="54" applyNumberFormat="0" applyFont="0" applyAlignment="0" applyProtection="0"/>
    <xf numFmtId="0" fontId="75" fillId="57" borderId="55"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6" applyNumberFormat="0" applyFill="0" applyAlignment="0" applyProtection="0"/>
    <xf numFmtId="0" fontId="80" fillId="0" borderId="57" applyNumberFormat="0" applyFill="0" applyAlignment="0" applyProtection="0"/>
    <xf numFmtId="0" fontId="71" fillId="0" borderId="58" applyNumberFormat="0" applyFill="0" applyAlignment="0" applyProtection="0"/>
    <xf numFmtId="0" fontId="19" fillId="0" borderId="0"/>
    <xf numFmtId="0" fontId="1" fillId="0" borderId="0"/>
    <xf numFmtId="191" fontId="1" fillId="0" borderId="0" applyFont="0" applyFill="0" applyBorder="0" applyAlignment="0" applyProtection="0"/>
  </cellStyleXfs>
  <cellXfs count="296">
    <xf numFmtId="0" fontId="0" fillId="0" borderId="0" xfId="0"/>
    <xf numFmtId="0" fontId="21" fillId="0" borderId="0" xfId="0" applyFont="1"/>
    <xf numFmtId="0" fontId="21" fillId="0" borderId="0" xfId="0" applyFont="1" applyAlignment="1">
      <alignment wrapText="1"/>
    </xf>
    <xf numFmtId="165" fontId="21" fillId="0" borderId="0" xfId="1" applyNumberFormat="1" applyFont="1"/>
    <xf numFmtId="0" fontId="25" fillId="34" borderId="10" xfId="0" applyFont="1" applyFill="1" applyBorder="1" applyProtection="1"/>
    <xf numFmtId="0" fontId="25" fillId="34" borderId="10" xfId="0" applyFont="1" applyFill="1" applyBorder="1" applyAlignment="1" applyProtection="1">
      <alignment wrapText="1"/>
    </xf>
    <xf numFmtId="0" fontId="23" fillId="35" borderId="10" xfId="0" applyFont="1" applyFill="1" applyBorder="1" applyProtection="1"/>
    <xf numFmtId="0" fontId="23" fillId="35" borderId="10" xfId="0" applyFont="1" applyFill="1" applyBorder="1" applyAlignment="1" applyProtection="1">
      <alignment wrapText="1"/>
    </xf>
    <xf numFmtId="0" fontId="23" fillId="0" borderId="10" xfId="0" applyFont="1" applyBorder="1" applyProtection="1"/>
    <xf numFmtId="0" fontId="23" fillId="0" borderId="10" xfId="0" applyFont="1" applyBorder="1" applyAlignment="1" applyProtection="1">
      <alignment wrapText="1"/>
    </xf>
    <xf numFmtId="0" fontId="21" fillId="0" borderId="10" xfId="46" applyFont="1" applyFill="1" applyBorder="1" applyAlignment="1" applyProtection="1"/>
    <xf numFmtId="0" fontId="21" fillId="0" borderId="10" xfId="46" applyFont="1" applyFill="1" applyBorder="1" applyAlignment="1" applyProtection="1">
      <alignment wrapText="1"/>
    </xf>
    <xf numFmtId="0" fontId="21" fillId="0" borderId="10" xfId="46" applyFont="1" applyFill="1" applyBorder="1" applyAlignment="1" applyProtection="1">
      <alignment horizontal="left" wrapText="1"/>
    </xf>
    <xf numFmtId="0" fontId="25" fillId="36" borderId="10" xfId="0" applyFont="1" applyFill="1" applyBorder="1" applyAlignment="1" applyProtection="1">
      <alignment vertical="center"/>
    </xf>
    <xf numFmtId="0" fontId="25" fillId="36" borderId="10" xfId="0" applyFont="1" applyFill="1" applyBorder="1" applyProtection="1"/>
    <xf numFmtId="0" fontId="23" fillId="35" borderId="13" xfId="0" applyFont="1" applyFill="1" applyBorder="1" applyProtection="1"/>
    <xf numFmtId="0" fontId="23" fillId="35" borderId="13" xfId="0" applyFont="1" applyFill="1" applyBorder="1" applyAlignment="1" applyProtection="1">
      <alignment wrapText="1"/>
    </xf>
    <xf numFmtId="0" fontId="25" fillId="34" borderId="15" xfId="0" applyFont="1" applyFill="1" applyBorder="1" applyProtection="1"/>
    <xf numFmtId="0" fontId="25" fillId="34" borderId="15" xfId="0" applyFont="1" applyFill="1" applyBorder="1" applyAlignment="1" applyProtection="1">
      <alignment wrapText="1"/>
    </xf>
    <xf numFmtId="0" fontId="22" fillId="33" borderId="17" xfId="0" applyFont="1" applyFill="1" applyBorder="1" applyAlignment="1" applyProtection="1">
      <alignment horizontal="center" vertical="center" wrapText="1"/>
    </xf>
    <xf numFmtId="0" fontId="19" fillId="37" borderId="0" xfId="48" applyFill="1" applyProtection="1"/>
    <xf numFmtId="0" fontId="19" fillId="0" borderId="0" xfId="48" applyFill="1" applyProtection="1"/>
    <xf numFmtId="0" fontId="19" fillId="37" borderId="0" xfId="48" applyFill="1" applyAlignment="1" applyProtection="1">
      <alignment vertical="center"/>
    </xf>
    <xf numFmtId="0" fontId="19" fillId="37" borderId="0" xfId="48" applyFill="1" applyAlignment="1" applyProtection="1">
      <alignment vertical="center"/>
      <protection locked="0"/>
    </xf>
    <xf numFmtId="0" fontId="19" fillId="37" borderId="0" xfId="48" applyFill="1" applyProtection="1">
      <protection locked="0"/>
    </xf>
    <xf numFmtId="0" fontId="19" fillId="0" borderId="0" xfId="49"/>
    <xf numFmtId="3" fontId="19" fillId="0" borderId="0" xfId="49" applyNumberFormat="1"/>
    <xf numFmtId="0" fontId="27" fillId="0" borderId="0" xfId="49" quotePrefix="1" applyFont="1" applyAlignment="1">
      <alignment horizontal="left"/>
    </xf>
    <xf numFmtId="1" fontId="19" fillId="0" borderId="0" xfId="49" applyNumberFormat="1"/>
    <xf numFmtId="166" fontId="19" fillId="0" borderId="0" xfId="51" applyNumberFormat="1"/>
    <xf numFmtId="168" fontId="19" fillId="0" borderId="0" xfId="51" applyNumberFormat="1"/>
    <xf numFmtId="0" fontId="27" fillId="0" borderId="0" xfId="49" applyFont="1"/>
    <xf numFmtId="173" fontId="19" fillId="0" borderId="0" xfId="49" applyNumberFormat="1"/>
    <xf numFmtId="0" fontId="30" fillId="0" borderId="0" xfId="49" applyFont="1" applyFill="1" applyBorder="1" applyProtection="1">
      <protection hidden="1"/>
    </xf>
    <xf numFmtId="0" fontId="29" fillId="0" borderId="0" xfId="49" applyFont="1" applyFill="1" applyBorder="1" applyProtection="1">
      <protection hidden="1"/>
    </xf>
    <xf numFmtId="0" fontId="30" fillId="0" borderId="0" xfId="49" applyFont="1"/>
    <xf numFmtId="0" fontId="31" fillId="38" borderId="18" xfId="54" applyFont="1" applyFill="1" applyBorder="1" applyAlignment="1" applyProtection="1">
      <protection hidden="1"/>
    </xf>
    <xf numFmtId="0" fontId="31" fillId="38" borderId="18" xfId="54" quotePrefix="1" applyFont="1" applyFill="1" applyBorder="1" applyAlignment="1" applyProtection="1">
      <alignment horizontal="left"/>
      <protection hidden="1"/>
    </xf>
    <xf numFmtId="0" fontId="31" fillId="38" borderId="0" xfId="54" quotePrefix="1" applyFont="1" applyFill="1" applyBorder="1" applyAlignment="1" applyProtection="1">
      <alignment horizontal="left"/>
      <protection hidden="1"/>
    </xf>
    <xf numFmtId="0" fontId="31" fillId="38" borderId="0" xfId="54" applyFont="1" applyFill="1" applyBorder="1" applyAlignment="1" applyProtection="1">
      <alignment horizontal="left"/>
      <protection hidden="1"/>
    </xf>
    <xf numFmtId="166" fontId="29" fillId="39" borderId="0" xfId="51" applyNumberFormat="1" applyFont="1" applyFill="1" applyBorder="1"/>
    <xf numFmtId="0" fontId="30" fillId="39" borderId="0" xfId="49" applyFont="1" applyFill="1"/>
    <xf numFmtId="0" fontId="30" fillId="39" borderId="18" xfId="0" quotePrefix="1" applyFont="1" applyFill="1" applyBorder="1" applyAlignment="1" applyProtection="1">
      <alignment horizontal="left"/>
    </xf>
    <xf numFmtId="0" fontId="30" fillId="0" borderId="0" xfId="0" applyFont="1" applyProtection="1">
      <protection locked="0"/>
    </xf>
    <xf numFmtId="0" fontId="30" fillId="0" borderId="0" xfId="49" applyFont="1" applyFill="1" applyBorder="1"/>
    <xf numFmtId="0" fontId="29" fillId="0" borderId="0" xfId="49" applyFont="1" applyFill="1" applyBorder="1"/>
    <xf numFmtId="0" fontId="24" fillId="0" borderId="0" xfId="49" applyFont="1" applyAlignment="1">
      <alignment wrapText="1"/>
    </xf>
    <xf numFmtId="0" fontId="32" fillId="0" borderId="0" xfId="0" applyFont="1"/>
    <xf numFmtId="0" fontId="24" fillId="0" borderId="0" xfId="49" applyFont="1"/>
    <xf numFmtId="0" fontId="32" fillId="0" borderId="0" xfId="0" applyFont="1" applyFill="1"/>
    <xf numFmtId="0" fontId="25" fillId="34" borderId="18" xfId="0" applyFont="1" applyFill="1" applyBorder="1" applyProtection="1"/>
    <xf numFmtId="171" fontId="31" fillId="0" borderId="18" xfId="49" quotePrefix="1" applyNumberFormat="1" applyFont="1" applyFill="1" applyBorder="1" applyAlignment="1" applyProtection="1">
      <alignment horizontal="center"/>
    </xf>
    <xf numFmtId="1" fontId="31" fillId="0" borderId="18" xfId="49" quotePrefix="1" applyNumberFormat="1" applyFont="1" applyFill="1" applyBorder="1" applyAlignment="1" applyProtection="1">
      <alignment horizontal="center"/>
    </xf>
    <xf numFmtId="171" fontId="31" fillId="0" borderId="18" xfId="49" applyNumberFormat="1" applyFont="1" applyFill="1" applyBorder="1" applyAlignment="1" applyProtection="1">
      <alignment horizontal="center"/>
    </xf>
    <xf numFmtId="0" fontId="30" fillId="0" borderId="18" xfId="49" applyFont="1" applyFill="1" applyBorder="1" applyAlignment="1" applyProtection="1">
      <alignment horizontal="center"/>
    </xf>
    <xf numFmtId="0" fontId="24" fillId="0" borderId="18" xfId="49" quotePrefix="1" applyFont="1" applyFill="1" applyBorder="1" applyAlignment="1" applyProtection="1">
      <alignment horizontal="left" wrapText="1"/>
    </xf>
    <xf numFmtId="0" fontId="21" fillId="0" borderId="18" xfId="49" quotePrefix="1" applyFont="1" applyFill="1" applyBorder="1" applyAlignment="1" applyProtection="1">
      <alignment horizontal="left" wrapText="1"/>
    </xf>
    <xf numFmtId="1" fontId="21" fillId="0" borderId="18" xfId="49" quotePrefix="1" applyNumberFormat="1" applyFont="1" applyFill="1" applyBorder="1" applyAlignment="1" applyProtection="1">
      <alignment horizontal="left" wrapText="1"/>
    </xf>
    <xf numFmtId="1" fontId="21" fillId="0" borderId="18" xfId="49" applyNumberFormat="1" applyFont="1" applyFill="1" applyBorder="1" applyAlignment="1" applyProtection="1">
      <alignment horizontal="left" wrapText="1"/>
    </xf>
    <xf numFmtId="0" fontId="30" fillId="0" borderId="18" xfId="49" quotePrefix="1" applyFont="1" applyFill="1" applyBorder="1" applyAlignment="1" applyProtection="1">
      <alignment horizontal="center"/>
    </xf>
    <xf numFmtId="0" fontId="25" fillId="34" borderId="18" xfId="0" applyFont="1" applyFill="1" applyBorder="1" applyAlignment="1" applyProtection="1">
      <alignment horizontal="center"/>
    </xf>
    <xf numFmtId="0" fontId="23" fillId="35" borderId="18" xfId="0" applyFont="1" applyFill="1" applyBorder="1" applyAlignment="1" applyProtection="1">
      <alignment horizontal="center"/>
    </xf>
    <xf numFmtId="0" fontId="32" fillId="0" borderId="0" xfId="0" applyFont="1" applyAlignment="1">
      <alignment horizontal="center"/>
    </xf>
    <xf numFmtId="0" fontId="29" fillId="35" borderId="18" xfId="0" applyFont="1" applyFill="1" applyBorder="1" applyProtection="1"/>
    <xf numFmtId="0" fontId="29" fillId="35" borderId="18" xfId="0" quotePrefix="1" applyFont="1" applyFill="1" applyBorder="1" applyAlignment="1" applyProtection="1">
      <alignment horizontal="left"/>
    </xf>
    <xf numFmtId="174" fontId="25" fillId="34" borderId="18" xfId="47" applyNumberFormat="1" applyFont="1" applyFill="1" applyBorder="1" applyAlignment="1" applyProtection="1">
      <alignment horizontal="center"/>
    </xf>
    <xf numFmtId="170" fontId="25" fillId="34" borderId="15" xfId="1" applyNumberFormat="1" applyFont="1" applyFill="1" applyBorder="1" applyProtection="1"/>
    <xf numFmtId="170" fontId="23" fillId="35" borderId="10" xfId="1" applyNumberFormat="1" applyFont="1" applyFill="1" applyBorder="1" applyProtection="1"/>
    <xf numFmtId="170" fontId="30" fillId="38" borderId="18" xfId="1" applyNumberFormat="1" applyFont="1" applyFill="1" applyBorder="1" applyAlignment="1" applyProtection="1">
      <alignment horizontal="right"/>
      <protection hidden="1"/>
    </xf>
    <xf numFmtId="170" fontId="29" fillId="38" borderId="18" xfId="1" applyNumberFormat="1" applyFont="1" applyFill="1" applyBorder="1" applyAlignment="1" applyProtection="1">
      <alignment horizontal="right"/>
      <protection hidden="1"/>
    </xf>
    <xf numFmtId="170" fontId="29" fillId="38" borderId="0" xfId="1" applyNumberFormat="1" applyFont="1" applyFill="1" applyBorder="1" applyAlignment="1" applyProtection="1">
      <alignment horizontal="right"/>
      <protection hidden="1"/>
    </xf>
    <xf numFmtId="170" fontId="30" fillId="39" borderId="18" xfId="1" applyNumberFormat="1" applyFont="1" applyFill="1" applyBorder="1" applyProtection="1"/>
    <xf numFmtId="170" fontId="30" fillId="0" borderId="18" xfId="1" applyNumberFormat="1" applyFont="1" applyBorder="1" applyProtection="1">
      <protection locked="0"/>
    </xf>
    <xf numFmtId="170" fontId="30" fillId="0" borderId="0" xfId="1" applyNumberFormat="1" applyFont="1" applyProtection="1">
      <protection locked="0"/>
    </xf>
    <xf numFmtId="170" fontId="30" fillId="0" borderId="0" xfId="1" applyNumberFormat="1" applyFont="1"/>
    <xf numFmtId="0" fontId="30" fillId="0" borderId="18" xfId="0" quotePrefix="1" applyFont="1" applyBorder="1" applyAlignment="1" applyProtection="1">
      <alignment horizontal="left"/>
      <protection locked="0"/>
    </xf>
    <xf numFmtId="0" fontId="25" fillId="34" borderId="15" xfId="1" applyNumberFormat="1" applyFont="1" applyFill="1" applyBorder="1" applyAlignment="1" applyProtection="1">
      <alignment horizontal="center"/>
    </xf>
    <xf numFmtId="0" fontId="24" fillId="0" borderId="0" xfId="49" applyFont="1" applyBorder="1" applyAlignment="1"/>
    <xf numFmtId="0" fontId="30" fillId="0" borderId="18" xfId="49" applyFont="1" applyBorder="1" applyAlignment="1" applyProtection="1">
      <alignment horizontal="left" wrapText="1"/>
    </xf>
    <xf numFmtId="0" fontId="24" fillId="0" borderId="0" xfId="49" quotePrefix="1" applyFont="1" applyBorder="1" applyAlignment="1" applyProtection="1">
      <alignment horizontal="left" wrapText="1"/>
    </xf>
    <xf numFmtId="0" fontId="24" fillId="0" borderId="18" xfId="49" applyFont="1" applyBorder="1" applyAlignment="1">
      <alignment wrapText="1"/>
    </xf>
    <xf numFmtId="0" fontId="25" fillId="34" borderId="18" xfId="0" applyFont="1" applyFill="1" applyBorder="1" applyAlignment="1" applyProtection="1">
      <alignment horizontal="center" wrapText="1"/>
    </xf>
    <xf numFmtId="0" fontId="36" fillId="0" borderId="0" xfId="49" quotePrefix="1" applyFont="1" applyBorder="1" applyAlignment="1">
      <alignment horizontal="left"/>
    </xf>
    <xf numFmtId="0" fontId="23" fillId="0" borderId="0" xfId="49" applyFont="1" applyProtection="1"/>
    <xf numFmtId="166" fontId="24" fillId="0" borderId="0" xfId="49" applyNumberFormat="1" applyFont="1" applyProtection="1"/>
    <xf numFmtId="0" fontId="24" fillId="0" borderId="0" xfId="49" applyFont="1" applyProtection="1"/>
    <xf numFmtId="0" fontId="24" fillId="0" borderId="0" xfId="49" applyFont="1" applyFill="1" applyBorder="1" applyProtection="1"/>
    <xf numFmtId="0" fontId="24" fillId="0" borderId="0" xfId="49" applyFont="1" applyFill="1" applyProtection="1"/>
    <xf numFmtId="168" fontId="24" fillId="0" borderId="0" xfId="49" applyNumberFormat="1" applyFont="1" applyProtection="1"/>
    <xf numFmtId="168" fontId="23" fillId="0" borderId="0" xfId="49" applyNumberFormat="1" applyFont="1" applyProtection="1"/>
    <xf numFmtId="169" fontId="24" fillId="0" borderId="0" xfId="50" applyNumberFormat="1" applyFont="1" applyAlignment="1" applyProtection="1">
      <alignment horizontal="right"/>
    </xf>
    <xf numFmtId="4" fontId="24" fillId="0" borderId="0" xfId="49" applyNumberFormat="1" applyFont="1" applyProtection="1"/>
    <xf numFmtId="166" fontId="23" fillId="0" borderId="0" xfId="49" applyNumberFormat="1" applyFont="1" applyProtection="1"/>
    <xf numFmtId="1" fontId="24" fillId="0" borderId="21" xfId="49" applyNumberFormat="1" applyFont="1" applyBorder="1" applyProtection="1"/>
    <xf numFmtId="170" fontId="24" fillId="0" borderId="18" xfId="1" quotePrefix="1" applyNumberFormat="1" applyFont="1" applyBorder="1" applyProtection="1">
      <protection locked="0"/>
    </xf>
    <xf numFmtId="173" fontId="24" fillId="0" borderId="0" xfId="49" applyNumberFormat="1" applyFont="1" applyFill="1" applyBorder="1" applyProtection="1"/>
    <xf numFmtId="1" fontId="24" fillId="0" borderId="21" xfId="49" quotePrefix="1" applyNumberFormat="1" applyFont="1" applyBorder="1" applyAlignment="1" applyProtection="1">
      <alignment horizontal="left"/>
    </xf>
    <xf numFmtId="9" fontId="24" fillId="0" borderId="0" xfId="52" applyFont="1" applyFill="1" applyBorder="1" applyProtection="1"/>
    <xf numFmtId="1" fontId="24" fillId="0" borderId="21" xfId="49" applyNumberFormat="1" applyFont="1" applyFill="1" applyBorder="1" applyProtection="1"/>
    <xf numFmtId="170" fontId="24" fillId="0" borderId="18" xfId="1" applyNumberFormat="1" applyFont="1" applyFill="1" applyBorder="1" applyProtection="1">
      <protection locked="0"/>
    </xf>
    <xf numFmtId="172" fontId="24" fillId="0" borderId="0" xfId="49" applyNumberFormat="1" applyFont="1" applyFill="1" applyBorder="1" applyProtection="1"/>
    <xf numFmtId="0" fontId="24" fillId="0" borderId="21" xfId="49" quotePrefix="1" applyFont="1" applyBorder="1" applyAlignment="1" applyProtection="1">
      <alignment horizontal="left"/>
    </xf>
    <xf numFmtId="0" fontId="24" fillId="0" borderId="0" xfId="49" applyFont="1" applyBorder="1" applyProtection="1"/>
    <xf numFmtId="166" fontId="24" fillId="0" borderId="0" xfId="51" applyNumberFormat="1" applyFont="1" applyBorder="1" applyProtection="1"/>
    <xf numFmtId="172" fontId="24" fillId="0" borderId="0" xfId="49" applyNumberFormat="1" applyFont="1" applyBorder="1" applyProtection="1"/>
    <xf numFmtId="166" fontId="24" fillId="0" borderId="0" xfId="51" applyNumberFormat="1" applyFont="1" applyFill="1" applyBorder="1" applyProtection="1"/>
    <xf numFmtId="166" fontId="24" fillId="0" borderId="0" xfId="51" applyNumberFormat="1" applyFont="1" applyProtection="1"/>
    <xf numFmtId="0" fontId="25" fillId="34" borderId="15" xfId="0" applyFont="1" applyFill="1" applyBorder="1" applyAlignment="1" applyProtection="1">
      <alignment horizontal="center"/>
    </xf>
    <xf numFmtId="0" fontId="38" fillId="0" borderId="0" xfId="49" applyFont="1" applyFill="1" applyBorder="1" applyAlignment="1" applyProtection="1">
      <alignment horizontal="center" vertical="center" wrapText="1"/>
    </xf>
    <xf numFmtId="0" fontId="38" fillId="0" borderId="0" xfId="49" applyFont="1" applyFill="1" applyAlignment="1" applyProtection="1">
      <alignment horizontal="center" vertical="center" wrapText="1"/>
    </xf>
    <xf numFmtId="3" fontId="19" fillId="0" borderId="0" xfId="158" applyNumberFormat="1"/>
    <xf numFmtId="0" fontId="19" fillId="0" borderId="0" xfId="158"/>
    <xf numFmtId="0" fontId="27" fillId="0" borderId="0" xfId="158" quotePrefix="1" applyFont="1" applyAlignment="1">
      <alignment horizontal="left"/>
    </xf>
    <xf numFmtId="1" fontId="19" fillId="0" borderId="0" xfId="158" applyNumberFormat="1"/>
    <xf numFmtId="166" fontId="19" fillId="0" borderId="0" xfId="220" applyNumberFormat="1"/>
    <xf numFmtId="168" fontId="19" fillId="0" borderId="0" xfId="220" applyNumberFormat="1"/>
    <xf numFmtId="0" fontId="27" fillId="0" borderId="0" xfId="158" applyFont="1"/>
    <xf numFmtId="0" fontId="50" fillId="0" borderId="0" xfId="158" quotePrefix="1" applyFont="1" applyAlignment="1">
      <alignment horizontal="left"/>
    </xf>
    <xf numFmtId="0" fontId="23" fillId="35" borderId="10" xfId="0" applyFont="1" applyFill="1" applyBorder="1" applyAlignment="1" applyProtection="1">
      <alignment horizontal="center" wrapText="1"/>
    </xf>
    <xf numFmtId="167" fontId="23" fillId="0" borderId="0" xfId="49" quotePrefix="1" applyNumberFormat="1" applyFont="1" applyFill="1" applyBorder="1" applyAlignment="1" applyProtection="1">
      <alignment horizontal="center"/>
    </xf>
    <xf numFmtId="0" fontId="24" fillId="0" borderId="0" xfId="57" applyFont="1" applyFill="1"/>
    <xf numFmtId="169" fontId="24" fillId="0" borderId="0" xfId="58" applyNumberFormat="1" applyFont="1" applyFill="1" applyBorder="1" applyAlignment="1" applyProtection="1">
      <alignment horizontal="right"/>
    </xf>
    <xf numFmtId="0" fontId="23" fillId="0" borderId="0" xfId="49" quotePrefix="1" applyFont="1" applyAlignment="1" applyProtection="1">
      <alignment horizontal="left"/>
    </xf>
    <xf numFmtId="0" fontId="24" fillId="0" borderId="0" xfId="49" applyFont="1" applyFill="1" applyBorder="1" applyAlignment="1" applyProtection="1">
      <alignment horizontal="center" vertical="center" wrapText="1"/>
    </xf>
    <xf numFmtId="0" fontId="24" fillId="0" borderId="0" xfId="49" applyFont="1" applyFill="1" applyAlignment="1" applyProtection="1">
      <alignment horizontal="center" vertical="center" wrapText="1"/>
    </xf>
    <xf numFmtId="170" fontId="24" fillId="0" borderId="18" xfId="1" quotePrefix="1" applyNumberFormat="1" applyFont="1" applyFill="1" applyBorder="1" applyProtection="1">
      <protection locked="0"/>
    </xf>
    <xf numFmtId="170" fontId="24" fillId="0" borderId="18" xfId="1" applyNumberFormat="1" applyFont="1" applyBorder="1" applyProtection="1">
      <protection locked="0"/>
    </xf>
    <xf numFmtId="166" fontId="24" fillId="0" borderId="0" xfId="61" applyNumberFormat="1" applyFont="1" applyProtection="1"/>
    <xf numFmtId="166" fontId="24" fillId="0" borderId="0" xfId="61" applyNumberFormat="1" applyFont="1" applyFill="1" applyBorder="1" applyProtection="1"/>
    <xf numFmtId="166" fontId="24" fillId="0" borderId="0" xfId="61" applyNumberFormat="1" applyFont="1" applyBorder="1" applyProtection="1"/>
    <xf numFmtId="190" fontId="24" fillId="0" borderId="0" xfId="1" applyNumberFormat="1" applyFont="1" applyProtection="1"/>
    <xf numFmtId="190" fontId="24" fillId="0" borderId="0" xfId="1" applyNumberFormat="1" applyFont="1" applyFill="1" applyBorder="1" applyProtection="1"/>
    <xf numFmtId="190" fontId="23" fillId="0" borderId="0" xfId="1" applyNumberFormat="1" applyFont="1" applyProtection="1"/>
    <xf numFmtId="170" fontId="25" fillId="34" borderId="15" xfId="1" applyNumberFormat="1" applyFont="1" applyFill="1" applyBorder="1" applyProtection="1">
      <protection locked="0"/>
    </xf>
    <xf numFmtId="170" fontId="23" fillId="35" borderId="10" xfId="1" applyNumberFormat="1" applyFont="1" applyFill="1" applyBorder="1" applyAlignment="1" applyProtection="1">
      <alignment wrapText="1"/>
      <protection locked="0"/>
    </xf>
    <xf numFmtId="0" fontId="25" fillId="34" borderId="15" xfId="0" applyFont="1" applyFill="1" applyBorder="1" applyProtection="1">
      <protection locked="0"/>
    </xf>
    <xf numFmtId="0" fontId="36" fillId="0" borderId="19" xfId="49" quotePrefix="1" applyFont="1" applyBorder="1" applyAlignment="1" applyProtection="1">
      <alignment horizontal="left" vertical="center"/>
      <protection hidden="1"/>
    </xf>
    <xf numFmtId="0" fontId="36" fillId="0" borderId="0" xfId="49" quotePrefix="1" applyFont="1" applyBorder="1" applyAlignment="1" applyProtection="1">
      <alignment horizontal="left" vertical="center"/>
      <protection hidden="1"/>
    </xf>
    <xf numFmtId="0" fontId="36" fillId="0" borderId="0" xfId="49" quotePrefix="1" applyFont="1" applyBorder="1" applyAlignment="1" applyProtection="1">
      <alignment horizontal="left" vertical="center"/>
      <protection hidden="1"/>
    </xf>
    <xf numFmtId="0" fontId="25" fillId="34" borderId="15" xfId="0" applyFont="1" applyFill="1" applyBorder="1" applyAlignment="1" applyProtection="1">
      <alignment horizontal="center" wrapText="1"/>
    </xf>
    <xf numFmtId="170" fontId="24" fillId="0" borderId="0" xfId="49" applyNumberFormat="1" applyFont="1" applyProtection="1"/>
    <xf numFmtId="170" fontId="19" fillId="0" borderId="0" xfId="1" applyNumberFormat="1" applyFont="1"/>
    <xf numFmtId="170" fontId="19" fillId="0" borderId="0" xfId="158" applyNumberFormat="1"/>
    <xf numFmtId="190" fontId="19" fillId="0" borderId="0" xfId="158" applyNumberFormat="1"/>
    <xf numFmtId="170" fontId="25" fillId="34" borderId="24" xfId="1" applyNumberFormat="1" applyFont="1" applyFill="1" applyBorder="1" applyProtection="1">
      <protection locked="0"/>
    </xf>
    <xf numFmtId="170" fontId="23" fillId="35" borderId="32" xfId="1" applyNumberFormat="1" applyFont="1" applyFill="1" applyBorder="1" applyAlignment="1" applyProtection="1">
      <alignment wrapText="1"/>
      <protection locked="0"/>
    </xf>
    <xf numFmtId="170" fontId="24" fillId="0" borderId="20" xfId="1" quotePrefix="1" applyNumberFormat="1" applyFont="1" applyFill="1" applyBorder="1" applyProtection="1">
      <protection locked="0"/>
    </xf>
    <xf numFmtId="170" fontId="24" fillId="0" borderId="20" xfId="1" applyNumberFormat="1" applyFont="1" applyFill="1" applyBorder="1" applyProtection="1">
      <protection locked="0"/>
    </xf>
    <xf numFmtId="170" fontId="24" fillId="0" borderId="20" xfId="1" applyNumberFormat="1" applyFont="1" applyBorder="1" applyProtection="1">
      <protection locked="0"/>
    </xf>
    <xf numFmtId="0" fontId="25" fillId="34" borderId="37" xfId="0" applyFont="1" applyFill="1" applyBorder="1" applyProtection="1"/>
    <xf numFmtId="0" fontId="23" fillId="35" borderId="38" xfId="0" applyFont="1" applyFill="1" applyBorder="1" applyAlignment="1" applyProtection="1">
      <alignment wrapText="1"/>
    </xf>
    <xf numFmtId="0" fontId="52" fillId="0" borderId="18" xfId="59" applyFont="1" applyFill="1" applyBorder="1" applyAlignment="1" applyProtection="1">
      <protection locked="0"/>
    </xf>
    <xf numFmtId="0" fontId="52" fillId="0" borderId="18" xfId="59" quotePrefix="1" applyFont="1" applyFill="1" applyBorder="1" applyAlignment="1" applyProtection="1">
      <alignment horizontal="left"/>
      <protection locked="0"/>
    </xf>
    <xf numFmtId="0" fontId="52" fillId="0" borderId="18" xfId="59" applyFont="1" applyFill="1" applyBorder="1" applyAlignment="1" applyProtection="1"/>
    <xf numFmtId="0" fontId="52" fillId="0" borderId="18" xfId="59" quotePrefix="1" applyFont="1" applyFill="1" applyBorder="1" applyAlignment="1" applyProtection="1">
      <alignment horizontal="left"/>
    </xf>
    <xf numFmtId="0" fontId="25" fillId="34" borderId="39" xfId="0" applyFont="1" applyFill="1" applyBorder="1" applyProtection="1"/>
    <xf numFmtId="170" fontId="25" fillId="34" borderId="43" xfId="1" applyNumberFormat="1" applyFont="1" applyFill="1" applyBorder="1" applyProtection="1">
      <protection locked="0"/>
    </xf>
    <xf numFmtId="170" fontId="25" fillId="34" borderId="44" xfId="1" applyNumberFormat="1" applyFont="1" applyFill="1" applyBorder="1" applyProtection="1">
      <protection locked="0"/>
    </xf>
    <xf numFmtId="3" fontId="25" fillId="34" borderId="16" xfId="1" applyNumberFormat="1" applyFont="1" applyFill="1" applyBorder="1" applyProtection="1"/>
    <xf numFmtId="3" fontId="23" fillId="35" borderId="11" xfId="1" applyNumberFormat="1" applyFont="1" applyFill="1" applyBorder="1" applyProtection="1"/>
    <xf numFmtId="3" fontId="25" fillId="34" borderId="11" xfId="1" applyNumberFormat="1" applyFont="1" applyFill="1" applyBorder="1" applyProtection="1"/>
    <xf numFmtId="3" fontId="25" fillId="36" borderId="11" xfId="1" applyNumberFormat="1" applyFont="1" applyFill="1" applyBorder="1" applyAlignment="1" applyProtection="1">
      <alignment vertical="center"/>
    </xf>
    <xf numFmtId="3" fontId="23" fillId="0" borderId="11" xfId="1" applyNumberFormat="1" applyFont="1" applyBorder="1" applyProtection="1"/>
    <xf numFmtId="3" fontId="25" fillId="36" borderId="11" xfId="1" applyNumberFormat="1" applyFont="1" applyFill="1" applyBorder="1" applyProtection="1"/>
    <xf numFmtId="3" fontId="23" fillId="35" borderId="10" xfId="1" applyNumberFormat="1" applyFont="1" applyFill="1" applyBorder="1" applyProtection="1"/>
    <xf numFmtId="3" fontId="23" fillId="35" borderId="14" xfId="1" applyNumberFormat="1" applyFont="1" applyFill="1" applyBorder="1" applyProtection="1"/>
    <xf numFmtId="3" fontId="0" fillId="0" borderId="0" xfId="0" applyNumberFormat="1"/>
    <xf numFmtId="170" fontId="24" fillId="0" borderId="0" xfId="49" applyNumberFormat="1" applyFont="1" applyFill="1" applyBorder="1" applyProtection="1"/>
    <xf numFmtId="43" fontId="24" fillId="0" borderId="0" xfId="49" applyNumberFormat="1" applyFont="1" applyProtection="1"/>
    <xf numFmtId="170" fontId="25" fillId="34" borderId="18" xfId="1" applyNumberFormat="1" applyFont="1" applyFill="1" applyBorder="1" applyProtection="1"/>
    <xf numFmtId="170" fontId="33" fillId="0" borderId="18" xfId="1" applyNumberFormat="1" applyFont="1" applyFill="1" applyBorder="1" applyAlignment="1" applyProtection="1">
      <alignment horizontal="right"/>
    </xf>
    <xf numFmtId="170" fontId="33" fillId="0" borderId="18" xfId="1" applyNumberFormat="1" applyFont="1" applyFill="1" applyBorder="1" applyAlignment="1" applyProtection="1">
      <alignment horizontal="right"/>
      <protection locked="0"/>
    </xf>
    <xf numFmtId="170" fontId="35" fillId="0" borderId="18" xfId="1" applyNumberFormat="1" applyFont="1" applyFill="1" applyBorder="1" applyAlignment="1" applyProtection="1">
      <alignment horizontal="right"/>
      <protection locked="0"/>
    </xf>
    <xf numFmtId="170" fontId="34" fillId="0" borderId="18" xfId="1" applyNumberFormat="1" applyFont="1" applyFill="1" applyBorder="1" applyAlignment="1" applyProtection="1">
      <alignment horizontal="right"/>
      <protection locked="0"/>
    </xf>
    <xf numFmtId="3" fontId="25" fillId="34" borderId="18" xfId="0" applyNumberFormat="1" applyFont="1" applyFill="1" applyBorder="1" applyProtection="1"/>
    <xf numFmtId="43" fontId="23" fillId="35" borderId="18" xfId="1" applyFont="1" applyFill="1" applyBorder="1" applyProtection="1"/>
    <xf numFmtId="170" fontId="23" fillId="35" borderId="18" xfId="1" applyNumberFormat="1" applyFont="1" applyFill="1" applyBorder="1" applyProtection="1"/>
    <xf numFmtId="43" fontId="19" fillId="0" borderId="0" xfId="158" applyNumberFormat="1"/>
    <xf numFmtId="0" fontId="55" fillId="0" borderId="0" xfId="0" applyFont="1"/>
    <xf numFmtId="0" fontId="51" fillId="0" borderId="0" xfId="158" applyFont="1" applyFill="1"/>
    <xf numFmtId="0" fontId="19" fillId="0" borderId="0" xfId="158" applyFill="1"/>
    <xf numFmtId="0" fontId="27" fillId="0" borderId="0" xfId="49" applyFont="1" applyFill="1" applyAlignment="1"/>
    <xf numFmtId="170" fontId="25" fillId="34" borderId="15" xfId="1" applyNumberFormat="1" applyFont="1" applyFill="1" applyBorder="1" applyProtection="1">
      <protection hidden="1"/>
    </xf>
    <xf numFmtId="170" fontId="25" fillId="34" borderId="34" xfId="1" applyNumberFormat="1" applyFont="1" applyFill="1" applyBorder="1" applyProtection="1">
      <protection hidden="1"/>
    </xf>
    <xf numFmtId="43" fontId="25" fillId="34" borderId="24" xfId="1" applyFont="1" applyFill="1" applyBorder="1" applyProtection="1">
      <protection hidden="1"/>
    </xf>
    <xf numFmtId="43" fontId="25" fillId="34" borderId="15" xfId="1" applyFont="1" applyFill="1" applyBorder="1" applyProtection="1">
      <protection hidden="1"/>
    </xf>
    <xf numFmtId="43" fontId="25" fillId="34" borderId="34" xfId="1" applyFont="1" applyFill="1" applyBorder="1" applyProtection="1">
      <protection hidden="1"/>
    </xf>
    <xf numFmtId="170" fontId="23" fillId="35" borderId="10" xfId="1" applyNumberFormat="1" applyFont="1" applyFill="1" applyBorder="1" applyAlignment="1" applyProtection="1">
      <alignment wrapText="1"/>
      <protection hidden="1"/>
    </xf>
    <xf numFmtId="170" fontId="23" fillId="35" borderId="33" xfId="1" applyNumberFormat="1" applyFont="1" applyFill="1" applyBorder="1" applyAlignment="1" applyProtection="1">
      <alignment wrapText="1"/>
      <protection hidden="1"/>
    </xf>
    <xf numFmtId="43" fontId="23" fillId="35" borderId="32" xfId="1" applyFont="1" applyFill="1" applyBorder="1" applyAlignment="1" applyProtection="1">
      <alignment wrapText="1"/>
      <protection hidden="1"/>
    </xf>
    <xf numFmtId="43" fontId="23" fillId="35" borderId="10" xfId="1" applyFont="1" applyFill="1" applyBorder="1" applyAlignment="1" applyProtection="1">
      <alignment wrapText="1"/>
      <protection hidden="1"/>
    </xf>
    <xf numFmtId="43" fontId="23" fillId="35" borderId="33" xfId="1" applyFont="1" applyFill="1" applyBorder="1" applyAlignment="1" applyProtection="1">
      <alignment wrapText="1"/>
      <protection hidden="1"/>
    </xf>
    <xf numFmtId="170" fontId="24" fillId="0" borderId="18" xfId="1" quotePrefix="1" applyNumberFormat="1" applyFont="1" applyFill="1" applyBorder="1" applyProtection="1">
      <protection locked="0" hidden="1"/>
    </xf>
    <xf numFmtId="170" fontId="24" fillId="0" borderId="20" xfId="1" applyNumberFormat="1" applyFont="1" applyFill="1" applyBorder="1" applyProtection="1">
      <protection hidden="1"/>
    </xf>
    <xf numFmtId="170" fontId="24" fillId="0" borderId="18" xfId="1" applyNumberFormat="1" applyFont="1" applyFill="1" applyBorder="1" applyProtection="1">
      <protection hidden="1"/>
    </xf>
    <xf numFmtId="43" fontId="24" fillId="0" borderId="20" xfId="1" applyFont="1" applyFill="1" applyBorder="1" applyProtection="1">
      <protection hidden="1"/>
    </xf>
    <xf numFmtId="43" fontId="24" fillId="0" borderId="18" xfId="1" applyFont="1" applyFill="1" applyBorder="1" applyProtection="1">
      <protection hidden="1"/>
    </xf>
    <xf numFmtId="170" fontId="23" fillId="35" borderId="32" xfId="1" applyNumberFormat="1" applyFont="1" applyFill="1" applyBorder="1" applyAlignment="1" applyProtection="1">
      <alignment wrapText="1"/>
      <protection hidden="1"/>
    </xf>
    <xf numFmtId="170" fontId="24" fillId="0" borderId="18" xfId="1" applyNumberFormat="1" applyFont="1" applyFill="1" applyBorder="1" applyProtection="1">
      <protection locked="0" hidden="1"/>
    </xf>
    <xf numFmtId="170" fontId="25" fillId="34" borderId="24" xfId="1" applyNumberFormat="1" applyFont="1" applyFill="1" applyBorder="1" applyProtection="1">
      <protection hidden="1"/>
    </xf>
    <xf numFmtId="170" fontId="25" fillId="34" borderId="44" xfId="1" applyNumberFormat="1" applyFont="1" applyFill="1" applyBorder="1" applyProtection="1">
      <protection hidden="1"/>
    </xf>
    <xf numFmtId="170" fontId="25" fillId="34" borderId="45" xfId="1" applyNumberFormat="1" applyFont="1" applyFill="1" applyBorder="1" applyProtection="1">
      <protection hidden="1"/>
    </xf>
    <xf numFmtId="43" fontId="25" fillId="34" borderId="43" xfId="1" applyFont="1" applyFill="1" applyBorder="1" applyProtection="1">
      <protection hidden="1"/>
    </xf>
    <xf numFmtId="43" fontId="25" fillId="34" borderId="44" xfId="1" applyFont="1" applyFill="1" applyBorder="1" applyProtection="1">
      <protection hidden="1"/>
    </xf>
    <xf numFmtId="43" fontId="25" fillId="34" borderId="45" xfId="1" applyFont="1" applyFill="1" applyBorder="1" applyProtection="1">
      <protection hidden="1"/>
    </xf>
    <xf numFmtId="190" fontId="25" fillId="34" borderId="15" xfId="1" applyNumberFormat="1" applyFont="1" applyFill="1" applyBorder="1" applyProtection="1">
      <protection hidden="1"/>
    </xf>
    <xf numFmtId="190" fontId="23" fillId="35" borderId="10" xfId="1" applyNumberFormat="1" applyFont="1" applyFill="1" applyBorder="1" applyAlignment="1" applyProtection="1">
      <alignment wrapText="1"/>
      <protection hidden="1"/>
    </xf>
    <xf numFmtId="170" fontId="24" fillId="0" borderId="20" xfId="1" applyNumberFormat="1" applyFont="1" applyBorder="1" applyProtection="1">
      <protection hidden="1"/>
    </xf>
    <xf numFmtId="170" fontId="24" fillId="0" borderId="18" xfId="1" applyNumberFormat="1" applyFont="1" applyBorder="1" applyProtection="1">
      <protection hidden="1"/>
    </xf>
    <xf numFmtId="190" fontId="24" fillId="0" borderId="20" xfId="1" applyNumberFormat="1" applyFont="1" applyBorder="1" applyProtection="1">
      <protection hidden="1"/>
    </xf>
    <xf numFmtId="190" fontId="24" fillId="0" borderId="18" xfId="1" applyNumberFormat="1" applyFont="1" applyBorder="1" applyProtection="1">
      <protection hidden="1"/>
    </xf>
    <xf numFmtId="190" fontId="24" fillId="0" borderId="20" xfId="1" applyNumberFormat="1" applyFont="1" applyFill="1" applyBorder="1" applyProtection="1">
      <protection hidden="1"/>
    </xf>
    <xf numFmtId="190" fontId="24" fillId="0" borderId="18" xfId="1" applyNumberFormat="1" applyFont="1" applyFill="1" applyBorder="1" applyProtection="1">
      <protection hidden="1"/>
    </xf>
    <xf numFmtId="166" fontId="24" fillId="0" borderId="18" xfId="56" applyNumberFormat="1" applyFont="1" applyBorder="1" applyAlignment="1" applyProtection="1">
      <protection hidden="1"/>
    </xf>
    <xf numFmtId="190" fontId="25" fillId="34" borderId="18" xfId="1" applyNumberFormat="1" applyFont="1" applyFill="1" applyBorder="1" applyAlignment="1" applyProtection="1">
      <alignment horizontal="center"/>
      <protection hidden="1"/>
    </xf>
    <xf numFmtId="0" fontId="54" fillId="35" borderId="18" xfId="0" applyFont="1" applyFill="1" applyBorder="1" applyAlignment="1" applyProtection="1">
      <alignment horizontal="center"/>
      <protection hidden="1"/>
    </xf>
    <xf numFmtId="0" fontId="24" fillId="0" borderId="0" xfId="49" applyFont="1" applyBorder="1" applyProtection="1">
      <protection hidden="1"/>
    </xf>
    <xf numFmtId="0" fontId="24" fillId="0" borderId="22" xfId="49" applyFont="1" applyBorder="1" applyProtection="1">
      <protection hidden="1"/>
    </xf>
    <xf numFmtId="0" fontId="29" fillId="35" borderId="18" xfId="0" applyFont="1" applyFill="1" applyBorder="1" applyAlignment="1" applyProtection="1">
      <alignment horizontal="center"/>
      <protection hidden="1"/>
    </xf>
    <xf numFmtId="166" fontId="24" fillId="0" borderId="18" xfId="56" applyNumberFormat="1" applyFont="1" applyBorder="1" applyProtection="1">
      <protection hidden="1"/>
    </xf>
    <xf numFmtId="0" fontId="25" fillId="36" borderId="10" xfId="0" applyFont="1" applyFill="1" applyBorder="1" applyAlignment="1" applyProtection="1">
      <alignment horizontal="center" vertical="center" wrapText="1"/>
    </xf>
    <xf numFmtId="0" fontId="25" fillId="36" borderId="10" xfId="0" applyFont="1" applyFill="1" applyBorder="1" applyAlignment="1" applyProtection="1">
      <alignment horizontal="center" wrapText="1"/>
    </xf>
    <xf numFmtId="0" fontId="25" fillId="36" borderId="12" xfId="0" applyFont="1" applyFill="1" applyBorder="1" applyAlignment="1" applyProtection="1">
      <alignment horizontal="center" vertical="center" wrapText="1"/>
    </xf>
    <xf numFmtId="0" fontId="25" fillId="36" borderId="10" xfId="0" applyFont="1" applyFill="1" applyBorder="1" applyAlignment="1" applyProtection="1">
      <alignment horizontal="left" vertical="center"/>
    </xf>
    <xf numFmtId="3" fontId="21" fillId="0" borderId="11" xfId="1" applyNumberFormat="1" applyFont="1" applyFill="1" applyBorder="1" applyAlignment="1" applyProtection="1">
      <protection locked="0"/>
    </xf>
    <xf numFmtId="3" fontId="25" fillId="36" borderId="11" xfId="1" applyNumberFormat="1" applyFont="1" applyFill="1" applyBorder="1" applyAlignment="1" applyProtection="1">
      <alignment vertical="center"/>
      <protection locked="0"/>
    </xf>
    <xf numFmtId="3" fontId="23" fillId="35" borderId="14" xfId="1" applyNumberFormat="1" applyFont="1" applyFill="1" applyBorder="1" applyProtection="1">
      <protection locked="0"/>
    </xf>
    <xf numFmtId="0" fontId="23" fillId="35" borderId="10" xfId="0" applyFont="1" applyFill="1" applyBorder="1" applyAlignment="1" applyProtection="1">
      <alignment wrapText="1"/>
      <protection locked="0"/>
    </xf>
    <xf numFmtId="190" fontId="25" fillId="34" borderId="24" xfId="1" applyNumberFormat="1" applyFont="1" applyFill="1" applyBorder="1" applyProtection="1">
      <protection hidden="1"/>
    </xf>
    <xf numFmtId="190" fontId="23" fillId="35" borderId="32" xfId="1" applyNumberFormat="1" applyFont="1" applyFill="1" applyBorder="1" applyAlignment="1" applyProtection="1">
      <alignment wrapText="1"/>
      <protection hidden="1"/>
    </xf>
    <xf numFmtId="190" fontId="24" fillId="0" borderId="18" xfId="1" applyNumberFormat="1" applyFont="1" applyBorder="1" applyAlignment="1" applyProtection="1">
      <alignment horizontal="center"/>
      <protection hidden="1"/>
    </xf>
    <xf numFmtId="190" fontId="25" fillId="34" borderId="34" xfId="1" applyNumberFormat="1" applyFont="1" applyFill="1" applyBorder="1" applyProtection="1">
      <protection hidden="1"/>
    </xf>
    <xf numFmtId="190" fontId="23" fillId="35" borderId="33" xfId="1" applyNumberFormat="1" applyFont="1" applyFill="1" applyBorder="1" applyAlignment="1" applyProtection="1">
      <alignment wrapText="1"/>
      <protection hidden="1"/>
    </xf>
    <xf numFmtId="190" fontId="24" fillId="0" borderId="18" xfId="1" applyNumberFormat="1" applyFont="1" applyFill="1" applyBorder="1" applyAlignment="1" applyProtection="1">
      <alignment horizontal="center"/>
      <protection hidden="1"/>
    </xf>
    <xf numFmtId="190" fontId="25" fillId="34" borderId="46" xfId="1" applyNumberFormat="1" applyFont="1" applyFill="1" applyBorder="1" applyProtection="1">
      <protection hidden="1"/>
    </xf>
    <xf numFmtId="0" fontId="21" fillId="40" borderId="10" xfId="46" applyFont="1" applyFill="1" applyBorder="1" applyAlignment="1" applyProtection="1">
      <alignment wrapText="1"/>
    </xf>
    <xf numFmtId="3" fontId="23" fillId="0" borderId="11" xfId="1" applyNumberFormat="1" applyFont="1" applyFill="1" applyBorder="1" applyProtection="1">
      <protection locked="0"/>
    </xf>
    <xf numFmtId="3" fontId="24" fillId="0" borderId="11" xfId="1" applyNumberFormat="1" applyFont="1" applyFill="1" applyBorder="1" applyProtection="1">
      <protection locked="0"/>
    </xf>
    <xf numFmtId="0" fontId="57" fillId="33" borderId="17" xfId="0" applyFont="1" applyFill="1" applyBorder="1" applyAlignment="1" applyProtection="1">
      <alignment horizontal="center" vertical="center" wrapText="1"/>
    </xf>
    <xf numFmtId="0" fontId="58" fillId="33" borderId="17" xfId="0" applyFont="1" applyFill="1" applyBorder="1" applyAlignment="1" applyProtection="1">
      <alignment horizontal="center" vertical="center" wrapText="1"/>
    </xf>
    <xf numFmtId="0" fontId="59" fillId="33" borderId="17" xfId="0" applyFont="1" applyFill="1" applyBorder="1" applyAlignment="1" applyProtection="1">
      <alignment horizontal="center" vertical="center" wrapText="1"/>
    </xf>
    <xf numFmtId="0" fontId="60" fillId="33" borderId="23" xfId="0" applyFont="1" applyFill="1" applyBorder="1" applyAlignment="1" applyProtection="1">
      <alignment horizontal="center" vertical="center" wrapText="1"/>
    </xf>
    <xf numFmtId="0" fontId="59" fillId="33" borderId="23" xfId="0" applyFont="1" applyFill="1" applyBorder="1" applyAlignment="1" applyProtection="1">
      <alignment horizontal="center" vertical="center" wrapText="1"/>
    </xf>
    <xf numFmtId="0" fontId="57" fillId="33" borderId="23" xfId="0" applyFont="1" applyFill="1" applyBorder="1" applyAlignment="1" applyProtection="1">
      <alignment horizontal="center" vertical="center" wrapText="1"/>
    </xf>
    <xf numFmtId="0" fontId="58" fillId="33" borderId="36" xfId="0" applyFont="1" applyFill="1" applyBorder="1" applyAlignment="1" applyProtection="1">
      <alignment horizontal="center" vertical="center" wrapText="1"/>
    </xf>
    <xf numFmtId="0" fontId="58" fillId="33" borderId="40" xfId="0" applyFont="1" applyFill="1" applyBorder="1" applyAlignment="1" applyProtection="1">
      <alignment horizontal="center" vertical="center" wrapText="1"/>
    </xf>
    <xf numFmtId="0" fontId="58" fillId="33" borderId="41" xfId="0" applyFont="1" applyFill="1" applyBorder="1" applyAlignment="1" applyProtection="1">
      <alignment horizontal="center" vertical="center" wrapText="1"/>
    </xf>
    <xf numFmtId="0" fontId="58" fillId="33" borderId="42" xfId="0" applyFont="1" applyFill="1" applyBorder="1" applyAlignment="1" applyProtection="1">
      <alignment horizontal="center" vertical="center" wrapText="1"/>
    </xf>
    <xf numFmtId="0" fontId="57" fillId="33" borderId="17" xfId="1" applyNumberFormat="1" applyFont="1" applyFill="1" applyBorder="1" applyAlignment="1">
      <alignment horizontal="center" wrapText="1"/>
    </xf>
    <xf numFmtId="0" fontId="59" fillId="34" borderId="15" xfId="0" quotePrefix="1" applyFont="1" applyFill="1" applyBorder="1" applyAlignment="1" applyProtection="1">
      <alignment horizontal="left" wrapText="1"/>
    </xf>
    <xf numFmtId="0" fontId="59" fillId="34" borderId="15" xfId="0" applyFont="1" applyFill="1" applyBorder="1" applyAlignment="1" applyProtection="1">
      <alignment wrapText="1"/>
    </xf>
    <xf numFmtId="0" fontId="53" fillId="0" borderId="0" xfId="53" applyFont="1" applyAlignment="1" applyProtection="1">
      <protection locked="0"/>
    </xf>
    <xf numFmtId="0" fontId="24" fillId="0" borderId="0" xfId="49" applyFont="1" applyProtection="1">
      <protection locked="0"/>
    </xf>
    <xf numFmtId="166" fontId="24" fillId="0" borderId="0" xfId="61" applyNumberFormat="1" applyFont="1" applyProtection="1">
      <protection locked="0"/>
    </xf>
    <xf numFmtId="166" fontId="24" fillId="0" borderId="0" xfId="61" applyNumberFormat="1" applyFont="1" applyFill="1" applyBorder="1" applyProtection="1">
      <protection locked="0"/>
    </xf>
    <xf numFmtId="0" fontId="24" fillId="0" borderId="0" xfId="49" applyFont="1" applyFill="1" applyBorder="1" applyProtection="1">
      <protection locked="0"/>
    </xf>
    <xf numFmtId="0" fontId="24" fillId="0" borderId="0" xfId="57" applyFont="1" applyFill="1" applyProtection="1">
      <protection locked="0"/>
    </xf>
    <xf numFmtId="0" fontId="37" fillId="0" borderId="0" xfId="53" applyFont="1" applyAlignment="1" applyProtection="1">
      <protection locked="0"/>
    </xf>
    <xf numFmtId="166" fontId="24" fillId="0" borderId="0" xfId="51" applyNumberFormat="1" applyFont="1" applyProtection="1">
      <protection locked="0"/>
    </xf>
    <xf numFmtId="166" fontId="24" fillId="0" borderId="0" xfId="51" applyNumberFormat="1" applyFont="1" applyFill="1" applyBorder="1" applyProtection="1">
      <protection locked="0"/>
    </xf>
    <xf numFmtId="190" fontId="24" fillId="0" borderId="0" xfId="1" applyNumberFormat="1" applyFont="1" applyFill="1" applyBorder="1" applyProtection="1">
      <protection locked="0"/>
    </xf>
    <xf numFmtId="0" fontId="23" fillId="41" borderId="48" xfId="0" applyFont="1" applyFill="1" applyBorder="1" applyAlignment="1" applyProtection="1">
      <alignment horizontal="center" vertical="center" wrapText="1"/>
    </xf>
    <xf numFmtId="0" fontId="24" fillId="0" borderId="0" xfId="0" applyFont="1" applyFill="1" applyAlignment="1" applyProtection="1"/>
    <xf numFmtId="0" fontId="24" fillId="41" borderId="18" xfId="0" applyFont="1" applyFill="1" applyBorder="1" applyAlignment="1" applyProtection="1">
      <alignment vertical="top" wrapText="1"/>
    </xf>
    <xf numFmtId="0" fontId="24" fillId="0" borderId="18" xfId="0" applyFont="1" applyFill="1" applyBorder="1" applyAlignment="1" applyProtection="1">
      <alignment horizontal="justify" vertical="center" wrapText="1"/>
    </xf>
    <xf numFmtId="0" fontId="24" fillId="0" borderId="0" xfId="0" applyFont="1" applyFill="1" applyProtection="1"/>
    <xf numFmtId="0" fontId="24" fillId="0" borderId="0" xfId="0" applyFont="1" applyFill="1" applyAlignment="1" applyProtection="1">
      <alignment horizontal="justify" vertical="center" wrapText="1"/>
    </xf>
    <xf numFmtId="49" fontId="24" fillId="0" borderId="0" xfId="0" applyNumberFormat="1" applyFont="1" applyFill="1" applyAlignment="1" applyProtection="1">
      <alignment horizontal="right"/>
      <protection locked="0"/>
    </xf>
    <xf numFmtId="0" fontId="24" fillId="0" borderId="0" xfId="0" applyNumberFormat="1" applyFont="1" applyFill="1" applyProtection="1"/>
    <xf numFmtId="0" fontId="24" fillId="0" borderId="18" xfId="0" applyFont="1" applyFill="1" applyBorder="1" applyAlignment="1" applyProtection="1">
      <alignment horizontal="center"/>
    </xf>
    <xf numFmtId="0" fontId="24" fillId="0" borderId="18" xfId="0" applyFont="1" applyFill="1" applyBorder="1" applyProtection="1"/>
    <xf numFmtId="49" fontId="24" fillId="0" borderId="18" xfId="0" applyNumberFormat="1" applyFont="1" applyFill="1" applyBorder="1" applyAlignment="1" applyProtection="1">
      <alignment horizontal="right"/>
      <protection locked="0"/>
    </xf>
    <xf numFmtId="0" fontId="24" fillId="0" borderId="18" xfId="0" applyNumberFormat="1" applyFont="1" applyFill="1" applyBorder="1" applyProtection="1"/>
    <xf numFmtId="0" fontId="62" fillId="0" borderId="0" xfId="0" applyFont="1" applyFill="1" applyProtection="1"/>
    <xf numFmtId="0" fontId="23" fillId="35" borderId="49" xfId="0" applyFont="1" applyFill="1" applyBorder="1" applyAlignment="1" applyProtection="1">
      <alignment horizontal="center" vertical="center" wrapText="1"/>
    </xf>
    <xf numFmtId="0" fontId="23" fillId="35" borderId="47" xfId="0" applyFont="1" applyFill="1" applyBorder="1" applyAlignment="1" applyProtection="1">
      <alignment horizontal="center" vertical="center" wrapText="1"/>
    </xf>
    <xf numFmtId="49" fontId="23" fillId="35" borderId="48" xfId="0" applyNumberFormat="1" applyFont="1" applyFill="1" applyBorder="1" applyAlignment="1" applyProtection="1">
      <alignment horizontal="center" vertical="center" wrapText="1"/>
      <protection locked="0"/>
    </xf>
    <xf numFmtId="0" fontId="23" fillId="35" borderId="48" xfId="0" applyFont="1" applyFill="1" applyBorder="1" applyAlignment="1" applyProtection="1">
      <alignment horizontal="center" vertical="center" wrapText="1"/>
    </xf>
    <xf numFmtId="0" fontId="23" fillId="35" borderId="48" xfId="0" applyNumberFormat="1" applyFont="1" applyFill="1" applyBorder="1" applyAlignment="1" applyProtection="1">
      <alignment horizontal="center" vertical="center" wrapText="1"/>
    </xf>
    <xf numFmtId="0" fontId="23" fillId="35" borderId="39" xfId="0" applyFont="1" applyFill="1" applyBorder="1" applyAlignment="1" applyProtection="1">
      <alignment horizontal="center" vertical="center" wrapText="1"/>
    </xf>
    <xf numFmtId="49" fontId="24" fillId="35" borderId="18" xfId="0" applyNumberFormat="1" applyFont="1" applyFill="1" applyBorder="1" applyAlignment="1" applyProtection="1">
      <alignment horizontal="center" vertical="top" wrapText="1"/>
      <protection locked="0"/>
    </xf>
    <xf numFmtId="0" fontId="24" fillId="35" borderId="18" xfId="0" applyFont="1" applyFill="1" applyBorder="1" applyAlignment="1" applyProtection="1">
      <alignment horizontal="center" vertical="top" wrapText="1"/>
    </xf>
    <xf numFmtId="0" fontId="24" fillId="35" borderId="18" xfId="0" applyNumberFormat="1" applyFont="1" applyFill="1" applyBorder="1" applyAlignment="1" applyProtection="1">
      <alignment horizontal="center" vertical="top" wrapText="1"/>
    </xf>
    <xf numFmtId="0" fontId="23" fillId="42" borderId="50" xfId="0" applyFont="1" applyFill="1" applyBorder="1" applyAlignment="1" applyProtection="1">
      <alignment horizontal="center" wrapText="1"/>
    </xf>
    <xf numFmtId="192" fontId="63" fillId="0" borderId="18" xfId="221" quotePrefix="1" applyNumberFormat="1" applyFont="1" applyBorder="1" applyProtection="1">
      <protection locked="0"/>
    </xf>
    <xf numFmtId="192" fontId="63" fillId="0" borderId="18" xfId="221" applyNumberFormat="1" applyFont="1" applyBorder="1" applyProtection="1">
      <protection locked="0"/>
    </xf>
    <xf numFmtId="192" fontId="64" fillId="0" borderId="18" xfId="221" applyNumberFormat="1" applyFont="1" applyBorder="1" applyProtection="1">
      <protection locked="0"/>
    </xf>
    <xf numFmtId="170" fontId="25" fillId="34" borderId="15" xfId="1" applyNumberFormat="1" applyFont="1" applyFill="1" applyBorder="1" applyProtection="1">
      <protection locked="0" hidden="1"/>
    </xf>
    <xf numFmtId="3" fontId="21" fillId="0" borderId="59" xfId="1" applyNumberFormat="1" applyFont="1" applyFill="1" applyBorder="1" applyAlignment="1" applyProtection="1"/>
    <xf numFmtId="3" fontId="21" fillId="0" borderId="59" xfId="1" applyNumberFormat="1" applyFont="1" applyFill="1" applyBorder="1" applyAlignment="1" applyProtection="1">
      <alignment horizontal="right"/>
    </xf>
    <xf numFmtId="0" fontId="59" fillId="34" borderId="25" xfId="0" quotePrefix="1" applyFont="1" applyFill="1" applyBorder="1" applyAlignment="1" applyProtection="1">
      <alignment horizontal="center" wrapText="1"/>
    </xf>
    <xf numFmtId="0" fontId="61" fillId="0" borderId="26" xfId="0" applyFont="1" applyBorder="1" applyAlignment="1">
      <alignment horizontal="center"/>
    </xf>
    <xf numFmtId="0" fontId="59" fillId="34" borderId="12" xfId="0" applyFont="1" applyFill="1" applyBorder="1" applyAlignment="1" applyProtection="1">
      <alignment horizontal="center" wrapText="1"/>
    </xf>
    <xf numFmtId="0" fontId="59" fillId="34" borderId="35" xfId="0" applyFont="1" applyFill="1" applyBorder="1" applyAlignment="1" applyProtection="1">
      <alignment horizontal="center" wrapText="1"/>
    </xf>
    <xf numFmtId="0" fontId="36" fillId="0" borderId="0" xfId="49" quotePrefix="1" applyFont="1" applyBorder="1" applyAlignment="1" applyProtection="1">
      <alignment horizontal="left" vertical="center"/>
      <protection hidden="1"/>
    </xf>
    <xf numFmtId="0" fontId="23" fillId="0" borderId="27" xfId="49" quotePrefix="1" applyFont="1" applyBorder="1" applyAlignment="1" applyProtection="1">
      <alignment horizontal="left" wrapText="1"/>
    </xf>
  </cellXfs>
  <cellStyles count="355">
    <cellStyle name="????" xfId="62"/>
    <cellStyle name="?????" xfId="63"/>
    <cellStyle name="????????" xfId="64"/>
    <cellStyle name="?????????????" xfId="65"/>
    <cellStyle name="??????????_BOPENGC" xfId="66"/>
    <cellStyle name="?????????1" xfId="67"/>
    <cellStyle name="?????????2" xfId="68"/>
    <cellStyle name="????????_BOPENGC" xfId="69"/>
    <cellStyle name="???????_BOPENGC" xfId="70"/>
    <cellStyle name="_A_Base Compara" xfId="71"/>
    <cellStyle name="20% - Énfasis1" xfId="20" builtinId="30" customBuiltin="1"/>
    <cellStyle name="20% - Énfasis1 2" xfId="224"/>
    <cellStyle name="20% - Énfasis2" xfId="24" builtinId="34" customBuiltin="1"/>
    <cellStyle name="20% - Énfasis2 2" xfId="225"/>
    <cellStyle name="20% - Énfasis3" xfId="28" builtinId="38" customBuiltin="1"/>
    <cellStyle name="20% - Énfasis3 2" xfId="226"/>
    <cellStyle name="20% - Énfasis4" xfId="32" builtinId="42" customBuiltin="1"/>
    <cellStyle name="20% - Énfasis4 2" xfId="227"/>
    <cellStyle name="20% - Énfasis5" xfId="36" builtinId="46" customBuiltin="1"/>
    <cellStyle name="20% - Énfasis5 2" xfId="228"/>
    <cellStyle name="20% - Énfasis6" xfId="40" builtinId="50" customBuiltin="1"/>
    <cellStyle name="20% - Énfasis6 2" xfId="229"/>
    <cellStyle name="40% - Énfasis1" xfId="21" builtinId="31" customBuiltin="1"/>
    <cellStyle name="40% - Énfasis1 2" xfId="230"/>
    <cellStyle name="40% - Énfasis2" xfId="25" builtinId="35" customBuiltin="1"/>
    <cellStyle name="40% - Énfasis2 2" xfId="231"/>
    <cellStyle name="40% - Énfasis3" xfId="29" builtinId="39" customBuiltin="1"/>
    <cellStyle name="40% - Énfasis3 2" xfId="232"/>
    <cellStyle name="40% - Énfasis4" xfId="33" builtinId="43" customBuiltin="1"/>
    <cellStyle name="40% - Énfasis4 2" xfId="233"/>
    <cellStyle name="40% - Énfasis5" xfId="37" builtinId="47" customBuiltin="1"/>
    <cellStyle name="40% - Énfasis5 2" xfId="234"/>
    <cellStyle name="40% - Énfasis6" xfId="41" builtinId="51" customBuiltin="1"/>
    <cellStyle name="40% - Énfasis6 2" xfId="235"/>
    <cellStyle name="60% - Énfasis1" xfId="22" builtinId="32" customBuiltin="1"/>
    <cellStyle name="60% - Énfasis1 2" xfId="236"/>
    <cellStyle name="60% - Énfasis2" xfId="26" builtinId="36" customBuiltin="1"/>
    <cellStyle name="60% - Énfasis2 2" xfId="237"/>
    <cellStyle name="60% - Énfasis3" xfId="30" builtinId="40" customBuiltin="1"/>
    <cellStyle name="60% - Énfasis3 2" xfId="238"/>
    <cellStyle name="60% - Énfasis4" xfId="34" builtinId="44" customBuiltin="1"/>
    <cellStyle name="60% - Énfasis4 2" xfId="239"/>
    <cellStyle name="60% - Énfasis5" xfId="38" builtinId="48" customBuiltin="1"/>
    <cellStyle name="60% - Énfasis5 2" xfId="240"/>
    <cellStyle name="60% - Énfasis6" xfId="42" builtinId="52" customBuiltin="1"/>
    <cellStyle name="60% - Énfasis6 2" xfId="241"/>
    <cellStyle name="Buena" xfId="7" builtinId="26" customBuiltin="1"/>
    <cellStyle name="Buena 2" xfId="242"/>
    <cellStyle name="Cabecera 1" xfId="72"/>
    <cellStyle name="Cabecera 1 2" xfId="73"/>
    <cellStyle name="Cabecera 1 3" xfId="74"/>
    <cellStyle name="Cabecera 1_Historico" xfId="75"/>
    <cellStyle name="Cabecera 2" xfId="76"/>
    <cellStyle name="Cabecera 2 2" xfId="77"/>
    <cellStyle name="Cabecera 2 3" xfId="78"/>
    <cellStyle name="Cabecera 2_Historico" xfId="79"/>
    <cellStyle name="Cálculo" xfId="12" builtinId="22" customBuiltin="1"/>
    <cellStyle name="Cálculo 2" xfId="243"/>
    <cellStyle name="Categoría del Piloto de Datos" xfId="80"/>
    <cellStyle name="Celda de comprobación" xfId="14" builtinId="23" customBuiltin="1"/>
    <cellStyle name="Celda de comprobación 2" xfId="244"/>
    <cellStyle name="Celda vinculada" xfId="13" builtinId="24" customBuiltin="1"/>
    <cellStyle name="Celda vinculada 2" xfId="245"/>
    <cellStyle name="Comma" xfId="81"/>
    <cellStyle name="Comma [0]_PIB" xfId="82"/>
    <cellStyle name="Comma 2" xfId="83"/>
    <cellStyle name="Comma 3" xfId="84"/>
    <cellStyle name="Comma_2003 y 2004" xfId="85"/>
    <cellStyle name="Comma0" xfId="86"/>
    <cellStyle name="Comma0 2" xfId="87"/>
    <cellStyle name="Comma0 3" xfId="88"/>
    <cellStyle name="Comma0_Historico" xfId="89"/>
    <cellStyle name="Currency" xfId="90"/>
    <cellStyle name="Currency [0]_PIB" xfId="91"/>
    <cellStyle name="Currency 2" xfId="92"/>
    <cellStyle name="Currency 3" xfId="93"/>
    <cellStyle name="Currency_2003 y 2004" xfId="94"/>
    <cellStyle name="Currency0" xfId="95"/>
    <cellStyle name="Currency0 2" xfId="96"/>
    <cellStyle name="Currency0 3" xfId="97"/>
    <cellStyle name="Currency0_Historico" xfId="98"/>
    <cellStyle name="Date" xfId="99"/>
    <cellStyle name="Date 2" xfId="100"/>
    <cellStyle name="Date 3" xfId="101"/>
    <cellStyle name="Date_Historico" xfId="102"/>
    <cellStyle name="Encabezado 1" xfId="3" builtinId="16" customBuiltin="1"/>
    <cellStyle name="Encabezado 4" xfId="6" builtinId="19" customBuiltin="1"/>
    <cellStyle name="Encabezado 4 2" xfId="246"/>
    <cellStyle name="Énfasis1" xfId="19" builtinId="29" customBuiltin="1"/>
    <cellStyle name="Énfasis1 2" xfId="247"/>
    <cellStyle name="Énfasis2" xfId="23" builtinId="33" customBuiltin="1"/>
    <cellStyle name="Énfasis2 2" xfId="248"/>
    <cellStyle name="Énfasis3" xfId="27" builtinId="37" customBuiltin="1"/>
    <cellStyle name="Énfasis3 2" xfId="249"/>
    <cellStyle name="Énfasis4" xfId="31" builtinId="41" customBuiltin="1"/>
    <cellStyle name="Énfasis4 2" xfId="250"/>
    <cellStyle name="Énfasis5" xfId="35" builtinId="45" customBuiltin="1"/>
    <cellStyle name="Énfasis5 2" xfId="251"/>
    <cellStyle name="Énfasis6" xfId="39" builtinId="49" customBuiltin="1"/>
    <cellStyle name="Énfasis6 2" xfId="252"/>
    <cellStyle name="Entrada" xfId="10" builtinId="20" customBuiltin="1"/>
    <cellStyle name="Entrada 2" xfId="253"/>
    <cellStyle name="Estilo 1" xfId="103"/>
    <cellStyle name="Euro" xfId="104"/>
    <cellStyle name="Euro 2" xfId="105"/>
    <cellStyle name="Euro 3" xfId="106"/>
    <cellStyle name="Euro_Historico" xfId="107"/>
    <cellStyle name="F2" xfId="108"/>
    <cellStyle name="F3" xfId="109"/>
    <cellStyle name="F4" xfId="110"/>
    <cellStyle name="F5" xfId="111"/>
    <cellStyle name="F6" xfId="112"/>
    <cellStyle name="F7" xfId="113"/>
    <cellStyle name="F8" xfId="114"/>
    <cellStyle name="Fecha" xfId="115"/>
    <cellStyle name="Fecha 2" xfId="116"/>
    <cellStyle name="Fecha 3" xfId="117"/>
    <cellStyle name="Fecha_Historico" xfId="118"/>
    <cellStyle name="Fecha4 - Modelo4" xfId="119"/>
    <cellStyle name="Fecha4 - Modelo4 2" xfId="120"/>
    <cellStyle name="Fijo" xfId="121"/>
    <cellStyle name="Fijo 2" xfId="122"/>
    <cellStyle name="Fijo 3" xfId="123"/>
    <cellStyle name="Fijo_Historico" xfId="124"/>
    <cellStyle name="Fixed" xfId="125"/>
    <cellStyle name="Fixed 2" xfId="126"/>
    <cellStyle name="Fixed 3" xfId="127"/>
    <cellStyle name="Fixed_Historico" xfId="128"/>
    <cellStyle name="Heading 1" xfId="129"/>
    <cellStyle name="Heading 1 2" xfId="130"/>
    <cellStyle name="Heading 1 3" xfId="131"/>
    <cellStyle name="Heading 1_Historico" xfId="132"/>
    <cellStyle name="Heading 2" xfId="133"/>
    <cellStyle name="Heading 2 2" xfId="134"/>
    <cellStyle name="Heading 2 3" xfId="135"/>
    <cellStyle name="Heading 2_Historico" xfId="136"/>
    <cellStyle name="Heading1" xfId="137"/>
    <cellStyle name="Heading1 2" xfId="138"/>
    <cellStyle name="Heading1 3" xfId="139"/>
    <cellStyle name="Heading1_Historico" xfId="140"/>
    <cellStyle name="Heading2" xfId="141"/>
    <cellStyle name="Heading2 2" xfId="142"/>
    <cellStyle name="Heading2 3" xfId="143"/>
    <cellStyle name="Heading2_Historico" xfId="144"/>
    <cellStyle name="Hipervínculo" xfId="53" builtinId="8"/>
    <cellStyle name="Incorrecto" xfId="8" builtinId="27" customBuiltin="1"/>
    <cellStyle name="Incorrecto 2" xfId="254"/>
    <cellStyle name="Millares" xfId="1" builtinId="3" customBuiltin="1"/>
    <cellStyle name="Millares [0] 10" xfId="255"/>
    <cellStyle name="Millares [0] 11" xfId="256"/>
    <cellStyle name="Millares [0] 12" xfId="257"/>
    <cellStyle name="Millares [0] 13" xfId="258"/>
    <cellStyle name="Millares [0] 14" xfId="259"/>
    <cellStyle name="Millares [0] 15" xfId="260"/>
    <cellStyle name="Millares [0] 16" xfId="261"/>
    <cellStyle name="Millares [0] 17" xfId="262"/>
    <cellStyle name="Millares [0] 18" xfId="263"/>
    <cellStyle name="Millares [0] 19" xfId="264"/>
    <cellStyle name="Millares [0] 2" xfId="265"/>
    <cellStyle name="Millares [0] 20" xfId="266"/>
    <cellStyle name="Millares [0] 21" xfId="267"/>
    <cellStyle name="Millares [0] 22" xfId="268"/>
    <cellStyle name="Millares [0] 23" xfId="269"/>
    <cellStyle name="Millares [0] 24" xfId="270"/>
    <cellStyle name="Millares [0] 25" xfId="271"/>
    <cellStyle name="Millares [0] 26" xfId="272"/>
    <cellStyle name="Millares [0] 27" xfId="273"/>
    <cellStyle name="Millares [0] 28" xfId="274"/>
    <cellStyle name="Millares [0] 29" xfId="275"/>
    <cellStyle name="Millares [0] 3" xfId="276"/>
    <cellStyle name="Millares [0] 30" xfId="277"/>
    <cellStyle name="Millares [0] 31" xfId="278"/>
    <cellStyle name="Millares [0] 4" xfId="279"/>
    <cellStyle name="Millares [0] 5" xfId="280"/>
    <cellStyle name="Millares [0] 6" xfId="281"/>
    <cellStyle name="Millares [0] 7" xfId="282"/>
    <cellStyle name="Millares [0] 8" xfId="283"/>
    <cellStyle name="Millares [0] 9" xfId="284"/>
    <cellStyle name="Millares 10" xfId="285"/>
    <cellStyle name="Millares 11" xfId="286"/>
    <cellStyle name="Millares 12" xfId="287"/>
    <cellStyle name="Millares 13" xfId="288"/>
    <cellStyle name="Millares 14" xfId="289"/>
    <cellStyle name="Millares 15" xfId="290"/>
    <cellStyle name="Millares 16" xfId="291"/>
    <cellStyle name="Millares 17" xfId="292"/>
    <cellStyle name="Millares 18" xfId="293"/>
    <cellStyle name="Millares 19" xfId="294"/>
    <cellStyle name="Millares 2" xfId="43"/>
    <cellStyle name="Millares 2 2" xfId="145"/>
    <cellStyle name="Millares 2 3" xfId="55"/>
    <cellStyle name="Millares 2 4" xfId="295"/>
    <cellStyle name="Millares 2_PG monica" xfId="296"/>
    <cellStyle name="Millares 20" xfId="297"/>
    <cellStyle name="Millares 21" xfId="298"/>
    <cellStyle name="Millares 22" xfId="299"/>
    <cellStyle name="Millares 23" xfId="300"/>
    <cellStyle name="Millares 24" xfId="301"/>
    <cellStyle name="Millares 25" xfId="302"/>
    <cellStyle name="Millares 26" xfId="303"/>
    <cellStyle name="Millares 27" xfId="304"/>
    <cellStyle name="Millares 28" xfId="305"/>
    <cellStyle name="Millares 29" xfId="306"/>
    <cellStyle name="Millares 3" xfId="60"/>
    <cellStyle name="Millares 3 2" xfId="307"/>
    <cellStyle name="Millares 30" xfId="308"/>
    <cellStyle name="Millares 31" xfId="309"/>
    <cellStyle name="Millares 32" xfId="221"/>
    <cellStyle name="Millares 32 2" xfId="354"/>
    <cellStyle name="Millares 4" xfId="50"/>
    <cellStyle name="Millares 4 2" xfId="58"/>
    <cellStyle name="Millares 4 3" xfId="310"/>
    <cellStyle name="Millares 5" xfId="311"/>
    <cellStyle name="Millares 6" xfId="312"/>
    <cellStyle name="Millares 7" xfId="313"/>
    <cellStyle name="Millares 8" xfId="314"/>
    <cellStyle name="Millares 9" xfId="315"/>
    <cellStyle name="Millares_Formato Analisis Financiero Viabilidad Fiscal VIG-2005 (YPL) FINAL1" xfId="56"/>
    <cellStyle name="Millares_Formato Analisis Financiero YPL 2006 FINAL" xfId="51"/>
    <cellStyle name="Millares_Formato Analisis Financiero YPL 2006 FINAL 2" xfId="61"/>
    <cellStyle name="Millares_Formato Analisis Financiero YPL 2006 FINAL 3" xfId="220"/>
    <cellStyle name="Moneta - Modelo2" xfId="146"/>
    <cellStyle name="Moneta - Modelo2 2" xfId="147"/>
    <cellStyle name="Moneta - Modelo5" xfId="148"/>
    <cellStyle name="Moneta - Modelo5 2" xfId="149"/>
    <cellStyle name="Monetario" xfId="150"/>
    <cellStyle name="Monetario 2" xfId="151"/>
    <cellStyle name="Monetario 3" xfId="152"/>
    <cellStyle name="Monetario_Historico" xfId="153"/>
    <cellStyle name="Monetario0" xfId="154"/>
    <cellStyle name="Monetario0 2" xfId="155"/>
    <cellStyle name="Monetario0 3" xfId="156"/>
    <cellStyle name="Monetario0_Historico" xfId="157"/>
    <cellStyle name="Neutral" xfId="9" builtinId="28" customBuiltin="1"/>
    <cellStyle name="Neutral 2" xfId="316"/>
    <cellStyle name="Normal" xfId="0" builtinId="0" customBuiltin="1"/>
    <cellStyle name="Normal 10" xfId="317"/>
    <cellStyle name="Normal 11" xfId="318"/>
    <cellStyle name="Normal 12" xfId="319"/>
    <cellStyle name="Normal 13" xfId="320"/>
    <cellStyle name="Normal 14" xfId="321"/>
    <cellStyle name="Normal 15" xfId="322"/>
    <cellStyle name="Normal 16" xfId="323"/>
    <cellStyle name="Normal 17" xfId="324"/>
    <cellStyle name="Normal 18" xfId="325"/>
    <cellStyle name="Normal 19" xfId="326"/>
    <cellStyle name="Normal 2" xfId="44"/>
    <cellStyle name="Normal 2 2" xfId="48"/>
    <cellStyle name="Normal 20" xfId="327"/>
    <cellStyle name="Normal 21" xfId="328"/>
    <cellStyle name="Normal 22" xfId="329"/>
    <cellStyle name="Normal 23" xfId="330"/>
    <cellStyle name="Normal 24" xfId="331"/>
    <cellStyle name="Normal 25" xfId="332"/>
    <cellStyle name="Normal 26" xfId="333"/>
    <cellStyle name="Normal 27" xfId="334"/>
    <cellStyle name="Normal 28" xfId="335"/>
    <cellStyle name="Normal 29" xfId="336"/>
    <cellStyle name="Normal 3" xfId="49"/>
    <cellStyle name="Normal 3 2" xfId="158"/>
    <cellStyle name="Normal 30" xfId="337"/>
    <cellStyle name="Normal 31" xfId="338"/>
    <cellStyle name="Normal 32" xfId="352"/>
    <cellStyle name="Normal 33" xfId="353"/>
    <cellStyle name="Normal 34" xfId="223"/>
    <cellStyle name="Normal 35" xfId="222"/>
    <cellStyle name="Normal 4" xfId="45"/>
    <cellStyle name="Normal 5" xfId="57"/>
    <cellStyle name="Normal 5 2" xfId="339"/>
    <cellStyle name="Normal 6" xfId="340"/>
    <cellStyle name="Normal 7" xfId="341"/>
    <cellStyle name="Normal 8" xfId="342"/>
    <cellStyle name="Normal 9" xfId="343"/>
    <cellStyle name="Normal_Hoja1" xfId="54"/>
    <cellStyle name="Normal_Hoja2" xfId="59"/>
    <cellStyle name="Normal_Hoja3" xfId="46"/>
    <cellStyle name="Notas" xfId="16" builtinId="10" customBuiltin="1"/>
    <cellStyle name="Notas 2" xfId="344"/>
    <cellStyle name="Percent" xfId="159"/>
    <cellStyle name="Percent 2" xfId="160"/>
    <cellStyle name="Percent 3" xfId="161"/>
    <cellStyle name="Percent_Historico" xfId="162"/>
    <cellStyle name="Piloto de Datos Ángulo" xfId="163"/>
    <cellStyle name="Piloto de Datos Campo" xfId="164"/>
    <cellStyle name="Piloto de Datos Resultado" xfId="165"/>
    <cellStyle name="Piloto de Datos Título" xfId="166"/>
    <cellStyle name="Piloto de Datos Valor" xfId="167"/>
    <cellStyle name="Porcen - Modelo3" xfId="168"/>
    <cellStyle name="Porcen - Modelo3 2" xfId="169"/>
    <cellStyle name="Porcentaje" xfId="47"/>
    <cellStyle name="Porcentaje 2" xfId="170"/>
    <cellStyle name="Porcentaje 3" xfId="171"/>
    <cellStyle name="Porcentaje_Historico" xfId="172"/>
    <cellStyle name="Porcentual 2" xfId="173"/>
    <cellStyle name="Porcentual 2 2" xfId="174"/>
    <cellStyle name="Porcentual 3" xfId="52"/>
    <cellStyle name="Punto" xfId="175"/>
    <cellStyle name="Punto 2" xfId="176"/>
    <cellStyle name="Punto 3" xfId="177"/>
    <cellStyle name="Punto_Historico" xfId="178"/>
    <cellStyle name="Punto0" xfId="179"/>
    <cellStyle name="Punto1 - Modelo1" xfId="180"/>
    <cellStyle name="Punto1 - Modelo1 2" xfId="181"/>
    <cellStyle name="Resumen" xfId="182"/>
    <cellStyle name="Resumen 2" xfId="183"/>
    <cellStyle name="Resumen 3" xfId="184"/>
    <cellStyle name="Resumen_Historico" xfId="185"/>
    <cellStyle name="Salida" xfId="11" builtinId="21" customBuiltin="1"/>
    <cellStyle name="Salida 2" xfId="345"/>
    <cellStyle name="Text" xfId="186"/>
    <cellStyle name="Text 2" xfId="187"/>
    <cellStyle name="Text 3" xfId="188"/>
    <cellStyle name="Text_Historico" xfId="189"/>
    <cellStyle name="Texto de advertencia" xfId="15" builtinId="11" customBuiltin="1"/>
    <cellStyle name="Texto de advertencia 2" xfId="346"/>
    <cellStyle name="Texto explicativo" xfId="17" builtinId="53" customBuiltin="1"/>
    <cellStyle name="Texto explicativo 2" xfId="347"/>
    <cellStyle name="Título" xfId="2" builtinId="15" customBuiltin="1"/>
    <cellStyle name="Título 1 2" xfId="349"/>
    <cellStyle name="Título 2" xfId="4" builtinId="17" customBuiltin="1"/>
    <cellStyle name="Título 2 2" xfId="350"/>
    <cellStyle name="Título 3" xfId="5" builtinId="18" customBuiltin="1"/>
    <cellStyle name="Título 3 2" xfId="351"/>
    <cellStyle name="Título 4" xfId="348"/>
    <cellStyle name="Total" xfId="18" builtinId="25" customBuiltin="1"/>
    <cellStyle name="Total 2" xfId="190"/>
    <cellStyle name="Total 3" xfId="191"/>
    <cellStyle name="ДАТА" xfId="192"/>
    <cellStyle name="ДАТА 2" xfId="193"/>
    <cellStyle name="ДАТА 3" xfId="194"/>
    <cellStyle name="ДАТА_Historico" xfId="195"/>
    <cellStyle name="ДЕНЕЖНЫЙ_BOPENGC" xfId="196"/>
    <cellStyle name="ЗАГОЛОВОК1" xfId="197"/>
    <cellStyle name="ЗАГОЛОВОК1 2" xfId="198"/>
    <cellStyle name="ЗАГОЛОВОК1 3" xfId="199"/>
    <cellStyle name="ЗАГОЛОВОК1_Historico" xfId="200"/>
    <cellStyle name="ЗАГОЛОВОК2" xfId="201"/>
    <cellStyle name="ЗАГОЛОВОК2 2" xfId="202"/>
    <cellStyle name="ЗАГОЛОВОК2 3" xfId="203"/>
    <cellStyle name="ЗАГОЛОВОК2_Historico" xfId="204"/>
    <cellStyle name="ИТОГОВЫЙ" xfId="205"/>
    <cellStyle name="ИТОГОВЫЙ 2" xfId="206"/>
    <cellStyle name="ИТОГОВЫЙ 3" xfId="207"/>
    <cellStyle name="ИТОГОВЫЙ_Historico" xfId="208"/>
    <cellStyle name="Обычный_BOPENGC" xfId="209"/>
    <cellStyle name="ПРОЦЕНТНЫЙ_BOPENGC" xfId="210"/>
    <cellStyle name="ТЕКСТ" xfId="211"/>
    <cellStyle name="ТЕКСТ 2" xfId="212"/>
    <cellStyle name="ТЕКСТ 3" xfId="213"/>
    <cellStyle name="ТЕКСТ_Historico" xfId="214"/>
    <cellStyle name="ФИКСИРОВАННЫЙ" xfId="215"/>
    <cellStyle name="ФИКСИРОВАННЫЙ 2" xfId="216"/>
    <cellStyle name="ФИКСИРОВАННЫЙ 3" xfId="217"/>
    <cellStyle name="ФИКСИРОВАННЫЙ_Historico" xfId="218"/>
    <cellStyle name="ФИНАНСОВЫЙ_BOPENGC" xfId="219"/>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theme" Target="theme/them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4310670113898397"/>
          <c:y val="5.2658519399358325E-2"/>
          <c:w val="0.84059520831265344"/>
          <c:h val="0.72690012383223257"/>
        </c:manualLayout>
      </c:layout>
      <c:bar3DChart>
        <c:barDir val="col"/>
        <c:grouping val="clustered"/>
        <c:varyColors val="0"/>
        <c:ser>
          <c:idx val="0"/>
          <c:order val="0"/>
          <c:tx>
            <c:strRef>
              <c:f>'Histórico Mpios'!$A$6</c:f>
              <c:strCache>
                <c:ptCount val="1"/>
                <c:pt idx="0">
                  <c:v>INGRESOS TOTALES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Mpios'!$F$6:$I$6</c:f>
              <c:numCache>
                <c:formatCode>_(* #,##0_);_(* \(#,##0\);_(* "-"??_);_(@_)</c:formatCode>
                <c:ptCount val="4"/>
                <c:pt idx="0">
                  <c:v>13708.967902820443</c:v>
                </c:pt>
                <c:pt idx="1">
                  <c:v>14250.214004465673</c:v>
                </c:pt>
                <c:pt idx="2">
                  <c:v>15024.587210600001</c:v>
                </c:pt>
                <c:pt idx="3">
                  <c:v>14995</c:v>
                </c:pt>
              </c:numCache>
            </c:numRef>
          </c:val>
          <c:shape val="cylinder"/>
        </c:ser>
        <c:ser>
          <c:idx val="1"/>
          <c:order val="1"/>
          <c:tx>
            <c:strRef>
              <c:f>'Histórico Mpios'!$A$17</c:f>
              <c:strCache>
                <c:ptCount val="1"/>
                <c:pt idx="0">
                  <c:v>GASTOS TOTALES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Mpios'!$F$17:$I$17</c:f>
              <c:numCache>
                <c:formatCode>_(* #,##0_);_(* \(#,##0\);_(* "-"??_);_(@_)</c:formatCode>
                <c:ptCount val="4"/>
                <c:pt idx="0">
                  <c:v>16468.940325329717</c:v>
                </c:pt>
                <c:pt idx="1">
                  <c:v>15898.610619676621</c:v>
                </c:pt>
                <c:pt idx="2">
                  <c:v>10819.888548700001</c:v>
                </c:pt>
                <c:pt idx="3">
                  <c:v>22286</c:v>
                </c:pt>
              </c:numCache>
            </c:numRef>
          </c:val>
          <c:shape val="cylinder"/>
        </c:ser>
        <c:dLbls>
          <c:showLegendKey val="0"/>
          <c:showVal val="0"/>
          <c:showCatName val="0"/>
          <c:showSerName val="0"/>
          <c:showPercent val="0"/>
          <c:showBubbleSize val="0"/>
        </c:dLbls>
        <c:gapWidth val="20"/>
        <c:shape val="box"/>
        <c:axId val="188546480"/>
        <c:axId val="188546872"/>
        <c:axId val="0"/>
      </c:bar3DChart>
      <c:catAx>
        <c:axId val="188546480"/>
        <c:scaling>
          <c:orientation val="minMax"/>
        </c:scaling>
        <c:delete val="0"/>
        <c:axPos val="b"/>
        <c:numFmt formatCode="General" sourceLinked="1"/>
        <c:majorTickMark val="out"/>
        <c:minorTickMark val="none"/>
        <c:tickLblPos val="low"/>
        <c:txPr>
          <a:bodyPr rot="0" vert="horz"/>
          <a:lstStyle/>
          <a:p>
            <a:pPr>
              <a:defRPr/>
            </a:pPr>
            <a:endParaRPr lang="es-CO"/>
          </a:p>
        </c:txPr>
        <c:crossAx val="188546872"/>
        <c:crosses val="autoZero"/>
        <c:auto val="1"/>
        <c:lblAlgn val="ctr"/>
        <c:lblOffset val="100"/>
        <c:tickLblSkip val="1"/>
        <c:tickMarkSkip val="1"/>
        <c:noMultiLvlLbl val="0"/>
      </c:catAx>
      <c:valAx>
        <c:axId val="188546872"/>
        <c:scaling>
          <c:orientation val="minMax"/>
          <c:min val="0"/>
        </c:scaling>
        <c:delete val="0"/>
        <c:axPos val="l"/>
        <c:majorGridlines/>
        <c:title>
          <c:tx>
            <c:rich>
              <a:bodyPr/>
              <a:lstStyle/>
              <a:p>
                <a:pPr>
                  <a:defRPr/>
                </a:pPr>
                <a:r>
                  <a:rPr lang="es-CO"/>
                  <a:t>Mill $ Constantes, 2011</a:t>
                </a:r>
              </a:p>
            </c:rich>
          </c:tx>
          <c:layout>
            <c:manualLayout>
              <c:xMode val="edge"/>
              <c:yMode val="edge"/>
              <c:x val="9.3159820990966515E-3"/>
              <c:y val="0.28313253012048195"/>
            </c:manualLayout>
          </c:layout>
          <c:overlay val="0"/>
        </c:title>
        <c:numFmt formatCode="_(* #,##0_);_(* \(#,##0\);_(* &quot;-&quot;??_);_(@_)" sourceLinked="1"/>
        <c:majorTickMark val="out"/>
        <c:minorTickMark val="none"/>
        <c:tickLblPos val="nextTo"/>
        <c:txPr>
          <a:bodyPr rot="0" vert="horz"/>
          <a:lstStyle/>
          <a:p>
            <a:pPr>
              <a:defRPr/>
            </a:pPr>
            <a:endParaRPr lang="es-CO"/>
          </a:p>
        </c:txPr>
        <c:crossAx val="188546480"/>
        <c:crosses val="autoZero"/>
        <c:crossBetween val="between"/>
      </c:valAx>
    </c:plotArea>
    <c:legend>
      <c:legendPos val="r"/>
      <c:layout>
        <c:manualLayout>
          <c:xMode val="edge"/>
          <c:yMode val="edge"/>
          <c:x val="5.2903315369420126E-2"/>
          <c:y val="0.88336067398182727"/>
          <c:w val="0.88501930373837934"/>
          <c:h val="7.3206703846712184E-2"/>
        </c:manualLayout>
      </c:layout>
      <c:overlay val="0"/>
      <c:txPr>
        <a:bodyPr/>
        <a:lstStyle/>
        <a:p>
          <a:pPr>
            <a:defRPr sz="1400"/>
          </a:pPr>
          <a:endParaRPr lang="es-CO"/>
        </a:p>
      </c:txPr>
    </c:legend>
    <c:plotVisOnly val="1"/>
    <c:dispBlanksAs val="gap"/>
    <c:showDLblsOverMax val="0"/>
  </c:chart>
  <c:printSettings>
    <c:headerFooter alignWithMargins="0"/>
    <c:pageMargins b="1" l="0.75000000000001199" r="0.75000000000001199"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7030829206341"/>
          <c:y val="3.6103487064117E-2"/>
          <c:w val="0.81458795919659122"/>
          <c:h val="0.79848689016965657"/>
        </c:manualLayout>
      </c:layout>
      <c:lineChart>
        <c:grouping val="standard"/>
        <c:varyColors val="0"/>
        <c:ser>
          <c:idx val="2"/>
          <c:order val="0"/>
          <c:tx>
            <c:strRef>
              <c:f>'Histórico Deptos'!$A$29</c:f>
              <c:strCache>
                <c:ptCount val="1"/>
                <c:pt idx="0">
                  <c:v>3  (DESAHORRO)/AHORRO CORRIENTE</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Deptos'!$F$29:$I$29</c:f>
              <c:numCache>
                <c:formatCode>_(* #,##0_);_(* \(#,##0\);_(* "-"??_);_(@_)</c:formatCode>
                <c:ptCount val="4"/>
                <c:pt idx="0">
                  <c:v>0</c:v>
                </c:pt>
                <c:pt idx="1">
                  <c:v>0</c:v>
                </c:pt>
                <c:pt idx="2">
                  <c:v>0</c:v>
                </c:pt>
                <c:pt idx="3">
                  <c:v>0</c:v>
                </c:pt>
              </c:numCache>
            </c:numRef>
          </c:val>
          <c:smooth val="1"/>
        </c:ser>
        <c:ser>
          <c:idx val="3"/>
          <c:order val="1"/>
          <c:tx>
            <c:strRef>
              <c:f>'Histórico Deptos'!$A$40</c:f>
              <c:strCache>
                <c:ptCount val="1"/>
                <c:pt idx="0">
                  <c:v>6.  (DEFICIT)/SUPERAVIT TOTAL</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Deptos'!$F$40:$I$40</c:f>
              <c:numCache>
                <c:formatCode>_(* #,##0_);_(* \(#,##0\);_(* "-"??_);_(@_)</c:formatCode>
                <c:ptCount val="4"/>
                <c:pt idx="0">
                  <c:v>0</c:v>
                </c:pt>
                <c:pt idx="1">
                  <c:v>0</c:v>
                </c:pt>
                <c:pt idx="2">
                  <c:v>0</c:v>
                </c:pt>
                <c:pt idx="3">
                  <c:v>0</c:v>
                </c:pt>
              </c:numCache>
            </c:numRef>
          </c:val>
          <c:smooth val="1"/>
        </c:ser>
        <c:dLbls>
          <c:showLegendKey val="0"/>
          <c:showVal val="0"/>
          <c:showCatName val="0"/>
          <c:showSerName val="0"/>
          <c:showPercent val="0"/>
          <c:showBubbleSize val="0"/>
        </c:dLbls>
        <c:marker val="1"/>
        <c:smooth val="0"/>
        <c:axId val="198366640"/>
        <c:axId val="198367032"/>
      </c:lineChart>
      <c:catAx>
        <c:axId val="198366640"/>
        <c:scaling>
          <c:orientation val="minMax"/>
        </c:scaling>
        <c:delete val="0"/>
        <c:axPos val="b"/>
        <c:numFmt formatCode="General" sourceLinked="1"/>
        <c:majorTickMark val="out"/>
        <c:minorTickMark val="none"/>
        <c:tickLblPos val="nextTo"/>
        <c:txPr>
          <a:bodyPr rot="0" vert="horz"/>
          <a:lstStyle/>
          <a:p>
            <a:pPr>
              <a:defRPr sz="1400"/>
            </a:pPr>
            <a:endParaRPr lang="es-CO"/>
          </a:p>
        </c:txPr>
        <c:crossAx val="198367032"/>
        <c:crosses val="autoZero"/>
        <c:auto val="1"/>
        <c:lblAlgn val="ctr"/>
        <c:lblOffset val="100"/>
        <c:tickLblSkip val="1"/>
        <c:tickMarkSkip val="1"/>
        <c:noMultiLvlLbl val="0"/>
      </c:catAx>
      <c:valAx>
        <c:axId val="198367032"/>
        <c:scaling>
          <c:orientation val="minMax"/>
        </c:scaling>
        <c:delete val="0"/>
        <c:axPos val="l"/>
        <c:title>
          <c:tx>
            <c:rich>
              <a:bodyPr/>
              <a:lstStyle/>
              <a:p>
                <a:pPr>
                  <a:defRPr/>
                </a:pPr>
                <a:r>
                  <a:rPr lang="es-CO"/>
                  <a:t>Mill $ Constantes, 2011</a:t>
                </a:r>
              </a:p>
            </c:rich>
          </c:tx>
          <c:layout>
            <c:manualLayout>
              <c:xMode val="edge"/>
              <c:yMode val="edge"/>
              <c:x val="2.7303754266211604E-2"/>
              <c:y val="0.22222290841095838"/>
            </c:manualLayout>
          </c:layout>
          <c:overlay val="0"/>
        </c:title>
        <c:numFmt formatCode="_(* #,##0_);_(* \(#,##0\);_(* &quot;-&quot;??_);_(@_)" sourceLinked="1"/>
        <c:majorTickMark val="out"/>
        <c:minorTickMark val="none"/>
        <c:tickLblPos val="nextTo"/>
        <c:txPr>
          <a:bodyPr rot="0" vert="horz"/>
          <a:lstStyle/>
          <a:p>
            <a:pPr>
              <a:defRPr/>
            </a:pPr>
            <a:endParaRPr lang="es-CO"/>
          </a:p>
        </c:txPr>
        <c:crossAx val="198366640"/>
        <c:crosses val="autoZero"/>
        <c:crossBetween val="between"/>
      </c:valAx>
    </c:plotArea>
    <c:legend>
      <c:legendPos val="r"/>
      <c:layout>
        <c:manualLayout>
          <c:xMode val="edge"/>
          <c:yMode val="edge"/>
          <c:x val="1.0818634423005864E-2"/>
          <c:y val="0.91758618407992032"/>
          <c:w val="0.95228305683798142"/>
          <c:h val="7.9302448230757813E-2"/>
        </c:manualLayout>
      </c:layout>
      <c:overlay val="0"/>
    </c:legend>
    <c:plotVisOnly val="1"/>
    <c:dispBlanksAs val="gap"/>
    <c:showDLblsOverMax val="0"/>
  </c:chart>
  <c:printSettings>
    <c:headerFooter alignWithMargins="0"/>
    <c:pageMargins b="1" l="0.75000000000001155" r="0.75000000000001155" t="1" header="0" footer="0"/>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70"/>
      <c:rAngAx val="1"/>
    </c:view3D>
    <c:floor>
      <c:thickness val="0"/>
    </c:floor>
    <c:sideWall>
      <c:thickness val="0"/>
    </c:sideWall>
    <c:backWall>
      <c:thickness val="0"/>
    </c:backWall>
    <c:plotArea>
      <c:layout>
        <c:manualLayout>
          <c:layoutTarget val="inner"/>
          <c:xMode val="edge"/>
          <c:yMode val="edge"/>
          <c:x val="0.11072056239015818"/>
          <c:y val="5.2388951379720834E-2"/>
          <c:w val="0.86818980667840606"/>
          <c:h val="0.76127398247754263"/>
        </c:manualLayout>
      </c:layout>
      <c:bar3DChart>
        <c:barDir val="col"/>
        <c:grouping val="stacked"/>
        <c:varyColors val="0"/>
        <c:ser>
          <c:idx val="3"/>
          <c:order val="0"/>
          <c:tx>
            <c:strRef>
              <c:f>'Histórico Deptos'!$A$23</c:f>
              <c:strCache>
                <c:ptCount val="1"/>
                <c:pt idx="0">
                  <c:v>2.1.1.1  SERVICIOS PERSONALES</c:v>
                </c:pt>
              </c:strCache>
            </c:strRef>
          </c:tx>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Deptos'!$F$23:$I$23</c:f>
              <c:numCache>
                <c:formatCode>_(* #,##0_);_(* \(#,##0\);_(* "-"??_);_(@_)</c:formatCode>
                <c:ptCount val="4"/>
                <c:pt idx="0">
                  <c:v>0</c:v>
                </c:pt>
                <c:pt idx="1">
                  <c:v>0</c:v>
                </c:pt>
                <c:pt idx="2">
                  <c:v>0</c:v>
                </c:pt>
                <c:pt idx="3">
                  <c:v>0</c:v>
                </c:pt>
              </c:numCache>
            </c:numRef>
          </c:val>
        </c:ser>
        <c:ser>
          <c:idx val="2"/>
          <c:order val="1"/>
          <c:tx>
            <c:strRef>
              <c:f>'Histórico Deptos'!$A$24</c:f>
              <c:strCache>
                <c:ptCount val="1"/>
                <c:pt idx="0">
                  <c:v>2.1.1.2  GASTOS GENERALES</c:v>
                </c:pt>
              </c:strCache>
            </c:strRef>
          </c:tx>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Deptos'!$F$24:$I$24</c:f>
              <c:numCache>
                <c:formatCode>_(* #,##0_);_(* \(#,##0\);_(* "-"??_);_(@_)</c:formatCode>
                <c:ptCount val="4"/>
                <c:pt idx="0">
                  <c:v>0</c:v>
                </c:pt>
                <c:pt idx="1">
                  <c:v>0</c:v>
                </c:pt>
                <c:pt idx="2">
                  <c:v>0</c:v>
                </c:pt>
                <c:pt idx="3">
                  <c:v>0</c:v>
                </c:pt>
              </c:numCache>
            </c:numRef>
          </c:val>
        </c:ser>
        <c:ser>
          <c:idx val="1"/>
          <c:order val="2"/>
          <c:tx>
            <c:strRef>
              <c:f>'Histórico Deptos'!$A$25</c:f>
              <c:strCache>
                <c:ptCount val="1"/>
                <c:pt idx="0">
                  <c:v>2.1.1.3  TRANSFERENCIAS (NOMINA Y A ENTIDADES)</c:v>
                </c:pt>
              </c:strCache>
            </c:strRef>
          </c:tx>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Deptos'!$F$25:$I$25</c:f>
              <c:numCache>
                <c:formatCode>_(* #,##0_);_(* \(#,##0\);_(* "-"??_);_(@_)</c:formatCode>
                <c:ptCount val="4"/>
                <c:pt idx="0">
                  <c:v>0</c:v>
                </c:pt>
                <c:pt idx="1">
                  <c:v>0</c:v>
                </c:pt>
                <c:pt idx="2">
                  <c:v>0</c:v>
                </c:pt>
                <c:pt idx="3">
                  <c:v>0</c:v>
                </c:pt>
              </c:numCache>
            </c:numRef>
          </c:val>
        </c:ser>
        <c:dLbls>
          <c:showLegendKey val="0"/>
          <c:showVal val="0"/>
          <c:showCatName val="0"/>
          <c:showSerName val="0"/>
          <c:showPercent val="0"/>
          <c:showBubbleSize val="0"/>
        </c:dLbls>
        <c:gapWidth val="70"/>
        <c:shape val="cylinder"/>
        <c:axId val="198367816"/>
        <c:axId val="198532336"/>
        <c:axId val="0"/>
      </c:bar3DChart>
      <c:catAx>
        <c:axId val="198367816"/>
        <c:scaling>
          <c:orientation val="minMax"/>
        </c:scaling>
        <c:delete val="0"/>
        <c:axPos val="b"/>
        <c:numFmt formatCode="General" sourceLinked="1"/>
        <c:majorTickMark val="out"/>
        <c:minorTickMark val="none"/>
        <c:tickLblPos val="low"/>
        <c:txPr>
          <a:bodyPr rot="0" vert="horz"/>
          <a:lstStyle/>
          <a:p>
            <a:pPr>
              <a:defRPr sz="1400"/>
            </a:pPr>
            <a:endParaRPr lang="es-CO"/>
          </a:p>
        </c:txPr>
        <c:crossAx val="198532336"/>
        <c:crosses val="autoZero"/>
        <c:auto val="1"/>
        <c:lblAlgn val="ctr"/>
        <c:lblOffset val="100"/>
        <c:tickLblSkip val="1"/>
        <c:tickMarkSkip val="1"/>
        <c:noMultiLvlLbl val="0"/>
      </c:catAx>
      <c:valAx>
        <c:axId val="198532336"/>
        <c:scaling>
          <c:orientation val="minMax"/>
        </c:scaling>
        <c:delete val="0"/>
        <c:axPos val="l"/>
        <c:title>
          <c:tx>
            <c:rich>
              <a:bodyPr/>
              <a:lstStyle/>
              <a:p>
                <a:pPr>
                  <a:defRPr/>
                </a:pPr>
                <a:r>
                  <a:rPr lang="es-CO"/>
                  <a:t>Mill $ Constantes, 2011</a:t>
                </a:r>
              </a:p>
            </c:rich>
          </c:tx>
          <c:layout>
            <c:manualLayout>
              <c:xMode val="edge"/>
              <c:yMode val="edge"/>
              <c:x val="8.7873462214411256E-3"/>
              <c:y val="0.2857146345078958"/>
            </c:manualLayout>
          </c:layout>
          <c:overlay val="0"/>
        </c:title>
        <c:numFmt formatCode="General" sourceLinked="0"/>
        <c:majorTickMark val="out"/>
        <c:minorTickMark val="none"/>
        <c:tickLblPos val="nextTo"/>
        <c:txPr>
          <a:bodyPr rot="0" vert="horz"/>
          <a:lstStyle/>
          <a:p>
            <a:pPr>
              <a:defRPr/>
            </a:pPr>
            <a:endParaRPr lang="es-CO"/>
          </a:p>
        </c:txPr>
        <c:crossAx val="198367816"/>
        <c:crosses val="autoZero"/>
        <c:crossBetween val="between"/>
      </c:valAx>
    </c:plotArea>
    <c:legend>
      <c:legendPos val="r"/>
      <c:layout>
        <c:manualLayout>
          <c:xMode val="edge"/>
          <c:yMode val="edge"/>
          <c:x val="0"/>
          <c:y val="0.85987748565328004"/>
          <c:w val="1"/>
          <c:h val="0.12995302282130064"/>
        </c:manualLayout>
      </c:layout>
      <c:overlay val="0"/>
      <c:txPr>
        <a:bodyPr/>
        <a:lstStyle/>
        <a:p>
          <a:pPr>
            <a:defRPr sz="1000"/>
          </a:pPr>
          <a:endParaRPr lang="es-CO"/>
        </a:p>
      </c:txPr>
    </c:legend>
    <c:plotVisOnly val="1"/>
    <c:dispBlanksAs val="gap"/>
    <c:showDLblsOverMax val="0"/>
  </c:chart>
  <c:printSettings>
    <c:headerFooter alignWithMargins="0"/>
    <c:pageMargins b="1" l="0.75000000000001155" r="0.75000000000001155"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45"/>
      <c:rotY val="20"/>
      <c:depthPercent val="70"/>
      <c:rAngAx val="1"/>
    </c:view3D>
    <c:floor>
      <c:thickness val="0"/>
    </c:floor>
    <c:sideWall>
      <c:thickness val="0"/>
    </c:sideWall>
    <c:backWall>
      <c:thickness val="0"/>
    </c:backWall>
    <c:plotArea>
      <c:layout>
        <c:manualLayout>
          <c:layoutTarget val="inner"/>
          <c:xMode val="edge"/>
          <c:yMode val="edge"/>
          <c:x val="0.13927232211901597"/>
          <c:y val="5.7707193380488513E-2"/>
          <c:w val="0.82867132867132864"/>
          <c:h val="0.76046739920220718"/>
        </c:manualLayout>
      </c:layout>
      <c:bar3DChart>
        <c:barDir val="col"/>
        <c:grouping val="clustered"/>
        <c:varyColors val="0"/>
        <c:ser>
          <c:idx val="0"/>
          <c:order val="0"/>
          <c:tx>
            <c:strRef>
              <c:f>'Histórico Deptos'!$A$49</c:f>
              <c:strCache>
                <c:ptCount val="1"/>
                <c:pt idx="0">
                  <c:v>SALDO DE DEUDA FINANCIERA</c:v>
                </c:pt>
              </c:strCache>
            </c:strRef>
          </c:tx>
          <c:invertIfNegative val="0"/>
          <c:dLbls>
            <c:dLbl>
              <c:idx val="0"/>
              <c:layout>
                <c:manualLayout>
                  <c:x val="2.7298790448396792E-2"/>
                  <c:y val="-5.8675456265641218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0327258043793474E-2"/>
                  <c:y val="-6.493316242446441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2866215149679913E-2"/>
                  <c:y val="-6.34172617957639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2398362792063585E-2"/>
                  <c:y val="-6.380272233412702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34190824077729981"/>
                  <c:y val="-0.2149504757411860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29549416134226586"/>
                  <c:y val="-0.49685571822245894"/>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Mode val="edge"/>
                  <c:yMode val="edge"/>
                  <c:x val="0.61188811188811265"/>
                  <c:y val="0.30523255813953476"/>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Mode val="edge"/>
                  <c:yMode val="edge"/>
                  <c:x val="0.69405594405594406"/>
                  <c:y val="0.3633720930232686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Mode val="edge"/>
                  <c:yMode val="edge"/>
                  <c:x val="0.65559440559442272"/>
                  <c:y val="0.38662790697675353"/>
                </c:manualLayout>
              </c:layout>
              <c:showLegendKey val="0"/>
              <c:showVal val="1"/>
              <c:showCatName val="0"/>
              <c:showSerName val="0"/>
              <c:showPercent val="0"/>
              <c:showBubbleSize val="0"/>
              <c:extLst>
                <c:ext xmlns:c15="http://schemas.microsoft.com/office/drawing/2012/chart" uri="{CE6537A1-D6FC-4f65-9D91-7224C49458BB}"/>
              </c:extLst>
            </c:dLbl>
            <c:numFmt formatCode="_ * #,##0_ ;_ * \-#,##0_ ;_ * &quot;-&quot;??_ ;_ @_ " sourceLinked="0"/>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Deptos'!$F$49:$I$49</c:f>
              <c:numCache>
                <c:formatCode>_(* #,##0_);_(* \(#,##0\);_(* "-"??_);_(@_)</c:formatCode>
                <c:ptCount val="4"/>
                <c:pt idx="0">
                  <c:v>0</c:v>
                </c:pt>
                <c:pt idx="1">
                  <c:v>0</c:v>
                </c:pt>
                <c:pt idx="2">
                  <c:v>0</c:v>
                </c:pt>
                <c:pt idx="3">
                  <c:v>0</c:v>
                </c:pt>
              </c:numCache>
            </c:numRef>
          </c:val>
          <c:shape val="cylinder"/>
        </c:ser>
        <c:dLbls>
          <c:showLegendKey val="0"/>
          <c:showVal val="0"/>
          <c:showCatName val="0"/>
          <c:showSerName val="0"/>
          <c:showPercent val="0"/>
          <c:showBubbleSize val="0"/>
        </c:dLbls>
        <c:gapWidth val="20"/>
        <c:shape val="box"/>
        <c:axId val="198533120"/>
        <c:axId val="198533512"/>
        <c:axId val="0"/>
      </c:bar3DChart>
      <c:catAx>
        <c:axId val="198533120"/>
        <c:scaling>
          <c:orientation val="minMax"/>
        </c:scaling>
        <c:delete val="0"/>
        <c:axPos val="b"/>
        <c:numFmt formatCode="General" sourceLinked="1"/>
        <c:majorTickMark val="out"/>
        <c:minorTickMark val="none"/>
        <c:tickLblPos val="low"/>
        <c:txPr>
          <a:bodyPr rot="0" vert="horz"/>
          <a:lstStyle/>
          <a:p>
            <a:pPr>
              <a:defRPr sz="1400"/>
            </a:pPr>
            <a:endParaRPr lang="es-CO"/>
          </a:p>
        </c:txPr>
        <c:crossAx val="198533512"/>
        <c:crosses val="autoZero"/>
        <c:auto val="1"/>
        <c:lblAlgn val="ctr"/>
        <c:lblOffset val="100"/>
        <c:tickLblSkip val="1"/>
        <c:tickMarkSkip val="1"/>
        <c:noMultiLvlLbl val="0"/>
      </c:catAx>
      <c:valAx>
        <c:axId val="198533512"/>
        <c:scaling>
          <c:orientation val="minMax"/>
        </c:scaling>
        <c:delete val="0"/>
        <c:axPos val="l"/>
        <c:title>
          <c:tx>
            <c:rich>
              <a:bodyPr/>
              <a:lstStyle/>
              <a:p>
                <a:pPr>
                  <a:defRPr/>
                </a:pPr>
                <a:r>
                  <a:rPr lang="es-CO"/>
                  <a:t>Mill $ Constantes, 2011</a:t>
                </a:r>
              </a:p>
            </c:rich>
          </c:tx>
          <c:layout>
            <c:manualLayout>
              <c:xMode val="edge"/>
              <c:yMode val="edge"/>
              <c:x val="2.9720279720279852E-2"/>
              <c:y val="0.33720930232558138"/>
            </c:manualLayout>
          </c:layout>
          <c:overlay val="0"/>
        </c:title>
        <c:numFmt formatCode="_(* #,##0_);_(* \(#,##0\);_(* &quot;-&quot;??_);_(@_)" sourceLinked="1"/>
        <c:majorTickMark val="out"/>
        <c:minorTickMark val="none"/>
        <c:tickLblPos val="nextTo"/>
        <c:txPr>
          <a:bodyPr rot="0" vert="horz"/>
          <a:lstStyle/>
          <a:p>
            <a:pPr>
              <a:defRPr/>
            </a:pPr>
            <a:endParaRPr lang="es-CO"/>
          </a:p>
        </c:txPr>
        <c:crossAx val="198533120"/>
        <c:crosses val="autoZero"/>
        <c:crossBetween val="between"/>
      </c:valAx>
    </c:plotArea>
    <c:plotVisOnly val="1"/>
    <c:dispBlanksAs val="gap"/>
    <c:showDLblsOverMax val="0"/>
  </c:chart>
  <c:printSettings>
    <c:headerFooter alignWithMargins="0"/>
    <c:pageMargins b="1" l="0.75000000000001155" r="0.75000000000001155"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3389723306818"/>
          <c:y val="2.3550489579253247E-2"/>
          <c:w val="0.86009911269094919"/>
          <c:h val="0.75864474363463175"/>
        </c:manualLayout>
      </c:layout>
      <c:lineChart>
        <c:grouping val="standard"/>
        <c:varyColors val="0"/>
        <c:ser>
          <c:idx val="0"/>
          <c:order val="0"/>
          <c:tx>
            <c:strRef>
              <c:f>'Histórico Deptos'!$A$9</c:f>
              <c:strCache>
                <c:ptCount val="1"/>
                <c:pt idx="0">
                  <c:v>1.1.1.1  CERVEZA</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Deptos'!$F$9:$I$9</c:f>
              <c:numCache>
                <c:formatCode>_(* #,##0_);_(* \(#,##0\);_(* "-"??_);_(@_)</c:formatCode>
                <c:ptCount val="4"/>
                <c:pt idx="0">
                  <c:v>0</c:v>
                </c:pt>
                <c:pt idx="1">
                  <c:v>0</c:v>
                </c:pt>
                <c:pt idx="2">
                  <c:v>0</c:v>
                </c:pt>
                <c:pt idx="3">
                  <c:v>0</c:v>
                </c:pt>
              </c:numCache>
            </c:numRef>
          </c:val>
          <c:smooth val="1"/>
        </c:ser>
        <c:ser>
          <c:idx val="1"/>
          <c:order val="1"/>
          <c:tx>
            <c:strRef>
              <c:f>'Histórico Deptos'!$A$10</c:f>
              <c:strCache>
                <c:ptCount val="1"/>
                <c:pt idx="0">
                  <c:v>1.1.1.2  LICORES</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Deptos'!$F$10:$I$10</c:f>
              <c:numCache>
                <c:formatCode>_(* #,##0_);_(* \(#,##0\);_(* "-"??_);_(@_)</c:formatCode>
                <c:ptCount val="4"/>
                <c:pt idx="0">
                  <c:v>0</c:v>
                </c:pt>
                <c:pt idx="1">
                  <c:v>0</c:v>
                </c:pt>
                <c:pt idx="2">
                  <c:v>0</c:v>
                </c:pt>
                <c:pt idx="3">
                  <c:v>0</c:v>
                </c:pt>
              </c:numCache>
            </c:numRef>
          </c:val>
          <c:smooth val="1"/>
        </c:ser>
        <c:ser>
          <c:idx val="3"/>
          <c:order val="2"/>
          <c:tx>
            <c:strRef>
              <c:f>'Histórico Deptos'!$A$11</c:f>
              <c:strCache>
                <c:ptCount val="1"/>
                <c:pt idx="0">
                  <c:v>1.1.1.3  CIGARRILLOS Y TABACO</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dispRSqr val="0"/>
            <c:dispEq val="0"/>
          </c:trendline>
          <c:cat>
            <c:numRef>
              <c:f>'Histórico Deptos'!$F$5:$I$5</c:f>
              <c:numCache>
                <c:formatCode>General</c:formatCode>
                <c:ptCount val="4"/>
                <c:pt idx="0">
                  <c:v>2008</c:v>
                </c:pt>
                <c:pt idx="1">
                  <c:v>2009</c:v>
                </c:pt>
                <c:pt idx="2">
                  <c:v>2010</c:v>
                </c:pt>
                <c:pt idx="3">
                  <c:v>2011</c:v>
                </c:pt>
              </c:numCache>
            </c:numRef>
          </c:cat>
          <c:val>
            <c:numRef>
              <c:f>'Histórico Deptos'!$F$11:$I$11</c:f>
              <c:numCache>
                <c:formatCode>_(* #,##0_);_(* \(#,##0\);_(* "-"??_);_(@_)</c:formatCode>
                <c:ptCount val="4"/>
                <c:pt idx="0">
                  <c:v>0</c:v>
                </c:pt>
                <c:pt idx="1">
                  <c:v>0</c:v>
                </c:pt>
                <c:pt idx="2">
                  <c:v>0</c:v>
                </c:pt>
                <c:pt idx="3">
                  <c:v>0</c:v>
                </c:pt>
              </c:numCache>
            </c:numRef>
          </c:val>
          <c:smooth val="1"/>
        </c:ser>
        <c:ser>
          <c:idx val="2"/>
          <c:order val="3"/>
          <c:tx>
            <c:strRef>
              <c:f>'Histórico Deptos'!$A$12</c:f>
              <c:strCache>
                <c:ptCount val="1"/>
                <c:pt idx="0">
                  <c:v>1.1.1.4  REGISTRO Y ANOTACION</c:v>
                </c:pt>
              </c:strCache>
            </c:strRef>
          </c:tx>
          <c:marker>
            <c:symbol val="none"/>
          </c:marker>
          <c:cat>
            <c:numRef>
              <c:f>'Histórico Deptos'!$F$5:$I$5</c:f>
              <c:numCache>
                <c:formatCode>General</c:formatCode>
                <c:ptCount val="4"/>
                <c:pt idx="0">
                  <c:v>2008</c:v>
                </c:pt>
                <c:pt idx="1">
                  <c:v>2009</c:v>
                </c:pt>
                <c:pt idx="2">
                  <c:v>2010</c:v>
                </c:pt>
                <c:pt idx="3">
                  <c:v>2011</c:v>
                </c:pt>
              </c:numCache>
            </c:numRef>
          </c:cat>
          <c:val>
            <c:numRef>
              <c:f>'Histórico Deptos'!$F$12:$I$12</c:f>
              <c:numCache>
                <c:formatCode>_(* #,##0_);_(* \(#,##0\);_(* "-"??_);_(@_)</c:formatCode>
                <c:ptCount val="4"/>
                <c:pt idx="0">
                  <c:v>0</c:v>
                </c:pt>
                <c:pt idx="1">
                  <c:v>0</c:v>
                </c:pt>
                <c:pt idx="2">
                  <c:v>0</c:v>
                </c:pt>
                <c:pt idx="3">
                  <c:v>0</c:v>
                </c:pt>
              </c:numCache>
            </c:numRef>
          </c:val>
          <c:smooth val="1"/>
        </c:ser>
        <c:ser>
          <c:idx val="4"/>
          <c:order val="4"/>
          <c:tx>
            <c:strRef>
              <c:f>'Histórico Deptos'!$A$13</c:f>
              <c:strCache>
                <c:ptCount val="1"/>
                <c:pt idx="0">
                  <c:v>1.1.1.5  VEHICULOS AUTOMOTORES</c:v>
                </c:pt>
              </c:strCache>
            </c:strRef>
          </c:tx>
          <c:marker>
            <c:symbol val="none"/>
          </c:marker>
          <c:cat>
            <c:numRef>
              <c:f>'Histórico Deptos'!$F$5:$I$5</c:f>
              <c:numCache>
                <c:formatCode>General</c:formatCode>
                <c:ptCount val="4"/>
                <c:pt idx="0">
                  <c:v>2008</c:v>
                </c:pt>
                <c:pt idx="1">
                  <c:v>2009</c:v>
                </c:pt>
                <c:pt idx="2">
                  <c:v>2010</c:v>
                </c:pt>
                <c:pt idx="3">
                  <c:v>2011</c:v>
                </c:pt>
              </c:numCache>
            </c:numRef>
          </c:cat>
          <c:val>
            <c:numRef>
              <c:f>'Histórico Deptos'!$F$13:$I$13</c:f>
              <c:numCache>
                <c:formatCode>_(* #,##0_);_(* \(#,##0\);_(* "-"??_);_(@_)</c:formatCode>
                <c:ptCount val="4"/>
                <c:pt idx="0">
                  <c:v>0</c:v>
                </c:pt>
                <c:pt idx="1">
                  <c:v>0</c:v>
                </c:pt>
                <c:pt idx="2">
                  <c:v>0</c:v>
                </c:pt>
                <c:pt idx="3">
                  <c:v>0</c:v>
                </c:pt>
              </c:numCache>
            </c:numRef>
          </c:val>
          <c:smooth val="0"/>
        </c:ser>
        <c:ser>
          <c:idx val="5"/>
          <c:order val="5"/>
          <c:tx>
            <c:strRef>
              <c:f>'Histórico Deptos'!$A$14</c:f>
              <c:strCache>
                <c:ptCount val="1"/>
                <c:pt idx="0">
                  <c:v>1.1.1.6  SOBRETASA A LA GASOLINA</c:v>
                </c:pt>
              </c:strCache>
            </c:strRef>
          </c:tx>
          <c:marker>
            <c:symbol val="none"/>
          </c:marker>
          <c:cat>
            <c:numRef>
              <c:f>'Histórico Deptos'!$F$5:$I$5</c:f>
              <c:numCache>
                <c:formatCode>General</c:formatCode>
                <c:ptCount val="4"/>
                <c:pt idx="0">
                  <c:v>2008</c:v>
                </c:pt>
                <c:pt idx="1">
                  <c:v>2009</c:v>
                </c:pt>
                <c:pt idx="2">
                  <c:v>2010</c:v>
                </c:pt>
                <c:pt idx="3">
                  <c:v>2011</c:v>
                </c:pt>
              </c:numCache>
            </c:numRef>
          </c:cat>
          <c:val>
            <c:numRef>
              <c:f>'Histórico Deptos'!$F$14:$I$14</c:f>
              <c:numCache>
                <c:formatCode>_(* #,##0_);_(* \(#,##0\);_(* "-"??_);_(@_)</c:formatCode>
                <c:ptCount val="4"/>
                <c:pt idx="0">
                  <c:v>0</c:v>
                </c:pt>
                <c:pt idx="1">
                  <c:v>0</c:v>
                </c:pt>
                <c:pt idx="2">
                  <c:v>0</c:v>
                </c:pt>
                <c:pt idx="3">
                  <c:v>0</c:v>
                </c:pt>
              </c:numCache>
            </c:numRef>
          </c:val>
          <c:smooth val="0"/>
        </c:ser>
        <c:ser>
          <c:idx val="6"/>
          <c:order val="6"/>
          <c:tx>
            <c:strRef>
              <c:f>'Histórico Deptos'!$A$15</c:f>
              <c:strCache>
                <c:ptCount val="1"/>
                <c:pt idx="0">
                  <c:v>1.1.1.7  OTROS</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Deptos'!$F$15:$I$15</c:f>
              <c:numCache>
                <c:formatCode>_(* #,##0_);_(* \(#,##0\);_(* "-"??_);_(@_)</c:formatCode>
                <c:ptCount val="4"/>
                <c:pt idx="0">
                  <c:v>0</c:v>
                </c:pt>
                <c:pt idx="1">
                  <c:v>0</c:v>
                </c:pt>
                <c:pt idx="2">
                  <c:v>0</c:v>
                </c:pt>
                <c:pt idx="3">
                  <c:v>0</c:v>
                </c:pt>
              </c:numCache>
            </c:numRef>
          </c:val>
          <c:smooth val="0"/>
        </c:ser>
        <c:dLbls>
          <c:showLegendKey val="0"/>
          <c:showVal val="0"/>
          <c:showCatName val="0"/>
          <c:showSerName val="0"/>
          <c:showPercent val="0"/>
          <c:showBubbleSize val="0"/>
        </c:dLbls>
        <c:smooth val="0"/>
        <c:axId val="198534296"/>
        <c:axId val="198534688"/>
      </c:lineChart>
      <c:catAx>
        <c:axId val="198534296"/>
        <c:scaling>
          <c:orientation val="minMax"/>
        </c:scaling>
        <c:delete val="0"/>
        <c:axPos val="b"/>
        <c:numFmt formatCode="General" sourceLinked="1"/>
        <c:majorTickMark val="out"/>
        <c:minorTickMark val="none"/>
        <c:tickLblPos val="low"/>
        <c:txPr>
          <a:bodyPr rot="0" vert="horz"/>
          <a:lstStyle/>
          <a:p>
            <a:pPr>
              <a:defRPr sz="1100"/>
            </a:pPr>
            <a:endParaRPr lang="es-CO"/>
          </a:p>
        </c:txPr>
        <c:crossAx val="198534688"/>
        <c:crosses val="autoZero"/>
        <c:auto val="1"/>
        <c:lblAlgn val="ctr"/>
        <c:lblOffset val="100"/>
        <c:tickLblSkip val="1"/>
        <c:tickMarkSkip val="1"/>
        <c:noMultiLvlLbl val="0"/>
      </c:catAx>
      <c:valAx>
        <c:axId val="198534688"/>
        <c:scaling>
          <c:orientation val="minMax"/>
          <c:min val="0"/>
        </c:scaling>
        <c:delete val="0"/>
        <c:axPos val="l"/>
        <c:title>
          <c:tx>
            <c:rich>
              <a:bodyPr/>
              <a:lstStyle/>
              <a:p>
                <a:pPr>
                  <a:defRPr/>
                </a:pPr>
                <a:r>
                  <a:rPr lang="es-CO"/>
                  <a:t>Mill $ Constantes, 2011</a:t>
                </a:r>
              </a:p>
            </c:rich>
          </c:tx>
          <c:layout>
            <c:manualLayout>
              <c:xMode val="edge"/>
              <c:yMode val="edge"/>
              <c:x val="8.6355785837651123E-3"/>
              <c:y val="0.23214348206474344"/>
            </c:manualLayout>
          </c:layout>
          <c:overlay val="0"/>
        </c:title>
        <c:numFmt formatCode="_(* #,##0_);_(* \(#,##0\);_(* &quot;-&quot;??_);_(@_)" sourceLinked="1"/>
        <c:majorTickMark val="out"/>
        <c:minorTickMark val="none"/>
        <c:tickLblPos val="nextTo"/>
        <c:txPr>
          <a:bodyPr rot="0" vert="horz"/>
          <a:lstStyle/>
          <a:p>
            <a:pPr>
              <a:defRPr/>
            </a:pPr>
            <a:endParaRPr lang="es-CO"/>
          </a:p>
        </c:txPr>
        <c:crossAx val="198534296"/>
        <c:crosses val="autoZero"/>
        <c:crossBetween val="between"/>
      </c:valAx>
    </c:plotArea>
    <c:legend>
      <c:legendPos val="r"/>
      <c:layout>
        <c:manualLayout>
          <c:xMode val="edge"/>
          <c:yMode val="edge"/>
          <c:x val="2.7058146229130692E-2"/>
          <c:y val="0.85423802431628981"/>
          <c:w val="0.96427182353501883"/>
          <c:h val="0.14320802888928091"/>
        </c:manualLayout>
      </c:layout>
      <c:overlay val="0"/>
      <c:txPr>
        <a:bodyPr/>
        <a:lstStyle/>
        <a:p>
          <a:pPr>
            <a:defRPr sz="1100"/>
          </a:pPr>
          <a:endParaRPr lang="es-CO"/>
        </a:p>
      </c:txPr>
    </c:legend>
    <c:plotVisOnly val="1"/>
    <c:dispBlanksAs val="gap"/>
    <c:showDLblsOverMax val="0"/>
  </c:chart>
  <c:printSettings>
    <c:headerFooter alignWithMargins="0"/>
    <c:pageMargins b="1" l="0.75000000000001155" r="0.75000000000001155" t="1" header="0" footer="0"/>
    <c:pageSetup paperSize="9" orientation="landscape"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4"/>
      <c:rotY val="20"/>
      <c:depthPercent val="70"/>
      <c:rAngAx val="1"/>
    </c:view3D>
    <c:floor>
      <c:thickness val="0"/>
    </c:floor>
    <c:sideWall>
      <c:thickness val="0"/>
    </c:sideWall>
    <c:backWall>
      <c:thickness val="0"/>
    </c:backWall>
    <c:plotArea>
      <c:layout>
        <c:manualLayout>
          <c:layoutTarget val="inner"/>
          <c:xMode val="edge"/>
          <c:yMode val="edge"/>
          <c:x val="0.14860864416814684"/>
          <c:y val="2.0160315669468611E-2"/>
          <c:w val="0.8164594434576673"/>
          <c:h val="0.89150220846311745"/>
        </c:manualLayout>
      </c:layout>
      <c:bar3DChart>
        <c:barDir val="col"/>
        <c:grouping val="clustered"/>
        <c:varyColors val="0"/>
        <c:ser>
          <c:idx val="0"/>
          <c:order val="0"/>
          <c:tx>
            <c:strRef>
              <c:f>'Histórico Deptos'!$A$7</c:f>
              <c:strCache>
                <c:ptCount val="1"/>
                <c:pt idx="0">
                  <c:v>1.1  INGRESOS CORRIENTES</c:v>
                </c:pt>
              </c:strCache>
            </c:strRef>
          </c:tx>
          <c:invertIfNegative val="0"/>
          <c:dLbls>
            <c:dLbl>
              <c:idx val="0"/>
              <c:layout>
                <c:manualLayout>
                  <c:x val="8.2944530844997408E-3"/>
                  <c:y val="-2.700675168792211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3.30082520630157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800450112528134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2208398133748134E-3"/>
                  <c:y val="-3.000750187546884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nchor="t" anchorCtr="0"/>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Deptos'!$F$7:$I$7</c:f>
              <c:numCache>
                <c:formatCode>_(* #,##0_);_(* \(#,##0\);_(* "-"??_);_(@_)</c:formatCode>
                <c:ptCount val="4"/>
                <c:pt idx="0">
                  <c:v>0</c:v>
                </c:pt>
                <c:pt idx="1">
                  <c:v>0</c:v>
                </c:pt>
                <c:pt idx="2">
                  <c:v>0</c:v>
                </c:pt>
                <c:pt idx="3">
                  <c:v>0</c:v>
                </c:pt>
              </c:numCache>
            </c:numRef>
          </c:val>
          <c:shape val="cylinder"/>
        </c:ser>
        <c:ser>
          <c:idx val="1"/>
          <c:order val="1"/>
          <c:tx>
            <c:strRef>
              <c:f>'Histórico Deptos'!$A$21</c:f>
              <c:strCache>
                <c:ptCount val="1"/>
                <c:pt idx="0">
                  <c:v>2.1  GASTOS CORRIENTES</c:v>
                </c:pt>
              </c:strCache>
            </c:strRef>
          </c:tx>
          <c:invertIfNegative val="0"/>
          <c:dLbls>
            <c:dLbl>
              <c:idx val="0"/>
              <c:layout>
                <c:manualLayout>
                  <c:x val="1.6588906168999443E-2"/>
                  <c:y val="-1.200300075018756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2441679626749623E-2"/>
                  <c:y val="-1.800450112528138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6588906168999558E-2"/>
                  <c:y val="-9.0022505626407047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4515292897874458E-2"/>
                  <c:y val="-2.400600150037520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Deptos'!$F$21:$I$21</c:f>
              <c:numCache>
                <c:formatCode>_(* #,##0_);_(* \(#,##0\);_(* "-"??_);_(@_)</c:formatCode>
                <c:ptCount val="4"/>
                <c:pt idx="0">
                  <c:v>0</c:v>
                </c:pt>
                <c:pt idx="1">
                  <c:v>0</c:v>
                </c:pt>
                <c:pt idx="2">
                  <c:v>0</c:v>
                </c:pt>
                <c:pt idx="3">
                  <c:v>0</c:v>
                </c:pt>
              </c:numCache>
            </c:numRef>
          </c:val>
          <c:shape val="cylinder"/>
        </c:ser>
        <c:dLbls>
          <c:showLegendKey val="0"/>
          <c:showVal val="0"/>
          <c:showCatName val="0"/>
          <c:showSerName val="0"/>
          <c:showPercent val="0"/>
          <c:showBubbleSize val="0"/>
        </c:dLbls>
        <c:gapWidth val="20"/>
        <c:shape val="box"/>
        <c:axId val="198535472"/>
        <c:axId val="198535864"/>
        <c:axId val="0"/>
      </c:bar3DChart>
      <c:catAx>
        <c:axId val="198535472"/>
        <c:scaling>
          <c:orientation val="minMax"/>
        </c:scaling>
        <c:delete val="0"/>
        <c:axPos val="b"/>
        <c:numFmt formatCode="General" sourceLinked="1"/>
        <c:majorTickMark val="out"/>
        <c:minorTickMark val="none"/>
        <c:tickLblPos val="low"/>
        <c:txPr>
          <a:bodyPr rot="0" vert="horz"/>
          <a:lstStyle/>
          <a:p>
            <a:pPr>
              <a:defRPr sz="1400"/>
            </a:pPr>
            <a:endParaRPr lang="es-CO"/>
          </a:p>
        </c:txPr>
        <c:crossAx val="198535864"/>
        <c:crosses val="autoZero"/>
        <c:auto val="1"/>
        <c:lblAlgn val="ctr"/>
        <c:lblOffset val="100"/>
        <c:tickLblSkip val="1"/>
        <c:tickMarkSkip val="1"/>
        <c:noMultiLvlLbl val="0"/>
      </c:catAx>
      <c:valAx>
        <c:axId val="198535864"/>
        <c:scaling>
          <c:orientation val="minMax"/>
          <c:min val="0"/>
        </c:scaling>
        <c:delete val="0"/>
        <c:axPos val="l"/>
        <c:title>
          <c:tx>
            <c:rich>
              <a:bodyPr/>
              <a:lstStyle/>
              <a:p>
                <a:pPr>
                  <a:defRPr sz="1100"/>
                </a:pPr>
                <a:r>
                  <a:rPr lang="es-CO" sz="1100" b="1" i="0" baseline="0"/>
                  <a:t>Mill $ Constantes, 2011</a:t>
                </a:r>
                <a:endParaRPr lang="es-ES" sz="1100"/>
              </a:p>
            </c:rich>
          </c:tx>
          <c:layout>
            <c:manualLayout>
              <c:xMode val="edge"/>
              <c:yMode val="edge"/>
              <c:x val="1.0065127294257438E-2"/>
              <c:y val="0.29202099737533843"/>
            </c:manualLayout>
          </c:layout>
          <c:overlay val="0"/>
        </c:title>
        <c:numFmt formatCode="_(* #,##0_);_(* \(#,##0\);_(* &quot;-&quot;??_);_(@_)" sourceLinked="1"/>
        <c:majorTickMark val="out"/>
        <c:minorTickMark val="none"/>
        <c:tickLblPos val="nextTo"/>
        <c:txPr>
          <a:bodyPr rot="0" vert="horz"/>
          <a:lstStyle/>
          <a:p>
            <a:pPr>
              <a:defRPr/>
            </a:pPr>
            <a:endParaRPr lang="es-CO"/>
          </a:p>
        </c:txPr>
        <c:crossAx val="198535472"/>
        <c:crosses val="autoZero"/>
        <c:crossBetween val="between"/>
      </c:valAx>
    </c:plotArea>
    <c:legend>
      <c:legendPos val="r"/>
      <c:layout>
        <c:manualLayout>
          <c:xMode val="edge"/>
          <c:yMode val="edge"/>
          <c:x val="4.9161270471741923E-2"/>
          <c:y val="0.89242272587059956"/>
          <c:w val="0.90448885670790558"/>
          <c:h val="7.1890726096333984E-2"/>
        </c:manualLayout>
      </c:layout>
      <c:overlay val="0"/>
      <c:txPr>
        <a:bodyPr/>
        <a:lstStyle/>
        <a:p>
          <a:pPr>
            <a:defRPr sz="1200"/>
          </a:pPr>
          <a:endParaRPr lang="es-CO"/>
        </a:p>
      </c:txPr>
    </c:legend>
    <c:plotVisOnly val="1"/>
    <c:dispBlanksAs val="gap"/>
    <c:showDLblsOverMax val="0"/>
  </c:chart>
  <c:printSettings>
    <c:headerFooter alignWithMargins="0"/>
    <c:pageMargins b="1" l="0.75000000000001155" r="0.7500000000000115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5901060070671391"/>
          <c:y val="3.4837636574498052E-2"/>
          <c:w val="0.81861012956419565"/>
          <c:h val="0.72305512179438425"/>
        </c:manualLayout>
      </c:layout>
      <c:bar3DChart>
        <c:barDir val="col"/>
        <c:grouping val="clustered"/>
        <c:varyColors val="0"/>
        <c:ser>
          <c:idx val="0"/>
          <c:order val="0"/>
          <c:tx>
            <c:strRef>
              <c:f>'Histórico Mpios'!$A$18</c:f>
              <c:strCache>
                <c:ptCount val="1"/>
                <c:pt idx="0">
                  <c:v>3.  GASTOS CORRIENTES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Mpios'!$F$18:$I$18</c:f>
              <c:numCache>
                <c:formatCode>_(* #,##0_);_(* \(#,##0\);_(* "-"??_);_(@_)</c:formatCode>
                <c:ptCount val="4"/>
                <c:pt idx="0">
                  <c:v>2800.0274088046808</c:v>
                </c:pt>
                <c:pt idx="1">
                  <c:v>2720.4582655229101</c:v>
                </c:pt>
                <c:pt idx="2">
                  <c:v>3197.8382304000006</c:v>
                </c:pt>
                <c:pt idx="3">
                  <c:v>3921</c:v>
                </c:pt>
              </c:numCache>
            </c:numRef>
          </c:val>
          <c:shape val="cylinder"/>
        </c:ser>
        <c:ser>
          <c:idx val="1"/>
          <c:order val="1"/>
          <c:tx>
            <c:strRef>
              <c:f>'Histórico Mpios'!$A$30</c:f>
              <c:strCache>
                <c:ptCount val="1"/>
                <c:pt idx="0">
                  <c:v>4.   GASTOS DE CAPITAL (INVERSION)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Mpios'!$F$30:$I$30</c:f>
              <c:numCache>
                <c:formatCode>_(* #,##0_);_(* \(#,##0\);_(* "-"??_);_(@_)</c:formatCode>
                <c:ptCount val="4"/>
                <c:pt idx="0">
                  <c:v>13668.912916525036</c:v>
                </c:pt>
                <c:pt idx="1">
                  <c:v>13178.152354153712</c:v>
                </c:pt>
                <c:pt idx="2">
                  <c:v>7622.0503183000001</c:v>
                </c:pt>
                <c:pt idx="3">
                  <c:v>18365</c:v>
                </c:pt>
              </c:numCache>
            </c:numRef>
          </c:val>
          <c:shape val="cylinder"/>
        </c:ser>
        <c:dLbls>
          <c:showLegendKey val="0"/>
          <c:showVal val="0"/>
          <c:showCatName val="0"/>
          <c:showSerName val="0"/>
          <c:showPercent val="0"/>
          <c:showBubbleSize val="0"/>
        </c:dLbls>
        <c:gapWidth val="10"/>
        <c:shape val="box"/>
        <c:axId val="188547656"/>
        <c:axId val="188548048"/>
        <c:axId val="0"/>
      </c:bar3DChart>
      <c:catAx>
        <c:axId val="188547656"/>
        <c:scaling>
          <c:orientation val="minMax"/>
        </c:scaling>
        <c:delete val="0"/>
        <c:axPos val="b"/>
        <c:numFmt formatCode="General" sourceLinked="1"/>
        <c:majorTickMark val="out"/>
        <c:minorTickMark val="none"/>
        <c:tickLblPos val="low"/>
        <c:txPr>
          <a:bodyPr rot="0" vert="horz"/>
          <a:lstStyle/>
          <a:p>
            <a:pPr>
              <a:defRPr/>
            </a:pPr>
            <a:endParaRPr lang="es-CO"/>
          </a:p>
        </c:txPr>
        <c:crossAx val="188548048"/>
        <c:crosses val="autoZero"/>
        <c:auto val="1"/>
        <c:lblAlgn val="ctr"/>
        <c:lblOffset val="100"/>
        <c:tickLblSkip val="1"/>
        <c:tickMarkSkip val="1"/>
        <c:noMultiLvlLbl val="0"/>
      </c:catAx>
      <c:valAx>
        <c:axId val="188548048"/>
        <c:scaling>
          <c:orientation val="minMax"/>
        </c:scaling>
        <c:delete val="0"/>
        <c:axPos val="l"/>
        <c:majorGridlines/>
        <c:title>
          <c:tx>
            <c:rich>
              <a:bodyPr/>
              <a:lstStyle/>
              <a:p>
                <a:pPr>
                  <a:defRPr/>
                </a:pPr>
                <a:r>
                  <a:rPr lang="es-CO"/>
                  <a:t>Mill $ Constantes, 2011</a:t>
                </a:r>
              </a:p>
            </c:rich>
          </c:tx>
          <c:layout>
            <c:manualLayout>
              <c:xMode val="edge"/>
              <c:yMode val="edge"/>
              <c:x val="2.1201413427562835E-2"/>
              <c:y val="0.24550929636790075"/>
            </c:manualLayout>
          </c:layout>
          <c:overlay val="0"/>
        </c:title>
        <c:numFmt formatCode="General" sourceLinked="0"/>
        <c:majorTickMark val="out"/>
        <c:minorTickMark val="none"/>
        <c:tickLblPos val="nextTo"/>
        <c:txPr>
          <a:bodyPr rot="0" vert="horz"/>
          <a:lstStyle/>
          <a:p>
            <a:pPr>
              <a:defRPr/>
            </a:pPr>
            <a:endParaRPr lang="es-CO"/>
          </a:p>
        </c:txPr>
        <c:crossAx val="188547656"/>
        <c:crosses val="autoZero"/>
        <c:crossBetween val="between"/>
      </c:valAx>
    </c:plotArea>
    <c:legend>
      <c:legendPos val="r"/>
      <c:layout>
        <c:manualLayout>
          <c:xMode val="edge"/>
          <c:yMode val="edge"/>
          <c:x val="1.353755692199252E-2"/>
          <c:y val="0.86145341490245009"/>
          <c:w val="0.972641107336358"/>
          <c:h val="8.4302325581395568E-2"/>
        </c:manualLayout>
      </c:layout>
      <c:overlay val="0"/>
      <c:txPr>
        <a:bodyPr/>
        <a:lstStyle/>
        <a:p>
          <a:pPr>
            <a:defRPr sz="1400"/>
          </a:pPr>
          <a:endParaRPr lang="es-CO"/>
        </a:p>
      </c:txPr>
    </c:legend>
    <c:plotVisOnly val="1"/>
    <c:dispBlanksAs val="gap"/>
    <c:showDLblsOverMax val="0"/>
  </c:chart>
  <c:printSettings>
    <c:headerFooter alignWithMargins="0"/>
    <c:pageMargins b="1" l="0.75000000000001199" r="0.750000000000011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7030829206341"/>
          <c:y val="3.6103487064117E-2"/>
          <c:w val="0.81458795919659122"/>
          <c:h val="0.79130800239259891"/>
        </c:manualLayout>
      </c:layout>
      <c:lineChart>
        <c:grouping val="standard"/>
        <c:varyColors val="0"/>
        <c:ser>
          <c:idx val="2"/>
          <c:order val="0"/>
          <c:tx>
            <c:strRef>
              <c:f>'Histórico Mpios'!$A$24</c:f>
              <c:strCache>
                <c:ptCount val="1"/>
                <c:pt idx="0">
                  <c:v>DESAHORRO / AHORRO CORRIENTE (1 - 3)</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Mpios'!$F$24:$I$24</c:f>
              <c:numCache>
                <c:formatCode>_(* #,##0_);_(* \(#,##0\);_(* "-"??_);_(@_)</c:formatCode>
                <c:ptCount val="4"/>
                <c:pt idx="0">
                  <c:v>2689.3054661797087</c:v>
                </c:pt>
                <c:pt idx="1">
                  <c:v>2941.7602159044009</c:v>
                </c:pt>
                <c:pt idx="2">
                  <c:v>4278.5751679000005</c:v>
                </c:pt>
                <c:pt idx="3">
                  <c:v>4387</c:v>
                </c:pt>
              </c:numCache>
            </c:numRef>
          </c:val>
          <c:smooth val="1"/>
        </c:ser>
        <c:ser>
          <c:idx val="3"/>
          <c:order val="1"/>
          <c:tx>
            <c:strRef>
              <c:f>'Histórico Mpios'!$A$33</c:f>
              <c:strCache>
                <c:ptCount val="1"/>
                <c:pt idx="0">
                  <c:v>DEFICIT O SUPERAVIT TOTAL (1 - 3 + 2 - 4)</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Mpios'!$F$33:$I$33</c:f>
              <c:numCache>
                <c:formatCode>_(* #,##0_);_(* \(#,##0\);_(* "-"??_);_(@_)</c:formatCode>
                <c:ptCount val="4"/>
                <c:pt idx="0">
                  <c:v>-2759.9724225092714</c:v>
                </c:pt>
                <c:pt idx="1">
                  <c:v>-1648.3966152109501</c:v>
                </c:pt>
                <c:pt idx="2">
                  <c:v>4204.6986619000008</c:v>
                </c:pt>
                <c:pt idx="3">
                  <c:v>-7291</c:v>
                </c:pt>
              </c:numCache>
            </c:numRef>
          </c:val>
          <c:smooth val="1"/>
        </c:ser>
        <c:dLbls>
          <c:showLegendKey val="0"/>
          <c:showVal val="0"/>
          <c:showCatName val="0"/>
          <c:showSerName val="0"/>
          <c:showPercent val="0"/>
          <c:showBubbleSize val="0"/>
        </c:dLbls>
        <c:marker val="1"/>
        <c:smooth val="0"/>
        <c:axId val="188548832"/>
        <c:axId val="188549224"/>
      </c:lineChart>
      <c:catAx>
        <c:axId val="188548832"/>
        <c:scaling>
          <c:orientation val="minMax"/>
        </c:scaling>
        <c:delete val="0"/>
        <c:axPos val="b"/>
        <c:numFmt formatCode="General" sourceLinked="1"/>
        <c:majorTickMark val="out"/>
        <c:minorTickMark val="none"/>
        <c:tickLblPos val="nextTo"/>
        <c:txPr>
          <a:bodyPr rot="0" vert="horz"/>
          <a:lstStyle/>
          <a:p>
            <a:pPr>
              <a:defRPr/>
            </a:pPr>
            <a:endParaRPr lang="es-CO"/>
          </a:p>
        </c:txPr>
        <c:crossAx val="188549224"/>
        <c:crosses val="autoZero"/>
        <c:auto val="1"/>
        <c:lblAlgn val="ctr"/>
        <c:lblOffset val="100"/>
        <c:tickLblSkip val="1"/>
        <c:tickMarkSkip val="1"/>
        <c:noMultiLvlLbl val="0"/>
      </c:catAx>
      <c:valAx>
        <c:axId val="188549224"/>
        <c:scaling>
          <c:orientation val="minMax"/>
        </c:scaling>
        <c:delete val="0"/>
        <c:axPos val="l"/>
        <c:title>
          <c:tx>
            <c:rich>
              <a:bodyPr/>
              <a:lstStyle/>
              <a:p>
                <a:pPr>
                  <a:defRPr/>
                </a:pPr>
                <a:r>
                  <a:rPr lang="es-CO"/>
                  <a:t>Mill $ Constantes, 2011</a:t>
                </a:r>
              </a:p>
            </c:rich>
          </c:tx>
          <c:layout>
            <c:manualLayout>
              <c:xMode val="edge"/>
              <c:yMode val="edge"/>
              <c:x val="2.7303754266211604E-2"/>
              <c:y val="0.22222290841095838"/>
            </c:manualLayout>
          </c:layout>
          <c:overlay val="0"/>
        </c:title>
        <c:numFmt formatCode="_(* #,##0_);_(* \(#,##0\);_(* &quot;-&quot;??_);_(@_)" sourceLinked="1"/>
        <c:majorTickMark val="out"/>
        <c:minorTickMark val="none"/>
        <c:tickLblPos val="nextTo"/>
        <c:txPr>
          <a:bodyPr rot="0" vert="horz"/>
          <a:lstStyle/>
          <a:p>
            <a:pPr>
              <a:defRPr/>
            </a:pPr>
            <a:endParaRPr lang="es-CO"/>
          </a:p>
        </c:txPr>
        <c:crossAx val="188548832"/>
        <c:crosses val="autoZero"/>
        <c:crossBetween val="between"/>
      </c:valAx>
    </c:plotArea>
    <c:legend>
      <c:legendPos val="r"/>
      <c:layout>
        <c:manualLayout>
          <c:xMode val="edge"/>
          <c:yMode val="edge"/>
          <c:x val="1.0818664731754938E-2"/>
          <c:y val="0.87556922051411445"/>
          <c:w val="0.95228305683798142"/>
          <c:h val="7.9302448230757813E-2"/>
        </c:manualLayout>
      </c:layout>
      <c:overlay val="0"/>
    </c:legend>
    <c:plotVisOnly val="1"/>
    <c:dispBlanksAs val="gap"/>
    <c:showDLblsOverMax val="0"/>
  </c:chart>
  <c:printSettings>
    <c:headerFooter alignWithMargins="0"/>
    <c:pageMargins b="1" l="0.75000000000001199" r="0.75000000000001199"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70"/>
      <c:rAngAx val="1"/>
    </c:view3D>
    <c:floor>
      <c:thickness val="0"/>
    </c:floor>
    <c:sideWall>
      <c:thickness val="0"/>
    </c:sideWall>
    <c:backWall>
      <c:thickness val="0"/>
    </c:backWall>
    <c:plotArea>
      <c:layout>
        <c:manualLayout>
          <c:layoutTarget val="inner"/>
          <c:xMode val="edge"/>
          <c:yMode val="edge"/>
          <c:x val="0.11072056239015818"/>
          <c:y val="5.2388951379720834E-2"/>
          <c:w val="0.86818980667840717"/>
          <c:h val="0.69844280234520062"/>
        </c:manualLayout>
      </c:layout>
      <c:bar3DChart>
        <c:barDir val="col"/>
        <c:grouping val="stacked"/>
        <c:varyColors val="0"/>
        <c:ser>
          <c:idx val="3"/>
          <c:order val="0"/>
          <c:tx>
            <c:strRef>
              <c:f>'Histórico Mpios'!$A$20</c:f>
              <c:strCache>
                <c:ptCount val="1"/>
                <c:pt idx="0">
                  <c:v>3.1.1.  SERVICIOS PERSONALES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Mpios'!$F$20:$I$20</c:f>
              <c:numCache>
                <c:formatCode>_(* #,##0_);_(* \(#,##0\);_(* "-"??_);_(@_)</c:formatCode>
                <c:ptCount val="4"/>
                <c:pt idx="0">
                  <c:v>1879.061207302045</c:v>
                </c:pt>
                <c:pt idx="1">
                  <c:v>2026.6772022208802</c:v>
                </c:pt>
                <c:pt idx="2">
                  <c:v>2167.0514370999999</c:v>
                </c:pt>
                <c:pt idx="3">
                  <c:v>2550</c:v>
                </c:pt>
              </c:numCache>
            </c:numRef>
          </c:val>
        </c:ser>
        <c:ser>
          <c:idx val="2"/>
          <c:order val="1"/>
          <c:tx>
            <c:strRef>
              <c:f>'Histórico Mpios'!$A$21</c:f>
              <c:strCache>
                <c:ptCount val="1"/>
                <c:pt idx="0">
                  <c:v>3.1.2. GASTOS GENERALES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Mpios'!$F$21:$I$21</c:f>
              <c:numCache>
                <c:formatCode>_(* #,##0_);_(* \(#,##0\);_(* "-"??_);_(@_)</c:formatCode>
                <c:ptCount val="4"/>
                <c:pt idx="0">
                  <c:v>664.41788013257099</c:v>
                </c:pt>
                <c:pt idx="1">
                  <c:v>644.94221883927014</c:v>
                </c:pt>
                <c:pt idx="2">
                  <c:v>841.8643816</c:v>
                </c:pt>
                <c:pt idx="3">
                  <c:v>941</c:v>
                </c:pt>
              </c:numCache>
            </c:numRef>
          </c:val>
        </c:ser>
        <c:ser>
          <c:idx val="1"/>
          <c:order val="2"/>
          <c:tx>
            <c:strRef>
              <c:f>'Histórico Mpios'!$A$22</c:f>
              <c:strCache>
                <c:ptCount val="1"/>
                <c:pt idx="0">
                  <c:v>3.1.3. TRANSFERENCIAS PAGADAS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Mpios'!$F$22:$I$22</c:f>
              <c:numCache>
                <c:formatCode>_(* #,##0_);_(* \(#,##0\);_(* "-"??_);_(@_)</c:formatCode>
                <c:ptCount val="4"/>
                <c:pt idx="0">
                  <c:v>194.97186450011813</c:v>
                </c:pt>
                <c:pt idx="1">
                  <c:v>16.614581915250003</c:v>
                </c:pt>
                <c:pt idx="2">
                  <c:v>180.500573</c:v>
                </c:pt>
                <c:pt idx="3">
                  <c:v>360</c:v>
                </c:pt>
              </c:numCache>
            </c:numRef>
          </c:val>
        </c:ser>
        <c:dLbls>
          <c:showLegendKey val="0"/>
          <c:showVal val="0"/>
          <c:showCatName val="0"/>
          <c:showSerName val="0"/>
          <c:showPercent val="0"/>
          <c:showBubbleSize val="0"/>
        </c:dLbls>
        <c:gapWidth val="70"/>
        <c:shape val="cylinder"/>
        <c:axId val="188550008"/>
        <c:axId val="188550400"/>
        <c:axId val="0"/>
      </c:bar3DChart>
      <c:catAx>
        <c:axId val="188550008"/>
        <c:scaling>
          <c:orientation val="minMax"/>
        </c:scaling>
        <c:delete val="0"/>
        <c:axPos val="b"/>
        <c:numFmt formatCode="General" sourceLinked="1"/>
        <c:majorTickMark val="out"/>
        <c:minorTickMark val="none"/>
        <c:tickLblPos val="low"/>
        <c:txPr>
          <a:bodyPr rot="0" vert="horz"/>
          <a:lstStyle/>
          <a:p>
            <a:pPr>
              <a:defRPr/>
            </a:pPr>
            <a:endParaRPr lang="es-CO"/>
          </a:p>
        </c:txPr>
        <c:crossAx val="188550400"/>
        <c:crosses val="autoZero"/>
        <c:auto val="1"/>
        <c:lblAlgn val="ctr"/>
        <c:lblOffset val="100"/>
        <c:tickLblSkip val="1"/>
        <c:tickMarkSkip val="1"/>
        <c:noMultiLvlLbl val="0"/>
      </c:catAx>
      <c:valAx>
        <c:axId val="188550400"/>
        <c:scaling>
          <c:orientation val="minMax"/>
        </c:scaling>
        <c:delete val="0"/>
        <c:axPos val="l"/>
        <c:majorGridlines/>
        <c:title>
          <c:tx>
            <c:rich>
              <a:bodyPr/>
              <a:lstStyle/>
              <a:p>
                <a:pPr>
                  <a:defRPr/>
                </a:pPr>
                <a:r>
                  <a:rPr lang="es-CO"/>
                  <a:t>Mill $ Constantes, 2011</a:t>
                </a:r>
              </a:p>
            </c:rich>
          </c:tx>
          <c:layout>
            <c:manualLayout>
              <c:xMode val="edge"/>
              <c:yMode val="edge"/>
              <c:x val="8.7873462214411256E-3"/>
              <c:y val="0.2857146345078958"/>
            </c:manualLayout>
          </c:layout>
          <c:overlay val="0"/>
        </c:title>
        <c:numFmt formatCode="General" sourceLinked="0"/>
        <c:majorTickMark val="out"/>
        <c:minorTickMark val="none"/>
        <c:tickLblPos val="nextTo"/>
        <c:txPr>
          <a:bodyPr rot="0" vert="horz"/>
          <a:lstStyle/>
          <a:p>
            <a:pPr>
              <a:defRPr/>
            </a:pPr>
            <a:endParaRPr lang="es-CO"/>
          </a:p>
        </c:txPr>
        <c:crossAx val="188550008"/>
        <c:crosses val="autoZero"/>
        <c:crossBetween val="between"/>
      </c:valAx>
    </c:plotArea>
    <c:legend>
      <c:legendPos val="r"/>
      <c:layout>
        <c:manualLayout>
          <c:xMode val="edge"/>
          <c:yMode val="edge"/>
          <c:x val="2.0503807850029709E-2"/>
          <c:y val="0.81540901794715581"/>
          <c:w val="0.97012302284710061"/>
          <c:h val="0.16394136779414309"/>
        </c:manualLayout>
      </c:layout>
      <c:overlay val="0"/>
      <c:txPr>
        <a:bodyPr/>
        <a:lstStyle/>
        <a:p>
          <a:pPr>
            <a:defRPr sz="1000"/>
          </a:pPr>
          <a:endParaRPr lang="es-CO"/>
        </a:p>
      </c:txPr>
    </c:legend>
    <c:plotVisOnly val="1"/>
    <c:dispBlanksAs val="gap"/>
    <c:showDLblsOverMax val="0"/>
  </c:chart>
  <c:printSettings>
    <c:headerFooter alignWithMargins="0"/>
    <c:pageMargins b="1" l="0.75000000000001199" r="0.75000000000001199"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45"/>
      <c:rotY val="20"/>
      <c:depthPercent val="70"/>
      <c:rAngAx val="1"/>
    </c:view3D>
    <c:floor>
      <c:thickness val="0"/>
    </c:floor>
    <c:sideWall>
      <c:thickness val="0"/>
    </c:sideWall>
    <c:backWall>
      <c:thickness val="0"/>
    </c:backWall>
    <c:plotArea>
      <c:layout>
        <c:manualLayout>
          <c:layoutTarget val="inner"/>
          <c:xMode val="edge"/>
          <c:yMode val="edge"/>
          <c:x val="0.13927232211901597"/>
          <c:y val="5.7707193380488513E-2"/>
          <c:w val="0.82867132867132864"/>
          <c:h val="0.76046739920220663"/>
        </c:manualLayout>
      </c:layout>
      <c:bar3DChart>
        <c:barDir val="col"/>
        <c:grouping val="clustered"/>
        <c:varyColors val="0"/>
        <c:ser>
          <c:idx val="0"/>
          <c:order val="0"/>
          <c:tx>
            <c:strRef>
              <c:f>'Histórico Mpios'!$A$39</c:f>
              <c:strCache>
                <c:ptCount val="1"/>
                <c:pt idx="0">
                  <c:v>SALDO DE DEUDA</c:v>
                </c:pt>
              </c:strCache>
            </c:strRef>
          </c:tx>
          <c:invertIfNegative val="0"/>
          <c:dLbls>
            <c:dLbl>
              <c:idx val="0"/>
              <c:layout>
                <c:manualLayout>
                  <c:x val="2.7298790448396792E-2"/>
                  <c:y val="-5.8675456265641218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0327258043793474E-2"/>
                  <c:y val="-6.493316242446441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2866215149679913E-2"/>
                  <c:y val="-6.34172617957639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2398362792063585E-2"/>
                  <c:y val="-6.380272233412702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34190824077729981"/>
                  <c:y val="-0.21495047574118614"/>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29549416134226636"/>
                  <c:y val="-0.49685571822245939"/>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Mode val="edge"/>
                  <c:yMode val="edge"/>
                  <c:x val="0.61188811188811265"/>
                  <c:y val="0.30523255813953476"/>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Mode val="edge"/>
                  <c:yMode val="edge"/>
                  <c:x val="0.69405594405594406"/>
                  <c:y val="0.3633720930232691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Mode val="edge"/>
                  <c:yMode val="edge"/>
                  <c:x val="0.65559440559442328"/>
                  <c:y val="0.38662790697675392"/>
                </c:manualLayout>
              </c:layout>
              <c:showLegendKey val="0"/>
              <c:showVal val="1"/>
              <c:showCatName val="0"/>
              <c:showSerName val="0"/>
              <c:showPercent val="0"/>
              <c:showBubbleSize val="0"/>
              <c:extLst>
                <c:ext xmlns:c15="http://schemas.microsoft.com/office/drawing/2012/chart" uri="{CE6537A1-D6FC-4f65-9D91-7224C49458BB}"/>
              </c:extLst>
            </c:dLbl>
            <c:numFmt formatCode="_ * #,##0_ ;_ * \-#,##0_ ;_ * &quot;-&quot;??_ ;_ @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Mpios'!$F$39:$I$39</c:f>
              <c:numCache>
                <c:formatCode>_(* #,##0_);_(* \(#,##0\);_(* "-"??_);_(@_)</c:formatCode>
                <c:ptCount val="4"/>
                <c:pt idx="0">
                  <c:v>343.84960833299999</c:v>
                </c:pt>
                <c:pt idx="1">
                  <c:v>331.75654710000003</c:v>
                </c:pt>
                <c:pt idx="2">
                  <c:v>149.37120000000002</c:v>
                </c:pt>
                <c:pt idx="3">
                  <c:v>2500</c:v>
                </c:pt>
              </c:numCache>
            </c:numRef>
          </c:val>
          <c:shape val="cylinder"/>
        </c:ser>
        <c:dLbls>
          <c:showLegendKey val="0"/>
          <c:showVal val="0"/>
          <c:showCatName val="0"/>
          <c:showSerName val="0"/>
          <c:showPercent val="0"/>
          <c:showBubbleSize val="0"/>
        </c:dLbls>
        <c:gapWidth val="20"/>
        <c:shape val="box"/>
        <c:axId val="198362720"/>
        <c:axId val="198363112"/>
        <c:axId val="0"/>
      </c:bar3DChart>
      <c:catAx>
        <c:axId val="198362720"/>
        <c:scaling>
          <c:orientation val="minMax"/>
        </c:scaling>
        <c:delete val="0"/>
        <c:axPos val="b"/>
        <c:numFmt formatCode="General" sourceLinked="1"/>
        <c:majorTickMark val="out"/>
        <c:minorTickMark val="none"/>
        <c:tickLblPos val="low"/>
        <c:txPr>
          <a:bodyPr rot="0" vert="horz"/>
          <a:lstStyle/>
          <a:p>
            <a:pPr>
              <a:defRPr sz="1100"/>
            </a:pPr>
            <a:endParaRPr lang="es-CO"/>
          </a:p>
        </c:txPr>
        <c:crossAx val="198363112"/>
        <c:crosses val="autoZero"/>
        <c:auto val="1"/>
        <c:lblAlgn val="ctr"/>
        <c:lblOffset val="100"/>
        <c:tickLblSkip val="1"/>
        <c:tickMarkSkip val="1"/>
        <c:noMultiLvlLbl val="0"/>
      </c:catAx>
      <c:valAx>
        <c:axId val="198363112"/>
        <c:scaling>
          <c:orientation val="minMax"/>
        </c:scaling>
        <c:delete val="0"/>
        <c:axPos val="l"/>
        <c:majorGridlines/>
        <c:title>
          <c:tx>
            <c:rich>
              <a:bodyPr/>
              <a:lstStyle/>
              <a:p>
                <a:pPr>
                  <a:defRPr/>
                </a:pPr>
                <a:r>
                  <a:rPr lang="es-CO"/>
                  <a:t>Mill $ Constantes, 2011</a:t>
                </a:r>
              </a:p>
            </c:rich>
          </c:tx>
          <c:layout>
            <c:manualLayout>
              <c:xMode val="edge"/>
              <c:yMode val="edge"/>
              <c:x val="2.9720279720279852E-2"/>
              <c:y val="0.33720930232558138"/>
            </c:manualLayout>
          </c:layout>
          <c:overlay val="0"/>
        </c:title>
        <c:numFmt formatCode="_(* #,##0_);_(* \(#,##0\);_(* &quot;-&quot;??_);_(@_)" sourceLinked="1"/>
        <c:majorTickMark val="out"/>
        <c:minorTickMark val="none"/>
        <c:tickLblPos val="nextTo"/>
        <c:txPr>
          <a:bodyPr rot="0" vert="horz"/>
          <a:lstStyle/>
          <a:p>
            <a:pPr>
              <a:defRPr/>
            </a:pPr>
            <a:endParaRPr lang="es-CO"/>
          </a:p>
        </c:txPr>
        <c:crossAx val="198362720"/>
        <c:crosses val="autoZero"/>
        <c:crossBetween val="between"/>
      </c:valAx>
    </c:plotArea>
    <c:plotVisOnly val="1"/>
    <c:dispBlanksAs val="gap"/>
    <c:showDLblsOverMax val="0"/>
  </c:chart>
  <c:printSettings>
    <c:headerFooter alignWithMargins="0"/>
    <c:pageMargins b="1" l="0.75000000000001199" r="0.75000000000001199"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3389723306818"/>
          <c:y val="2.3550489579253247E-2"/>
          <c:w val="0.86009911269094985"/>
          <c:h val="0.7773733950755527"/>
        </c:manualLayout>
      </c:layout>
      <c:lineChart>
        <c:grouping val="standard"/>
        <c:varyColors val="0"/>
        <c:ser>
          <c:idx val="0"/>
          <c:order val="0"/>
          <c:tx>
            <c:strRef>
              <c:f>'Histórico Mpios'!$A$9</c:f>
              <c:strCache>
                <c:ptCount val="1"/>
                <c:pt idx="0">
                  <c:v>1.1.1. PREDIAL</c:v>
                </c:pt>
              </c:strCache>
            </c:strRef>
          </c:tx>
          <c:marker>
            <c:symbol val="none"/>
          </c:marker>
          <c:dLbls>
            <c:dLbl>
              <c:idx val="0"/>
              <c:layout>
                <c:manualLayout>
                  <c:x val="-2.5331030512377912E-2"/>
                  <c:y val="-3.571428571428571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908462867012132E-3"/>
                  <c:y val="-4.7619047619047623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14104778353483E-2"/>
                  <c:y val="-5.555555555555545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Mpios'!$F$9:$I$9</c:f>
              <c:numCache>
                <c:formatCode>_(* #,##0_);_(* \(#,##0\);_(* "-"??_);_(@_)</c:formatCode>
                <c:ptCount val="4"/>
                <c:pt idx="0">
                  <c:v>1030.7018524605821</c:v>
                </c:pt>
                <c:pt idx="1">
                  <c:v>1077.76144182762</c:v>
                </c:pt>
                <c:pt idx="2">
                  <c:v>1041.4149691</c:v>
                </c:pt>
                <c:pt idx="3">
                  <c:v>1234</c:v>
                </c:pt>
              </c:numCache>
            </c:numRef>
          </c:val>
          <c:smooth val="1"/>
        </c:ser>
        <c:ser>
          <c:idx val="1"/>
          <c:order val="1"/>
          <c:tx>
            <c:strRef>
              <c:f>'Histórico Mpios'!$A$10</c:f>
              <c:strCache>
                <c:ptCount val="1"/>
                <c:pt idx="0">
                  <c:v>1.1.2. INDUSTRIA Y COMERCIO</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Mpios'!$F$10:$I$10</c:f>
              <c:numCache>
                <c:formatCode>_(* #,##0_);_(* \(#,##0\);_(* "-"??_);_(@_)</c:formatCode>
                <c:ptCount val="4"/>
                <c:pt idx="0">
                  <c:v>2928.1898838621682</c:v>
                </c:pt>
                <c:pt idx="1">
                  <c:v>2629.9112019952204</c:v>
                </c:pt>
                <c:pt idx="2">
                  <c:v>4363.9833380000009</c:v>
                </c:pt>
                <c:pt idx="3">
                  <c:v>4759</c:v>
                </c:pt>
              </c:numCache>
            </c:numRef>
          </c:val>
          <c:smooth val="1"/>
        </c:ser>
        <c:ser>
          <c:idx val="3"/>
          <c:order val="2"/>
          <c:tx>
            <c:strRef>
              <c:f>'Histórico Mpios'!$A$11</c:f>
              <c:strCache>
                <c:ptCount val="1"/>
                <c:pt idx="0">
                  <c:v>1.1.3. SOBRETASA A LA GASOLINA</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dispRSqr val="0"/>
            <c:dispEq val="0"/>
          </c:trendline>
          <c:cat>
            <c:numRef>
              <c:f>'Histórico Mpios'!$F$5:$I$5</c:f>
              <c:numCache>
                <c:formatCode>General</c:formatCode>
                <c:ptCount val="4"/>
                <c:pt idx="0">
                  <c:v>2008</c:v>
                </c:pt>
                <c:pt idx="1">
                  <c:v>2009</c:v>
                </c:pt>
                <c:pt idx="2">
                  <c:v>2010</c:v>
                </c:pt>
                <c:pt idx="3">
                  <c:v>2011</c:v>
                </c:pt>
              </c:numCache>
            </c:numRef>
          </c:cat>
          <c:val>
            <c:numRef>
              <c:f>'Histórico Mpios'!$F$11:$I$11</c:f>
              <c:numCache>
                <c:formatCode>_(* #,##0_);_(* \(#,##0\);_(* "-"??_);_(@_)</c:formatCode>
                <c:ptCount val="4"/>
                <c:pt idx="0">
                  <c:v>480.24546947720643</c:v>
                </c:pt>
                <c:pt idx="1">
                  <c:v>741.81620077488003</c:v>
                </c:pt>
                <c:pt idx="2">
                  <c:v>935.48796770000013</c:v>
                </c:pt>
                <c:pt idx="3">
                  <c:v>910</c:v>
                </c:pt>
              </c:numCache>
            </c:numRef>
          </c:val>
          <c:smooth val="1"/>
        </c:ser>
        <c:ser>
          <c:idx val="2"/>
          <c:order val="3"/>
          <c:tx>
            <c:strRef>
              <c:f>'Histórico Mpios'!$A$12</c:f>
              <c:strCache>
                <c:ptCount val="1"/>
                <c:pt idx="0">
                  <c:v>1.1.4. OTROS</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Mpios'!$F$12:$I$12</c:f>
              <c:numCache>
                <c:formatCode>_(* #,##0_);_(* \(#,##0\);_(* "-"??_);_(@_)</c:formatCode>
                <c:ptCount val="4"/>
                <c:pt idx="0">
                  <c:v>122.64579560483534</c:v>
                </c:pt>
                <c:pt idx="1">
                  <c:v>188.72024690904001</c:v>
                </c:pt>
                <c:pt idx="2">
                  <c:v>97.043564200000006</c:v>
                </c:pt>
                <c:pt idx="3">
                  <c:v>387</c:v>
                </c:pt>
              </c:numCache>
            </c:numRef>
          </c:val>
          <c:smooth val="1"/>
        </c:ser>
        <c:dLbls>
          <c:showLegendKey val="0"/>
          <c:showVal val="0"/>
          <c:showCatName val="0"/>
          <c:showSerName val="0"/>
          <c:showPercent val="0"/>
          <c:showBubbleSize val="0"/>
        </c:dLbls>
        <c:smooth val="0"/>
        <c:axId val="198363896"/>
        <c:axId val="198364288"/>
      </c:lineChart>
      <c:catAx>
        <c:axId val="198363896"/>
        <c:scaling>
          <c:orientation val="minMax"/>
        </c:scaling>
        <c:delete val="0"/>
        <c:axPos val="b"/>
        <c:numFmt formatCode="General" sourceLinked="1"/>
        <c:majorTickMark val="out"/>
        <c:minorTickMark val="none"/>
        <c:tickLblPos val="low"/>
        <c:txPr>
          <a:bodyPr rot="0" vert="horz"/>
          <a:lstStyle/>
          <a:p>
            <a:pPr>
              <a:defRPr/>
            </a:pPr>
            <a:endParaRPr lang="es-CO"/>
          </a:p>
        </c:txPr>
        <c:crossAx val="198364288"/>
        <c:crosses val="autoZero"/>
        <c:auto val="1"/>
        <c:lblAlgn val="ctr"/>
        <c:lblOffset val="100"/>
        <c:tickLblSkip val="1"/>
        <c:tickMarkSkip val="1"/>
        <c:noMultiLvlLbl val="0"/>
      </c:catAx>
      <c:valAx>
        <c:axId val="198364288"/>
        <c:scaling>
          <c:orientation val="minMax"/>
          <c:min val="0"/>
        </c:scaling>
        <c:delete val="0"/>
        <c:axPos val="l"/>
        <c:title>
          <c:tx>
            <c:rich>
              <a:bodyPr/>
              <a:lstStyle/>
              <a:p>
                <a:pPr>
                  <a:defRPr/>
                </a:pPr>
                <a:r>
                  <a:rPr lang="es-CO"/>
                  <a:t>Mill $ Constantes, 2011</a:t>
                </a:r>
              </a:p>
            </c:rich>
          </c:tx>
          <c:layout>
            <c:manualLayout>
              <c:xMode val="edge"/>
              <c:yMode val="edge"/>
              <c:x val="8.6355785837651123E-3"/>
              <c:y val="0.23214348206474344"/>
            </c:manualLayout>
          </c:layout>
          <c:overlay val="0"/>
        </c:title>
        <c:numFmt formatCode="_(* #,##0_);_(* \(#,##0\);_(* &quot;-&quot;??_);_(@_)" sourceLinked="1"/>
        <c:majorTickMark val="out"/>
        <c:minorTickMark val="none"/>
        <c:tickLblPos val="nextTo"/>
        <c:txPr>
          <a:bodyPr rot="0" vert="horz"/>
          <a:lstStyle/>
          <a:p>
            <a:pPr>
              <a:defRPr/>
            </a:pPr>
            <a:endParaRPr lang="es-CO"/>
          </a:p>
        </c:txPr>
        <c:crossAx val="198363896"/>
        <c:crosses val="autoZero"/>
        <c:crossBetween val="between"/>
      </c:valAx>
    </c:plotArea>
    <c:legend>
      <c:legendPos val="r"/>
      <c:layout>
        <c:manualLayout>
          <c:xMode val="edge"/>
          <c:yMode val="edge"/>
          <c:x val="0"/>
          <c:y val="0.88434151643615211"/>
          <c:w val="1"/>
          <c:h val="0.1040810577816875"/>
        </c:manualLayout>
      </c:layout>
      <c:overlay val="0"/>
      <c:txPr>
        <a:bodyPr/>
        <a:lstStyle/>
        <a:p>
          <a:pPr>
            <a:defRPr sz="1100"/>
          </a:pPr>
          <a:endParaRPr lang="es-CO"/>
        </a:p>
      </c:txPr>
    </c:legend>
    <c:plotVisOnly val="1"/>
    <c:dispBlanksAs val="gap"/>
    <c:showDLblsOverMax val="0"/>
  </c:chart>
  <c:printSettings>
    <c:headerFooter alignWithMargins="0"/>
    <c:pageMargins b="1" l="0.75000000000001199" r="0.75000000000001199"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4"/>
      <c:rotY val="20"/>
      <c:depthPercent val="70"/>
      <c:rAngAx val="1"/>
    </c:view3D>
    <c:floor>
      <c:thickness val="0"/>
    </c:floor>
    <c:sideWall>
      <c:thickness val="0"/>
    </c:sideWall>
    <c:backWall>
      <c:thickness val="0"/>
    </c:backWall>
    <c:plotArea>
      <c:layout>
        <c:manualLayout>
          <c:layoutTarget val="inner"/>
          <c:xMode val="edge"/>
          <c:yMode val="edge"/>
          <c:x val="0.15334517465956191"/>
          <c:y val="4.3684819378737395E-2"/>
          <c:w val="0.8164594434576673"/>
          <c:h val="0.73169428904539235"/>
        </c:manualLayout>
      </c:layout>
      <c:bar3DChart>
        <c:barDir val="col"/>
        <c:grouping val="clustered"/>
        <c:varyColors val="0"/>
        <c:ser>
          <c:idx val="0"/>
          <c:order val="0"/>
          <c:tx>
            <c:strRef>
              <c:f>'Histórico Mpios'!$A$7</c:f>
              <c:strCache>
                <c:ptCount val="1"/>
                <c:pt idx="0">
                  <c:v>1.  INGRESOS CORRIENTES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Mpios'!$F$7:$I$7</c:f>
              <c:numCache>
                <c:formatCode>_(* #,##0_);_(* \(#,##0\);_(* "-"??_);_(@_)</c:formatCode>
                <c:ptCount val="4"/>
                <c:pt idx="0">
                  <c:v>5489.3328749843895</c:v>
                </c:pt>
                <c:pt idx="1">
                  <c:v>5662.2184814273114</c:v>
                </c:pt>
                <c:pt idx="2">
                  <c:v>7476.4133983000002</c:v>
                </c:pt>
                <c:pt idx="3">
                  <c:v>8308</c:v>
                </c:pt>
              </c:numCache>
            </c:numRef>
          </c:val>
          <c:shape val="cylinder"/>
        </c:ser>
        <c:ser>
          <c:idx val="1"/>
          <c:order val="1"/>
          <c:tx>
            <c:strRef>
              <c:f>'Histórico Mpios'!$A$18</c:f>
              <c:strCache>
                <c:ptCount val="1"/>
                <c:pt idx="0">
                  <c:v>3.  GASTOS CORRIENTES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2008</c:v>
                </c:pt>
                <c:pt idx="1">
                  <c:v>2009</c:v>
                </c:pt>
                <c:pt idx="2">
                  <c:v>2010</c:v>
                </c:pt>
                <c:pt idx="3">
                  <c:v>2011</c:v>
                </c:pt>
              </c:numCache>
            </c:numRef>
          </c:cat>
          <c:val>
            <c:numRef>
              <c:f>'Histórico Mpios'!$F$18:$I$18</c:f>
              <c:numCache>
                <c:formatCode>_(* #,##0_);_(* \(#,##0\);_(* "-"??_);_(@_)</c:formatCode>
                <c:ptCount val="4"/>
                <c:pt idx="0">
                  <c:v>2800.0274088046808</c:v>
                </c:pt>
                <c:pt idx="1">
                  <c:v>2720.4582655229101</c:v>
                </c:pt>
                <c:pt idx="2">
                  <c:v>3197.8382304000006</c:v>
                </c:pt>
                <c:pt idx="3">
                  <c:v>3921</c:v>
                </c:pt>
              </c:numCache>
            </c:numRef>
          </c:val>
          <c:shape val="cylinder"/>
        </c:ser>
        <c:dLbls>
          <c:showLegendKey val="0"/>
          <c:showVal val="0"/>
          <c:showCatName val="0"/>
          <c:showSerName val="0"/>
          <c:showPercent val="0"/>
          <c:showBubbleSize val="0"/>
        </c:dLbls>
        <c:gapWidth val="20"/>
        <c:shape val="box"/>
        <c:axId val="198365072"/>
        <c:axId val="198365464"/>
        <c:axId val="0"/>
      </c:bar3DChart>
      <c:catAx>
        <c:axId val="198365072"/>
        <c:scaling>
          <c:orientation val="minMax"/>
        </c:scaling>
        <c:delete val="0"/>
        <c:axPos val="b"/>
        <c:numFmt formatCode="General" sourceLinked="1"/>
        <c:majorTickMark val="out"/>
        <c:minorTickMark val="none"/>
        <c:tickLblPos val="low"/>
        <c:txPr>
          <a:bodyPr rot="0" vert="horz"/>
          <a:lstStyle/>
          <a:p>
            <a:pPr>
              <a:defRPr/>
            </a:pPr>
            <a:endParaRPr lang="es-CO"/>
          </a:p>
        </c:txPr>
        <c:crossAx val="198365464"/>
        <c:crosses val="autoZero"/>
        <c:auto val="1"/>
        <c:lblAlgn val="ctr"/>
        <c:lblOffset val="100"/>
        <c:tickLblSkip val="1"/>
        <c:tickMarkSkip val="1"/>
        <c:noMultiLvlLbl val="0"/>
      </c:catAx>
      <c:valAx>
        <c:axId val="198365464"/>
        <c:scaling>
          <c:orientation val="minMax"/>
          <c:min val="0"/>
        </c:scaling>
        <c:delete val="0"/>
        <c:axPos val="l"/>
        <c:majorGridlines/>
        <c:title>
          <c:tx>
            <c:rich>
              <a:bodyPr/>
              <a:lstStyle/>
              <a:p>
                <a:pPr>
                  <a:defRPr/>
                </a:pPr>
                <a:r>
                  <a:rPr lang="es-CO"/>
                  <a:t>Mill $ Constantes, 2011</a:t>
                </a:r>
              </a:p>
            </c:rich>
          </c:tx>
          <c:layout>
            <c:manualLayout>
              <c:xMode val="edge"/>
              <c:yMode val="edge"/>
              <c:x val="1.0065127294257461E-2"/>
              <c:y val="0.29202099737533888"/>
            </c:manualLayout>
          </c:layout>
          <c:overlay val="0"/>
        </c:title>
        <c:numFmt formatCode="_(* #,##0_);_(* \(#,##0\);_(* &quot;-&quot;??_);_(@_)" sourceLinked="1"/>
        <c:majorTickMark val="out"/>
        <c:minorTickMark val="none"/>
        <c:tickLblPos val="nextTo"/>
        <c:txPr>
          <a:bodyPr rot="0" vert="horz"/>
          <a:lstStyle/>
          <a:p>
            <a:pPr>
              <a:defRPr/>
            </a:pPr>
            <a:endParaRPr lang="es-CO"/>
          </a:p>
        </c:txPr>
        <c:crossAx val="198365072"/>
        <c:crosses val="autoZero"/>
        <c:crossBetween val="between"/>
      </c:valAx>
    </c:plotArea>
    <c:legend>
      <c:legendPos val="r"/>
      <c:layout>
        <c:manualLayout>
          <c:xMode val="edge"/>
          <c:yMode val="edge"/>
          <c:x val="4.9161270471741923E-2"/>
          <c:y val="0.89242272587059956"/>
          <c:w val="0.90448885670790558"/>
          <c:h val="7.1890726096333984E-2"/>
        </c:manualLayout>
      </c:layout>
      <c:overlay val="0"/>
      <c:txPr>
        <a:bodyPr/>
        <a:lstStyle/>
        <a:p>
          <a:pPr>
            <a:defRPr sz="1200"/>
          </a:pPr>
          <a:endParaRPr lang="es-CO"/>
        </a:p>
      </c:txPr>
    </c:legend>
    <c:plotVisOnly val="1"/>
    <c:dispBlanksAs val="gap"/>
    <c:showDLblsOverMax val="0"/>
  </c:chart>
  <c:printSettings>
    <c:headerFooter alignWithMargins="0"/>
    <c:pageMargins b="1" l="0.75000000000001199" r="0.75000000000001199"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4310670113898397"/>
          <c:y val="5.2658519399358325E-2"/>
          <c:w val="0.84059520831265344"/>
          <c:h val="0.81571306575576108"/>
        </c:manualLayout>
      </c:layout>
      <c:bar3DChart>
        <c:barDir val="col"/>
        <c:grouping val="clustered"/>
        <c:varyColors val="0"/>
        <c:ser>
          <c:idx val="0"/>
          <c:order val="0"/>
          <c:tx>
            <c:strRef>
              <c:f>'Histórico Deptos'!$A$6</c:f>
              <c:strCache>
                <c:ptCount val="1"/>
                <c:pt idx="0">
                  <c:v>1  INGRESOS TOTALES</c:v>
                </c:pt>
              </c:strCache>
            </c:strRef>
          </c:tx>
          <c:invertIfNegative val="0"/>
          <c:dLbls>
            <c:dLbl>
              <c:idx val="0"/>
              <c:layout>
                <c:manualLayout>
                  <c:x val="0"/>
                  <c:y val="-2.049530315969259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049530315969260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1674323634507526E-3"/>
                  <c:y val="-1.7079419299743808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707941929974380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Deptos'!$F$6:$I$6</c:f>
              <c:numCache>
                <c:formatCode>_(* #,##0_);_(* \(#,##0\);_(* "-"??_);_(@_)</c:formatCode>
                <c:ptCount val="4"/>
                <c:pt idx="0">
                  <c:v>0</c:v>
                </c:pt>
                <c:pt idx="1">
                  <c:v>0</c:v>
                </c:pt>
                <c:pt idx="2">
                  <c:v>0</c:v>
                </c:pt>
                <c:pt idx="3">
                  <c:v>0</c:v>
                </c:pt>
              </c:numCache>
            </c:numRef>
          </c:val>
          <c:shape val="cylinder"/>
        </c:ser>
        <c:ser>
          <c:idx val="1"/>
          <c:order val="1"/>
          <c:tx>
            <c:strRef>
              <c:f>'Histórico Deptos'!$A$20</c:f>
              <c:strCache>
                <c:ptCount val="1"/>
                <c:pt idx="0">
                  <c:v>2  GASTOS TOTALES</c:v>
                </c:pt>
              </c:strCache>
            </c:strRef>
          </c:tx>
          <c:invertIfNegative val="0"/>
          <c:dLbls>
            <c:dLbl>
              <c:idx val="0"/>
              <c:layout>
                <c:manualLayout>
                  <c:x val="1.2251148545176073E-2"/>
                  <c:y val="-1.0247651579846286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0418580908626843E-2"/>
                  <c:y val="-1.3663535439795168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6334864726901481E-2"/>
                  <c:y val="-2.7327070879590208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6334864726901481E-2"/>
                  <c:y val="-2.732707087959021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Deptos'!$F$20:$I$20</c:f>
              <c:numCache>
                <c:formatCode>_(* #,##0_);_(* \(#,##0\);_(* "-"??_);_(@_)</c:formatCode>
                <c:ptCount val="4"/>
                <c:pt idx="0">
                  <c:v>0</c:v>
                </c:pt>
                <c:pt idx="1">
                  <c:v>0</c:v>
                </c:pt>
                <c:pt idx="2">
                  <c:v>0</c:v>
                </c:pt>
                <c:pt idx="3">
                  <c:v>0</c:v>
                </c:pt>
              </c:numCache>
            </c:numRef>
          </c:val>
          <c:shape val="cylinder"/>
        </c:ser>
        <c:dLbls>
          <c:showLegendKey val="0"/>
          <c:showVal val="0"/>
          <c:showCatName val="0"/>
          <c:showSerName val="0"/>
          <c:showPercent val="0"/>
          <c:showBubbleSize val="0"/>
        </c:dLbls>
        <c:gapWidth val="20"/>
        <c:shape val="box"/>
        <c:axId val="198362328"/>
        <c:axId val="198361936"/>
        <c:axId val="0"/>
      </c:bar3DChart>
      <c:catAx>
        <c:axId val="198362328"/>
        <c:scaling>
          <c:orientation val="minMax"/>
        </c:scaling>
        <c:delete val="0"/>
        <c:axPos val="b"/>
        <c:numFmt formatCode="General" sourceLinked="1"/>
        <c:majorTickMark val="out"/>
        <c:minorTickMark val="none"/>
        <c:tickLblPos val="low"/>
        <c:txPr>
          <a:bodyPr rot="0" vert="horz"/>
          <a:lstStyle/>
          <a:p>
            <a:pPr>
              <a:defRPr sz="1400"/>
            </a:pPr>
            <a:endParaRPr lang="es-CO"/>
          </a:p>
        </c:txPr>
        <c:crossAx val="198361936"/>
        <c:crosses val="autoZero"/>
        <c:auto val="1"/>
        <c:lblAlgn val="ctr"/>
        <c:lblOffset val="100"/>
        <c:tickLblSkip val="1"/>
        <c:tickMarkSkip val="1"/>
        <c:noMultiLvlLbl val="0"/>
      </c:catAx>
      <c:valAx>
        <c:axId val="198361936"/>
        <c:scaling>
          <c:orientation val="minMax"/>
          <c:min val="0"/>
        </c:scaling>
        <c:delete val="0"/>
        <c:axPos val="l"/>
        <c:title>
          <c:tx>
            <c:rich>
              <a:bodyPr/>
              <a:lstStyle/>
              <a:p>
                <a:pPr>
                  <a:defRPr/>
                </a:pPr>
                <a:r>
                  <a:rPr lang="es-CO"/>
                  <a:t>Mill $ Constantes, 2011</a:t>
                </a:r>
              </a:p>
            </c:rich>
          </c:tx>
          <c:layout>
            <c:manualLayout>
              <c:xMode val="edge"/>
              <c:yMode val="edge"/>
              <c:x val="9.3159820990966341E-3"/>
              <c:y val="0.28313253012048195"/>
            </c:manualLayout>
          </c:layout>
          <c:overlay val="0"/>
        </c:title>
        <c:numFmt formatCode="_(* #,##0_);_(* \(#,##0\);_(* &quot;-&quot;??_);_(@_)" sourceLinked="1"/>
        <c:majorTickMark val="out"/>
        <c:minorTickMark val="none"/>
        <c:tickLblPos val="nextTo"/>
        <c:txPr>
          <a:bodyPr rot="0" vert="horz"/>
          <a:lstStyle/>
          <a:p>
            <a:pPr>
              <a:defRPr/>
            </a:pPr>
            <a:endParaRPr lang="es-CO"/>
          </a:p>
        </c:txPr>
        <c:crossAx val="198362328"/>
        <c:crosses val="autoZero"/>
        <c:crossBetween val="between"/>
      </c:valAx>
    </c:plotArea>
    <c:legend>
      <c:legendPos val="r"/>
      <c:layout>
        <c:manualLayout>
          <c:xMode val="edge"/>
          <c:yMode val="edge"/>
          <c:x val="5.2903315369420126E-2"/>
          <c:y val="0.88336067398182727"/>
          <c:w val="0.88501930373837934"/>
          <c:h val="7.3206703846712184E-2"/>
        </c:manualLayout>
      </c:layout>
      <c:overlay val="0"/>
      <c:txPr>
        <a:bodyPr/>
        <a:lstStyle/>
        <a:p>
          <a:pPr>
            <a:defRPr sz="1400"/>
          </a:pPr>
          <a:endParaRPr lang="es-CO"/>
        </a:p>
      </c:txPr>
    </c:legend>
    <c:plotVisOnly val="1"/>
    <c:dispBlanksAs val="gap"/>
    <c:showDLblsOverMax val="0"/>
  </c:chart>
  <c:printSettings>
    <c:headerFooter alignWithMargins="0"/>
    <c:pageMargins b="1" l="0.75000000000001155" r="0.75000000000001155" t="1" header="0" footer="0"/>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5901060070671391"/>
          <c:y val="3.4837636574498052E-2"/>
          <c:w val="0.81241819230800483"/>
          <c:h val="0.79019281600401026"/>
        </c:manualLayout>
      </c:layout>
      <c:bar3DChart>
        <c:barDir val="col"/>
        <c:grouping val="clustered"/>
        <c:varyColors val="0"/>
        <c:ser>
          <c:idx val="0"/>
          <c:order val="0"/>
          <c:tx>
            <c:strRef>
              <c:f>'Histórico Deptos'!$A$21</c:f>
              <c:strCache>
                <c:ptCount val="1"/>
                <c:pt idx="0">
                  <c:v>2.1  GASTOS CORRIENTES</c:v>
                </c:pt>
              </c:strCache>
            </c:strRef>
          </c:tx>
          <c:invertIfNegative val="0"/>
          <c:dLbls>
            <c:dLbl>
              <c:idx val="0"/>
              <c:layout>
                <c:manualLayout>
                  <c:x val="-2.0639834881321195E-3"/>
                  <c:y val="-5.653710247349829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1279669762641765E-3"/>
                  <c:y val="-3.533568904593639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3.5335689045936397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1919504643962852E-3"/>
                  <c:y val="-2.82685512367488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Deptos'!$F$21:$I$21</c:f>
              <c:numCache>
                <c:formatCode>_(* #,##0_);_(* \(#,##0\);_(* "-"??_);_(@_)</c:formatCode>
                <c:ptCount val="4"/>
                <c:pt idx="0">
                  <c:v>0</c:v>
                </c:pt>
                <c:pt idx="1">
                  <c:v>0</c:v>
                </c:pt>
                <c:pt idx="2">
                  <c:v>0</c:v>
                </c:pt>
                <c:pt idx="3">
                  <c:v>0</c:v>
                </c:pt>
              </c:numCache>
            </c:numRef>
          </c:val>
          <c:shape val="cylinder"/>
        </c:ser>
        <c:ser>
          <c:idx val="1"/>
          <c:order val="1"/>
          <c:tx>
            <c:strRef>
              <c:f>'Histórico Deptos'!$A$37</c:f>
              <c:strCache>
                <c:ptCount val="1"/>
                <c:pt idx="0">
                  <c:v>5.  GASTOS DE CAPITAL</c:v>
                </c:pt>
              </c:strCache>
            </c:strRef>
          </c:tx>
          <c:invertIfNegative val="0"/>
          <c:dLbls>
            <c:dLbl>
              <c:idx val="0"/>
              <c:layout>
                <c:manualLayout>
                  <c:x val="4.1279669762641982E-3"/>
                  <c:y val="-2.473498233215546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1919504643962852E-3"/>
                  <c:y val="-3.533568904593639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319917440660398E-2"/>
                  <c:y val="-5.6537102473498267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1279669762641765E-3"/>
                  <c:y val="-4.593639575971741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pt idx="0">
                  <c:v>2008</c:v>
                </c:pt>
                <c:pt idx="1">
                  <c:v>2009</c:v>
                </c:pt>
                <c:pt idx="2">
                  <c:v>2010</c:v>
                </c:pt>
                <c:pt idx="3">
                  <c:v>2011</c:v>
                </c:pt>
              </c:numCache>
            </c:numRef>
          </c:cat>
          <c:val>
            <c:numRef>
              <c:f>'Histórico Deptos'!$F$37:$I$37</c:f>
              <c:numCache>
                <c:formatCode>_(* #,##0_);_(* \(#,##0\);_(* "-"??_);_(@_)</c:formatCode>
                <c:ptCount val="4"/>
                <c:pt idx="0">
                  <c:v>0</c:v>
                </c:pt>
                <c:pt idx="1">
                  <c:v>0</c:v>
                </c:pt>
                <c:pt idx="2">
                  <c:v>0</c:v>
                </c:pt>
                <c:pt idx="3">
                  <c:v>0</c:v>
                </c:pt>
              </c:numCache>
            </c:numRef>
          </c:val>
          <c:shape val="cylinder"/>
        </c:ser>
        <c:dLbls>
          <c:showLegendKey val="0"/>
          <c:showVal val="0"/>
          <c:showCatName val="0"/>
          <c:showSerName val="0"/>
          <c:showPercent val="0"/>
          <c:showBubbleSize val="0"/>
        </c:dLbls>
        <c:gapWidth val="10"/>
        <c:shape val="box"/>
        <c:axId val="198361152"/>
        <c:axId val="198360760"/>
        <c:axId val="0"/>
      </c:bar3DChart>
      <c:catAx>
        <c:axId val="198361152"/>
        <c:scaling>
          <c:orientation val="minMax"/>
        </c:scaling>
        <c:delete val="0"/>
        <c:axPos val="b"/>
        <c:numFmt formatCode="General" sourceLinked="1"/>
        <c:majorTickMark val="out"/>
        <c:minorTickMark val="none"/>
        <c:tickLblPos val="low"/>
        <c:txPr>
          <a:bodyPr rot="0" vert="horz"/>
          <a:lstStyle/>
          <a:p>
            <a:pPr>
              <a:defRPr sz="1400"/>
            </a:pPr>
            <a:endParaRPr lang="es-CO"/>
          </a:p>
        </c:txPr>
        <c:crossAx val="198360760"/>
        <c:crosses val="autoZero"/>
        <c:auto val="1"/>
        <c:lblAlgn val="ctr"/>
        <c:lblOffset val="100"/>
        <c:tickLblSkip val="1"/>
        <c:tickMarkSkip val="1"/>
        <c:noMultiLvlLbl val="0"/>
      </c:catAx>
      <c:valAx>
        <c:axId val="198360760"/>
        <c:scaling>
          <c:orientation val="minMax"/>
        </c:scaling>
        <c:delete val="0"/>
        <c:axPos val="l"/>
        <c:title>
          <c:tx>
            <c:rich>
              <a:bodyPr/>
              <a:lstStyle/>
              <a:p>
                <a:pPr>
                  <a:defRPr/>
                </a:pPr>
                <a:r>
                  <a:rPr lang="es-CO"/>
                  <a:t>Mill $ Constantes, 2011</a:t>
                </a:r>
              </a:p>
            </c:rich>
          </c:tx>
          <c:layout>
            <c:manualLayout>
              <c:xMode val="edge"/>
              <c:yMode val="edge"/>
              <c:x val="2.1201413427562803E-2"/>
              <c:y val="0.24550929636790053"/>
            </c:manualLayout>
          </c:layout>
          <c:overlay val="0"/>
        </c:title>
        <c:numFmt formatCode="General" sourceLinked="0"/>
        <c:majorTickMark val="out"/>
        <c:minorTickMark val="none"/>
        <c:tickLblPos val="nextTo"/>
        <c:txPr>
          <a:bodyPr rot="0" vert="horz"/>
          <a:lstStyle/>
          <a:p>
            <a:pPr>
              <a:defRPr/>
            </a:pPr>
            <a:endParaRPr lang="es-CO"/>
          </a:p>
        </c:txPr>
        <c:crossAx val="198361152"/>
        <c:crosses val="autoZero"/>
        <c:crossBetween val="between"/>
      </c:valAx>
    </c:plotArea>
    <c:legend>
      <c:legendPos val="r"/>
      <c:layout>
        <c:manualLayout>
          <c:xMode val="edge"/>
          <c:yMode val="edge"/>
          <c:x val="1.353755692199252E-2"/>
          <c:y val="0.86145341490245009"/>
          <c:w val="0.97264110733635745"/>
          <c:h val="8.4302325581395568E-2"/>
        </c:manualLayout>
      </c:layout>
      <c:overlay val="0"/>
      <c:txPr>
        <a:bodyPr/>
        <a:lstStyle/>
        <a:p>
          <a:pPr>
            <a:defRPr sz="1400"/>
          </a:pPr>
          <a:endParaRPr lang="es-CO"/>
        </a:p>
      </c:txPr>
    </c:legend>
    <c:plotVisOnly val="1"/>
    <c:dispBlanksAs val="gap"/>
    <c:showDLblsOverMax val="0"/>
  </c:chart>
  <c:printSettings>
    <c:headerFooter alignWithMargins="0"/>
    <c:pageMargins b="1" l="0.75000000000001155" r="0.7500000000000115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76200</xdr:colOff>
      <xdr:row>23</xdr:row>
      <xdr:rowOff>66675</xdr:rowOff>
    </xdr:from>
    <xdr:to>
      <xdr:col>7</xdr:col>
      <xdr:colOff>809625</xdr:colOff>
      <xdr:row>42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24</xdr:row>
      <xdr:rowOff>47625</xdr:rowOff>
    </xdr:from>
    <xdr:to>
      <xdr:col>16</xdr:col>
      <xdr:colOff>904875</xdr:colOff>
      <xdr:row>43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44</xdr:row>
      <xdr:rowOff>142876</xdr:rowOff>
    </xdr:from>
    <xdr:to>
      <xdr:col>8</xdr:col>
      <xdr:colOff>23812</xdr:colOff>
      <xdr:row>63</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104775</xdr:colOff>
      <xdr:row>45</xdr:row>
      <xdr:rowOff>28575</xdr:rowOff>
    </xdr:from>
    <xdr:to>
      <xdr:col>16</xdr:col>
      <xdr:colOff>952500</xdr:colOff>
      <xdr:row>62</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66</xdr:row>
      <xdr:rowOff>95250</xdr:rowOff>
    </xdr:from>
    <xdr:to>
      <xdr:col>7</xdr:col>
      <xdr:colOff>800100</xdr:colOff>
      <xdr:row>86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xdr:row>
      <xdr:rowOff>0</xdr:rowOff>
    </xdr:from>
    <xdr:to>
      <xdr:col>7</xdr:col>
      <xdr:colOff>790575</xdr:colOff>
      <xdr:row>21</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47625</xdr:colOff>
      <xdr:row>2</xdr:row>
      <xdr:rowOff>0</xdr:rowOff>
    </xdr:from>
    <xdr:to>
      <xdr:col>16</xdr:col>
      <xdr:colOff>838200</xdr:colOff>
      <xdr:row>21</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29</xdr:row>
      <xdr:rowOff>66675</xdr:rowOff>
    </xdr:from>
    <xdr:to>
      <xdr:col>8</xdr:col>
      <xdr:colOff>809625</xdr:colOff>
      <xdr:row>51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85725</xdr:colOff>
      <xdr:row>30</xdr:row>
      <xdr:rowOff>47625</xdr:rowOff>
    </xdr:from>
    <xdr:to>
      <xdr:col>18</xdr:col>
      <xdr:colOff>904875</xdr:colOff>
      <xdr:row>52</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53</xdr:row>
      <xdr:rowOff>142876</xdr:rowOff>
    </xdr:from>
    <xdr:to>
      <xdr:col>9</xdr:col>
      <xdr:colOff>23812</xdr:colOff>
      <xdr:row>77</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104775</xdr:colOff>
      <xdr:row>54</xdr:row>
      <xdr:rowOff>28575</xdr:rowOff>
    </xdr:from>
    <xdr:to>
      <xdr:col>18</xdr:col>
      <xdr:colOff>952500</xdr:colOff>
      <xdr:row>76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80</xdr:row>
      <xdr:rowOff>95250</xdr:rowOff>
    </xdr:from>
    <xdr:to>
      <xdr:col>8</xdr:col>
      <xdr:colOff>800100</xdr:colOff>
      <xdr:row>100</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2</xdr:row>
      <xdr:rowOff>127000</xdr:rowOff>
    </xdr:from>
    <xdr:to>
      <xdr:col>8</xdr:col>
      <xdr:colOff>777875</xdr:colOff>
      <xdr:row>27</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47625</xdr:colOff>
      <xdr:row>3</xdr:row>
      <xdr:rowOff>0</xdr:rowOff>
    </xdr:from>
    <xdr:to>
      <xdr:col>18</xdr:col>
      <xdr:colOff>838200</xdr:colOff>
      <xdr:row>27</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0.54224</cdr:x>
      <cdr:y>0.96157</cdr:y>
    </cdr:from>
    <cdr:to>
      <cdr:x>0.9651</cdr:x>
      <cdr:y>0.99171</cdr:y>
    </cdr:to>
    <cdr:sp macro="" textlink="">
      <cdr:nvSpPr>
        <cdr:cNvPr id="2" name="1 Rectángulo"/>
        <cdr:cNvSpPr/>
      </cdr:nvSpPr>
      <cdr:spPr>
        <a:xfrm xmlns:a="http://schemas.openxmlformats.org/drawingml/2006/main">
          <a:off x="3403600" y="4051300"/>
          <a:ext cx="2654300" cy="127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E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ocuments%20and%20Settings\rtorres\Mis%20documentos\windows\TEMP\DATOS\EXCEL\PREANT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MAGDALEN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OPREFCJ1\GOBIERNO\1998\EXCELL\PRESUPUESTO\INGRESOS\vari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Pr2201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OecDgp\Flujos\Regional\MODREGI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sanchez\c\WINDOWS\TEMP\PROYECTO\FUNCIONAM972000sh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as-jcasteblanco\Consejos%20Anticorrupci&#243;n\1_Elabora\Consejos%20Anticorrupci&#243;n\Doc%20Base\Adicionales\Transferencias_Sectores%20x%20Mpios%2094-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OPREFCJ1\RESTO\SOCIAL\MODESTS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oec2000go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OPREFCJ1\GOBIERNO\windows\TEMP\CUADRO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rhenals\gobierno\Gobierno\Cierre97\OPEF%201997%20Cier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nts%20and%20Settings\rtorres\Configuraci&#243;n%20local\Archivos%20temporales%20de%20Internet\OLK3\Consejos%20comunales\Cifras%20soporte\Educaci&#243;n\COSTOS%20Y%20RECURSOS%20EDUCACION%20BASIC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rhenals\gobierno\Gobierno\GOB97\Tesoreria%201997%20Cierre%20ene2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sanchez\2001\ejecuaasepaoctu2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diego\ECOPETROL\Modelo\Modelo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resupuesto\C\WINNT\Profiles\presup.001\Personal\NELSONIV\DATOS\EXCEL\PREANT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OPREFCJ1\GOBIERNO\1998\PRESUPUEST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nso992002\PROFIN\PROGYCON\EJEC\Ejecdisgas\EJECDISYGAS03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sanchez\c\WINDOWS\TEMP\PROYECTO\972000%20a%20julio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Eparada/Mis%20documentos/Ren%20Admon%20Publ/BASURA2%2012nov20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castel\Nombres%20Datamart\Documents%20and%20Settings\gcastel\Mis%20documentos\Variedades\Afros\Afros%20con%20Dpto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windows\TEMP\oec7MAR00adicionPP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1\gcastel\CONFIG~1\Temp\Directorio%20temporal%201%20para%20Env&#237;o%20datos%20Valle%20del%20Cauca.zip\Refomas%20y%20Tareas\Reforma%20SGP\Ley%20715\Cifras\Variedades\Otros\Varios1\Consejos%20comunales\MET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herreno\c\WINDOWS\TEMP\PROYECTO\972000%20a%20julio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OPREFCJ1\GOBIERNO\CARLOSJ\PRES9194\PAGOS.XLW"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OPREFCJ1\GOBIERNO\modgobi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OPREFCJ1\GOBIERNO\1999\Excell\PRESUPUESTO\24jul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OECDGP\Flujos\Gobierno\modgobie%20CHEQUE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OPREFCJ1\CARBOCOL\MODCARB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OPREFCJ1\CAFE\MODCAF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No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ráfico1"/>
      <sheetName val="% pib"/>
      <sheetName val="ASIG"/>
      <sheetName val="Crec ASIG"/>
      <sheetName val="Crec"/>
      <sheetName val="PER CAPITA"/>
      <sheetName val="P ca"/>
      <sheetName val="P po"/>
      <sheetName val="SGP 2003"/>
      <sheetName val="PERIODO"/>
      <sheetName val="2003 N"/>
      <sheetName val="03."/>
      <sheetName val="03"/>
      <sheetName val="SGP 03"/>
      <sheetName val="EF_SAL"/>
      <sheetName val="01-03"/>
      <sheetName val="DATOS"/>
      <sheetName val="Hoja3"/>
      <sheetName val="POB"/>
      <sheetName val="Hoja5"/>
      <sheetName val="POBLACIÓN"/>
      <sheetName val="Hoja4"/>
      <sheetName val="03-06"/>
      <sheetName val="D7_Icfes 02"/>
      <sheetName val="D8_MS"/>
      <sheetName val="D8_1_Bajo"/>
      <sheetName val="D9_Saber 97-99"/>
      <sheetName val="20 Magdale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row r="3">
          <cell r="B3" t="str">
            <v>ANTIOQUIA</v>
          </cell>
          <cell r="C3">
            <v>146577967662</v>
          </cell>
          <cell r="D3">
            <v>28829002685</v>
          </cell>
          <cell r="E3">
            <v>16810213799</v>
          </cell>
          <cell r="F3">
            <v>6660856530</v>
          </cell>
          <cell r="G3">
            <v>1161400885</v>
          </cell>
          <cell r="H3">
            <v>0</v>
          </cell>
          <cell r="I3">
            <v>0</v>
          </cell>
          <cell r="J3">
            <v>0</v>
          </cell>
          <cell r="K3">
            <v>15542331209.41</v>
          </cell>
          <cell r="L3">
            <v>2653568743.0700002</v>
          </cell>
          <cell r="M3">
            <v>1137243747.03</v>
          </cell>
          <cell r="N3">
            <v>18574981201.489998</v>
          </cell>
          <cell r="O3" t="str">
            <v>MEDELLIN</v>
          </cell>
        </row>
        <row r="4">
          <cell r="B4" t="str">
            <v>ATLANTICO</v>
          </cell>
          <cell r="C4">
            <v>84159041136</v>
          </cell>
          <cell r="D4">
            <v>22399705766</v>
          </cell>
          <cell r="E4">
            <v>24988004961</v>
          </cell>
          <cell r="F4">
            <v>4633276047</v>
          </cell>
          <cell r="G4">
            <v>842195327</v>
          </cell>
          <cell r="H4">
            <v>0</v>
          </cell>
          <cell r="I4">
            <v>46977757</v>
          </cell>
          <cell r="J4">
            <v>0</v>
          </cell>
          <cell r="K4">
            <v>11270594749.67</v>
          </cell>
          <cell r="L4">
            <v>1924247884.0900002</v>
          </cell>
          <cell r="M4">
            <v>824677664.61000001</v>
          </cell>
          <cell r="N4">
            <v>13469735188.629999</v>
          </cell>
          <cell r="O4" t="str">
            <v>BARRANQUILLA</v>
          </cell>
        </row>
        <row r="5">
          <cell r="B5" t="str">
            <v>BOGOTA</v>
          </cell>
          <cell r="C5">
            <v>456123269824</v>
          </cell>
          <cell r="D5">
            <v>141918774311</v>
          </cell>
          <cell r="E5">
            <v>91841604376</v>
          </cell>
          <cell r="F5">
            <v>28222097403</v>
          </cell>
          <cell r="G5">
            <v>3782173445</v>
          </cell>
          <cell r="H5">
            <v>0</v>
          </cell>
          <cell r="I5">
            <v>0</v>
          </cell>
        </row>
        <row r="6">
          <cell r="B6" t="str">
            <v>BOLIVAR</v>
          </cell>
          <cell r="C6">
            <v>83180589543</v>
          </cell>
          <cell r="D6">
            <v>20774253678</v>
          </cell>
          <cell r="E6">
            <v>23322758044</v>
          </cell>
          <cell r="F6">
            <v>3671571903</v>
          </cell>
          <cell r="G6">
            <v>615781803</v>
          </cell>
          <cell r="H6">
            <v>0</v>
          </cell>
          <cell r="I6">
            <v>0</v>
          </cell>
          <cell r="J6">
            <v>0</v>
          </cell>
          <cell r="K6">
            <v>8240638397.6299992</v>
          </cell>
          <cell r="L6">
            <v>1406938263.0100002</v>
          </cell>
          <cell r="M6">
            <v>602973541.28999996</v>
          </cell>
          <cell r="N6">
            <v>9848567841.0699997</v>
          </cell>
          <cell r="O6" t="str">
            <v>CARTAGENA</v>
          </cell>
        </row>
        <row r="7">
          <cell r="B7" t="str">
            <v>BOYACA</v>
          </cell>
          <cell r="C7">
            <v>21568281852</v>
          </cell>
          <cell r="D7">
            <v>2468125434</v>
          </cell>
          <cell r="E7">
            <v>0</v>
          </cell>
          <cell r="F7">
            <v>357128066</v>
          </cell>
          <cell r="G7">
            <v>83770818</v>
          </cell>
          <cell r="H7">
            <v>0</v>
          </cell>
          <cell r="I7">
            <v>0</v>
          </cell>
          <cell r="J7">
            <v>0</v>
          </cell>
          <cell r="K7">
            <v>1121054594.1799998</v>
          </cell>
          <cell r="L7">
            <v>191399564.86000001</v>
          </cell>
          <cell r="M7">
            <v>82028384.939999998</v>
          </cell>
          <cell r="N7">
            <v>1339796954.02</v>
          </cell>
          <cell r="O7" t="str">
            <v>TUNJA</v>
          </cell>
        </row>
        <row r="8">
          <cell r="B8" t="str">
            <v>CALDAS</v>
          </cell>
          <cell r="C8">
            <v>56985285191</v>
          </cell>
          <cell r="D8">
            <v>6412715881</v>
          </cell>
          <cell r="E8">
            <v>3107794932</v>
          </cell>
          <cell r="F8">
            <v>910741585</v>
          </cell>
          <cell r="G8">
            <v>242227470</v>
          </cell>
          <cell r="H8">
            <v>0</v>
          </cell>
          <cell r="I8">
            <v>0</v>
          </cell>
          <cell r="J8">
            <v>0</v>
          </cell>
          <cell r="K8">
            <v>3241584898.71</v>
          </cell>
          <cell r="L8">
            <v>553441324.17000008</v>
          </cell>
          <cell r="M8">
            <v>237189138.92999998</v>
          </cell>
          <cell r="N8">
            <v>3874089269.1900001</v>
          </cell>
          <cell r="O8" t="str">
            <v>MANIZALES</v>
          </cell>
        </row>
        <row r="9">
          <cell r="B9" t="str">
            <v>CAQUETA</v>
          </cell>
          <cell r="C9">
            <v>24416070990</v>
          </cell>
          <cell r="D9">
            <v>3238340247</v>
          </cell>
          <cell r="E9">
            <v>0</v>
          </cell>
          <cell r="F9">
            <v>553914866</v>
          </cell>
          <cell r="G9">
            <v>103791298</v>
          </cell>
          <cell r="H9">
            <v>10680584</v>
          </cell>
          <cell r="I9">
            <v>0</v>
          </cell>
          <cell r="J9">
            <v>948569428.80000007</v>
          </cell>
          <cell r="K9">
            <v>1000063197.7919998</v>
          </cell>
          <cell r="L9">
            <v>170742497.18400002</v>
          </cell>
          <cell r="M9">
            <v>73175355.93599999</v>
          </cell>
          <cell r="N9">
            <v>1195197480.2879999</v>
          </cell>
          <cell r="O9" t="str">
            <v>FLORENCIA</v>
          </cell>
        </row>
        <row r="10">
          <cell r="B10" t="str">
            <v>CAUCA</v>
          </cell>
          <cell r="C10">
            <v>32141440277</v>
          </cell>
          <cell r="D10">
            <v>5548611078</v>
          </cell>
          <cell r="E10">
            <v>0</v>
          </cell>
          <cell r="F10">
            <v>579419703</v>
          </cell>
          <cell r="G10">
            <v>152856060</v>
          </cell>
          <cell r="H10">
            <v>207149486</v>
          </cell>
          <cell r="I10">
            <v>0</v>
          </cell>
          <cell r="J10">
            <v>0</v>
          </cell>
          <cell r="K10">
            <v>2045580933.8999999</v>
          </cell>
          <cell r="L10">
            <v>349245525.30000001</v>
          </cell>
          <cell r="M10">
            <v>149676653.69999999</v>
          </cell>
          <cell r="N10">
            <v>2444718677.0999999</v>
          </cell>
          <cell r="O10" t="str">
            <v>POPAYAN</v>
          </cell>
        </row>
        <row r="11">
          <cell r="B11" t="str">
            <v>CESAR</v>
          </cell>
          <cell r="C11">
            <v>37623034593</v>
          </cell>
          <cell r="D11">
            <v>10438394164</v>
          </cell>
          <cell r="E11">
            <v>3382984100</v>
          </cell>
          <cell r="F11">
            <v>1533569096</v>
          </cell>
          <cell r="G11">
            <v>254199217</v>
          </cell>
          <cell r="H11">
            <v>1283554935</v>
          </cell>
          <cell r="I11">
            <v>0</v>
          </cell>
          <cell r="J11">
            <v>0</v>
          </cell>
          <cell r="K11">
            <v>3401795607.7799997</v>
          </cell>
          <cell r="L11">
            <v>580794372.06000006</v>
          </cell>
          <cell r="M11">
            <v>248911873.73999998</v>
          </cell>
          <cell r="N11">
            <v>4065560604.4200001</v>
          </cell>
          <cell r="O11" t="str">
            <v>VALLEDUPAR</v>
          </cell>
        </row>
        <row r="12">
          <cell r="B12" t="str">
            <v>CORDOBA</v>
          </cell>
          <cell r="C12">
            <v>38527833968</v>
          </cell>
          <cell r="D12">
            <v>9212158916</v>
          </cell>
          <cell r="E12">
            <v>0</v>
          </cell>
          <cell r="F12">
            <v>714809906</v>
          </cell>
          <cell r="G12">
            <v>251827739</v>
          </cell>
          <cell r="H12">
            <v>0</v>
          </cell>
          <cell r="I12">
            <v>0</v>
          </cell>
          <cell r="J12">
            <v>0</v>
          </cell>
          <cell r="K12">
            <v>3370059529.0799999</v>
          </cell>
          <cell r="L12">
            <v>575376017.16000009</v>
          </cell>
          <cell r="M12">
            <v>246589721.63999999</v>
          </cell>
          <cell r="N12">
            <v>4027632120.1199999</v>
          </cell>
          <cell r="O12" t="str">
            <v>MONTERIA</v>
          </cell>
        </row>
        <row r="13">
          <cell r="B13" t="str">
            <v>CHOCO</v>
          </cell>
          <cell r="C13">
            <v>1271888919</v>
          </cell>
          <cell r="D13">
            <v>4142068068</v>
          </cell>
          <cell r="E13">
            <v>1417187743</v>
          </cell>
          <cell r="F13">
            <v>685780949</v>
          </cell>
          <cell r="G13">
            <v>115025206</v>
          </cell>
          <cell r="H13">
            <v>218368586</v>
          </cell>
          <cell r="I13">
            <v>0</v>
          </cell>
          <cell r="J13">
            <v>1051238360.4800001</v>
          </cell>
          <cell r="K13">
            <v>1108305585.7632</v>
          </cell>
          <cell r="L13">
            <v>189222904.88640001</v>
          </cell>
          <cell r="M13">
            <v>81095530.665600002</v>
          </cell>
          <cell r="N13">
            <v>1324560334.2047999</v>
          </cell>
          <cell r="O13" t="str">
            <v>QUIBDO</v>
          </cell>
        </row>
        <row r="14">
          <cell r="B14" t="str">
            <v>HUILA</v>
          </cell>
          <cell r="C14">
            <v>45268639338</v>
          </cell>
          <cell r="D14">
            <v>7018308140</v>
          </cell>
          <cell r="E14">
            <v>3223694943</v>
          </cell>
          <cell r="F14">
            <v>1305479443</v>
          </cell>
          <cell r="G14">
            <v>231705710</v>
          </cell>
          <cell r="H14">
            <v>11308854</v>
          </cell>
          <cell r="I14">
            <v>93955522</v>
          </cell>
          <cell r="J14">
            <v>0</v>
          </cell>
          <cell r="K14">
            <v>3100778493.3399997</v>
          </cell>
          <cell r="L14">
            <v>529401206.18000007</v>
          </cell>
          <cell r="M14">
            <v>226886231.22</v>
          </cell>
          <cell r="N14">
            <v>3705808443.2599998</v>
          </cell>
          <cell r="O14" t="str">
            <v>NEIVA</v>
          </cell>
        </row>
        <row r="15">
          <cell r="B15" t="str">
            <v>GUAJIRA</v>
          </cell>
          <cell r="C15">
            <v>720612358</v>
          </cell>
          <cell r="D15">
            <v>4605216074</v>
          </cell>
          <cell r="E15">
            <v>0</v>
          </cell>
          <cell r="F15">
            <v>481245890</v>
          </cell>
          <cell r="G15">
            <v>109351448</v>
          </cell>
          <cell r="H15">
            <v>383424004</v>
          </cell>
          <cell r="I15">
            <v>0</v>
          </cell>
          <cell r="J15">
            <v>999384752.80000007</v>
          </cell>
          <cell r="K15">
            <v>1053637067.9519999</v>
          </cell>
          <cell r="L15">
            <v>179889255.50400001</v>
          </cell>
          <cell r="M15">
            <v>77095395.215999991</v>
          </cell>
          <cell r="N15">
            <v>1259224788.5279999</v>
          </cell>
          <cell r="O15" t="str">
            <v>RIOHACHA</v>
          </cell>
        </row>
        <row r="16">
          <cell r="B16" t="str">
            <v>MAGDALENA</v>
          </cell>
          <cell r="C16">
            <v>39959453680</v>
          </cell>
          <cell r="D16">
            <v>9157438775</v>
          </cell>
          <cell r="E16">
            <v>9609051890</v>
          </cell>
          <cell r="F16">
            <v>1566931203</v>
          </cell>
          <cell r="G16">
            <v>269740455</v>
          </cell>
          <cell r="H16">
            <v>171876631</v>
          </cell>
          <cell r="I16">
            <v>0</v>
          </cell>
          <cell r="J16">
            <v>0</v>
          </cell>
          <cell r="K16">
            <v>3609774663.6799998</v>
          </cell>
          <cell r="L16">
            <v>616302991.36000001</v>
          </cell>
          <cell r="M16">
            <v>264129853.44</v>
          </cell>
          <cell r="N16">
            <v>4314120939.5199995</v>
          </cell>
          <cell r="O16" t="str">
            <v>SANTA MARTA</v>
          </cell>
        </row>
        <row r="17">
          <cell r="B17" t="str">
            <v>META</v>
          </cell>
          <cell r="C17">
            <v>37002230743</v>
          </cell>
          <cell r="D17">
            <v>6367872065</v>
          </cell>
          <cell r="E17">
            <v>2562426658</v>
          </cell>
          <cell r="F17">
            <v>1257779595</v>
          </cell>
          <cell r="G17">
            <v>228649576</v>
          </cell>
          <cell r="H17">
            <v>0</v>
          </cell>
          <cell r="I17">
            <v>0</v>
          </cell>
          <cell r="J17">
            <v>0</v>
          </cell>
          <cell r="K17">
            <v>3059880082.3199997</v>
          </cell>
          <cell r="L17">
            <v>522418550.64000005</v>
          </cell>
          <cell r="M17">
            <v>223893664.56</v>
          </cell>
          <cell r="N17">
            <v>3656929854.48</v>
          </cell>
          <cell r="O17" t="str">
            <v>VILLAVICENCIO</v>
          </cell>
        </row>
        <row r="18">
          <cell r="B18" t="str">
            <v>NARIÑO</v>
          </cell>
          <cell r="C18">
            <v>56647800998</v>
          </cell>
          <cell r="D18">
            <v>12938003305</v>
          </cell>
          <cell r="E18">
            <v>3843211975</v>
          </cell>
          <cell r="F18">
            <v>1092760074</v>
          </cell>
          <cell r="G18">
            <v>259738296</v>
          </cell>
          <cell r="H18">
            <v>0</v>
          </cell>
          <cell r="I18">
            <v>0</v>
          </cell>
          <cell r="J18">
            <v>0</v>
          </cell>
          <cell r="K18">
            <v>3475921778.77</v>
          </cell>
          <cell r="L18">
            <v>593450059.79000008</v>
          </cell>
          <cell r="M18">
            <v>254335739.91</v>
          </cell>
          <cell r="N18">
            <v>4154150418.5299997</v>
          </cell>
          <cell r="O18" t="str">
            <v>PASTO</v>
          </cell>
        </row>
        <row r="19">
          <cell r="B19" t="str">
            <v>NORTE DE SANTANDER</v>
          </cell>
          <cell r="C19">
            <v>44920884217</v>
          </cell>
          <cell r="D19">
            <v>12586094807</v>
          </cell>
          <cell r="E19">
            <v>7828107741</v>
          </cell>
          <cell r="F19">
            <v>2463430722</v>
          </cell>
          <cell r="G19">
            <v>452308649</v>
          </cell>
          <cell r="H19">
            <v>0</v>
          </cell>
          <cell r="I19">
            <v>0</v>
          </cell>
          <cell r="J19">
            <v>0</v>
          </cell>
          <cell r="K19">
            <v>6052975265.8699999</v>
          </cell>
          <cell r="L19">
            <v>1033434801.4900001</v>
          </cell>
          <cell r="M19">
            <v>442900629.20999998</v>
          </cell>
          <cell r="N19">
            <v>7234043610.4300003</v>
          </cell>
          <cell r="O19" t="str">
            <v>CUCUTA</v>
          </cell>
        </row>
        <row r="20">
          <cell r="B20" t="str">
            <v>QUINDIO</v>
          </cell>
          <cell r="C20">
            <v>33106726383</v>
          </cell>
          <cell r="D20">
            <v>9788472691</v>
          </cell>
          <cell r="E20">
            <v>2489625709</v>
          </cell>
          <cell r="F20">
            <v>1010717377</v>
          </cell>
          <cell r="G20">
            <v>195296756</v>
          </cell>
          <cell r="H20">
            <v>0</v>
          </cell>
          <cell r="I20">
            <v>0</v>
          </cell>
          <cell r="J20">
            <v>0</v>
          </cell>
          <cell r="K20">
            <v>2613539305.9200001</v>
          </cell>
          <cell r="L20">
            <v>446214027.84000003</v>
          </cell>
          <cell r="M20">
            <v>191234583.35999998</v>
          </cell>
          <cell r="N20">
            <v>3123498194.8800001</v>
          </cell>
          <cell r="O20" t="str">
            <v>ARMENIA</v>
          </cell>
        </row>
        <row r="21">
          <cell r="B21" t="str">
            <v>RISARALDA</v>
          </cell>
          <cell r="C21">
            <v>48108898913</v>
          </cell>
          <cell r="D21">
            <v>10264466392</v>
          </cell>
          <cell r="E21">
            <v>4444824925</v>
          </cell>
          <cell r="F21">
            <v>1822600514</v>
          </cell>
          <cell r="G21">
            <v>315239262</v>
          </cell>
          <cell r="H21">
            <v>0</v>
          </cell>
          <cell r="I21">
            <v>0</v>
          </cell>
          <cell r="J21">
            <v>0</v>
          </cell>
          <cell r="K21">
            <v>4218657898.6899996</v>
          </cell>
          <cell r="L21">
            <v>720258665.63000011</v>
          </cell>
          <cell r="M21">
            <v>308682285.26999998</v>
          </cell>
          <cell r="N21">
            <v>5041810659.4099998</v>
          </cell>
          <cell r="O21" t="str">
            <v>PEREIRA</v>
          </cell>
        </row>
        <row r="22">
          <cell r="B22" t="str">
            <v>SANTANDER</v>
          </cell>
          <cell r="C22">
            <v>55218734398</v>
          </cell>
          <cell r="D22">
            <v>8268578464</v>
          </cell>
          <cell r="E22">
            <v>3476445438</v>
          </cell>
          <cell r="F22">
            <v>1813723242</v>
          </cell>
          <cell r="G22">
            <v>333041719</v>
          </cell>
          <cell r="H22">
            <v>0</v>
          </cell>
          <cell r="I22">
            <v>0</v>
          </cell>
          <cell r="J22">
            <v>0</v>
          </cell>
          <cell r="K22">
            <v>4456897494.9499998</v>
          </cell>
          <cell r="L22">
            <v>760933718.6500001</v>
          </cell>
          <cell r="M22">
            <v>326114450.84999996</v>
          </cell>
          <cell r="N22">
            <v>5326536030.5500002</v>
          </cell>
          <cell r="O22" t="str">
            <v>BUCARAMANGA</v>
          </cell>
        </row>
        <row r="23">
          <cell r="B23" t="str">
            <v>SUCRE</v>
          </cell>
          <cell r="C23">
            <v>18715775681</v>
          </cell>
          <cell r="D23">
            <v>6506420000</v>
          </cell>
          <cell r="E23">
            <v>2942263193</v>
          </cell>
          <cell r="F23">
            <v>908755396</v>
          </cell>
          <cell r="G23">
            <v>184310989</v>
          </cell>
          <cell r="H23">
            <v>130231327</v>
          </cell>
          <cell r="I23">
            <v>0</v>
          </cell>
          <cell r="J23">
            <v>1684454990.1200001</v>
          </cell>
          <cell r="K23">
            <v>1775896832.4408</v>
          </cell>
          <cell r="L23">
            <v>303201898.22160006</v>
          </cell>
          <cell r="M23">
            <v>129943670.6664</v>
          </cell>
          <cell r="N23">
            <v>2122413287.5511999</v>
          </cell>
          <cell r="O23" t="str">
            <v>SINCELEJO</v>
          </cell>
        </row>
        <row r="24">
          <cell r="B24" t="str">
            <v xml:space="preserve">TOLIMA </v>
          </cell>
          <cell r="C24">
            <v>45219146584</v>
          </cell>
          <cell r="D24">
            <v>7652503621</v>
          </cell>
          <cell r="E24">
            <v>4128912157</v>
          </cell>
          <cell r="F24">
            <v>1640903484</v>
          </cell>
          <cell r="G24">
            <v>295485342</v>
          </cell>
          <cell r="H24">
            <v>0</v>
          </cell>
          <cell r="I24">
            <v>0</v>
          </cell>
          <cell r="J24">
            <v>0</v>
          </cell>
          <cell r="K24">
            <v>3954303039.1899996</v>
          </cell>
          <cell r="L24">
            <v>675124909.13000011</v>
          </cell>
          <cell r="M24">
            <v>289339246.76999998</v>
          </cell>
          <cell r="N24">
            <v>4725874363.9099998</v>
          </cell>
          <cell r="O24" t="str">
            <v>IBAGUE</v>
          </cell>
        </row>
        <row r="25">
          <cell r="B25" t="str">
            <v>VALLE DEL CAUCA</v>
          </cell>
          <cell r="C25">
            <v>84907273388</v>
          </cell>
          <cell r="D25">
            <v>34045225298</v>
          </cell>
          <cell r="E25">
            <v>23072323610</v>
          </cell>
          <cell r="F25">
            <v>8256567383</v>
          </cell>
          <cell r="G25">
            <v>1347943880</v>
          </cell>
          <cell r="H25">
            <v>0</v>
          </cell>
          <cell r="I25">
            <v>0</v>
          </cell>
          <cell r="J25">
            <v>0</v>
          </cell>
          <cell r="K25">
            <v>18038724179.629997</v>
          </cell>
          <cell r="L25">
            <v>3079782177.0100002</v>
          </cell>
          <cell r="M25">
            <v>1319906647.29</v>
          </cell>
          <cell r="N25">
            <v>21558475239.07</v>
          </cell>
          <cell r="O25" t="str">
            <v>CALI</v>
          </cell>
        </row>
        <row r="26">
          <cell r="B26" t="str">
            <v>ARAUCA</v>
          </cell>
          <cell r="C26">
            <v>542605477</v>
          </cell>
          <cell r="D26">
            <v>2542550015</v>
          </cell>
          <cell r="E26">
            <v>0</v>
          </cell>
          <cell r="F26">
            <v>411971319</v>
          </cell>
          <cell r="G26">
            <v>71998918</v>
          </cell>
          <cell r="H26">
            <v>40478517</v>
          </cell>
          <cell r="I26">
            <v>0</v>
          </cell>
          <cell r="J26">
            <v>658012514.04000008</v>
          </cell>
          <cell r="K26">
            <v>693733193.37360001</v>
          </cell>
          <cell r="L26">
            <v>118442252.52720001</v>
          </cell>
          <cell r="M26">
            <v>50760965.368799999</v>
          </cell>
          <cell r="N26">
            <v>829095767.6904</v>
          </cell>
          <cell r="O26" t="str">
            <v>ARAUCA</v>
          </cell>
        </row>
        <row r="27">
          <cell r="B27" t="str">
            <v>CASANARE</v>
          </cell>
          <cell r="C27">
            <v>513807529</v>
          </cell>
          <cell r="D27">
            <v>3171860934</v>
          </cell>
          <cell r="E27">
            <v>0</v>
          </cell>
          <cell r="F27">
            <v>387887825</v>
          </cell>
          <cell r="G27">
            <v>104426596</v>
          </cell>
          <cell r="H27">
            <v>0</v>
          </cell>
          <cell r="I27">
            <v>0</v>
          </cell>
          <cell r="J27">
            <v>954375544.08000004</v>
          </cell>
          <cell r="K27">
            <v>1006184502.1872</v>
          </cell>
          <cell r="L27">
            <v>171787597.93440002</v>
          </cell>
          <cell r="M27">
            <v>73623256.257599995</v>
          </cell>
          <cell r="N27">
            <v>1202513185.5408001</v>
          </cell>
          <cell r="O27" t="str">
            <v>YOPAL</v>
          </cell>
        </row>
        <row r="28">
          <cell r="B28" t="str">
            <v>PUTUMAYO</v>
          </cell>
          <cell r="C28">
            <v>220058799</v>
          </cell>
          <cell r="D28">
            <v>1811283769</v>
          </cell>
          <cell r="E28">
            <v>0</v>
          </cell>
          <cell r="F28">
            <v>182641981</v>
          </cell>
          <cell r="G28">
            <v>57732922</v>
          </cell>
          <cell r="H28">
            <v>262706475</v>
          </cell>
          <cell r="I28">
            <v>0</v>
          </cell>
          <cell r="J28">
            <v>527632719.32000005</v>
          </cell>
          <cell r="K28">
            <v>556275638.36879992</v>
          </cell>
          <cell r="L28">
            <v>94973889.477599993</v>
          </cell>
          <cell r="M28">
            <v>40703095.490399994</v>
          </cell>
          <cell r="N28">
            <v>664817226.34319985</v>
          </cell>
          <cell r="O28" t="str">
            <v>MOCOA</v>
          </cell>
        </row>
        <row r="29">
          <cell r="B29" t="str">
            <v>SAN ANDRES</v>
          </cell>
        </row>
        <row r="30">
          <cell r="B30" t="str">
            <v>AMAZONAS</v>
          </cell>
          <cell r="C30">
            <v>415923815</v>
          </cell>
          <cell r="D30">
            <v>1739709510</v>
          </cell>
          <cell r="E30">
            <v>0</v>
          </cell>
          <cell r="F30">
            <v>349955695</v>
          </cell>
          <cell r="G30">
            <v>64483737</v>
          </cell>
          <cell r="H30">
            <v>319430251</v>
          </cell>
          <cell r="I30">
            <v>0</v>
          </cell>
          <cell r="J30">
            <v>589329767.32000005</v>
          </cell>
          <cell r="K30">
            <v>621321954.68879986</v>
          </cell>
          <cell r="L30">
            <v>106079358.11759999</v>
          </cell>
          <cell r="M30">
            <v>45462582.050399996</v>
          </cell>
          <cell r="N30">
            <v>742555506.82319987</v>
          </cell>
          <cell r="O30" t="str">
            <v>LETICIA</v>
          </cell>
        </row>
        <row r="31">
          <cell r="B31" t="str">
            <v>GUAINIA</v>
          </cell>
          <cell r="C31">
            <v>471931032</v>
          </cell>
          <cell r="D31">
            <v>1497785961</v>
          </cell>
          <cell r="E31">
            <v>0</v>
          </cell>
          <cell r="F31">
            <v>441149817</v>
          </cell>
          <cell r="G31">
            <v>63883324</v>
          </cell>
          <cell r="H31">
            <v>552697804</v>
          </cell>
          <cell r="I31">
            <v>0</v>
          </cell>
          <cell r="J31">
            <v>583842474.88000011</v>
          </cell>
          <cell r="K31">
            <v>615536780.65919995</v>
          </cell>
          <cell r="L31">
            <v>105091645.47840001</v>
          </cell>
          <cell r="M31">
            <v>45039276.633599997</v>
          </cell>
          <cell r="N31">
            <v>735641518.34879994</v>
          </cell>
          <cell r="O31" t="str">
            <v>INIRIDA</v>
          </cell>
        </row>
        <row r="32">
          <cell r="B32" t="str">
            <v>GUAVIARE</v>
          </cell>
          <cell r="C32">
            <v>805021474</v>
          </cell>
          <cell r="D32">
            <v>2744380167</v>
          </cell>
          <cell r="E32">
            <v>0</v>
          </cell>
          <cell r="F32">
            <v>621143966</v>
          </cell>
          <cell r="G32">
            <v>80677825</v>
          </cell>
          <cell r="H32">
            <v>239011734</v>
          </cell>
          <cell r="I32">
            <v>0</v>
          </cell>
          <cell r="J32">
            <v>737330782.44000006</v>
          </cell>
          <cell r="K32">
            <v>777357310.62959993</v>
          </cell>
          <cell r="L32">
            <v>132719540.8392</v>
          </cell>
          <cell r="M32">
            <v>56879803.216799997</v>
          </cell>
          <cell r="N32">
            <v>929036785.8743999</v>
          </cell>
          <cell r="O32" t="str">
            <v>SAN JOSE DEL GUAVIAR</v>
          </cell>
        </row>
        <row r="33">
          <cell r="B33" t="str">
            <v>VAUPES</v>
          </cell>
          <cell r="C33">
            <v>490133031</v>
          </cell>
          <cell r="D33">
            <v>1643201917</v>
          </cell>
          <cell r="E33">
            <v>0</v>
          </cell>
          <cell r="F33">
            <v>402271830</v>
          </cell>
          <cell r="G33">
            <v>53162041</v>
          </cell>
          <cell r="H33">
            <v>1216509587</v>
          </cell>
          <cell r="I33">
            <v>0</v>
          </cell>
          <cell r="J33">
            <v>485858524.76000005</v>
          </cell>
          <cell r="K33">
            <v>512233701.81839997</v>
          </cell>
          <cell r="L33">
            <v>87454534.456800014</v>
          </cell>
          <cell r="M33">
            <v>37480514.767200001</v>
          </cell>
          <cell r="N33">
            <v>612181741.19760001</v>
          </cell>
          <cell r="O33" t="str">
            <v>MITU</v>
          </cell>
        </row>
        <row r="34">
          <cell r="B34" t="str">
            <v>VICHADA</v>
          </cell>
          <cell r="C34">
            <v>221097330</v>
          </cell>
          <cell r="D34">
            <v>868530330</v>
          </cell>
          <cell r="E34">
            <v>0</v>
          </cell>
          <cell r="F34">
            <v>328184345</v>
          </cell>
          <cell r="G34">
            <v>36262509</v>
          </cell>
          <cell r="H34">
            <v>129782564</v>
          </cell>
          <cell r="I34">
            <v>0</v>
          </cell>
          <cell r="J34">
            <v>331410326.52000004</v>
          </cell>
          <cell r="K34">
            <v>349401172.8168</v>
          </cell>
          <cell r="L34">
            <v>59653858.773600005</v>
          </cell>
          <cell r="M34">
            <v>25565939.474399999</v>
          </cell>
          <cell r="N34">
            <v>417577011.4152</v>
          </cell>
          <cell r="O34" t="str">
            <v>PUERTO CARRENO</v>
          </cell>
        </row>
        <row r="39">
          <cell r="B39" t="str">
            <v>ANTIOQUIA</v>
          </cell>
          <cell r="C39">
            <v>79267064547</v>
          </cell>
          <cell r="D39">
            <v>109933322400</v>
          </cell>
          <cell r="E39">
            <v>49468571276</v>
          </cell>
          <cell r="F39">
            <v>14433086854</v>
          </cell>
          <cell r="G39">
            <v>5530701195</v>
          </cell>
          <cell r="H39">
            <v>1136360329</v>
          </cell>
          <cell r="I39">
            <v>704666417</v>
          </cell>
          <cell r="J39">
            <v>44764597399.200005</v>
          </cell>
          <cell r="K39">
            <v>55660570785.937988</v>
          </cell>
          <cell r="L39">
            <v>9503024280.5259972</v>
          </cell>
          <cell r="M39">
            <v>4072724691.6540027</v>
          </cell>
          <cell r="N39">
            <v>66521169963.682014</v>
          </cell>
        </row>
        <row r="40">
          <cell r="B40" t="str">
            <v>ATLANTICO</v>
          </cell>
          <cell r="C40">
            <v>24074055744</v>
          </cell>
          <cell r="D40">
            <v>29665613381</v>
          </cell>
          <cell r="E40">
            <v>13080280414</v>
          </cell>
          <cell r="F40">
            <v>3147953348</v>
          </cell>
          <cell r="G40">
            <v>1119371540</v>
          </cell>
          <cell r="H40">
            <v>0</v>
          </cell>
          <cell r="I40">
            <v>298644340</v>
          </cell>
          <cell r="J40">
            <v>8052953883.5200005</v>
          </cell>
          <cell r="K40">
            <v>11678166629.4168</v>
          </cell>
          <cell r="L40">
            <v>1993833326.9736001</v>
          </cell>
          <cell r="M40">
            <v>854499997.2744</v>
          </cell>
          <cell r="N40">
            <v>13956833288.815199</v>
          </cell>
        </row>
        <row r="41">
          <cell r="B41" t="str">
            <v>BOGOTA</v>
          </cell>
        </row>
        <row r="42">
          <cell r="B42" t="str">
            <v>BOLIVAR</v>
          </cell>
          <cell r="C42">
            <v>18875285124</v>
          </cell>
          <cell r="D42">
            <v>46786759448</v>
          </cell>
          <cell r="E42">
            <v>16211934856</v>
          </cell>
          <cell r="F42">
            <v>5139235603</v>
          </cell>
          <cell r="G42">
            <v>2411604855</v>
          </cell>
          <cell r="H42">
            <v>0</v>
          </cell>
          <cell r="I42">
            <v>2385799155</v>
          </cell>
          <cell r="J42">
            <v>21455919877</v>
          </cell>
          <cell r="K42">
            <v>23476133634.430004</v>
          </cell>
          <cell r="L42">
            <v>4008120376.6100011</v>
          </cell>
          <cell r="M42">
            <v>1717765875.6899998</v>
          </cell>
          <cell r="N42">
            <v>28056842636.27</v>
          </cell>
        </row>
        <row r="43">
          <cell r="B43" t="str">
            <v>BOYACA</v>
          </cell>
          <cell r="C43">
            <v>35220532388</v>
          </cell>
          <cell r="D43">
            <v>56869781879</v>
          </cell>
          <cell r="E43">
            <v>465189624</v>
          </cell>
          <cell r="F43">
            <v>4150725212</v>
          </cell>
          <cell r="G43">
            <v>4288681770</v>
          </cell>
          <cell r="H43">
            <v>246012452</v>
          </cell>
          <cell r="I43">
            <v>201333262</v>
          </cell>
          <cell r="J43">
            <v>39195120446.439995</v>
          </cell>
          <cell r="K43">
            <v>41322855556.38961</v>
          </cell>
          <cell r="L43">
            <v>7055121680.3592024</v>
          </cell>
          <cell r="M43">
            <v>3023623577.2967987</v>
          </cell>
          <cell r="N43">
            <v>49385851762.514412</v>
          </cell>
        </row>
        <row r="44">
          <cell r="B44" t="str">
            <v>CALDAS</v>
          </cell>
          <cell r="C44">
            <v>5567690446</v>
          </cell>
          <cell r="D44">
            <v>23953958958</v>
          </cell>
          <cell r="E44">
            <v>8496511796</v>
          </cell>
          <cell r="F44">
            <v>2253276503</v>
          </cell>
          <cell r="G44">
            <v>1045092395</v>
          </cell>
          <cell r="H44">
            <v>3940686875</v>
          </cell>
          <cell r="I44">
            <v>201333262</v>
          </cell>
          <cell r="J44">
            <v>8864205778.9600029</v>
          </cell>
          <cell r="K44">
            <v>10351520088.5364</v>
          </cell>
          <cell r="L44">
            <v>1767332698.0428002</v>
          </cell>
          <cell r="M44">
            <v>757428299.16120005</v>
          </cell>
          <cell r="N44">
            <v>12371328886.299601</v>
          </cell>
        </row>
        <row r="45">
          <cell r="B45" t="str">
            <v>CAQUETA</v>
          </cell>
          <cell r="C45">
            <v>3454554370</v>
          </cell>
          <cell r="D45">
            <v>13454578154</v>
          </cell>
          <cell r="E45">
            <v>0</v>
          </cell>
          <cell r="F45">
            <v>3133505665</v>
          </cell>
          <cell r="G45">
            <v>745678360</v>
          </cell>
          <cell r="H45">
            <v>440865802</v>
          </cell>
          <cell r="I45">
            <v>0</v>
          </cell>
          <cell r="J45">
            <v>6814903676.000001</v>
          </cell>
          <cell r="K45">
            <v>7184855589.8399992</v>
          </cell>
          <cell r="L45">
            <v>1226682661.6800001</v>
          </cell>
          <cell r="M45">
            <v>525721140.71999997</v>
          </cell>
          <cell r="N45">
            <v>8586778631.7600002</v>
          </cell>
        </row>
        <row r="46">
          <cell r="B46" t="str">
            <v>CAUCA</v>
          </cell>
          <cell r="C46">
            <v>8369643656</v>
          </cell>
          <cell r="D46">
            <v>48152045296</v>
          </cell>
          <cell r="E46">
            <v>802597440</v>
          </cell>
          <cell r="F46">
            <v>4461448748</v>
          </cell>
          <cell r="G46">
            <v>2022944117</v>
          </cell>
          <cell r="H46">
            <v>14985218912</v>
          </cell>
          <cell r="I46">
            <v>0</v>
          </cell>
          <cell r="J46">
            <v>18488090879.16</v>
          </cell>
          <cell r="K46">
            <v>19491730098.314396</v>
          </cell>
          <cell r="L46">
            <v>3327856358.2488008</v>
          </cell>
          <cell r="M46">
            <v>1426224153.5351996</v>
          </cell>
          <cell r="N46">
            <v>23294994507.7416</v>
          </cell>
        </row>
        <row r="47">
          <cell r="B47" t="str">
            <v>CESAR</v>
          </cell>
          <cell r="C47">
            <v>5204912650</v>
          </cell>
          <cell r="D47">
            <v>34694958116</v>
          </cell>
          <cell r="E47">
            <v>8823303196</v>
          </cell>
          <cell r="F47">
            <v>2968647934</v>
          </cell>
          <cell r="G47">
            <v>1133167374</v>
          </cell>
          <cell r="H47">
            <v>221689441</v>
          </cell>
          <cell r="I47">
            <v>322133219</v>
          </cell>
          <cell r="J47">
            <v>10356243272.199999</v>
          </cell>
          <cell r="K47">
            <v>10918439335.547998</v>
          </cell>
          <cell r="L47">
            <v>1864123788.9960001</v>
          </cell>
          <cell r="M47">
            <v>798910195.28400004</v>
          </cell>
          <cell r="N47">
            <v>13048866522.972</v>
          </cell>
        </row>
        <row r="48">
          <cell r="B48" t="str">
            <v>CORDOBA</v>
          </cell>
          <cell r="C48">
            <v>33404167404</v>
          </cell>
          <cell r="D48">
            <v>42081468165</v>
          </cell>
          <cell r="E48">
            <v>14015598752</v>
          </cell>
          <cell r="F48">
            <v>5224546134</v>
          </cell>
          <cell r="G48">
            <v>1705907008</v>
          </cell>
          <cell r="H48">
            <v>2042145686</v>
          </cell>
          <cell r="I48">
            <v>0</v>
          </cell>
          <cell r="J48">
            <v>14846805980.160006</v>
          </cell>
          <cell r="K48">
            <v>16741939450.534397</v>
          </cell>
          <cell r="L48">
            <v>2858379906.1888008</v>
          </cell>
          <cell r="M48">
            <v>1225019959.7951999</v>
          </cell>
          <cell r="N48">
            <v>20008659343.321594</v>
          </cell>
        </row>
        <row r="49">
          <cell r="B49" t="str">
            <v>CUNDINAMARCA</v>
          </cell>
          <cell r="C49">
            <v>52260568648</v>
          </cell>
          <cell r="D49">
            <v>80883693004</v>
          </cell>
          <cell r="E49">
            <v>2247967807</v>
          </cell>
          <cell r="F49">
            <v>7587352128</v>
          </cell>
          <cell r="G49">
            <v>4661637059</v>
          </cell>
          <cell r="H49">
            <v>0</v>
          </cell>
          <cell r="I49">
            <v>687888645</v>
          </cell>
          <cell r="J49">
            <v>39278797044.199989</v>
          </cell>
          <cell r="K49">
            <v>46279584989.928001</v>
          </cell>
          <cell r="L49">
            <v>7901392559.2560005</v>
          </cell>
          <cell r="M49">
            <v>3386311096.8240008</v>
          </cell>
          <cell r="N49">
            <v>55309747914.792007</v>
          </cell>
        </row>
        <row r="50">
          <cell r="B50" t="str">
            <v>CHOCO</v>
          </cell>
          <cell r="C50">
            <v>4096598577</v>
          </cell>
          <cell r="D50">
            <v>17550792899</v>
          </cell>
          <cell r="E50">
            <v>0</v>
          </cell>
          <cell r="F50">
            <v>2206932737</v>
          </cell>
          <cell r="G50">
            <v>1313295369</v>
          </cell>
          <cell r="H50">
            <v>2890938011</v>
          </cell>
          <cell r="I50">
            <v>0</v>
          </cell>
          <cell r="J50">
            <v>12002469023.440001</v>
          </cell>
          <cell r="K50">
            <v>12654031627.569601</v>
          </cell>
          <cell r="L50">
            <v>2160444424.2192001</v>
          </cell>
          <cell r="M50">
            <v>925904753.23679996</v>
          </cell>
          <cell r="N50">
            <v>15123110969.534399</v>
          </cell>
        </row>
        <row r="51">
          <cell r="B51" t="str">
            <v>HUILA</v>
          </cell>
          <cell r="C51">
            <v>7102830019</v>
          </cell>
          <cell r="D51">
            <v>28373779150</v>
          </cell>
          <cell r="E51">
            <v>9065398800</v>
          </cell>
          <cell r="F51">
            <v>2620701357</v>
          </cell>
          <cell r="G51">
            <v>1393862615</v>
          </cell>
          <cell r="H51">
            <v>138129576</v>
          </cell>
          <cell r="I51">
            <v>1573754998</v>
          </cell>
          <cell r="J51">
            <v>12738789205.24</v>
          </cell>
          <cell r="K51">
            <v>13430323476.381599</v>
          </cell>
          <cell r="L51">
            <v>2292982056.9431996</v>
          </cell>
          <cell r="M51">
            <v>982706595.83279955</v>
          </cell>
          <cell r="N51">
            <v>16050874398.602404</v>
          </cell>
        </row>
        <row r="52">
          <cell r="B52" t="str">
            <v>GUAJIRA</v>
          </cell>
          <cell r="C52">
            <v>9548639348</v>
          </cell>
          <cell r="D52">
            <v>18170425440</v>
          </cell>
          <cell r="E52">
            <v>635784639</v>
          </cell>
          <cell r="F52">
            <v>1896911951</v>
          </cell>
          <cell r="G52">
            <v>669357384</v>
          </cell>
          <cell r="H52">
            <v>12168326967</v>
          </cell>
          <cell r="I52">
            <v>0</v>
          </cell>
          <cell r="J52">
            <v>6117391002.5200005</v>
          </cell>
          <cell r="K52">
            <v>6449477942.6567993</v>
          </cell>
          <cell r="L52">
            <v>1101130380.4536002</v>
          </cell>
          <cell r="M52">
            <v>471913020.19440001</v>
          </cell>
          <cell r="N52">
            <v>7707912663.1751995</v>
          </cell>
        </row>
        <row r="53">
          <cell r="B53" t="str">
            <v>MAGDALENA</v>
          </cell>
          <cell r="C53">
            <v>21740144344</v>
          </cell>
          <cell r="D53">
            <v>35532848958</v>
          </cell>
          <cell r="E53">
            <v>2607551237</v>
          </cell>
          <cell r="F53">
            <v>3763761431</v>
          </cell>
          <cell r="G53">
            <v>1699262939</v>
          </cell>
          <cell r="H53">
            <v>410529353</v>
          </cell>
          <cell r="I53">
            <v>1154310702</v>
          </cell>
          <cell r="J53">
            <v>14531961534.719999</v>
          </cell>
          <cell r="K53">
            <v>16782112116.224794</v>
          </cell>
          <cell r="L53">
            <v>2865238653.9896002</v>
          </cell>
          <cell r="M53">
            <v>1227959423.1383998</v>
          </cell>
          <cell r="N53">
            <v>20056670577.9272</v>
          </cell>
        </row>
        <row r="54">
          <cell r="B54" t="str">
            <v>META</v>
          </cell>
          <cell r="C54">
            <v>4499651470</v>
          </cell>
          <cell r="D54">
            <v>15066509081</v>
          </cell>
          <cell r="E54">
            <v>5066044089</v>
          </cell>
          <cell r="F54">
            <v>3225834332</v>
          </cell>
          <cell r="G54">
            <v>1107371746</v>
          </cell>
          <cell r="H54">
            <v>695315020</v>
          </cell>
          <cell r="I54">
            <v>0</v>
          </cell>
          <cell r="J54">
            <v>10120491855.040001</v>
          </cell>
          <cell r="K54">
            <v>10669889984.313599</v>
          </cell>
          <cell r="L54">
            <v>1821688533.9071999</v>
          </cell>
          <cell r="M54">
            <v>780723657.38880014</v>
          </cell>
          <cell r="N54">
            <v>12751819737.350397</v>
          </cell>
        </row>
        <row r="55">
          <cell r="B55" t="str">
            <v>NARIÑO</v>
          </cell>
          <cell r="C55">
            <v>21171242331</v>
          </cell>
          <cell r="D55">
            <v>70120786499</v>
          </cell>
          <cell r="E55">
            <v>15105479835</v>
          </cell>
          <cell r="F55">
            <v>4960611626</v>
          </cell>
          <cell r="G55">
            <v>2770635222</v>
          </cell>
          <cell r="H55">
            <v>7069828845</v>
          </cell>
          <cell r="I55">
            <v>0</v>
          </cell>
          <cell r="J55">
            <v>24025260871.639996</v>
          </cell>
          <cell r="K55">
            <v>27227391843.227592</v>
          </cell>
          <cell r="L55">
            <v>4648579095.1852007</v>
          </cell>
          <cell r="M55">
            <v>1992248183.6507995</v>
          </cell>
          <cell r="N55">
            <v>32540053666.296398</v>
          </cell>
        </row>
        <row r="56">
          <cell r="B56" t="str">
            <v>NORTE DE SANTANDER</v>
          </cell>
          <cell r="C56">
            <v>5308228073</v>
          </cell>
          <cell r="D56">
            <v>27435564174</v>
          </cell>
          <cell r="E56">
            <v>2427602737</v>
          </cell>
          <cell r="F56">
            <v>3038494295</v>
          </cell>
          <cell r="G56">
            <v>1530017341</v>
          </cell>
          <cell r="H56">
            <v>351202746</v>
          </cell>
          <cell r="I56">
            <v>0</v>
          </cell>
          <cell r="J56">
            <v>13451607413.720007</v>
          </cell>
          <cell r="K56">
            <v>14960145016.684797</v>
          </cell>
          <cell r="L56">
            <v>2554171100.4095998</v>
          </cell>
          <cell r="M56">
            <v>1094644757.3184001</v>
          </cell>
          <cell r="N56">
            <v>17879197702.867199</v>
          </cell>
        </row>
        <row r="57">
          <cell r="B57" t="str">
            <v>QUINDIO</v>
          </cell>
          <cell r="C57">
            <v>1988865464</v>
          </cell>
          <cell r="D57">
            <v>14209389630</v>
          </cell>
          <cell r="E57">
            <v>753544757</v>
          </cell>
          <cell r="F57">
            <v>993481996</v>
          </cell>
          <cell r="G57">
            <v>409425684</v>
          </cell>
          <cell r="H57">
            <v>0</v>
          </cell>
          <cell r="I57">
            <v>0</v>
          </cell>
          <cell r="J57">
            <v>3741823208.2000003</v>
          </cell>
          <cell r="K57">
            <v>3944950753.7880001</v>
          </cell>
          <cell r="L57">
            <v>673528177.47600019</v>
          </cell>
          <cell r="M57">
            <v>288654933.204</v>
          </cell>
          <cell r="N57">
            <v>4714697242.3320007</v>
          </cell>
        </row>
        <row r="58">
          <cell r="B58" t="str">
            <v>RISARALDA</v>
          </cell>
          <cell r="C58">
            <v>16446068847</v>
          </cell>
          <cell r="D58">
            <v>15396102997</v>
          </cell>
          <cell r="E58">
            <v>5370801532</v>
          </cell>
          <cell r="F58">
            <v>1893724453</v>
          </cell>
          <cell r="G58">
            <v>580468178</v>
          </cell>
          <cell r="H58">
            <v>839458031</v>
          </cell>
          <cell r="I58">
            <v>0</v>
          </cell>
          <cell r="J58">
            <v>4044925017.8400002</v>
          </cell>
          <cell r="K58">
            <v>6109638110.5355988</v>
          </cell>
          <cell r="L58">
            <v>1043108945.7012001</v>
          </cell>
          <cell r="M58">
            <v>447046691.01479995</v>
          </cell>
          <cell r="N58">
            <v>7301762619.9084005</v>
          </cell>
        </row>
        <row r="59">
          <cell r="B59" t="str">
            <v>SANTANDER</v>
          </cell>
          <cell r="C59">
            <v>55160068495</v>
          </cell>
          <cell r="D59">
            <v>56230936971</v>
          </cell>
          <cell r="E59">
            <v>8928539346</v>
          </cell>
          <cell r="F59">
            <v>5546532962</v>
          </cell>
          <cell r="G59">
            <v>3292517565</v>
          </cell>
          <cell r="H59">
            <v>65788809</v>
          </cell>
          <cell r="I59">
            <v>828821929</v>
          </cell>
          <cell r="J59">
            <v>27333133928.240005</v>
          </cell>
          <cell r="K59">
            <v>32855202143.651596</v>
          </cell>
          <cell r="L59">
            <v>5609424756.2332001</v>
          </cell>
          <cell r="M59">
            <v>2404039181.2427979</v>
          </cell>
          <cell r="N59">
            <v>39265973293.632401</v>
          </cell>
        </row>
        <row r="60">
          <cell r="B60" t="str">
            <v>SUCRE</v>
          </cell>
          <cell r="C60">
            <v>5997717130</v>
          </cell>
          <cell r="D60">
            <v>24995355844</v>
          </cell>
          <cell r="E60">
            <v>5707980338</v>
          </cell>
          <cell r="F60">
            <v>2327183912</v>
          </cell>
          <cell r="G60">
            <v>1229509482</v>
          </cell>
          <cell r="H60">
            <v>943750797</v>
          </cell>
          <cell r="I60">
            <v>0</v>
          </cell>
          <cell r="J60">
            <v>11236733054.960005</v>
          </cell>
          <cell r="K60">
            <v>11846727135.086397</v>
          </cell>
          <cell r="L60">
            <v>2022611949.8928006</v>
          </cell>
          <cell r="M60">
            <v>866833692.8111999</v>
          </cell>
          <cell r="N60">
            <v>14158283649.249599</v>
          </cell>
        </row>
        <row r="61">
          <cell r="B61" t="str">
            <v xml:space="preserve">TOLIMA </v>
          </cell>
          <cell r="C61">
            <v>6638063153</v>
          </cell>
          <cell r="D61">
            <v>32083643905</v>
          </cell>
          <cell r="E61">
            <v>14739655142</v>
          </cell>
          <cell r="F61">
            <v>3597854172</v>
          </cell>
          <cell r="G61">
            <v>2044950050</v>
          </cell>
          <cell r="H61">
            <v>1476254219</v>
          </cell>
          <cell r="I61">
            <v>1020088528</v>
          </cell>
          <cell r="J61">
            <v>18051437223.120003</v>
          </cell>
          <cell r="K61">
            <v>19965250269.600788</v>
          </cell>
          <cell r="L61">
            <v>3408701265.5415998</v>
          </cell>
          <cell r="M61">
            <v>1460871970.9463997</v>
          </cell>
          <cell r="N61">
            <v>23860908858.791206</v>
          </cell>
        </row>
        <row r="62">
          <cell r="B62" t="str">
            <v>VALLE DEL CAUCA</v>
          </cell>
          <cell r="C62">
            <v>77990059039</v>
          </cell>
          <cell r="D62">
            <v>54314266755</v>
          </cell>
          <cell r="E62">
            <v>11400666470</v>
          </cell>
          <cell r="F62">
            <v>8376421115</v>
          </cell>
          <cell r="G62">
            <v>2165620831</v>
          </cell>
          <cell r="H62">
            <v>602420860</v>
          </cell>
          <cell r="I62">
            <v>0</v>
          </cell>
          <cell r="J62">
            <v>11250757444.08</v>
          </cell>
          <cell r="K62">
            <v>24368393664.967197</v>
          </cell>
          <cell r="L62">
            <v>4160457454.9944015</v>
          </cell>
          <cell r="M62">
            <v>1783053194.9976006</v>
          </cell>
          <cell r="N62">
            <v>29123202184.960804</v>
          </cell>
        </row>
        <row r="63">
          <cell r="B63" t="str">
            <v>ARAUCA</v>
          </cell>
          <cell r="C63">
            <v>1777391873</v>
          </cell>
          <cell r="D63">
            <v>6620540177</v>
          </cell>
          <cell r="E63">
            <v>0</v>
          </cell>
          <cell r="F63">
            <v>1105791246</v>
          </cell>
          <cell r="G63">
            <v>290997895</v>
          </cell>
          <cell r="H63">
            <v>212893666</v>
          </cell>
          <cell r="I63">
            <v>0</v>
          </cell>
          <cell r="J63">
            <v>2659487956.1599998</v>
          </cell>
          <cell r="K63">
            <v>2803860159.4944</v>
          </cell>
          <cell r="L63">
            <v>478707832.10880005</v>
          </cell>
          <cell r="M63">
            <v>205160499.47519997</v>
          </cell>
          <cell r="N63">
            <v>3350954824.7616005</v>
          </cell>
        </row>
        <row r="64">
          <cell r="B64" t="str">
            <v>CASANARE</v>
          </cell>
          <cell r="C64">
            <v>2638716523</v>
          </cell>
          <cell r="D64">
            <v>13206145161</v>
          </cell>
          <cell r="E64">
            <v>0</v>
          </cell>
          <cell r="F64">
            <v>1665011730</v>
          </cell>
          <cell r="G64">
            <v>639749370</v>
          </cell>
          <cell r="H64">
            <v>494896994</v>
          </cell>
          <cell r="I64">
            <v>0</v>
          </cell>
          <cell r="J64">
            <v>5846797435.0800009</v>
          </cell>
          <cell r="K64">
            <v>6164195010.1271992</v>
          </cell>
          <cell r="L64">
            <v>1052423538.3144</v>
          </cell>
          <cell r="M64">
            <v>451038659.27759999</v>
          </cell>
          <cell r="N64">
            <v>7366964768.2007999</v>
          </cell>
        </row>
        <row r="65">
          <cell r="B65" t="str">
            <v>PUTUMAYO</v>
          </cell>
          <cell r="C65">
            <v>3406930358</v>
          </cell>
          <cell r="D65">
            <v>15769410905</v>
          </cell>
          <cell r="E65">
            <v>1032518642</v>
          </cell>
          <cell r="F65">
            <v>2026421760</v>
          </cell>
          <cell r="G65">
            <v>734774005</v>
          </cell>
          <cell r="H65">
            <v>977677359</v>
          </cell>
          <cell r="I65">
            <v>0</v>
          </cell>
          <cell r="J65">
            <v>6715246572.1599998</v>
          </cell>
          <cell r="K65">
            <v>7079788528.9343996</v>
          </cell>
          <cell r="L65">
            <v>1208744382.9888</v>
          </cell>
          <cell r="M65">
            <v>518033306.99519998</v>
          </cell>
          <cell r="N65">
            <v>8461210680.9215994</v>
          </cell>
        </row>
        <row r="66">
          <cell r="B66" t="str">
            <v>SAN ANDRES</v>
          </cell>
          <cell r="C66">
            <v>88458800</v>
          </cell>
          <cell r="D66">
            <v>164466235</v>
          </cell>
          <cell r="E66">
            <v>0</v>
          </cell>
          <cell r="F66">
            <v>15237956</v>
          </cell>
          <cell r="G66">
            <v>33086466</v>
          </cell>
          <cell r="H66">
            <v>0</v>
          </cell>
          <cell r="I66">
            <v>0</v>
          </cell>
          <cell r="J66">
            <v>302383834.20000005</v>
          </cell>
          <cell r="K66">
            <v>318798956.62799996</v>
          </cell>
          <cell r="L66">
            <v>54429090.156000003</v>
          </cell>
          <cell r="M66">
            <v>23326752.923999999</v>
          </cell>
          <cell r="N66">
            <v>381003631.09199995</v>
          </cell>
        </row>
        <row r="67">
          <cell r="B67" t="str">
            <v>AMAZONAS</v>
          </cell>
          <cell r="C67">
            <v>157026349</v>
          </cell>
          <cell r="D67">
            <v>553119092</v>
          </cell>
          <cell r="E67">
            <v>0</v>
          </cell>
          <cell r="F67">
            <v>67905757</v>
          </cell>
          <cell r="G67">
            <v>39607231</v>
          </cell>
          <cell r="H67">
            <v>308929172</v>
          </cell>
          <cell r="I67">
            <v>0</v>
          </cell>
          <cell r="J67">
            <v>361978409.52000004</v>
          </cell>
          <cell r="K67">
            <v>381628666.03679997</v>
          </cell>
          <cell r="L67">
            <v>65156113.71360001</v>
          </cell>
          <cell r="M67">
            <v>27924048.7344</v>
          </cell>
          <cell r="N67">
            <v>456092795.99519998</v>
          </cell>
        </row>
        <row r="68">
          <cell r="B68" t="str">
            <v>GUAINIA</v>
          </cell>
        </row>
        <row r="69">
          <cell r="B69" t="str">
            <v>GUAVIARE</v>
          </cell>
          <cell r="C69">
            <v>913187092</v>
          </cell>
          <cell r="D69">
            <v>3358100375</v>
          </cell>
          <cell r="E69">
            <v>0</v>
          </cell>
          <cell r="F69">
            <v>1092017064</v>
          </cell>
          <cell r="G69">
            <v>170402251</v>
          </cell>
          <cell r="H69">
            <v>168107013</v>
          </cell>
          <cell r="I69">
            <v>0</v>
          </cell>
          <cell r="J69">
            <v>1557340248.8000002</v>
          </cell>
          <cell r="K69">
            <v>1641881576.592</v>
          </cell>
          <cell r="L69">
            <v>280321244.78400004</v>
          </cell>
          <cell r="M69">
            <v>120137676.336</v>
          </cell>
          <cell r="N69">
            <v>1962248713.4879999</v>
          </cell>
        </row>
        <row r="70">
          <cell r="B70" t="str">
            <v>VAUPES</v>
          </cell>
          <cell r="C70">
            <v>124222080</v>
          </cell>
          <cell r="D70">
            <v>350828194</v>
          </cell>
          <cell r="E70">
            <v>0</v>
          </cell>
          <cell r="F70">
            <v>271977711</v>
          </cell>
          <cell r="G70">
            <v>119110749</v>
          </cell>
          <cell r="H70">
            <v>221958698</v>
          </cell>
          <cell r="I70">
            <v>0</v>
          </cell>
          <cell r="J70">
            <v>1088576959.96</v>
          </cell>
          <cell r="K70">
            <v>1147671137.7863998</v>
          </cell>
          <cell r="L70">
            <v>195943852.79280004</v>
          </cell>
          <cell r="M70">
            <v>83975936.911200002</v>
          </cell>
          <cell r="N70">
            <v>1371606969.5496001</v>
          </cell>
        </row>
        <row r="71">
          <cell r="B71" t="str">
            <v>VICHADA</v>
          </cell>
          <cell r="C71">
            <v>1035472937</v>
          </cell>
          <cell r="D71">
            <v>3029334143</v>
          </cell>
          <cell r="E71">
            <v>0</v>
          </cell>
          <cell r="F71">
            <v>2026293813</v>
          </cell>
          <cell r="G71">
            <v>175659049</v>
          </cell>
          <cell r="H71">
            <v>1597061494</v>
          </cell>
          <cell r="I71">
            <v>0</v>
          </cell>
          <cell r="J71">
            <v>1605383183.0400002</v>
          </cell>
          <cell r="K71">
            <v>1692532555.8335996</v>
          </cell>
          <cell r="L71">
            <v>288968972.9472</v>
          </cell>
          <cell r="M71">
            <v>123843845.54879998</v>
          </cell>
          <cell r="N71">
            <v>2022782810.6303997</v>
          </cell>
        </row>
        <row r="76">
          <cell r="B76" t="str">
            <v>ANTIOQUIA</v>
          </cell>
          <cell r="C76">
            <v>243273060254</v>
          </cell>
          <cell r="D76">
            <v>0</v>
          </cell>
          <cell r="E76">
            <v>50679915627</v>
          </cell>
          <cell r="F76">
            <v>17258680947</v>
          </cell>
          <cell r="G76">
            <v>0</v>
          </cell>
          <cell r="H76">
            <v>0</v>
          </cell>
          <cell r="I76">
            <v>0</v>
          </cell>
        </row>
        <row r="77">
          <cell r="B77" t="str">
            <v>ATLANTICO</v>
          </cell>
          <cell r="C77">
            <v>62631807780</v>
          </cell>
          <cell r="D77">
            <v>0</v>
          </cell>
          <cell r="E77">
            <v>15184804151</v>
          </cell>
          <cell r="F77">
            <v>6366460414</v>
          </cell>
          <cell r="G77">
            <v>0</v>
          </cell>
          <cell r="H77">
            <v>0</v>
          </cell>
          <cell r="I77">
            <v>0</v>
          </cell>
        </row>
        <row r="79">
          <cell r="B79" t="str">
            <v>BOLIVAR</v>
          </cell>
          <cell r="C79">
            <v>95405173931</v>
          </cell>
          <cell r="D79">
            <v>0</v>
          </cell>
          <cell r="E79">
            <v>23588622914</v>
          </cell>
          <cell r="F79">
            <v>7208842505</v>
          </cell>
          <cell r="G79">
            <v>0</v>
          </cell>
          <cell r="H79">
            <v>0</v>
          </cell>
          <cell r="I79">
            <v>0</v>
          </cell>
        </row>
        <row r="80">
          <cell r="B80" t="str">
            <v>BOYACA</v>
          </cell>
          <cell r="C80">
            <v>185153177092</v>
          </cell>
          <cell r="D80">
            <v>0</v>
          </cell>
          <cell r="E80">
            <v>33814551824</v>
          </cell>
          <cell r="F80">
            <v>3688243595</v>
          </cell>
          <cell r="G80">
            <v>0</v>
          </cell>
          <cell r="H80">
            <v>0</v>
          </cell>
          <cell r="I80">
            <v>0</v>
          </cell>
        </row>
        <row r="81">
          <cell r="B81" t="str">
            <v>CALDAS</v>
          </cell>
          <cell r="C81">
            <v>71745065786</v>
          </cell>
          <cell r="D81">
            <v>0</v>
          </cell>
          <cell r="E81">
            <v>17763042705</v>
          </cell>
          <cell r="F81">
            <v>2588742072</v>
          </cell>
          <cell r="G81">
            <v>0</v>
          </cell>
          <cell r="H81">
            <v>0</v>
          </cell>
          <cell r="I81">
            <v>0</v>
          </cell>
        </row>
        <row r="82">
          <cell r="B82" t="str">
            <v>CAQUETA</v>
          </cell>
          <cell r="C82">
            <v>29820919546</v>
          </cell>
          <cell r="D82">
            <v>0</v>
          </cell>
          <cell r="E82">
            <v>24575236218</v>
          </cell>
          <cell r="F82">
            <v>3016980435</v>
          </cell>
          <cell r="G82">
            <v>0</v>
          </cell>
          <cell r="H82">
            <v>0</v>
          </cell>
          <cell r="I82">
            <v>0</v>
          </cell>
        </row>
        <row r="83">
          <cell r="B83" t="str">
            <v>CAUCA</v>
          </cell>
          <cell r="C83">
            <v>113696618184</v>
          </cell>
          <cell r="D83">
            <v>0</v>
          </cell>
          <cell r="E83">
            <v>40510093201</v>
          </cell>
          <cell r="F83">
            <v>4124346913</v>
          </cell>
          <cell r="G83">
            <v>0</v>
          </cell>
          <cell r="H83">
            <v>0</v>
          </cell>
          <cell r="I83">
            <v>0</v>
          </cell>
        </row>
        <row r="84">
          <cell r="B84" t="str">
            <v>CESAR</v>
          </cell>
          <cell r="C84">
            <v>62461592594</v>
          </cell>
          <cell r="D84">
            <v>0</v>
          </cell>
          <cell r="E84">
            <v>13994525029</v>
          </cell>
          <cell r="F84">
            <v>3683632115</v>
          </cell>
          <cell r="G84">
            <v>0</v>
          </cell>
          <cell r="H84">
            <v>0</v>
          </cell>
          <cell r="I84">
            <v>0</v>
          </cell>
        </row>
        <row r="85">
          <cell r="B85" t="str">
            <v>CORDOBA</v>
          </cell>
          <cell r="C85">
            <v>99926898938</v>
          </cell>
          <cell r="D85">
            <v>0</v>
          </cell>
          <cell r="E85">
            <v>24724120598</v>
          </cell>
          <cell r="F85">
            <v>4859473123</v>
          </cell>
          <cell r="G85">
            <v>0</v>
          </cell>
          <cell r="H85">
            <v>0</v>
          </cell>
          <cell r="I85">
            <v>0</v>
          </cell>
        </row>
        <row r="86">
          <cell r="B86" t="str">
            <v>CUNDINAMARCA</v>
          </cell>
          <cell r="C86">
            <v>224072478543</v>
          </cell>
          <cell r="D86">
            <v>0</v>
          </cell>
          <cell r="E86">
            <v>50946480954</v>
          </cell>
          <cell r="F86">
            <v>6207833561</v>
          </cell>
          <cell r="G86">
            <v>0</v>
          </cell>
          <cell r="H86">
            <v>0</v>
          </cell>
          <cell r="I86">
            <v>0</v>
          </cell>
        </row>
        <row r="87">
          <cell r="B87" t="str">
            <v>CHOCO</v>
          </cell>
          <cell r="C87">
            <v>79587045105</v>
          </cell>
          <cell r="D87">
            <v>0</v>
          </cell>
          <cell r="E87">
            <v>24586044155</v>
          </cell>
          <cell r="F87">
            <v>2366765740</v>
          </cell>
          <cell r="G87">
            <v>0</v>
          </cell>
          <cell r="H87">
            <v>0</v>
          </cell>
          <cell r="I87">
            <v>0</v>
          </cell>
        </row>
        <row r="88">
          <cell r="B88" t="str">
            <v>HUILA</v>
          </cell>
          <cell r="C88">
            <v>73850537209</v>
          </cell>
          <cell r="D88">
            <v>0</v>
          </cell>
          <cell r="E88">
            <v>12492600012</v>
          </cell>
          <cell r="F88">
            <v>3212329746</v>
          </cell>
          <cell r="G88">
            <v>0</v>
          </cell>
          <cell r="H88">
            <v>0</v>
          </cell>
          <cell r="I88">
            <v>0</v>
          </cell>
        </row>
        <row r="89">
          <cell r="B89" t="str">
            <v>GUAJIRA</v>
          </cell>
          <cell r="C89">
            <v>49389838419</v>
          </cell>
          <cell r="D89">
            <v>0</v>
          </cell>
          <cell r="E89">
            <v>17822172535</v>
          </cell>
          <cell r="F89">
            <v>1945765506</v>
          </cell>
          <cell r="G89">
            <v>0</v>
          </cell>
          <cell r="H89">
            <v>0</v>
          </cell>
          <cell r="I89">
            <v>0</v>
          </cell>
        </row>
        <row r="90">
          <cell r="B90" t="str">
            <v>MAGDALENA</v>
          </cell>
          <cell r="C90">
            <v>70459820100</v>
          </cell>
          <cell r="D90">
            <v>0</v>
          </cell>
          <cell r="E90">
            <v>28544323727</v>
          </cell>
          <cell r="F90">
            <v>4361475790</v>
          </cell>
          <cell r="G90">
            <v>0</v>
          </cell>
          <cell r="H90">
            <v>0</v>
          </cell>
          <cell r="I90">
            <v>0</v>
          </cell>
        </row>
        <row r="91">
          <cell r="B91" t="str">
            <v>META</v>
          </cell>
          <cell r="C91">
            <v>43659167737</v>
          </cell>
          <cell r="D91">
            <v>0</v>
          </cell>
          <cell r="E91">
            <v>27443592519</v>
          </cell>
          <cell r="F91">
            <v>3668411394</v>
          </cell>
          <cell r="G91">
            <v>0</v>
          </cell>
          <cell r="H91">
            <v>0</v>
          </cell>
          <cell r="I91">
            <v>0</v>
          </cell>
        </row>
        <row r="92">
          <cell r="B92" t="str">
            <v>NARIÑO</v>
          </cell>
          <cell r="C92">
            <v>125340273117</v>
          </cell>
          <cell r="D92">
            <v>0</v>
          </cell>
          <cell r="E92">
            <v>29638795425</v>
          </cell>
          <cell r="F92">
            <v>4952758661</v>
          </cell>
          <cell r="G92">
            <v>0</v>
          </cell>
          <cell r="H92">
            <v>0</v>
          </cell>
          <cell r="I92">
            <v>0</v>
          </cell>
        </row>
        <row r="93">
          <cell r="B93" t="str">
            <v>NORTE DE SANTANDER</v>
          </cell>
          <cell r="C93">
            <v>109114556317</v>
          </cell>
          <cell r="D93">
            <v>0</v>
          </cell>
          <cell r="E93">
            <v>33247043053</v>
          </cell>
          <cell r="F93">
            <v>4501575011</v>
          </cell>
          <cell r="G93">
            <v>0</v>
          </cell>
          <cell r="H93">
            <v>0</v>
          </cell>
          <cell r="I93">
            <v>0</v>
          </cell>
        </row>
        <row r="94">
          <cell r="B94" t="str">
            <v>QUINDIO</v>
          </cell>
          <cell r="C94">
            <v>33542760471</v>
          </cell>
          <cell r="D94">
            <v>0</v>
          </cell>
          <cell r="E94">
            <v>8567627990</v>
          </cell>
          <cell r="F94">
            <v>1639799485</v>
          </cell>
          <cell r="G94">
            <v>0</v>
          </cell>
          <cell r="H94">
            <v>0</v>
          </cell>
          <cell r="I94">
            <v>0</v>
          </cell>
        </row>
        <row r="95">
          <cell r="B95" t="str">
            <v>RISARALDA</v>
          </cell>
          <cell r="C95">
            <v>34219349321</v>
          </cell>
          <cell r="D95">
            <v>0</v>
          </cell>
          <cell r="E95">
            <v>11819467798</v>
          </cell>
          <cell r="F95">
            <v>3040629518</v>
          </cell>
          <cell r="G95">
            <v>0</v>
          </cell>
          <cell r="H95">
            <v>0</v>
          </cell>
          <cell r="I95">
            <v>0</v>
          </cell>
        </row>
        <row r="96">
          <cell r="B96" t="str">
            <v>SANTANDER</v>
          </cell>
          <cell r="C96">
            <v>139760709524</v>
          </cell>
          <cell r="D96">
            <v>0</v>
          </cell>
          <cell r="E96">
            <v>34076376496</v>
          </cell>
          <cell r="F96">
            <v>6022027800</v>
          </cell>
          <cell r="G96">
            <v>0</v>
          </cell>
          <cell r="H96">
            <v>0</v>
          </cell>
          <cell r="I96">
            <v>0</v>
          </cell>
        </row>
        <row r="97">
          <cell r="B97" t="str">
            <v>SUCRE</v>
          </cell>
          <cell r="C97">
            <v>72534021352</v>
          </cell>
          <cell r="D97">
            <v>0</v>
          </cell>
          <cell r="E97">
            <v>15853630056</v>
          </cell>
          <cell r="F97">
            <v>2647586707</v>
          </cell>
          <cell r="G97">
            <v>0</v>
          </cell>
          <cell r="H97">
            <v>0</v>
          </cell>
          <cell r="I97">
            <v>0</v>
          </cell>
        </row>
        <row r="98">
          <cell r="B98" t="str">
            <v xml:space="preserve">TOLIMA </v>
          </cell>
          <cell r="C98">
            <v>122935303434</v>
          </cell>
          <cell r="D98">
            <v>0</v>
          </cell>
          <cell r="E98">
            <v>18832321314</v>
          </cell>
          <cell r="F98">
            <v>4286256262</v>
          </cell>
          <cell r="G98">
            <v>0</v>
          </cell>
          <cell r="H98">
            <v>0</v>
          </cell>
          <cell r="I98">
            <v>0</v>
          </cell>
        </row>
        <row r="99">
          <cell r="B99" t="str">
            <v>VALLE DEL CAUCA</v>
          </cell>
          <cell r="C99">
            <v>159139211491</v>
          </cell>
          <cell r="D99">
            <v>0</v>
          </cell>
          <cell r="E99">
            <v>62416178138</v>
          </cell>
          <cell r="F99">
            <v>13608808772</v>
          </cell>
          <cell r="G99">
            <v>0</v>
          </cell>
          <cell r="H99">
            <v>0</v>
          </cell>
          <cell r="I99">
            <v>0</v>
          </cell>
        </row>
        <row r="100">
          <cell r="B100" t="str">
            <v>ARAUCA</v>
          </cell>
          <cell r="C100">
            <v>43160023818</v>
          </cell>
          <cell r="D100">
            <v>0</v>
          </cell>
          <cell r="E100">
            <v>14102218367</v>
          </cell>
          <cell r="F100">
            <v>1241805735</v>
          </cell>
          <cell r="G100">
            <v>0</v>
          </cell>
          <cell r="H100">
            <v>0</v>
          </cell>
          <cell r="I100">
            <v>0</v>
          </cell>
        </row>
        <row r="101">
          <cell r="B101" t="str">
            <v>CASANARE</v>
          </cell>
          <cell r="C101">
            <v>45560909427</v>
          </cell>
          <cell r="D101">
            <v>0</v>
          </cell>
          <cell r="E101">
            <v>14016766687</v>
          </cell>
          <cell r="F101">
            <v>1679645090</v>
          </cell>
          <cell r="G101">
            <v>0</v>
          </cell>
          <cell r="H101">
            <v>0</v>
          </cell>
          <cell r="I101">
            <v>0</v>
          </cell>
        </row>
        <row r="102">
          <cell r="B102" t="str">
            <v>PUTUMAYO</v>
          </cell>
          <cell r="C102">
            <v>45438783867</v>
          </cell>
          <cell r="D102">
            <v>0</v>
          </cell>
          <cell r="E102">
            <v>16792561462</v>
          </cell>
          <cell r="F102">
            <v>1807415787</v>
          </cell>
          <cell r="G102">
            <v>0</v>
          </cell>
          <cell r="H102">
            <v>0</v>
          </cell>
          <cell r="I102">
            <v>0</v>
          </cell>
        </row>
        <row r="103">
          <cell r="B103" t="str">
            <v>SAN ANDRES</v>
          </cell>
          <cell r="C103">
            <v>10150949503</v>
          </cell>
          <cell r="D103">
            <v>1933414086</v>
          </cell>
          <cell r="E103">
            <v>4143249896</v>
          </cell>
          <cell r="F103">
            <v>430615124</v>
          </cell>
          <cell r="G103">
            <v>63017033</v>
          </cell>
          <cell r="H103">
            <v>0</v>
          </cell>
          <cell r="I103">
            <v>0</v>
          </cell>
        </row>
        <row r="104">
          <cell r="B104" t="str">
            <v>AMAZONAS</v>
          </cell>
          <cell r="C104">
            <v>13413941973</v>
          </cell>
          <cell r="D104">
            <v>1245329865</v>
          </cell>
          <cell r="E104">
            <v>8909489863</v>
          </cell>
          <cell r="F104">
            <v>3284003878</v>
          </cell>
          <cell r="G104">
            <v>0</v>
          </cell>
          <cell r="H104">
            <v>1228715967</v>
          </cell>
          <cell r="I104">
            <v>0</v>
          </cell>
        </row>
        <row r="105">
          <cell r="B105" t="str">
            <v>GUAINIA</v>
          </cell>
          <cell r="C105">
            <v>11220135856</v>
          </cell>
          <cell r="D105">
            <v>682637961</v>
          </cell>
          <cell r="E105">
            <v>4595061410</v>
          </cell>
          <cell r="F105">
            <v>2237367136</v>
          </cell>
          <cell r="G105">
            <v>0</v>
          </cell>
          <cell r="H105">
            <v>670902254</v>
          </cell>
          <cell r="I105">
            <v>0</v>
          </cell>
        </row>
        <row r="106">
          <cell r="B106" t="str">
            <v>GUAVIARE</v>
          </cell>
          <cell r="C106">
            <v>14417175626</v>
          </cell>
          <cell r="D106">
            <v>0</v>
          </cell>
          <cell r="E106">
            <v>16064886134</v>
          </cell>
          <cell r="F106">
            <v>1401677206</v>
          </cell>
          <cell r="G106">
            <v>0</v>
          </cell>
          <cell r="H106">
            <v>0</v>
          </cell>
          <cell r="I106">
            <v>0</v>
          </cell>
        </row>
        <row r="107">
          <cell r="B107" t="str">
            <v>VAUPES</v>
          </cell>
          <cell r="C107">
            <v>10953467457</v>
          </cell>
          <cell r="D107">
            <v>309123758</v>
          </cell>
          <cell r="E107">
            <v>1874889910</v>
          </cell>
          <cell r="F107">
            <v>1451924070</v>
          </cell>
          <cell r="G107">
            <v>0</v>
          </cell>
          <cell r="H107">
            <v>154823597</v>
          </cell>
          <cell r="I107">
            <v>0</v>
          </cell>
        </row>
        <row r="108">
          <cell r="B108" t="str">
            <v>VICHADA</v>
          </cell>
          <cell r="C108">
            <v>13990831917</v>
          </cell>
          <cell r="D108">
            <v>0</v>
          </cell>
          <cell r="E108">
            <v>13242921795</v>
          </cell>
          <cell r="F108">
            <v>1926391225</v>
          </cell>
          <cell r="G108">
            <v>0</v>
          </cell>
          <cell r="H108">
            <v>0</v>
          </cell>
          <cell r="I108">
            <v>0</v>
          </cell>
        </row>
      </sheetData>
      <sheetData sheetId="23"/>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INGRESOS99"/>
      <sheetName val="proyecINGRESOS99 (det)"/>
      <sheetName val="proyecINGRESOS99 _det_"/>
    </sheetNames>
    <sheetDataSet>
      <sheetData sheetId="0" refreshError="1">
        <row r="1">
          <cell r="A1" t="str">
            <v>DETALLE DE LA COMPOSICION DEL PRESUPUESTO DE RENTAS DE LA NACION</v>
          </cell>
          <cell r="L1" t="str">
            <v>DETALLE DE LA COMPOSICION DEL PRESUPUESTO DE RENTAS DE LA NACION</v>
          </cell>
        </row>
        <row r="3">
          <cell r="A3" t="str">
            <v>Millones de pesos</v>
          </cell>
          <cell r="L3" t="str">
            <v>Millones de pesos</v>
          </cell>
        </row>
        <row r="4">
          <cell r="P4" t="str">
            <v>1998</v>
          </cell>
          <cell r="R4" t="str">
            <v>1999</v>
          </cell>
        </row>
        <row r="5">
          <cell r="E5" t="str">
            <v>1998</v>
          </cell>
          <cell r="F5" t="str">
            <v>1999</v>
          </cell>
          <cell r="H5">
            <v>1998</v>
          </cell>
          <cell r="I5">
            <v>1999</v>
          </cell>
          <cell r="P5" t="str">
            <v>APROPIACION</v>
          </cell>
          <cell r="Q5" t="str">
            <v>REESTIMACION</v>
          </cell>
          <cell r="R5" t="str">
            <v>PROYECTO</v>
          </cell>
          <cell r="S5" t="str">
            <v>Variación</v>
          </cell>
          <cell r="T5" t="str">
            <v>Variación</v>
          </cell>
        </row>
        <row r="6">
          <cell r="E6" t="str">
            <v>APROPIACION</v>
          </cell>
          <cell r="F6" t="str">
            <v>PROYECTO</v>
          </cell>
          <cell r="G6" t="str">
            <v>Variación</v>
          </cell>
          <cell r="H6" t="str">
            <v>PARTICIPACION %</v>
          </cell>
          <cell r="O6" t="str">
            <v xml:space="preserve"> </v>
          </cell>
          <cell r="P6" t="str">
            <v>VIGENTE</v>
          </cell>
          <cell r="Q6" t="str">
            <v xml:space="preserve">BASE </v>
          </cell>
          <cell r="R6" t="str">
            <v>PRESUPUESTO</v>
          </cell>
          <cell r="S6" t="str">
            <v>%</v>
          </cell>
          <cell r="T6" t="str">
            <v>%</v>
          </cell>
        </row>
        <row r="7">
          <cell r="D7" t="str">
            <v xml:space="preserve"> </v>
          </cell>
          <cell r="E7" t="str">
            <v>VIGENTE</v>
          </cell>
          <cell r="F7" t="str">
            <v>PRESUPUESTO</v>
          </cell>
          <cell r="G7" t="str">
            <v>%</v>
          </cell>
          <cell r="P7" t="str">
            <v>(A)</v>
          </cell>
          <cell r="Q7" t="str">
            <v>(B)</v>
          </cell>
          <cell r="R7" t="str">
            <v>(C)</v>
          </cell>
          <cell r="S7" t="str">
            <v>(D)=(C/A)</v>
          </cell>
          <cell r="T7" t="str">
            <v>(E)=(C/B)</v>
          </cell>
        </row>
        <row r="8">
          <cell r="A8" t="str">
            <v>CONCEPTOS</v>
          </cell>
          <cell r="L8" t="str">
            <v>CONCEPTOS</v>
          </cell>
        </row>
        <row r="10">
          <cell r="A10" t="str">
            <v>I.</v>
          </cell>
          <cell r="B10" t="str">
            <v>INGRESOS DEL PRESUPUESTO NACIONAL</v>
          </cell>
          <cell r="E10">
            <v>34366401.332317002</v>
          </cell>
          <cell r="F10">
            <v>39798591.996973999</v>
          </cell>
          <cell r="G10">
            <v>15.806690412908452</v>
          </cell>
          <cell r="H10">
            <v>100</v>
          </cell>
          <cell r="I10">
            <v>100</v>
          </cell>
          <cell r="L10" t="str">
            <v>I.</v>
          </cell>
          <cell r="M10" t="str">
            <v>INGRESOS DEL PRESUPUESTO NACIONAL</v>
          </cell>
          <cell r="P10">
            <v>34366401.332317002</v>
          </cell>
          <cell r="Q10">
            <v>34716620.206469998</v>
          </cell>
          <cell r="R10">
            <v>39798591.996973999</v>
          </cell>
          <cell r="S10">
            <v>15.806690412908452</v>
          </cell>
          <cell r="T10">
            <v>14.638440494149529</v>
          </cell>
        </row>
        <row r="12">
          <cell r="A12" t="str">
            <v>1.</v>
          </cell>
          <cell r="B12" t="str">
            <v>INGRESOS CORRIENTES</v>
          </cell>
          <cell r="E12">
            <v>14973958.125847001</v>
          </cell>
          <cell r="F12">
            <v>17813984</v>
          </cell>
          <cell r="G12">
            <v>18.966433926716707</v>
          </cell>
          <cell r="H12">
            <v>43.571504566484812</v>
          </cell>
          <cell r="I12">
            <v>44.760337253525066</v>
          </cell>
          <cell r="L12" t="str">
            <v>1.</v>
          </cell>
          <cell r="M12" t="str">
            <v>INGRESOS CORRIENTES</v>
          </cell>
          <cell r="P12">
            <v>14973958.125847001</v>
          </cell>
          <cell r="Q12">
            <v>15324177</v>
          </cell>
          <cell r="R12">
            <v>17813984</v>
          </cell>
          <cell r="S12">
            <v>18.966433926716707</v>
          </cell>
          <cell r="T12">
            <v>16.24757401327328</v>
          </cell>
        </row>
        <row r="14">
          <cell r="B14" t="str">
            <v>1.1.  INGRESOS TRIBUTARIOS</v>
          </cell>
          <cell r="E14">
            <v>14609453</v>
          </cell>
          <cell r="F14">
            <v>17369627.000000462</v>
          </cell>
          <cell r="G14">
            <v>18.893068754870313</v>
          </cell>
          <cell r="H14">
            <v>42.510860705865539</v>
          </cell>
          <cell r="I14">
            <v>43.643822880269546</v>
          </cell>
          <cell r="M14" t="str">
            <v>1.1.  INGRESOS TRIBUTARIOS</v>
          </cell>
          <cell r="P14">
            <v>14609453</v>
          </cell>
          <cell r="Q14">
            <v>14749077</v>
          </cell>
          <cell r="R14">
            <v>17369627.000000462</v>
          </cell>
          <cell r="S14">
            <v>18.893068754870313</v>
          </cell>
          <cell r="T14">
            <v>17.767552505153116</v>
          </cell>
        </row>
        <row r="15">
          <cell r="H15">
            <v>0</v>
          </cell>
          <cell r="I15">
            <v>0</v>
          </cell>
        </row>
        <row r="16">
          <cell r="B16" t="str">
            <v xml:space="preserve">        1.1.1. IMPUESTOS DIRECTOS</v>
          </cell>
          <cell r="E16">
            <v>5845082</v>
          </cell>
          <cell r="F16">
            <v>6285366</v>
          </cell>
          <cell r="G16">
            <v>7.5325547186506636</v>
          </cell>
          <cell r="H16">
            <v>17.008129374615326</v>
          </cell>
          <cell r="I16">
            <v>15.792935590479921</v>
          </cell>
          <cell r="M16" t="str">
            <v xml:space="preserve">        1.1.1. IMPUESTOS DIRECTOS</v>
          </cell>
          <cell r="P16">
            <v>5845082</v>
          </cell>
          <cell r="Q16">
            <v>5393900</v>
          </cell>
          <cell r="R16">
            <v>6285366</v>
          </cell>
          <cell r="S16">
            <v>7.5325547186506636</v>
          </cell>
          <cell r="T16">
            <v>16.527299356680693</v>
          </cell>
        </row>
        <row r="17">
          <cell r="B17" t="str">
            <v>NUMERAL 0001</v>
          </cell>
          <cell r="D17" t="str">
            <v>IMPUESTO SOBRE LA RENTA Y COMPLEMENTARIOS</v>
          </cell>
          <cell r="E17">
            <v>5845082</v>
          </cell>
          <cell r="F17">
            <v>6285366</v>
          </cell>
          <cell r="G17">
            <v>7.5325547186506636</v>
          </cell>
          <cell r="H17">
            <v>17.008129374615326</v>
          </cell>
          <cell r="I17">
            <v>15.792935590479921</v>
          </cell>
          <cell r="M17" t="str">
            <v>NUMERAL 0001</v>
          </cell>
          <cell r="O17" t="str">
            <v>IMPUESTO SOBRE LA RENTA Y COMPLEMENTARIOS</v>
          </cell>
          <cell r="P17">
            <v>5845082</v>
          </cell>
          <cell r="Q17">
            <v>5393900</v>
          </cell>
          <cell r="R17">
            <v>6285366</v>
          </cell>
          <cell r="S17">
            <v>7.5325547186506636</v>
          </cell>
          <cell r="T17">
            <v>16.527299356680693</v>
          </cell>
        </row>
        <row r="18">
          <cell r="H18">
            <v>0</v>
          </cell>
          <cell r="I18">
            <v>0</v>
          </cell>
        </row>
        <row r="19">
          <cell r="B19" t="str">
            <v xml:space="preserve">        1.1.2. IMPUESTOS INDIRECTOS</v>
          </cell>
          <cell r="E19">
            <v>8764371</v>
          </cell>
          <cell r="F19">
            <v>11084261.000000462</v>
          </cell>
          <cell r="G19">
            <v>26.469554974343978</v>
          </cell>
          <cell r="H19">
            <v>25.502731331250217</v>
          </cell>
          <cell r="I19">
            <v>27.850887289789622</v>
          </cell>
          <cell r="M19" t="str">
            <v xml:space="preserve">        1.1.2. IMPUESTOS INDIRECTOS</v>
          </cell>
          <cell r="P19">
            <v>8764371</v>
          </cell>
          <cell r="Q19">
            <v>9355177</v>
          </cell>
          <cell r="R19">
            <v>11084261.000000462</v>
          </cell>
          <cell r="S19">
            <v>26.469554974343978</v>
          </cell>
          <cell r="T19">
            <v>18.482643353519258</v>
          </cell>
        </row>
        <row r="20">
          <cell r="B20" t="str">
            <v xml:space="preserve">NUMERAL </v>
          </cell>
          <cell r="C20" t="str">
            <v>0001</v>
          </cell>
          <cell r="D20" t="str">
            <v>IMPUESTOS SOBRE ADUANAS Y RECARGOS</v>
          </cell>
          <cell r="E20">
            <v>1216470</v>
          </cell>
          <cell r="F20">
            <v>1646430.000000464</v>
          </cell>
          <cell r="G20">
            <v>35.344891366039775</v>
          </cell>
          <cell r="H20">
            <v>3.5397072513847201</v>
          </cell>
          <cell r="I20">
            <v>4.1369051451007284</v>
          </cell>
          <cell r="M20" t="str">
            <v xml:space="preserve">NUMERAL </v>
          </cell>
          <cell r="N20" t="str">
            <v>0001</v>
          </cell>
          <cell r="O20" t="str">
            <v>IMPUESTOS SOBRE ADUANAS Y RECARGOS</v>
          </cell>
          <cell r="P20">
            <v>1216470</v>
          </cell>
          <cell r="Q20">
            <v>1444000</v>
          </cell>
          <cell r="R20">
            <v>1646430.000000464</v>
          </cell>
          <cell r="S20">
            <v>35.344891366039775</v>
          </cell>
          <cell r="T20">
            <v>14.018698060973955</v>
          </cell>
        </row>
        <row r="21">
          <cell r="B21" t="str">
            <v xml:space="preserve">NUMERAL </v>
          </cell>
          <cell r="C21" t="str">
            <v>0002</v>
          </cell>
          <cell r="D21" t="str">
            <v>IMPUESTO A LAS VENTAS</v>
          </cell>
          <cell r="E21">
            <v>6695019</v>
          </cell>
          <cell r="F21">
            <v>8117919</v>
          </cell>
          <cell r="G21">
            <v>21.253113695420424</v>
          </cell>
          <cell r="H21">
            <v>19.481292019086766</v>
          </cell>
          <cell r="I21">
            <v>20.397503008692439</v>
          </cell>
          <cell r="M21" t="str">
            <v xml:space="preserve">NUMERAL </v>
          </cell>
          <cell r="N21" t="str">
            <v>0002</v>
          </cell>
          <cell r="O21" t="str">
            <v>IMPUESTO A LAS VENTAS</v>
          </cell>
          <cell r="P21">
            <v>6695019</v>
          </cell>
          <cell r="Q21">
            <v>6887200</v>
          </cell>
          <cell r="R21">
            <v>8117919</v>
          </cell>
          <cell r="S21">
            <v>21.253113695420424</v>
          </cell>
          <cell r="T21">
            <v>17.86965675455918</v>
          </cell>
        </row>
        <row r="22">
          <cell r="D22" t="str">
            <v>INTERNAS</v>
          </cell>
          <cell r="E22">
            <v>4687973</v>
          </cell>
          <cell r="F22">
            <v>5452433</v>
          </cell>
          <cell r="G22">
            <v>16.306834531683535</v>
          </cell>
          <cell r="H22">
            <v>13.641151875833996</v>
          </cell>
          <cell r="I22">
            <v>13.700065068670177</v>
          </cell>
          <cell r="O22" t="str">
            <v>INTERNAS</v>
          </cell>
          <cell r="P22">
            <v>4687973</v>
          </cell>
          <cell r="Q22">
            <v>4549400</v>
          </cell>
          <cell r="R22">
            <v>5452433</v>
          </cell>
          <cell r="S22">
            <v>16.306834531683535</v>
          </cell>
          <cell r="T22">
            <v>19.849496636919149</v>
          </cell>
        </row>
        <row r="23">
          <cell r="D23" t="str">
            <v>EXTERNAS</v>
          </cell>
          <cell r="E23">
            <v>2007046</v>
          </cell>
          <cell r="F23">
            <v>2665486</v>
          </cell>
          <cell r="G23">
            <v>32.806422971870106</v>
          </cell>
          <cell r="H23">
            <v>5.8401401432527695</v>
          </cell>
          <cell r="I23">
            <v>6.6974379400222617</v>
          </cell>
          <cell r="O23" t="str">
            <v>EXTERNAS</v>
          </cell>
          <cell r="P23">
            <v>2007046</v>
          </cell>
          <cell r="Q23">
            <v>2337800</v>
          </cell>
          <cell r="R23">
            <v>2665486</v>
          </cell>
          <cell r="S23">
            <v>32.806422971870106</v>
          </cell>
          <cell r="T23">
            <v>14.016853451963375</v>
          </cell>
        </row>
        <row r="24">
          <cell r="B24" t="str">
            <v xml:space="preserve">NUMERAL </v>
          </cell>
          <cell r="C24" t="str">
            <v>0003</v>
          </cell>
          <cell r="D24" t="str">
            <v>IMPUESTO A LA GASOLINA Y ACPM</v>
          </cell>
          <cell r="E24">
            <v>690540</v>
          </cell>
          <cell r="F24">
            <v>917324</v>
          </cell>
          <cell r="G24">
            <v>32.841544298664815</v>
          </cell>
          <cell r="H24">
            <v>2.0093462603855454</v>
          </cell>
          <cell r="I24">
            <v>2.3049157117662524</v>
          </cell>
          <cell r="M24" t="str">
            <v xml:space="preserve">NUMERAL </v>
          </cell>
          <cell r="N24" t="str">
            <v>0003</v>
          </cell>
          <cell r="O24" t="str">
            <v>IMPUESTO A LA GASOLINA Y ACPM</v>
          </cell>
          <cell r="P24">
            <v>690540</v>
          </cell>
          <cell r="Q24">
            <v>691000</v>
          </cell>
          <cell r="R24">
            <v>917324</v>
          </cell>
          <cell r="S24">
            <v>32.841544298664815</v>
          </cell>
          <cell r="T24">
            <v>32.753111432706227</v>
          </cell>
        </row>
        <row r="25">
          <cell r="B25" t="str">
            <v xml:space="preserve">NUMERAL </v>
          </cell>
          <cell r="C25" t="str">
            <v>0005</v>
          </cell>
          <cell r="D25" t="str">
            <v>IMPUESTO DE TIMBRE NACIONAL</v>
          </cell>
          <cell r="E25">
            <v>138600</v>
          </cell>
          <cell r="F25">
            <v>371608</v>
          </cell>
          <cell r="G25">
            <v>168.11544011544009</v>
          </cell>
          <cell r="H25">
            <v>0.40330088291690069</v>
          </cell>
          <cell r="I25">
            <v>0.93372147443872999</v>
          </cell>
          <cell r="M25" t="str">
            <v xml:space="preserve">NUMERAL </v>
          </cell>
          <cell r="N25" t="str">
            <v>0005</v>
          </cell>
          <cell r="O25" t="str">
            <v>IMPUESTO DE TIMBRE NACIONAL</v>
          </cell>
          <cell r="P25">
            <v>138600</v>
          </cell>
          <cell r="Q25">
            <v>310100</v>
          </cell>
          <cell r="R25">
            <v>371608</v>
          </cell>
          <cell r="S25">
            <v>168.11544011544009</v>
          </cell>
          <cell r="T25">
            <v>19.834891970332148</v>
          </cell>
        </row>
        <row r="26">
          <cell r="D26" t="str">
            <v>OTROS IMPUESTOS INDIRECTOS</v>
          </cell>
          <cell r="E26">
            <v>23742</v>
          </cell>
          <cell r="F26">
            <v>30980</v>
          </cell>
          <cell r="G26">
            <v>30.486058461797661</v>
          </cell>
          <cell r="H26">
            <v>6.9084917476284674E-2</v>
          </cell>
          <cell r="I26">
            <v>7.7841949791478793E-2</v>
          </cell>
          <cell r="O26" t="str">
            <v>OTROS IMPUESTOS INDIRECTOS</v>
          </cell>
          <cell r="P26">
            <v>23742</v>
          </cell>
          <cell r="Q26">
            <v>22877</v>
          </cell>
          <cell r="R26">
            <v>30980</v>
          </cell>
          <cell r="S26">
            <v>30.486058461797661</v>
          </cell>
          <cell r="T26">
            <v>35.419854001835915</v>
          </cell>
        </row>
        <row r="27">
          <cell r="B27" t="str">
            <v xml:space="preserve">NUMERAL </v>
          </cell>
          <cell r="C27" t="str">
            <v>0004</v>
          </cell>
          <cell r="D27" t="str">
            <v>IMPUESTO 5% PASAJES INTERNACIONALES</v>
          </cell>
          <cell r="E27">
            <v>8559.2999999999993</v>
          </cell>
          <cell r="H27">
            <v>2.4906011884203664E-2</v>
          </cell>
          <cell r="I27">
            <v>0</v>
          </cell>
          <cell r="M27" t="str">
            <v xml:space="preserve">NUMERAL </v>
          </cell>
          <cell r="N27" t="str">
            <v>0004</v>
          </cell>
          <cell r="O27" t="str">
            <v>IMPUESTO 5% PASAJES INTERNACIONALES</v>
          </cell>
          <cell r="P27">
            <v>8559.2999999999993</v>
          </cell>
        </row>
        <row r="28">
          <cell r="B28" t="str">
            <v xml:space="preserve">NUMERAL </v>
          </cell>
          <cell r="C28" t="str">
            <v>0006</v>
          </cell>
          <cell r="D28" t="str">
            <v>IMPUESTO DE TIMBRE NACIONAL SOBRE SALIDAS AL EXT.</v>
          </cell>
          <cell r="E28">
            <v>13405.7</v>
          </cell>
          <cell r="F28">
            <v>27666</v>
          </cell>
          <cell r="G28">
            <v>106.37490022900704</v>
          </cell>
          <cell r="H28">
            <v>3.9008157619906898E-2</v>
          </cell>
          <cell r="I28">
            <v>6.9515022044256053E-2</v>
          </cell>
          <cell r="M28" t="str">
            <v xml:space="preserve">NUMERAL </v>
          </cell>
          <cell r="N28" t="str">
            <v>0006</v>
          </cell>
          <cell r="O28" t="str">
            <v>IMPUESTO DE TIMBRE NACIONAL SOBRE SALIDAS AL EXT.</v>
          </cell>
          <cell r="P28">
            <v>13405.7</v>
          </cell>
          <cell r="Q28">
            <v>21100</v>
          </cell>
          <cell r="R28">
            <v>27666</v>
          </cell>
          <cell r="S28">
            <v>106.37490022900704</v>
          </cell>
          <cell r="T28">
            <v>31.118483412322284</v>
          </cell>
        </row>
        <row r="29">
          <cell r="B29" t="str">
            <v xml:space="preserve">NUMERAL </v>
          </cell>
          <cell r="C29" t="str">
            <v>0007</v>
          </cell>
          <cell r="D29" t="str">
            <v>IMPUESTO AL ORO Y AL PLATINO</v>
          </cell>
          <cell r="E29">
            <v>1777</v>
          </cell>
          <cell r="F29">
            <v>3314</v>
          </cell>
          <cell r="G29">
            <v>86.494091164884651</v>
          </cell>
          <cell r="H29">
            <v>5.1707479721741162E-3</v>
          </cell>
          <cell r="I29">
            <v>8.3269277472227485E-3</v>
          </cell>
          <cell r="M29" t="str">
            <v xml:space="preserve">NUMERAL </v>
          </cell>
          <cell r="N29" t="str">
            <v>0007</v>
          </cell>
          <cell r="O29" t="str">
            <v>IMPUESTO AL ORO Y AL PLATINO</v>
          </cell>
          <cell r="P29">
            <v>1777</v>
          </cell>
          <cell r="Q29">
            <v>1777</v>
          </cell>
          <cell r="R29">
            <v>3314</v>
          </cell>
          <cell r="S29">
            <v>86.494091164884651</v>
          </cell>
          <cell r="T29">
            <v>86.494091164884651</v>
          </cell>
        </row>
        <row r="30">
          <cell r="B30" t="str">
            <v xml:space="preserve">NUMERAL </v>
          </cell>
          <cell r="C30" t="str">
            <v>0008</v>
          </cell>
          <cell r="D30" t="str">
            <v>OTROS</v>
          </cell>
          <cell r="E30">
            <v>0</v>
          </cell>
          <cell r="G30" t="e">
            <v>#DIV/0!</v>
          </cell>
          <cell r="H30">
            <v>0</v>
          </cell>
          <cell r="I30">
            <v>0</v>
          </cell>
          <cell r="M30" t="str">
            <v xml:space="preserve">NUMERAL </v>
          </cell>
          <cell r="N30" t="str">
            <v>0008</v>
          </cell>
          <cell r="O30" t="str">
            <v>OTROS</v>
          </cell>
          <cell r="P30">
            <v>0</v>
          </cell>
          <cell r="S30" t="e">
            <v>#DIV/0!</v>
          </cell>
          <cell r="T30" t="e">
            <v>#DIV/0!</v>
          </cell>
        </row>
        <row r="31">
          <cell r="H31">
            <v>0</v>
          </cell>
          <cell r="I31">
            <v>0</v>
          </cell>
        </row>
        <row r="32">
          <cell r="B32" t="str">
            <v>1.2</v>
          </cell>
          <cell r="C32" t="str">
            <v>INGRESOS NO TRIBUTARIOS</v>
          </cell>
          <cell r="E32">
            <v>364505.12584699999</v>
          </cell>
          <cell r="F32">
            <v>444356.99999953806</v>
          </cell>
          <cell r="G32">
            <v>21.906927637021955</v>
          </cell>
          <cell r="H32">
            <v>1.0606438606192721</v>
          </cell>
          <cell r="I32">
            <v>1.1165143732555256</v>
          </cell>
          <cell r="M32" t="str">
            <v>1.2</v>
          </cell>
          <cell r="N32" t="str">
            <v>INGRESOS NO TRIBUTARIOS</v>
          </cell>
          <cell r="P32">
            <v>364505.12584699999</v>
          </cell>
          <cell r="Q32">
            <v>575100</v>
          </cell>
          <cell r="R32">
            <v>444356.99999953806</v>
          </cell>
          <cell r="S32">
            <v>21.906927637021955</v>
          </cell>
          <cell r="T32">
            <v>-22.733959311504425</v>
          </cell>
        </row>
        <row r="33">
          <cell r="C33" t="str">
            <v>1.2.1.</v>
          </cell>
          <cell r="D33" t="str">
            <v>TASAS Y MULTAS</v>
          </cell>
          <cell r="E33">
            <v>364505.12584699999</v>
          </cell>
          <cell r="F33">
            <v>444356.99999953806</v>
          </cell>
          <cell r="G33">
            <v>21.906927637021955</v>
          </cell>
          <cell r="H33">
            <v>1.0606438606192721</v>
          </cell>
          <cell r="I33">
            <v>1.1165143732555256</v>
          </cell>
          <cell r="N33" t="str">
            <v>1.2.1.</v>
          </cell>
          <cell r="O33" t="str">
            <v>TASAS Y MULTAS</v>
          </cell>
          <cell r="P33">
            <v>364505.12584699999</v>
          </cell>
          <cell r="Q33">
            <v>575100</v>
          </cell>
          <cell r="R33">
            <v>444356.99999953806</v>
          </cell>
          <cell r="S33">
            <v>21.906927637021955</v>
          </cell>
          <cell r="T33">
            <v>-22.733959311504425</v>
          </cell>
        </row>
        <row r="34">
          <cell r="B34" t="str">
            <v xml:space="preserve">NUMERAL </v>
          </cell>
          <cell r="C34" t="str">
            <v>0002</v>
          </cell>
          <cell r="D34" t="str">
            <v>OTRAS TASAS, MULTAS Y CONTRIBUCIONES NO ESPECIFICADAS</v>
          </cell>
          <cell r="E34">
            <v>11595.076499999999</v>
          </cell>
          <cell r="F34">
            <v>60326</v>
          </cell>
          <cell r="G34">
            <v>420.27254843898618</v>
          </cell>
          <cell r="H34">
            <v>3.3739571355981289E-2</v>
          </cell>
          <cell r="I34">
            <v>0.15157822669853938</v>
          </cell>
          <cell r="M34" t="str">
            <v xml:space="preserve">NUMERAL </v>
          </cell>
          <cell r="N34" t="str">
            <v>0002</v>
          </cell>
          <cell r="O34" t="str">
            <v>OTRAS TASAS, MULTAS Y CONTRIBUCIONES NO ESPECIFICADAS</v>
          </cell>
          <cell r="P34">
            <v>11595.076499999999</v>
          </cell>
          <cell r="Q34">
            <v>11500</v>
          </cell>
          <cell r="R34">
            <v>60326</v>
          </cell>
          <cell r="S34">
            <v>420.27254843898618</v>
          </cell>
          <cell r="T34">
            <v>424.57391304347823</v>
          </cell>
        </row>
        <row r="35">
          <cell r="B35" t="str">
            <v xml:space="preserve">NUMERAL </v>
          </cell>
          <cell r="C35" t="str">
            <v>0003</v>
          </cell>
          <cell r="D35" t="str">
            <v>CONTRIBUCION ESPECIAL POR EXPLOTACION O EXPORTACION</v>
          </cell>
          <cell r="H35">
            <v>0</v>
          </cell>
          <cell r="I35">
            <v>0</v>
          </cell>
          <cell r="M35" t="str">
            <v xml:space="preserve">NUMERAL </v>
          </cell>
          <cell r="N35" t="str">
            <v>0003</v>
          </cell>
          <cell r="O35" t="str">
            <v>CONTRIBUCION ESPECIAL POR EXPLOTACION O EXPORTACION</v>
          </cell>
        </row>
        <row r="36">
          <cell r="D36" t="str">
            <v>DE PETROLEO CRUDO, GAS LIBRE, CARBON Y FERRONIQUEL</v>
          </cell>
          <cell r="E36">
            <v>164620</v>
          </cell>
          <cell r="F36">
            <v>34844.999999538064</v>
          </cell>
          <cell r="G36">
            <v>-78.833070101118906</v>
          </cell>
          <cell r="H36">
            <v>0.47901436757417171</v>
          </cell>
          <cell r="I36">
            <v>8.7553348626472599E-2</v>
          </cell>
          <cell r="O36" t="str">
            <v>DE PETROLEO CRUDO, GAS LIBRE, CARBON Y FERRONIQUEL</v>
          </cell>
          <cell r="P36">
            <v>164620</v>
          </cell>
          <cell r="Q36">
            <v>75600</v>
          </cell>
          <cell r="R36">
            <v>34844.999999538064</v>
          </cell>
          <cell r="S36">
            <v>-78.833070101118906</v>
          </cell>
          <cell r="T36">
            <v>-53.908730159341189</v>
          </cell>
        </row>
        <row r="37">
          <cell r="B37" t="str">
            <v xml:space="preserve">NUMERAL </v>
          </cell>
          <cell r="C37" t="str">
            <v>0004</v>
          </cell>
          <cell r="D37" t="str">
            <v>CONTRIBUCION ESPECIAL DEL 5% SOBRE LOS CONTRATOS DE</v>
          </cell>
          <cell r="E37">
            <v>0</v>
          </cell>
          <cell r="H37">
            <v>0</v>
          </cell>
          <cell r="I37">
            <v>0</v>
          </cell>
          <cell r="M37" t="str">
            <v xml:space="preserve">NUMERAL </v>
          </cell>
          <cell r="N37" t="str">
            <v>0004</v>
          </cell>
          <cell r="O37" t="str">
            <v>CONTRIBUCION ESPECIAL DEL 5% SOBRE LOS CONTRATOS DE</v>
          </cell>
          <cell r="P37">
            <v>0</v>
          </cell>
        </row>
        <row r="38">
          <cell r="D38" t="str">
            <v>OBRAS PUBLICAS DEL ORDEN NACIONAL, LEY 104 DE 1993</v>
          </cell>
          <cell r="E38">
            <v>28326.2441</v>
          </cell>
          <cell r="H38">
            <v>8.2424237050863283E-2</v>
          </cell>
          <cell r="I38">
            <v>0</v>
          </cell>
          <cell r="O38" t="str">
            <v>OBRAS PUBLICAS DEL ORDEN NACIONAL, LEY 104 DE 1993</v>
          </cell>
          <cell r="P38">
            <v>28326.2441</v>
          </cell>
          <cell r="Q38">
            <v>28300</v>
          </cell>
        </row>
        <row r="39">
          <cell r="B39" t="str">
            <v xml:space="preserve">NUMERAL </v>
          </cell>
          <cell r="C39" t="str">
            <v>0005</v>
          </cell>
          <cell r="D39" t="str">
            <v>FONDO DE RECURSOS DEL SUPERAVIT DE LA NACION</v>
          </cell>
          <cell r="E39">
            <v>138439.12584699999</v>
          </cell>
          <cell r="F39">
            <v>151520</v>
          </cell>
          <cell r="G39">
            <v>9.4488274705351039</v>
          </cell>
          <cell r="H39">
            <v>0.40283276828527437</v>
          </cell>
          <cell r="I39">
            <v>0.38071698619770394</v>
          </cell>
          <cell r="M39" t="str">
            <v xml:space="preserve">NUMERAL </v>
          </cell>
          <cell r="N39" t="str">
            <v>0005</v>
          </cell>
          <cell r="O39" t="str">
            <v>FONDO DE RECURSOS DEL SUPERAVIT DE LA NACION</v>
          </cell>
          <cell r="P39">
            <v>138439.12584699999</v>
          </cell>
          <cell r="Q39">
            <v>138400</v>
          </cell>
          <cell r="R39">
            <v>151520</v>
          </cell>
          <cell r="S39">
            <v>9.4488274705351039</v>
          </cell>
          <cell r="T39">
            <v>9.479768786127174</v>
          </cell>
        </row>
        <row r="40">
          <cell r="B40" t="str">
            <v xml:space="preserve">NUMERAL </v>
          </cell>
          <cell r="C40" t="str">
            <v>0006</v>
          </cell>
          <cell r="D40" t="str">
            <v>CONCESION SOCIEDADES PORTUARIAS</v>
          </cell>
          <cell r="E40">
            <v>21524.679400000001</v>
          </cell>
          <cell r="F40">
            <v>17764</v>
          </cell>
          <cell r="G40">
            <v>-17.47147695031407</v>
          </cell>
          <cell r="H40">
            <v>6.2632916352981433E-2</v>
          </cell>
          <cell r="I40">
            <v>4.4634744870749817E-2</v>
          </cell>
          <cell r="M40" t="str">
            <v xml:space="preserve">NUMERAL </v>
          </cell>
          <cell r="N40" t="str">
            <v>0006</v>
          </cell>
          <cell r="O40" t="str">
            <v>CONCESION SOCIEDADES PORTUARIAS</v>
          </cell>
          <cell r="P40">
            <v>21524.679400000001</v>
          </cell>
          <cell r="Q40">
            <v>21300</v>
          </cell>
          <cell r="R40">
            <v>17764</v>
          </cell>
          <cell r="S40">
            <v>-17.47147695031407</v>
          </cell>
          <cell r="T40">
            <v>-16.600938967136148</v>
          </cell>
        </row>
        <row r="41">
          <cell r="B41" t="str">
            <v xml:space="preserve">NUMERAL </v>
          </cell>
          <cell r="C41" t="str">
            <v>0007</v>
          </cell>
          <cell r="D41" t="str">
            <v xml:space="preserve"> CONCESION LARGA DISTANCIA</v>
          </cell>
          <cell r="F41">
            <v>179902</v>
          </cell>
          <cell r="H41">
            <v>0</v>
          </cell>
          <cell r="I41">
            <v>0.45203106686206002</v>
          </cell>
          <cell r="M41" t="str">
            <v xml:space="preserve">NUMERAL </v>
          </cell>
          <cell r="N41" t="str">
            <v>0007</v>
          </cell>
          <cell r="O41" t="str">
            <v xml:space="preserve"> CONCESION LARGA DISTANCIA</v>
          </cell>
          <cell r="Q41">
            <v>300000</v>
          </cell>
          <cell r="R41">
            <v>179902</v>
          </cell>
          <cell r="T41">
            <v>-40.032666666666671</v>
          </cell>
        </row>
        <row r="42">
          <cell r="H42">
            <v>0</v>
          </cell>
          <cell r="I42">
            <v>0</v>
          </cell>
        </row>
        <row r="43">
          <cell r="A43" t="str">
            <v>2.</v>
          </cell>
          <cell r="B43" t="str">
            <v>RECURSOS DE CAPITAL</v>
          </cell>
          <cell r="E43">
            <v>16847606.002560999</v>
          </cell>
          <cell r="F43">
            <v>19182007.865153998</v>
          </cell>
          <cell r="G43">
            <v>13.855985605540312</v>
          </cell>
          <cell r="H43">
            <v>49.023480345374651</v>
          </cell>
          <cell r="I43">
            <v>48.197704749485766</v>
          </cell>
          <cell r="L43" t="str">
            <v>2.</v>
          </cell>
          <cell r="M43" t="str">
            <v>RECURSOS DE CAPITAL</v>
          </cell>
          <cell r="P43">
            <v>16847606.002560999</v>
          </cell>
          <cell r="Q43">
            <v>16847606.002560999</v>
          </cell>
          <cell r="R43">
            <v>19182007.865153998</v>
          </cell>
          <cell r="S43">
            <v>13.855985605540312</v>
          </cell>
          <cell r="T43">
            <v>13.855985605540312</v>
          </cell>
        </row>
        <row r="44">
          <cell r="H44">
            <v>0</v>
          </cell>
          <cell r="I44">
            <v>0</v>
          </cell>
        </row>
        <row r="45">
          <cell r="B45" t="str">
            <v>2.5. RECURSOS DEL CREDITO EXTERNO</v>
          </cell>
          <cell r="E45">
            <v>3352906.6945369998</v>
          </cell>
          <cell r="F45">
            <v>5299805.9730000002</v>
          </cell>
          <cell r="G45">
            <v>58.066014232819143</v>
          </cell>
          <cell r="H45">
            <v>9.7563508675668036</v>
          </cell>
          <cell r="I45">
            <v>13.316566509194494</v>
          </cell>
          <cell r="M45" t="str">
            <v>2.5. RECURSOS DEL CREDITO EXTERNO</v>
          </cell>
          <cell r="P45">
            <v>3352906.6945369998</v>
          </cell>
          <cell r="Q45">
            <v>3352906.6945369998</v>
          </cell>
          <cell r="R45">
            <v>5299805.9730000002</v>
          </cell>
          <cell r="S45">
            <v>58.066014232819143</v>
          </cell>
          <cell r="T45">
            <v>58.066014232819143</v>
          </cell>
        </row>
        <row r="46">
          <cell r="B46" t="str">
            <v>2.6. RECURSOS DEL CREDITO INTERNO</v>
          </cell>
          <cell r="E46">
            <v>10983664.808024</v>
          </cell>
          <cell r="F46">
            <v>9735498.8921539988</v>
          </cell>
          <cell r="G46">
            <v>-11.363838369850532</v>
          </cell>
          <cell r="H46">
            <v>31.960474132318691</v>
          </cell>
          <cell r="I46">
            <v>24.461917881150715</v>
          </cell>
          <cell r="M46" t="str">
            <v>2.6. RECURSOS DEL CREDITO INTERNO</v>
          </cell>
          <cell r="P46">
            <v>10983664.808024</v>
          </cell>
          <cell r="Q46">
            <v>10983664.808024</v>
          </cell>
          <cell r="R46">
            <v>9735498.8921539988</v>
          </cell>
          <cell r="S46">
            <v>-11.363838369850532</v>
          </cell>
          <cell r="T46">
            <v>-11.363838369850532</v>
          </cell>
        </row>
        <row r="47">
          <cell r="B47" t="str">
            <v>2.7. OTROS RECURSOS DE CAPITAL</v>
          </cell>
          <cell r="E47">
            <v>2511034.5</v>
          </cell>
          <cell r="F47">
            <v>4146703</v>
          </cell>
          <cell r="G47">
            <v>65.13922847336427</v>
          </cell>
          <cell r="H47">
            <v>7.3066553454891654</v>
          </cell>
          <cell r="I47">
            <v>10.419220359140558</v>
          </cell>
          <cell r="M47" t="str">
            <v>2.7. OTROS RECURSOS DE CAPITAL</v>
          </cell>
          <cell r="P47">
            <v>2511034.5</v>
          </cell>
          <cell r="Q47">
            <v>2511034.5</v>
          </cell>
          <cell r="R47">
            <v>4146703</v>
          </cell>
          <cell r="S47">
            <v>65.13922847336427</v>
          </cell>
          <cell r="T47">
            <v>65.13922847336427</v>
          </cell>
        </row>
        <row r="48">
          <cell r="B48" t="str">
            <v>NUMERAL 0001</v>
          </cell>
          <cell r="D48" t="str">
            <v>RECUPERACION DE CARTERA</v>
          </cell>
          <cell r="E48">
            <v>141600</v>
          </cell>
          <cell r="F48">
            <v>214023</v>
          </cell>
          <cell r="G48">
            <v>51.146186440677965</v>
          </cell>
          <cell r="H48">
            <v>0.41203033925709337</v>
          </cell>
          <cell r="I48">
            <v>0.53776525565596089</v>
          </cell>
          <cell r="M48" t="str">
            <v>NUMERAL 0001</v>
          </cell>
          <cell r="O48" t="str">
            <v>RECUPERACION DE CARTERA</v>
          </cell>
          <cell r="P48">
            <v>141600</v>
          </cell>
          <cell r="Q48">
            <v>141600</v>
          </cell>
          <cell r="R48">
            <v>214023</v>
          </cell>
          <cell r="S48">
            <v>51.146186440677965</v>
          </cell>
          <cell r="T48">
            <v>51.146186440677965</v>
          </cell>
        </row>
        <row r="49">
          <cell r="B49" t="str">
            <v>NUMERAL 0002</v>
          </cell>
          <cell r="D49" t="str">
            <v>RENDIMIENTOS FINANCIEROS</v>
          </cell>
          <cell r="E49">
            <v>320600</v>
          </cell>
          <cell r="F49">
            <v>179500</v>
          </cell>
          <cell r="G49">
            <v>-44.011228945726764</v>
          </cell>
          <cell r="H49">
            <v>0.93288790088858853</v>
          </cell>
          <cell r="I49">
            <v>0.45102098087703174</v>
          </cell>
          <cell r="M49" t="str">
            <v>NUMERAL 0002</v>
          </cell>
          <cell r="O49" t="str">
            <v>RENDIMIENTOS FINANCIEROS</v>
          </cell>
          <cell r="P49">
            <v>320600</v>
          </cell>
          <cell r="Q49">
            <v>320600</v>
          </cell>
          <cell r="R49">
            <v>179500</v>
          </cell>
          <cell r="S49">
            <v>-44.011228945726764</v>
          </cell>
          <cell r="T49">
            <v>-44.011228945726764</v>
          </cell>
        </row>
        <row r="50">
          <cell r="B50" t="str">
            <v>NUMERAL 0003</v>
          </cell>
          <cell r="D50" t="str">
            <v>DONACIONES</v>
          </cell>
          <cell r="E50">
            <v>13171.37456</v>
          </cell>
          <cell r="F50">
            <v>2270</v>
          </cell>
          <cell r="G50">
            <v>-82.765656009102216</v>
          </cell>
          <cell r="H50">
            <v>3.832631305394809E-2</v>
          </cell>
          <cell r="I50">
            <v>5.7037193681942176E-3</v>
          </cell>
          <cell r="M50" t="str">
            <v>NUMERAL 0003</v>
          </cell>
          <cell r="O50" t="str">
            <v>DONACIONES</v>
          </cell>
          <cell r="P50">
            <v>13171.37456</v>
          </cell>
          <cell r="Q50">
            <v>13171.37456</v>
          </cell>
          <cell r="R50">
            <v>2270</v>
          </cell>
          <cell r="S50">
            <v>-82.765656009102216</v>
          </cell>
          <cell r="T50">
            <v>-82.765656009102216</v>
          </cell>
        </row>
        <row r="51">
          <cell r="B51" t="str">
            <v>NUMERAL 0004</v>
          </cell>
          <cell r="D51" t="str">
            <v>DIFERENCIAL CAMBIARIO</v>
          </cell>
          <cell r="F51">
            <v>0</v>
          </cell>
          <cell r="H51">
            <v>0</v>
          </cell>
          <cell r="I51">
            <v>0</v>
          </cell>
          <cell r="M51" t="str">
            <v>NUMERAL 0004</v>
          </cell>
          <cell r="O51" t="str">
            <v>DIFERENCIAL CAMBIARIO</v>
          </cell>
          <cell r="R51">
            <v>0</v>
          </cell>
        </row>
        <row r="52">
          <cell r="B52" t="str">
            <v>NUMERAL 0005</v>
          </cell>
          <cell r="D52" t="str">
            <v>ENAJENACION DE ACTIVOS</v>
          </cell>
          <cell r="E52">
            <v>995800</v>
          </cell>
          <cell r="F52">
            <v>2162600</v>
          </cell>
          <cell r="G52">
            <v>117.17212291624826</v>
          </cell>
          <cell r="H52">
            <v>2.8975975411879489</v>
          </cell>
          <cell r="I52">
            <v>5.4338605751792137</v>
          </cell>
          <cell r="M52" t="str">
            <v>NUMERAL 0005</v>
          </cell>
          <cell r="O52" t="str">
            <v>ENAJENACION DE ACTIVOS</v>
          </cell>
          <cell r="P52">
            <v>995800</v>
          </cell>
          <cell r="Q52">
            <v>995800</v>
          </cell>
          <cell r="R52">
            <v>2162600</v>
          </cell>
          <cell r="S52">
            <v>117.17212291624826</v>
          </cell>
          <cell r="T52">
            <v>117.17212291624826</v>
          </cell>
        </row>
        <row r="53">
          <cell r="B53" t="str">
            <v>NUMERAL 0006</v>
          </cell>
          <cell r="C53" t="str">
            <v>0009</v>
          </cell>
          <cell r="D53" t="str">
            <v>REINTEGROS Y OTROS RECURSOS NO APROPIADOS</v>
          </cell>
          <cell r="E53">
            <v>234963.12544</v>
          </cell>
          <cell r="F53">
            <v>190000</v>
          </cell>
          <cell r="G53">
            <v>-19.136247594511058</v>
          </cell>
          <cell r="H53">
            <v>0.68370011502789674</v>
          </cell>
          <cell r="I53">
            <v>0.47740382376956003</v>
          </cell>
          <cell r="M53" t="str">
            <v>NUMERAL 0006</v>
          </cell>
          <cell r="N53" t="str">
            <v>0009</v>
          </cell>
          <cell r="O53" t="str">
            <v>REINTEGROS Y OTROS RECURSOS NO APROPIADOS</v>
          </cell>
          <cell r="P53">
            <v>234963.12544</v>
          </cell>
          <cell r="Q53">
            <v>234963.12544</v>
          </cell>
          <cell r="R53">
            <v>190000</v>
          </cell>
          <cell r="S53">
            <v>-19.136247594511058</v>
          </cell>
          <cell r="T53">
            <v>-19.136247594511058</v>
          </cell>
        </row>
        <row r="54">
          <cell r="B54" t="str">
            <v>NUMERAL 0010</v>
          </cell>
          <cell r="D54" t="str">
            <v>SUPERAVIT DE LA NACION</v>
          </cell>
          <cell r="F54">
            <v>335010</v>
          </cell>
          <cell r="H54">
            <v>0</v>
          </cell>
          <cell r="I54">
            <v>0.84176344737389652</v>
          </cell>
          <cell r="M54" t="str">
            <v>NUMERAL 0010</v>
          </cell>
          <cell r="O54" t="str">
            <v>SUPERAVIT DE LA NACION</v>
          </cell>
          <cell r="R54">
            <v>335010</v>
          </cell>
        </row>
        <row r="55">
          <cell r="B55" t="str">
            <v>NUMERAL 0011</v>
          </cell>
          <cell r="D55" t="str">
            <v xml:space="preserve">EXCEDENTES FINANCIEROS ENTIDADES DESCENTRALIZADAS </v>
          </cell>
          <cell r="E55">
            <v>804900</v>
          </cell>
          <cell r="F55">
            <v>1063300</v>
          </cell>
          <cell r="G55">
            <v>32.103366877873029</v>
          </cell>
          <cell r="H55">
            <v>2.3421131360736895</v>
          </cell>
          <cell r="I55">
            <v>2.6717025569167014</v>
          </cell>
          <cell r="M55" t="str">
            <v>NUMERAL 0011</v>
          </cell>
          <cell r="O55" t="str">
            <v xml:space="preserve">EXCEDENTES FINANCIEROS ENTIDADES DESCENTRALIZADAS </v>
          </cell>
          <cell r="P55">
            <v>804900</v>
          </cell>
          <cell r="Q55">
            <v>804900</v>
          </cell>
          <cell r="R55">
            <v>1063300</v>
          </cell>
          <cell r="S55">
            <v>32.103366877873029</v>
          </cell>
          <cell r="T55">
            <v>32.103366877873029</v>
          </cell>
        </row>
        <row r="56">
          <cell r="D56" t="str">
            <v>DEL ORDEN NACIONAL</v>
          </cell>
          <cell r="F56">
            <v>0</v>
          </cell>
          <cell r="H56">
            <v>0</v>
          </cell>
          <cell r="I56">
            <v>0</v>
          </cell>
          <cell r="O56" t="str">
            <v>DEL ORDEN NACIONAL</v>
          </cell>
          <cell r="R56">
            <v>0</v>
          </cell>
        </row>
        <row r="57">
          <cell r="H57">
            <v>0</v>
          </cell>
          <cell r="I57">
            <v>0</v>
          </cell>
        </row>
        <row r="58">
          <cell r="A58">
            <v>3</v>
          </cell>
          <cell r="B58" t="str">
            <v>RENTAS PARAFISCALES</v>
          </cell>
          <cell r="E58">
            <v>742831.93553000002</v>
          </cell>
          <cell r="F58">
            <v>495721.437148</v>
          </cell>
          <cell r="G58">
            <v>-33.266003595509154</v>
          </cell>
          <cell r="H58">
            <v>2.1615063164366468</v>
          </cell>
          <cell r="I58">
            <v>1.2455753137841938</v>
          </cell>
          <cell r="L58">
            <v>3</v>
          </cell>
          <cell r="M58" t="str">
            <v>RENTAS PARAFISCALES</v>
          </cell>
          <cell r="P58">
            <v>742831.93553000002</v>
          </cell>
          <cell r="Q58">
            <v>742831.93553000002</v>
          </cell>
          <cell r="R58">
            <v>495721.437148</v>
          </cell>
          <cell r="S58">
            <v>-33.266003595509154</v>
          </cell>
          <cell r="T58">
            <v>-33.266003595509154</v>
          </cell>
        </row>
        <row r="59">
          <cell r="B59" t="str">
            <v xml:space="preserve">NUMERAL </v>
          </cell>
          <cell r="C59" t="str">
            <v>0001</v>
          </cell>
          <cell r="D59" t="str">
            <v>FONDO DE PRESTACIONES SOCIALES DEL MAGISTERIO</v>
          </cell>
          <cell r="E59">
            <v>742831.93553000002</v>
          </cell>
          <cell r="F59">
            <v>495721.437148</v>
          </cell>
          <cell r="G59">
            <v>-33.266003595509154</v>
          </cell>
          <cell r="H59">
            <v>2.1615063164366468</v>
          </cell>
          <cell r="I59">
            <v>1.2455753137841938</v>
          </cell>
          <cell r="M59" t="str">
            <v xml:space="preserve">NUMERAL </v>
          </cell>
          <cell r="N59" t="str">
            <v>0001</v>
          </cell>
          <cell r="O59" t="str">
            <v>FONDO DE PRESTACIONES SOCIALES DEL MAGISTERIO</v>
          </cell>
          <cell r="P59">
            <v>742831.93553000002</v>
          </cell>
          <cell r="Q59">
            <v>742831.93553000002</v>
          </cell>
          <cell r="R59">
            <v>495721.437148</v>
          </cell>
          <cell r="S59">
            <v>-33.266003595509154</v>
          </cell>
          <cell r="T59">
            <v>-33.266003595509154</v>
          </cell>
        </row>
        <row r="60">
          <cell r="H60">
            <v>0</v>
          </cell>
          <cell r="I60">
            <v>0</v>
          </cell>
        </row>
        <row r="61">
          <cell r="A61">
            <v>4</v>
          </cell>
          <cell r="B61" t="str">
            <v>FONDOS ESPECIALES</v>
          </cell>
          <cell r="E61">
            <v>1802005.268379</v>
          </cell>
          <cell r="F61">
            <v>2306878.6946720001</v>
          </cell>
          <cell r="G61">
            <v>28.017311333787642</v>
          </cell>
          <cell r="H61">
            <v>5.2435087717038771</v>
          </cell>
          <cell r="I61">
            <v>5.7963826832049703</v>
          </cell>
          <cell r="L61">
            <v>4</v>
          </cell>
          <cell r="M61" t="str">
            <v>FONDOS ESPECIALES</v>
          </cell>
          <cell r="P61">
            <v>1802005.268379</v>
          </cell>
          <cell r="Q61">
            <v>1802005.268379</v>
          </cell>
          <cell r="R61">
            <v>2306878.6946720001</v>
          </cell>
          <cell r="S61">
            <v>28.017311333787642</v>
          </cell>
          <cell r="T61">
            <v>28.017311333787642</v>
          </cell>
        </row>
        <row r="62">
          <cell r="B62" t="str">
            <v xml:space="preserve">NUMERAL </v>
          </cell>
          <cell r="C62" t="str">
            <v>0002</v>
          </cell>
          <cell r="D62" t="str">
            <v>CONTRIB. ENTIDADES FISCALIZADAS POR LA CONTRALORIA</v>
          </cell>
          <cell r="E62">
            <v>105196.789244</v>
          </cell>
          <cell r="F62">
            <v>121624.162707</v>
          </cell>
          <cell r="G62">
            <v>15.615850617738269</v>
          </cell>
          <cell r="H62">
            <v>0.30610359294464884</v>
          </cell>
          <cell r="I62">
            <v>0.30559915967943652</v>
          </cell>
          <cell r="M62" t="str">
            <v xml:space="preserve">NUMERAL </v>
          </cell>
          <cell r="N62" t="str">
            <v>0002</v>
          </cell>
          <cell r="O62" t="str">
            <v>CONTRIB. ENTIDADES FISCALIZADAS POR LA CONTRALORIA</v>
          </cell>
          <cell r="P62">
            <v>105196.789244</v>
          </cell>
          <cell r="Q62">
            <v>105196.789244</v>
          </cell>
          <cell r="R62">
            <v>121624.162707</v>
          </cell>
          <cell r="S62">
            <v>15.615850617738269</v>
          </cell>
          <cell r="T62">
            <v>15.615850617738269</v>
          </cell>
        </row>
        <row r="63">
          <cell r="B63" t="str">
            <v xml:space="preserve">NUMERAL </v>
          </cell>
          <cell r="C63" t="str">
            <v>0003</v>
          </cell>
          <cell r="D63" t="str">
            <v>CONTRIB. SUPERINTENDENCIA DEL SUBSIDIO FAMILIAR</v>
          </cell>
          <cell r="E63">
            <v>3085.2217500000002</v>
          </cell>
          <cell r="F63">
            <v>4062.721</v>
          </cell>
          <cell r="G63">
            <v>31.683273657720058</v>
          </cell>
          <cell r="H63">
            <v>8.9774361888125959E-3</v>
          </cell>
          <cell r="I63">
            <v>1.0208202843731005E-2</v>
          </cell>
          <cell r="M63" t="str">
            <v xml:space="preserve">NUMERAL </v>
          </cell>
          <cell r="N63" t="str">
            <v>0003</v>
          </cell>
          <cell r="O63" t="str">
            <v>CONTRIB. SUPERINTENDENCIA DEL SUBSIDIO FAMILIAR</v>
          </cell>
          <cell r="P63">
            <v>3085.2217500000002</v>
          </cell>
          <cell r="Q63">
            <v>3085.2217500000002</v>
          </cell>
          <cell r="R63">
            <v>4062.721</v>
          </cell>
          <cell r="S63">
            <v>31.683273657720058</v>
          </cell>
          <cell r="T63">
            <v>31.683273657720058</v>
          </cell>
        </row>
        <row r="64">
          <cell r="B64" t="str">
            <v xml:space="preserve">NUMERAL </v>
          </cell>
          <cell r="C64" t="str">
            <v>0004</v>
          </cell>
          <cell r="D64" t="str">
            <v>CONTRIBUCIONES SUPERBANCARIA</v>
          </cell>
          <cell r="E64">
            <v>47355.664632</v>
          </cell>
          <cell r="F64">
            <v>53962.781024000004</v>
          </cell>
          <cell r="G64">
            <v>13.952114162780283</v>
          </cell>
          <cell r="H64">
            <v>0.1377964022886165</v>
          </cell>
          <cell r="I64">
            <v>0.13558967369524769</v>
          </cell>
          <cell r="M64" t="str">
            <v xml:space="preserve">NUMERAL </v>
          </cell>
          <cell r="N64" t="str">
            <v>0004</v>
          </cell>
          <cell r="O64" t="str">
            <v>CONTRIBUCIONES SUPERBANCARIA</v>
          </cell>
          <cell r="P64">
            <v>47355.664632</v>
          </cell>
          <cell r="Q64">
            <v>47355.664632</v>
          </cell>
          <cell r="R64">
            <v>53962.781024000004</v>
          </cell>
          <cell r="S64">
            <v>13.952114162780283</v>
          </cell>
          <cell r="T64">
            <v>13.952114162780283</v>
          </cell>
        </row>
        <row r="65">
          <cell r="B65" t="str">
            <v xml:space="preserve">NUMERAL </v>
          </cell>
          <cell r="C65" t="str">
            <v>0005</v>
          </cell>
          <cell r="D65" t="str">
            <v>SUPERINTENDENCIA INDUSTRIA Y COMERCIO</v>
          </cell>
          <cell r="E65">
            <v>9864.1455929999993</v>
          </cell>
          <cell r="F65">
            <v>11383.514219000001</v>
          </cell>
          <cell r="G65">
            <v>15.402942015355169</v>
          </cell>
          <cell r="H65">
            <v>2.8702876095799093E-2</v>
          </cell>
          <cell r="I65">
            <v>2.8602806400451358E-2</v>
          </cell>
          <cell r="M65" t="str">
            <v xml:space="preserve">NUMERAL </v>
          </cell>
          <cell r="N65" t="str">
            <v>0005</v>
          </cell>
          <cell r="O65" t="str">
            <v>SUPERINTENDENCIA INDUSTRIA Y COMERCIO</v>
          </cell>
          <cell r="P65">
            <v>9864.1455929999993</v>
          </cell>
          <cell r="Q65">
            <v>9864.1455929999993</v>
          </cell>
          <cell r="R65">
            <v>11383.514219000001</v>
          </cell>
          <cell r="S65">
            <v>15.402942015355169</v>
          </cell>
          <cell r="T65">
            <v>15.402942015355169</v>
          </cell>
        </row>
        <row r="66">
          <cell r="B66" t="str">
            <v xml:space="preserve">NUMERAL </v>
          </cell>
          <cell r="C66" t="str">
            <v>0006</v>
          </cell>
          <cell r="D66" t="str">
            <v>SUPERINTENDENCIA NACIONAL DE VALORES</v>
          </cell>
          <cell r="E66">
            <v>1659.725173</v>
          </cell>
          <cell r="F66">
            <v>1892.087</v>
          </cell>
          <cell r="G66">
            <v>14.000018242779277</v>
          </cell>
          <cell r="H66">
            <v>4.8294994781407346E-3</v>
          </cell>
          <cell r="I66">
            <v>4.7541556247614513E-3</v>
          </cell>
          <cell r="M66" t="str">
            <v xml:space="preserve">NUMERAL </v>
          </cell>
          <cell r="N66" t="str">
            <v>0006</v>
          </cell>
          <cell r="O66" t="str">
            <v>SUPERINTENDENCIA NACIONAL DE VALORES</v>
          </cell>
          <cell r="P66">
            <v>1659.725173</v>
          </cell>
          <cell r="Q66">
            <v>1659.725173</v>
          </cell>
          <cell r="R66">
            <v>1892.087</v>
          </cell>
          <cell r="S66">
            <v>14.000018242779277</v>
          </cell>
          <cell r="T66">
            <v>14.000018242779277</v>
          </cell>
        </row>
        <row r="67">
          <cell r="B67" t="str">
            <v xml:space="preserve">NUMERAL </v>
          </cell>
          <cell r="C67" t="str">
            <v>0007</v>
          </cell>
          <cell r="D67" t="str">
            <v>CONTRIB. ENTIDADES CONTROLADAS POR SUPERPUERTOS</v>
          </cell>
          <cell r="E67">
            <v>13025.01237</v>
          </cell>
          <cell r="F67">
            <v>19847.386159999998</v>
          </cell>
          <cell r="G67">
            <v>52.379019660002044</v>
          </cell>
          <cell r="H67">
            <v>3.7900425604794757E-2</v>
          </cell>
          <cell r="I67">
            <v>4.9869568655868661E-2</v>
          </cell>
          <cell r="M67" t="str">
            <v xml:space="preserve">NUMERAL </v>
          </cell>
          <cell r="N67" t="str">
            <v>0007</v>
          </cell>
          <cell r="O67" t="str">
            <v>CONTRIB. ENTIDADES CONTROLADAS POR SUPERPUERTOS</v>
          </cell>
          <cell r="P67">
            <v>13025.01237</v>
          </cell>
          <cell r="Q67">
            <v>13025.01237</v>
          </cell>
          <cell r="R67">
            <v>19847.386159999998</v>
          </cell>
          <cell r="S67">
            <v>52.379019660002044</v>
          </cell>
          <cell r="T67">
            <v>52.379019660002044</v>
          </cell>
        </row>
        <row r="68">
          <cell r="B68" t="str">
            <v xml:space="preserve">NUMERAL </v>
          </cell>
          <cell r="C68" t="str">
            <v>0008</v>
          </cell>
          <cell r="D68" t="str">
            <v>CONTRIBUCION PARA LA DESCENTRALIZACIÓN</v>
          </cell>
          <cell r="E68">
            <v>154000</v>
          </cell>
          <cell r="F68">
            <v>206597.15109500001</v>
          </cell>
          <cell r="G68">
            <v>34.153994217532471</v>
          </cell>
          <cell r="H68">
            <v>0.44811209212988967</v>
          </cell>
          <cell r="I68">
            <v>0.51910668375079239</v>
          </cell>
          <cell r="M68" t="str">
            <v xml:space="preserve">NUMERAL </v>
          </cell>
          <cell r="N68" t="str">
            <v>0008</v>
          </cell>
          <cell r="O68" t="str">
            <v>CONTRIBUCION PARA LA DESCENTRALIZACIÓN</v>
          </cell>
          <cell r="P68">
            <v>154000</v>
          </cell>
          <cell r="Q68">
            <v>154000</v>
          </cell>
          <cell r="R68">
            <v>206597.15109500001</v>
          </cell>
          <cell r="S68">
            <v>34.153994217532471</v>
          </cell>
          <cell r="T68">
            <v>34.153994217532471</v>
          </cell>
        </row>
        <row r="69">
          <cell r="B69" t="str">
            <v xml:space="preserve">NUMERAL </v>
          </cell>
          <cell r="C69" t="str">
            <v>0009</v>
          </cell>
          <cell r="D69" t="str">
            <v>FINANCIACION SECTOR JUSTICIA</v>
          </cell>
          <cell r="E69">
            <v>70045.265759999995</v>
          </cell>
          <cell r="F69">
            <v>101174.95696700001</v>
          </cell>
          <cell r="G69">
            <v>44.442248693382666</v>
          </cell>
          <cell r="H69">
            <v>0.20381902976303717</v>
          </cell>
          <cell r="I69">
            <v>0.25421742803034997</v>
          </cell>
          <cell r="M69" t="str">
            <v xml:space="preserve">NUMERAL </v>
          </cell>
          <cell r="N69" t="str">
            <v>0009</v>
          </cell>
          <cell r="O69" t="str">
            <v>FINANCIACION SECTOR JUSTICIA</v>
          </cell>
          <cell r="P69">
            <v>70045.265759999995</v>
          </cell>
          <cell r="Q69">
            <v>70045.265759999995</v>
          </cell>
          <cell r="R69">
            <v>101174.95696700001</v>
          </cell>
          <cell r="S69">
            <v>44.442248693382666</v>
          </cell>
          <cell r="T69">
            <v>44.442248693382666</v>
          </cell>
        </row>
        <row r="70">
          <cell r="B70" t="str">
            <v xml:space="preserve">NUMERAL </v>
          </cell>
          <cell r="C70" t="str">
            <v>0010</v>
          </cell>
          <cell r="D70" t="str">
            <v>FONDO DE DEFENSA NACIONAL</v>
          </cell>
          <cell r="F70">
            <v>20970</v>
          </cell>
          <cell r="H70">
            <v>0</v>
          </cell>
          <cell r="I70">
            <v>5.2690306233935134E-2</v>
          </cell>
          <cell r="M70" t="str">
            <v xml:space="preserve">NUMERAL </v>
          </cell>
          <cell r="N70" t="str">
            <v>0010</v>
          </cell>
          <cell r="O70" t="str">
            <v>FONDO DE DEFENSA NACIONAL</v>
          </cell>
          <cell r="Q70">
            <v>0</v>
          </cell>
          <cell r="R70">
            <v>20970</v>
          </cell>
        </row>
        <row r="71">
          <cell r="B71" t="str">
            <v xml:space="preserve">NUMERAL </v>
          </cell>
          <cell r="C71" t="str">
            <v>0011</v>
          </cell>
          <cell r="D71" t="str">
            <v>PRODUCTO ELECTRONICO DE IDIOMAS</v>
          </cell>
          <cell r="F71">
            <v>0</v>
          </cell>
          <cell r="H71">
            <v>0</v>
          </cell>
          <cell r="I71">
            <v>0</v>
          </cell>
          <cell r="M71" t="str">
            <v xml:space="preserve">NUMERAL </v>
          </cell>
          <cell r="N71" t="str">
            <v>0011</v>
          </cell>
          <cell r="O71" t="str">
            <v>PRODUCTO ELECTRONICO DE IDIOMAS</v>
          </cell>
          <cell r="Q71">
            <v>0</v>
          </cell>
          <cell r="R71">
            <v>0</v>
          </cell>
        </row>
        <row r="72">
          <cell r="B72" t="str">
            <v xml:space="preserve">NUMERAL </v>
          </cell>
          <cell r="C72" t="str">
            <v>0012</v>
          </cell>
          <cell r="D72" t="str">
            <v>FONDOS DOCENTES Y ADMINISTRATIVOS  U. NUEVA GRANADA</v>
          </cell>
          <cell r="E72">
            <v>20355.799862</v>
          </cell>
          <cell r="F72">
            <v>0</v>
          </cell>
          <cell r="H72">
            <v>5.9231688721676237E-2</v>
          </cell>
          <cell r="I72">
            <v>0</v>
          </cell>
          <cell r="M72" t="str">
            <v xml:space="preserve">NUMERAL </v>
          </cell>
          <cell r="N72" t="str">
            <v>0012</v>
          </cell>
          <cell r="O72" t="str">
            <v>FONDOS DOCENTES Y ADMINISTRATIVOS  U. NUEVA GRANADA</v>
          </cell>
          <cell r="P72">
            <v>20355.799862</v>
          </cell>
          <cell r="Q72">
            <v>20355.799862</v>
          </cell>
          <cell r="R72">
            <v>0</v>
          </cell>
        </row>
        <row r="73">
          <cell r="B73" t="str">
            <v xml:space="preserve">NUMERAL </v>
          </cell>
          <cell r="C73" t="str">
            <v>0013</v>
          </cell>
          <cell r="D73" t="str">
            <v>FONDO DE ESTUPEFACIENTES-MIN SALUD</v>
          </cell>
          <cell r="E73">
            <v>2112.1638280000002</v>
          </cell>
          <cell r="F73">
            <v>3135.5578780000001</v>
          </cell>
          <cell r="G73">
            <v>48.452399214176857</v>
          </cell>
          <cell r="H73">
            <v>6.1460139732867312E-3</v>
          </cell>
          <cell r="I73">
            <v>7.8785648453050944E-3</v>
          </cell>
          <cell r="M73" t="str">
            <v xml:space="preserve">NUMERAL </v>
          </cell>
          <cell r="N73" t="str">
            <v>0013</v>
          </cell>
          <cell r="O73" t="str">
            <v>FONDO DE ESTUPEFACIENTES-MIN SALUD</v>
          </cell>
          <cell r="P73">
            <v>2112.1638280000002</v>
          </cell>
          <cell r="Q73">
            <v>2112.1638280000002</v>
          </cell>
          <cell r="R73">
            <v>3135.5578780000001</v>
          </cell>
          <cell r="S73">
            <v>48.452399214176857</v>
          </cell>
          <cell r="T73">
            <v>48.452399214176857</v>
          </cell>
        </row>
        <row r="74">
          <cell r="B74" t="str">
            <v xml:space="preserve">NUMERAL </v>
          </cell>
          <cell r="C74" t="str">
            <v>0014</v>
          </cell>
          <cell r="D74" t="str">
            <v xml:space="preserve">FONDOS INTERNOS DEL MINISTERIO DE DEFENSA </v>
          </cell>
          <cell r="E74">
            <v>86435.684122000006</v>
          </cell>
          <cell r="F74">
            <v>95972.661884999994</v>
          </cell>
          <cell r="G74">
            <v>11.033611707797641</v>
          </cell>
          <cell r="H74">
            <v>0.25151217692589423</v>
          </cell>
          <cell r="I74">
            <v>0.24114587242759009</v>
          </cell>
          <cell r="M74" t="str">
            <v xml:space="preserve">NUMERAL </v>
          </cell>
          <cell r="N74" t="str">
            <v>0014</v>
          </cell>
          <cell r="O74" t="str">
            <v xml:space="preserve">FONDOS INTERNOS DEL MINISTERIO DE DEFENSA </v>
          </cell>
          <cell r="P74">
            <v>86435.684122000006</v>
          </cell>
          <cell r="Q74">
            <v>86435.684122000006</v>
          </cell>
          <cell r="R74">
            <v>95972.661884999994</v>
          </cell>
          <cell r="S74">
            <v>11.033611707797641</v>
          </cell>
          <cell r="T74">
            <v>11.033611707797641</v>
          </cell>
        </row>
        <row r="75">
          <cell r="B75" t="str">
            <v xml:space="preserve">NUMERAL </v>
          </cell>
          <cell r="C75" t="str">
            <v>0015</v>
          </cell>
          <cell r="D75" t="str">
            <v xml:space="preserve">FONDOS INTERNOS DE LA POLICIA </v>
          </cell>
          <cell r="E75">
            <v>35492.475507000003</v>
          </cell>
          <cell r="F75">
            <v>39214.421839000002</v>
          </cell>
          <cell r="G75">
            <v>10.486578574283833</v>
          </cell>
          <cell r="H75">
            <v>0.10327667178123791</v>
          </cell>
          <cell r="I75">
            <v>9.8532183857111294E-2</v>
          </cell>
          <cell r="M75" t="str">
            <v xml:space="preserve">NUMERAL </v>
          </cell>
          <cell r="N75" t="str">
            <v>0015</v>
          </cell>
          <cell r="O75" t="str">
            <v xml:space="preserve">FONDOS INTERNOS DE LA POLICIA </v>
          </cell>
          <cell r="P75">
            <v>35492.475507000003</v>
          </cell>
          <cell r="Q75">
            <v>35492.475507000003</v>
          </cell>
          <cell r="R75">
            <v>39214.421839000002</v>
          </cell>
          <cell r="S75">
            <v>10.486578574283833</v>
          </cell>
          <cell r="T75">
            <v>10.486578574283833</v>
          </cell>
        </row>
        <row r="76">
          <cell r="B76" t="str">
            <v xml:space="preserve">NUMERAL </v>
          </cell>
          <cell r="C76" t="str">
            <v>0016</v>
          </cell>
          <cell r="D76" t="str">
            <v>FONDO DE PUBLICACIONES DE LA CONTRALORIA</v>
          </cell>
          <cell r="F76">
            <v>0</v>
          </cell>
          <cell r="H76">
            <v>0</v>
          </cell>
          <cell r="I76">
            <v>0</v>
          </cell>
          <cell r="M76" t="str">
            <v xml:space="preserve">NUMERAL </v>
          </cell>
          <cell r="N76" t="str">
            <v>0016</v>
          </cell>
          <cell r="O76" t="str">
            <v>FONDO DE PUBLICACIONES DE LA CONTRALORIA</v>
          </cell>
          <cell r="Q76">
            <v>0</v>
          </cell>
          <cell r="R76">
            <v>0</v>
          </cell>
        </row>
        <row r="77">
          <cell r="B77" t="str">
            <v xml:space="preserve">NUMERAL </v>
          </cell>
          <cell r="C77" t="str">
            <v>0017</v>
          </cell>
          <cell r="D77" t="str">
            <v>FONDO ROTATORIO MINISTERIO DE MINAS Y ENERGIA</v>
          </cell>
          <cell r="E77">
            <v>800.4</v>
          </cell>
          <cell r="F77">
            <v>912.5</v>
          </cell>
          <cell r="G77">
            <v>14.005497251374322</v>
          </cell>
          <cell r="H77">
            <v>2.3290189515634005E-3</v>
          </cell>
          <cell r="I77">
            <v>2.2927946799459137E-3</v>
          </cell>
          <cell r="M77" t="str">
            <v xml:space="preserve">NUMERAL </v>
          </cell>
          <cell r="N77" t="str">
            <v>0017</v>
          </cell>
          <cell r="O77" t="str">
            <v>FONDO ROTATORIO MINISTERIO DE MINAS Y ENERGIA</v>
          </cell>
          <cell r="P77">
            <v>800.4</v>
          </cell>
          <cell r="Q77">
            <v>800.4</v>
          </cell>
          <cell r="R77">
            <v>912.5</v>
          </cell>
          <cell r="S77">
            <v>14.005497251374322</v>
          </cell>
          <cell r="T77">
            <v>14.005497251374322</v>
          </cell>
        </row>
        <row r="78">
          <cell r="B78" t="str">
            <v xml:space="preserve">NUMERAL </v>
          </cell>
          <cell r="C78" t="str">
            <v>0018</v>
          </cell>
          <cell r="D78" t="str">
            <v>FONDO NACIONAL DE REGALIAS</v>
          </cell>
          <cell r="E78">
            <v>104644.93087500001</v>
          </cell>
          <cell r="F78">
            <v>523853.985201</v>
          </cell>
          <cell r="G78">
            <v>400.60139637987027</v>
          </cell>
          <cell r="H78">
            <v>0.30449778509859698</v>
          </cell>
          <cell r="I78">
            <v>1.3162626085888418</v>
          </cell>
          <cell r="M78" t="str">
            <v xml:space="preserve">NUMERAL </v>
          </cell>
          <cell r="N78" t="str">
            <v>0018</v>
          </cell>
          <cell r="O78" t="str">
            <v>FONDO NACIONAL DE REGALIAS</v>
          </cell>
          <cell r="P78">
            <v>104644.93087500001</v>
          </cell>
          <cell r="Q78">
            <v>104644.93087500001</v>
          </cell>
          <cell r="R78">
            <v>523853.985201</v>
          </cell>
          <cell r="S78">
            <v>400.60139637987027</v>
          </cell>
          <cell r="T78">
            <v>400.60139637987027</v>
          </cell>
        </row>
        <row r="79">
          <cell r="B79" t="str">
            <v xml:space="preserve">NUMERAL </v>
          </cell>
          <cell r="C79" t="str">
            <v>0019</v>
          </cell>
          <cell r="D79" t="str">
            <v>ESCUELAS INDUSTRIALES E INSTITUTOS TECNICOS</v>
          </cell>
          <cell r="E79">
            <v>33567.681960000002</v>
          </cell>
          <cell r="F79">
            <v>44205.705342000001</v>
          </cell>
          <cell r="G79">
            <v>31.691266006024811</v>
          </cell>
          <cell r="H79">
            <v>9.7675871370430892E-2</v>
          </cell>
          <cell r="I79">
            <v>0.11107354085632248</v>
          </cell>
          <cell r="M79" t="str">
            <v xml:space="preserve">NUMERAL </v>
          </cell>
          <cell r="N79" t="str">
            <v>0019</v>
          </cell>
          <cell r="O79" t="str">
            <v>ESCUELAS INDUSTRIALES E INSTITUTOS TECNICOS</v>
          </cell>
          <cell r="P79">
            <v>33567.681960000002</v>
          </cell>
          <cell r="Q79">
            <v>33567.681960000002</v>
          </cell>
          <cell r="R79">
            <v>44205.705342000001</v>
          </cell>
          <cell r="S79">
            <v>31.691266006024811</v>
          </cell>
          <cell r="T79">
            <v>31.691266006024811</v>
          </cell>
        </row>
        <row r="80">
          <cell r="B80" t="str">
            <v xml:space="preserve">NUMERAL </v>
          </cell>
          <cell r="C80" t="str">
            <v>0020</v>
          </cell>
          <cell r="D80" t="str">
            <v>JUNTA CENTRAL DE CONTADORES</v>
          </cell>
          <cell r="E80">
            <v>674.00200600000005</v>
          </cell>
          <cell r="H80">
            <v>1.9612236948597563E-3</v>
          </cell>
          <cell r="I80">
            <v>0</v>
          </cell>
          <cell r="M80" t="str">
            <v xml:space="preserve">NUMERAL </v>
          </cell>
          <cell r="N80" t="str">
            <v>0020</v>
          </cell>
          <cell r="O80" t="str">
            <v>JUNTA CENTRAL DE CONTADORES</v>
          </cell>
          <cell r="P80">
            <v>674.00200600000005</v>
          </cell>
          <cell r="Q80">
            <v>674.00200600000005</v>
          </cell>
        </row>
        <row r="81">
          <cell r="B81" t="str">
            <v xml:space="preserve">NUMERAL </v>
          </cell>
          <cell r="C81" t="str">
            <v>0021</v>
          </cell>
          <cell r="D81" t="str">
            <v>FONDO DE SOLIDARIDAD Y GARANTIA DEL SECTOR SALUD</v>
          </cell>
          <cell r="E81">
            <v>768191.34397799999</v>
          </cell>
          <cell r="F81">
            <v>565166.85100000002</v>
          </cell>
          <cell r="G81">
            <v>-26.42889620789769</v>
          </cell>
          <cell r="H81">
            <v>2.2352975993899564</v>
          </cell>
          <cell r="I81">
            <v>1.4200674512379012</v>
          </cell>
          <cell r="M81" t="str">
            <v xml:space="preserve">NUMERAL </v>
          </cell>
          <cell r="N81" t="str">
            <v>0021</v>
          </cell>
          <cell r="O81" t="str">
            <v>FONDO DE SOLIDARIDAD Y GARANTIA DEL SECTOR SALUD</v>
          </cell>
          <cell r="P81">
            <v>768191.34397799999</v>
          </cell>
          <cell r="Q81">
            <v>768191.34397799999</v>
          </cell>
          <cell r="R81">
            <v>565166.85100000002</v>
          </cell>
          <cell r="S81">
            <v>-26.42889620789769</v>
          </cell>
          <cell r="T81">
            <v>-26.42889620789769</v>
          </cell>
        </row>
        <row r="82">
          <cell r="B82" t="str">
            <v xml:space="preserve">NUMERAL </v>
          </cell>
          <cell r="C82" t="str">
            <v>0022</v>
          </cell>
          <cell r="D82" t="str">
            <v>FONDO DE SOLIDARIDAD PENSIONAL</v>
          </cell>
          <cell r="E82">
            <v>60000</v>
          </cell>
          <cell r="F82">
            <v>150339.9</v>
          </cell>
          <cell r="G82">
            <v>150.56649999999999</v>
          </cell>
          <cell r="H82">
            <v>0.17458912680385313</v>
          </cell>
          <cell r="I82">
            <v>0.37775180592175417</v>
          </cell>
          <cell r="M82" t="str">
            <v xml:space="preserve">NUMERAL </v>
          </cell>
          <cell r="N82" t="str">
            <v>0022</v>
          </cell>
          <cell r="O82" t="str">
            <v>FONDO DE SOLIDARIDAD PENSIONAL</v>
          </cell>
          <cell r="P82">
            <v>60000</v>
          </cell>
          <cell r="Q82">
            <v>60000</v>
          </cell>
          <cell r="R82">
            <v>150339.9</v>
          </cell>
          <cell r="S82">
            <v>150.56649999999999</v>
          </cell>
          <cell r="T82">
            <v>150.56649999999999</v>
          </cell>
        </row>
        <row r="83">
          <cell r="B83" t="str">
            <v xml:space="preserve">NUMERAL </v>
          </cell>
          <cell r="C83" t="str">
            <v>0023</v>
          </cell>
          <cell r="D83" t="str">
            <v>COMISION DE REGULACION DE TELECOMUNICACIONES</v>
          </cell>
          <cell r="E83">
            <v>4270.1380630000003</v>
          </cell>
          <cell r="F83">
            <v>4888.6301080000003</v>
          </cell>
          <cell r="G83">
            <v>14.484122898955555</v>
          </cell>
          <cell r="H83">
            <v>1.2425327929184446E-2</v>
          </cell>
          <cell r="I83">
            <v>1.2283424771337884E-2</v>
          </cell>
          <cell r="M83" t="str">
            <v xml:space="preserve">NUMERAL </v>
          </cell>
          <cell r="N83" t="str">
            <v>0023</v>
          </cell>
          <cell r="O83" t="str">
            <v>COMISION DE REGULACION DE TELECOMUNICACIONES</v>
          </cell>
          <cell r="P83">
            <v>4270.1380630000003</v>
          </cell>
          <cell r="Q83">
            <v>4270.1380630000003</v>
          </cell>
          <cell r="R83">
            <v>4888.6301080000003</v>
          </cell>
          <cell r="S83">
            <v>14.484122898955555</v>
          </cell>
          <cell r="T83">
            <v>14.484122898955555</v>
          </cell>
        </row>
        <row r="84">
          <cell r="B84" t="str">
            <v xml:space="preserve">NUMERAL </v>
          </cell>
          <cell r="C84" t="str">
            <v>0024</v>
          </cell>
          <cell r="D84" t="str">
            <v>COMISION DE REGULACION DE ENERGIA Y GAS</v>
          </cell>
          <cell r="E84">
            <v>3730.4304050000001</v>
          </cell>
          <cell r="F84">
            <v>4228.8485199999996</v>
          </cell>
          <cell r="G84">
            <v>13.360874239389521</v>
          </cell>
          <cell r="H84">
            <v>1.0854876450191569E-2</v>
          </cell>
          <cell r="I84">
            <v>1.0625623439948658E-2</v>
          </cell>
          <cell r="M84" t="str">
            <v xml:space="preserve">NUMERAL </v>
          </cell>
          <cell r="N84" t="str">
            <v>0024</v>
          </cell>
          <cell r="O84" t="str">
            <v>COMISION DE REGULACION DE ENERGIA Y GAS</v>
          </cell>
          <cell r="P84">
            <v>3730.4304050000001</v>
          </cell>
          <cell r="Q84">
            <v>3730.4304050000001</v>
          </cell>
          <cell r="R84">
            <v>4228.8485199999996</v>
          </cell>
          <cell r="S84">
            <v>13.360874239389521</v>
          </cell>
          <cell r="T84">
            <v>13.360874239389521</v>
          </cell>
        </row>
        <row r="85">
          <cell r="B85" t="str">
            <v xml:space="preserve">NUMERAL </v>
          </cell>
          <cell r="C85" t="str">
            <v>0025</v>
          </cell>
          <cell r="D85" t="str">
            <v>COMISION DE REGULACION DE AGUA POTABLE</v>
          </cell>
          <cell r="E85">
            <v>2670.214555</v>
          </cell>
          <cell r="F85">
            <v>3189.125642</v>
          </cell>
          <cell r="G85">
            <v>19.433310556574355</v>
          </cell>
          <cell r="H85">
            <v>7.7698404589398211E-3</v>
          </cell>
          <cell r="I85">
            <v>8.0131619788018586E-3</v>
          </cell>
          <cell r="M85" t="str">
            <v xml:space="preserve">NUMERAL </v>
          </cell>
          <cell r="N85" t="str">
            <v>0025</v>
          </cell>
          <cell r="O85" t="str">
            <v>COMISION DE REGULACION DE AGUA POTABLE</v>
          </cell>
          <cell r="P85">
            <v>2670.214555</v>
          </cell>
          <cell r="Q85">
            <v>2670.214555</v>
          </cell>
          <cell r="R85">
            <v>3189.125642</v>
          </cell>
          <cell r="S85">
            <v>19.433310556574355</v>
          </cell>
          <cell r="T85">
            <v>19.433310556574355</v>
          </cell>
        </row>
        <row r="86">
          <cell r="B86" t="str">
            <v xml:space="preserve">NUMERAL </v>
          </cell>
          <cell r="C86" t="str">
            <v>0026</v>
          </cell>
          <cell r="D86" t="str">
            <v>UNIDAD ADMINISTRATIVA ESPECIAL MINERO-ENERGETICA</v>
          </cell>
          <cell r="F86">
            <v>0</v>
          </cell>
          <cell r="H86">
            <v>0</v>
          </cell>
          <cell r="I86">
            <v>0</v>
          </cell>
          <cell r="M86" t="str">
            <v xml:space="preserve">NUMERAL </v>
          </cell>
          <cell r="N86" t="str">
            <v>0026</v>
          </cell>
          <cell r="O86" t="str">
            <v>UNIDAD ADMINISTRATIVA ESPECIAL MINERO-ENERGETICA</v>
          </cell>
          <cell r="Q86">
            <v>0</v>
          </cell>
          <cell r="R86">
            <v>0</v>
          </cell>
        </row>
        <row r="87">
          <cell r="B87" t="str">
            <v xml:space="preserve">NUMERAL </v>
          </cell>
          <cell r="C87" t="str">
            <v>0029</v>
          </cell>
          <cell r="D87" t="str">
            <v>FONDO DE RIESGOS PROFESIONALES ( ART. 87 DTO 1295 DE 1994 )</v>
          </cell>
          <cell r="E87">
            <v>5800</v>
          </cell>
          <cell r="F87">
            <v>7032</v>
          </cell>
          <cell r="G87">
            <v>21.241379310344822</v>
          </cell>
          <cell r="H87">
            <v>1.687694892437247E-2</v>
          </cell>
          <cell r="I87">
            <v>1.7668966782881823E-2</v>
          </cell>
          <cell r="M87" t="str">
            <v xml:space="preserve">NUMERAL </v>
          </cell>
          <cell r="N87" t="str">
            <v>0029</v>
          </cell>
          <cell r="O87" t="str">
            <v>FONDO DE RIESGOS PROFESIONALES ( ART. 87 DTO 1295 DE 1994 )</v>
          </cell>
          <cell r="P87">
            <v>5800</v>
          </cell>
          <cell r="Q87">
            <v>5800</v>
          </cell>
          <cell r="R87">
            <v>7032</v>
          </cell>
          <cell r="S87">
            <v>21.241379310344822</v>
          </cell>
          <cell r="T87">
            <v>21.241379310344822</v>
          </cell>
        </row>
        <row r="88">
          <cell r="B88" t="str">
            <v xml:space="preserve">NUMERAL </v>
          </cell>
          <cell r="C88" t="str">
            <v>0030</v>
          </cell>
          <cell r="D88" t="str">
            <v>FONDO BIENESTAR SOCIAL DIAN</v>
          </cell>
          <cell r="E88">
            <v>836.12800000000004</v>
          </cell>
          <cell r="F88">
            <v>0</v>
          </cell>
          <cell r="H88">
            <v>2.4329809569375352E-3</v>
          </cell>
          <cell r="I88">
            <v>0</v>
          </cell>
          <cell r="M88" t="str">
            <v xml:space="preserve">NUMERAL </v>
          </cell>
          <cell r="N88" t="str">
            <v>0030</v>
          </cell>
          <cell r="O88" t="str">
            <v>FONDO BIENESTAR SOCIAL DIAN</v>
          </cell>
          <cell r="P88">
            <v>836.12800000000004</v>
          </cell>
          <cell r="Q88">
            <v>836.12800000000004</v>
          </cell>
          <cell r="R88">
            <v>0</v>
          </cell>
        </row>
        <row r="89">
          <cell r="B89" t="str">
            <v xml:space="preserve">NUMERAL </v>
          </cell>
          <cell r="C89" t="str">
            <v>0031</v>
          </cell>
          <cell r="D89" t="str">
            <v>INSTITUTO DE ESTUDIOS DEL MINISTERIO PUBLICO</v>
          </cell>
          <cell r="E89">
            <v>756.41933700000004</v>
          </cell>
          <cell r="F89">
            <v>862.31804399999999</v>
          </cell>
          <cell r="G89">
            <v>13.99999997620367</v>
          </cell>
          <cell r="H89">
            <v>2.201043192406325E-3</v>
          </cell>
          <cell r="I89">
            <v>2.1667049026899356E-3</v>
          </cell>
          <cell r="M89" t="str">
            <v xml:space="preserve">NUMERAL </v>
          </cell>
          <cell r="N89" t="str">
            <v>0031</v>
          </cell>
          <cell r="O89" t="str">
            <v>INSTITUTO DE ESTUDIOS DEL MINISTERIO PUBLICO</v>
          </cell>
          <cell r="P89">
            <v>756.41933700000004</v>
          </cell>
          <cell r="Q89">
            <v>756.41933700000004</v>
          </cell>
          <cell r="R89">
            <v>862.31804399999999</v>
          </cell>
          <cell r="S89">
            <v>13.99999997620367</v>
          </cell>
          <cell r="T89">
            <v>13.99999997620367</v>
          </cell>
        </row>
        <row r="90">
          <cell r="B90" t="str">
            <v xml:space="preserve">NUMERAL </v>
          </cell>
          <cell r="C90" t="str">
            <v>0032</v>
          </cell>
          <cell r="D90" t="str">
            <v>FONDO BIENESTAR DE LA CONTRALORIA</v>
          </cell>
          <cell r="E90">
            <v>6832.423331</v>
          </cell>
          <cell r="F90">
            <v>2432.4832540000002</v>
          </cell>
          <cell r="G90">
            <v>-64.397942923656927</v>
          </cell>
          <cell r="H90">
            <v>1.9881113721892725E-2</v>
          </cell>
          <cell r="I90">
            <v>6.1119831932369591E-3</v>
          </cell>
          <cell r="M90" t="str">
            <v xml:space="preserve">NUMERAL </v>
          </cell>
          <cell r="N90" t="str">
            <v>0032</v>
          </cell>
          <cell r="O90" t="str">
            <v>FONDO BIENESTAR DE LA CONTRALORIA</v>
          </cell>
          <cell r="P90">
            <v>6832.423331</v>
          </cell>
          <cell r="Q90">
            <v>6832.423331</v>
          </cell>
          <cell r="R90">
            <v>2432.4832540000002</v>
          </cell>
          <cell r="S90">
            <v>-64.397942923656927</v>
          </cell>
          <cell r="T90">
            <v>-64.397942923656927</v>
          </cell>
        </row>
        <row r="91">
          <cell r="B91" t="str">
            <v xml:space="preserve">NUMERAL </v>
          </cell>
          <cell r="C91" t="str">
            <v>0033</v>
          </cell>
          <cell r="D91" t="str">
            <v>Fondo Salud Fuerzas Militares</v>
          </cell>
          <cell r="E91">
            <v>103410.2988</v>
          </cell>
          <cell r="F91">
            <v>124086.99589999999</v>
          </cell>
          <cell r="G91">
            <v>19.994814191562881</v>
          </cell>
          <cell r="H91">
            <v>0.30090522950029236</v>
          </cell>
          <cell r="I91">
            <v>0.31178740169861957</v>
          </cell>
          <cell r="M91" t="str">
            <v xml:space="preserve">NUMERAL </v>
          </cell>
          <cell r="N91" t="str">
            <v>0033</v>
          </cell>
          <cell r="O91" t="str">
            <v>Fondo Salud Fuerzas Militares</v>
          </cell>
          <cell r="P91">
            <v>103410.2988</v>
          </cell>
          <cell r="Q91">
            <v>103410.2988</v>
          </cell>
          <cell r="R91">
            <v>124086.99589999999</v>
          </cell>
          <cell r="S91">
            <v>19.994814191562881</v>
          </cell>
          <cell r="T91">
            <v>19.994814191562881</v>
          </cell>
        </row>
        <row r="92">
          <cell r="B92" t="str">
            <v xml:space="preserve">NUMERAL </v>
          </cell>
          <cell r="C92" t="str">
            <v>0034</v>
          </cell>
          <cell r="D92" t="str">
            <v>Fondo de Salud Policia</v>
          </cell>
          <cell r="E92">
            <v>129391.606918</v>
          </cell>
          <cell r="F92">
            <v>139621.84988699999</v>
          </cell>
          <cell r="G92">
            <v>7.9064192899955588</v>
          </cell>
          <cell r="H92">
            <v>0.37650612779268372</v>
          </cell>
          <cell r="I92">
            <v>0.350821079041228</v>
          </cell>
          <cell r="M92" t="str">
            <v xml:space="preserve">NUMERAL </v>
          </cell>
          <cell r="N92" t="str">
            <v>0034</v>
          </cell>
          <cell r="O92" t="str">
            <v>Fondo de Salud Policia</v>
          </cell>
          <cell r="P92">
            <v>129391.606918</v>
          </cell>
          <cell r="Q92">
            <v>129391.606918</v>
          </cell>
          <cell r="R92">
            <v>139621.84988699999</v>
          </cell>
          <cell r="S92">
            <v>7.9064192899955588</v>
          </cell>
          <cell r="T92">
            <v>7.9064192899955588</v>
          </cell>
        </row>
        <row r="93">
          <cell r="B93" t="str">
            <v xml:space="preserve">NUMERAL </v>
          </cell>
          <cell r="C93" t="str">
            <v>0035</v>
          </cell>
          <cell r="D93" t="str">
            <v>FONDO DE COMPENSACIÓN AMBIENTAL</v>
          </cell>
          <cell r="E93">
            <v>14128.4</v>
          </cell>
          <cell r="F93">
            <v>18425.099999999999</v>
          </cell>
          <cell r="G93">
            <v>30.411794683049731</v>
          </cell>
          <cell r="H93">
            <v>4.1111083652259309E-2</v>
          </cell>
          <cell r="I93">
            <v>4.6295858912297483E-2</v>
          </cell>
          <cell r="M93" t="str">
            <v xml:space="preserve">NUMERAL </v>
          </cell>
          <cell r="N93" t="str">
            <v>0035</v>
          </cell>
          <cell r="O93" t="str">
            <v>FONDO DE COMPENSACIÓN AMBIENTAL</v>
          </cell>
          <cell r="P93">
            <v>14128.4</v>
          </cell>
          <cell r="Q93">
            <v>14128.4</v>
          </cell>
          <cell r="R93">
            <v>18425.099999999999</v>
          </cell>
          <cell r="S93">
            <v>30.411794683049731</v>
          </cell>
          <cell r="T93">
            <v>30.411794683049731</v>
          </cell>
        </row>
        <row r="94">
          <cell r="B94" t="str">
            <v xml:space="preserve">NUMERAL </v>
          </cell>
          <cell r="C94" t="str">
            <v>0036</v>
          </cell>
          <cell r="D94" t="str">
            <v>PENSIONES EPSA-CVC</v>
          </cell>
          <cell r="E94">
            <v>9215</v>
          </cell>
          <cell r="F94">
            <v>10965</v>
          </cell>
          <cell r="G94">
            <v>18.990775908844281</v>
          </cell>
          <cell r="H94">
            <v>2.6813980058291775E-2</v>
          </cell>
          <cell r="I94">
            <v>2.7551225934911716E-2</v>
          </cell>
          <cell r="M94" t="str">
            <v xml:space="preserve">NUMERAL </v>
          </cell>
          <cell r="N94" t="str">
            <v>0036</v>
          </cell>
          <cell r="O94" t="str">
            <v>PENSIONES EPSA-CVC</v>
          </cell>
          <cell r="P94">
            <v>9215</v>
          </cell>
          <cell r="Q94">
            <v>9215</v>
          </cell>
          <cell r="R94">
            <v>10965</v>
          </cell>
          <cell r="S94">
            <v>18.990775908844281</v>
          </cell>
          <cell r="T94">
            <v>18.990775908844281</v>
          </cell>
        </row>
        <row r="95">
          <cell r="B95" t="str">
            <v xml:space="preserve">NUMERAL </v>
          </cell>
          <cell r="C95" t="str">
            <v>0037</v>
          </cell>
          <cell r="D95" t="str">
            <v xml:space="preserve">DISTRIBUCIÓN  REGALÍAS </v>
          </cell>
          <cell r="E95">
            <v>389.39275300000003</v>
          </cell>
          <cell r="F95">
            <v>0</v>
          </cell>
          <cell r="H95">
            <v>1.1330623455003078E-3</v>
          </cell>
          <cell r="I95">
            <v>0</v>
          </cell>
          <cell r="M95" t="str">
            <v xml:space="preserve">NUMERAL </v>
          </cell>
          <cell r="N95" t="str">
            <v>0037</v>
          </cell>
          <cell r="O95" t="str">
            <v xml:space="preserve">DISTRIBUCIÓN  REGALÍAS </v>
          </cell>
          <cell r="P95">
            <v>389.39275300000003</v>
          </cell>
          <cell r="Q95">
            <v>389.39275300000003</v>
          </cell>
          <cell r="R95">
            <v>0</v>
          </cell>
        </row>
        <row r="96">
          <cell r="B96" t="str">
            <v xml:space="preserve">NUMERAL </v>
          </cell>
          <cell r="C96" t="str">
            <v>0038</v>
          </cell>
          <cell r="D96" t="str">
            <v>FONDO PRESTACIONES SALUD</v>
          </cell>
          <cell r="E96">
            <v>4068.5095569999999</v>
          </cell>
          <cell r="F96">
            <v>0</v>
          </cell>
          <cell r="H96">
            <v>1.1838625515829355E-2</v>
          </cell>
          <cell r="I96">
            <v>0</v>
          </cell>
          <cell r="M96" t="str">
            <v xml:space="preserve">NUMERAL </v>
          </cell>
          <cell r="N96" t="str">
            <v>0038</v>
          </cell>
          <cell r="O96" t="str">
            <v>FONDO PRESTACIONES SALUD</v>
          </cell>
          <cell r="P96">
            <v>4068.5095569999999</v>
          </cell>
          <cell r="Q96">
            <v>4068.5095569999999</v>
          </cell>
          <cell r="R96">
            <v>0</v>
          </cell>
        </row>
        <row r="97">
          <cell r="B97" t="str">
            <v xml:space="preserve">NUMERAL </v>
          </cell>
          <cell r="C97" t="str">
            <v>0039</v>
          </cell>
          <cell r="D97" t="str">
            <v>FONDO DE SEGURIDAD Y CONVIVENCIA CIUDADANA</v>
          </cell>
          <cell r="F97">
            <v>26830</v>
          </cell>
          <cell r="G97" t="str">
            <v>N.C.</v>
          </cell>
          <cell r="H97">
            <v>0</v>
          </cell>
          <cell r="I97">
            <v>6.7414445219669994E-2</v>
          </cell>
          <cell r="M97" t="str">
            <v xml:space="preserve">NUMERAL </v>
          </cell>
          <cell r="N97" t="str">
            <v>0039</v>
          </cell>
          <cell r="O97" t="str">
            <v>FONDO DE SEGURIDAD Y CONVIVENCIA CIUDADANA</v>
          </cell>
          <cell r="R97">
            <v>26830</v>
          </cell>
          <cell r="S97" t="str">
            <v>N.C.</v>
          </cell>
          <cell r="T97" t="str">
            <v>N.C.</v>
          </cell>
        </row>
      </sheetData>
      <sheetData sheetId="1" refreshError="1">
        <row r="98">
          <cell r="V98" t="str">
            <v>COMPOSICION DEL PRESUPUESTO DE RENTAS DE LA NACION</v>
          </cell>
        </row>
        <row r="100">
          <cell r="V100" t="str">
            <v>(Millones de pesos)</v>
          </cell>
        </row>
        <row r="101">
          <cell r="Y101">
            <v>1996</v>
          </cell>
          <cell r="Z101">
            <v>1997</v>
          </cell>
          <cell r="AA101" t="str">
            <v>1998</v>
          </cell>
          <cell r="AC101" t="str">
            <v>1999</v>
          </cell>
        </row>
        <row r="102">
          <cell r="X102" t="str">
            <v>CONCEPTOS</v>
          </cell>
          <cell r="Y102" t="str">
            <v>APROPIACION</v>
          </cell>
          <cell r="Z102" t="str">
            <v>APROPIACION</v>
          </cell>
          <cell r="AA102" t="str">
            <v>APROPIACION</v>
          </cell>
          <cell r="AB102" t="str">
            <v>REESTIMACION</v>
          </cell>
          <cell r="AC102" t="str">
            <v>PROYECTO</v>
          </cell>
          <cell r="AD102" t="str">
            <v>Variación</v>
          </cell>
          <cell r="AH102" t="str">
            <v xml:space="preserve">OBSERVACIONES </v>
          </cell>
        </row>
        <row r="103">
          <cell r="Y103" t="str">
            <v>DEFINITIVA</v>
          </cell>
          <cell r="Z103" t="str">
            <v>DEFINITIVA</v>
          </cell>
          <cell r="AA103" t="str">
            <v>VIGENTE</v>
          </cell>
          <cell r="AB103" t="str">
            <v xml:space="preserve">BASE </v>
          </cell>
          <cell r="AC103" t="str">
            <v>PRESUPUESTO</v>
          </cell>
          <cell r="AE103" t="str">
            <v>%</v>
          </cell>
        </row>
        <row r="104">
          <cell r="Y104" t="str">
            <v>(A)</v>
          </cell>
          <cell r="Z104" t="str">
            <v>(B)</v>
          </cell>
          <cell r="AA104" t="str">
            <v>(1)</v>
          </cell>
          <cell r="AB104" t="str">
            <v>(2)</v>
          </cell>
          <cell r="AC104" t="str">
            <v>(3)</v>
          </cell>
          <cell r="AD104" t="str">
            <v>(F)=(B/A)</v>
          </cell>
          <cell r="AE104" t="str">
            <v>(G)=(D/B)</v>
          </cell>
          <cell r="AF104" t="str">
            <v>(4)=(3/1)</v>
          </cell>
          <cell r="AG104" t="str">
            <v>(5)=(3/2)</v>
          </cell>
        </row>
        <row r="106">
          <cell r="V106" t="str">
            <v>I.</v>
          </cell>
          <cell r="W106" t="str">
            <v>INGRESOS DEL PRESUPUESTO NACIONAL</v>
          </cell>
          <cell r="Y106">
            <v>21505448</v>
          </cell>
          <cell r="Z106">
            <v>26829919.328486998</v>
          </cell>
          <cell r="AA106">
            <v>33672848.488659002</v>
          </cell>
          <cell r="AB106">
            <v>34023067.362811998</v>
          </cell>
          <cell r="AC106">
            <v>39798591.996973999</v>
          </cell>
          <cell r="AD106">
            <v>24.758709181445539</v>
          </cell>
          <cell r="AE106">
            <v>26.810173919112714</v>
          </cell>
          <cell r="AF106">
            <v>18.191937371672438</v>
          </cell>
          <cell r="AG106">
            <v>16.975320221935021</v>
          </cell>
        </row>
        <row r="108">
          <cell r="V108" t="str">
            <v>1.</v>
          </cell>
          <cell r="W108" t="str">
            <v>INGRESOS CORRIENTES</v>
          </cell>
          <cell r="Y108">
            <v>10850547</v>
          </cell>
          <cell r="Z108">
            <v>12987467.563204</v>
          </cell>
          <cell r="AA108">
            <v>14973958.125847001</v>
          </cell>
          <cell r="AB108">
            <v>15324177</v>
          </cell>
          <cell r="AC108">
            <v>17813984</v>
          </cell>
          <cell r="AD108">
            <v>19.69412752374604</v>
          </cell>
          <cell r="AE108">
            <v>17.992032899595834</v>
          </cell>
          <cell r="AF108">
            <v>18.966433926716707</v>
          </cell>
          <cell r="AG108">
            <v>16.24757401327328</v>
          </cell>
        </row>
        <row r="110">
          <cell r="W110" t="str">
            <v>1.1.  INGRESOS TRIBUTARIOS</v>
          </cell>
          <cell r="Y110">
            <v>10489179</v>
          </cell>
          <cell r="Z110">
            <v>12300834.563204</v>
          </cell>
          <cell r="AA110">
            <v>14609453</v>
          </cell>
          <cell r="AB110">
            <v>14749077</v>
          </cell>
          <cell r="AC110">
            <v>17369627.000000462</v>
          </cell>
          <cell r="AD110">
            <v>17.271662188279933</v>
          </cell>
          <cell r="AE110">
            <v>19.903059619381679</v>
          </cell>
          <cell r="AF110">
            <v>18.893068754870313</v>
          </cell>
          <cell r="AG110">
            <v>17.767552505153116</v>
          </cell>
        </row>
        <row r="112">
          <cell r="W112" t="str">
            <v xml:space="preserve">        1.1.1. IMPUESTOS DIRECTOS</v>
          </cell>
          <cell r="Y112">
            <v>4232697</v>
          </cell>
          <cell r="Z112">
            <v>4707023.763204</v>
          </cell>
          <cell r="AA112">
            <v>5845082</v>
          </cell>
          <cell r="AB112">
            <v>5393900</v>
          </cell>
          <cell r="AC112">
            <v>6285366</v>
          </cell>
          <cell r="AD112">
            <v>11.206253677123602</v>
          </cell>
          <cell r="AE112">
            <v>14.59258060614621</v>
          </cell>
          <cell r="AF112">
            <v>7.5325547186506636</v>
          </cell>
          <cell r="AG112">
            <v>16.527299356680693</v>
          </cell>
        </row>
        <row r="113">
          <cell r="X113" t="str">
            <v>IMPUESTO SOBRE LA RENTA Y COMPLEMENTARIOS</v>
          </cell>
          <cell r="Y113">
            <v>4232697</v>
          </cell>
          <cell r="Z113">
            <v>4707023.763204</v>
          </cell>
          <cell r="AA113">
            <v>5845082</v>
          </cell>
          <cell r="AB113">
            <v>5393900</v>
          </cell>
          <cell r="AC113">
            <v>6285366</v>
          </cell>
          <cell r="AD113">
            <v>11.206253677123602</v>
          </cell>
          <cell r="AE113">
            <v>14.59258060614621</v>
          </cell>
          <cell r="AF113">
            <v>7.5325547186506636</v>
          </cell>
          <cell r="AG113">
            <v>16.527299356680693</v>
          </cell>
          <cell r="AH113" t="str">
            <v>Base 1996 para evitar efectos 1997 Reforma Tributaria Ley 223/95 (aplicable año gravable 1996)</v>
          </cell>
        </row>
        <row r="115">
          <cell r="W115" t="str">
            <v xml:space="preserve">        1.1.2. IMPUESTOS INDIRECTOS</v>
          </cell>
          <cell r="Y115">
            <v>6256482</v>
          </cell>
          <cell r="Z115">
            <v>7593810.7999999998</v>
          </cell>
          <cell r="AA115">
            <v>8764371</v>
          </cell>
          <cell r="AB115">
            <v>9355177</v>
          </cell>
          <cell r="AC115">
            <v>11084261.000000462</v>
          </cell>
          <cell r="AD115">
            <v>21.375092264310823</v>
          </cell>
          <cell r="AE115">
            <v>23.194760132817649</v>
          </cell>
          <cell r="AF115">
            <v>26.469554974343978</v>
          </cell>
          <cell r="AG115">
            <v>18.482643353519258</v>
          </cell>
        </row>
        <row r="116">
          <cell r="X116" t="str">
            <v>IMPUESTOS SOBRE ADUANAS Y RECARGOS</v>
          </cell>
          <cell r="Y116">
            <v>1103959</v>
          </cell>
          <cell r="Z116">
            <v>1054257.8</v>
          </cell>
          <cell r="AA116">
            <v>1216470</v>
          </cell>
          <cell r="AB116">
            <v>1444000</v>
          </cell>
          <cell r="AC116">
            <v>1646430.000000464</v>
          </cell>
          <cell r="AD116">
            <v>-4.5020874869447063</v>
          </cell>
          <cell r="AE116">
            <v>36.968396155096016</v>
          </cell>
          <cell r="AF116">
            <v>35.344891366039775</v>
          </cell>
          <cell r="AG116">
            <v>14.018698060973955</v>
          </cell>
          <cell r="AH116" t="str">
            <v>Recaudo 1997 por tasas de devaluación y de importaciones.</v>
          </cell>
        </row>
        <row r="117">
          <cell r="X117" t="str">
            <v>IMPUESTO A LAS VENTAS</v>
          </cell>
          <cell r="Y117">
            <v>4514989</v>
          </cell>
          <cell r="Z117">
            <v>5721246</v>
          </cell>
          <cell r="AA117">
            <v>6695019</v>
          </cell>
          <cell r="AB117">
            <v>6887200</v>
          </cell>
          <cell r="AC117">
            <v>8117919</v>
          </cell>
          <cell r="AD117">
            <v>26.716720683040428</v>
          </cell>
          <cell r="AE117">
            <v>20.379371906049837</v>
          </cell>
          <cell r="AF117">
            <v>21.253113695420424</v>
          </cell>
          <cell r="AG117">
            <v>17.86965675455918</v>
          </cell>
          <cell r="AH117" t="str">
            <v>Interno = recaudo enero-junio/98 por estacionalidad promedio 1994-1997 y 1999 por PIB nominal. Externo = recaudo 1997 por tasas de devaluación y de importaciones.</v>
          </cell>
        </row>
        <row r="118">
          <cell r="X118" t="str">
            <v>INTERNAS</v>
          </cell>
          <cell r="Y118">
            <v>3955534</v>
          </cell>
          <cell r="Z118">
            <v>3955534</v>
          </cell>
          <cell r="AA118">
            <v>4687973</v>
          </cell>
          <cell r="AB118">
            <v>4549400</v>
          </cell>
          <cell r="AC118">
            <v>5452433</v>
          </cell>
          <cell r="AD118">
            <v>0</v>
          </cell>
          <cell r="AE118">
            <v>15.013548107537433</v>
          </cell>
          <cell r="AF118">
            <v>16.306834531683535</v>
          </cell>
          <cell r="AG118">
            <v>19.849496636919149</v>
          </cell>
        </row>
        <row r="119">
          <cell r="X119" t="str">
            <v>EXTERNAS</v>
          </cell>
          <cell r="Y119">
            <v>1765712</v>
          </cell>
          <cell r="Z119">
            <v>1765712</v>
          </cell>
          <cell r="AA119">
            <v>2007046</v>
          </cell>
          <cell r="AB119">
            <v>2337800</v>
          </cell>
          <cell r="AC119">
            <v>2665486</v>
          </cell>
          <cell r="AD119">
            <v>0</v>
          </cell>
          <cell r="AE119">
            <v>32.399847766793229</v>
          </cell>
          <cell r="AF119">
            <v>32.806422971870106</v>
          </cell>
          <cell r="AG119">
            <v>14.016853451963375</v>
          </cell>
        </row>
        <row r="120">
          <cell r="X120" t="str">
            <v>IMPUESTO A LA GASOLINA Y ACPM</v>
          </cell>
          <cell r="Y120">
            <v>606677</v>
          </cell>
          <cell r="Z120">
            <v>798000</v>
          </cell>
          <cell r="AA120">
            <v>690540</v>
          </cell>
          <cell r="AB120">
            <v>691000</v>
          </cell>
          <cell r="AC120">
            <v>917324</v>
          </cell>
          <cell r="AD120">
            <v>31.536221086344128</v>
          </cell>
          <cell r="AE120">
            <v>-13.408521303258148</v>
          </cell>
          <cell r="AF120">
            <v>32.841544298664815</v>
          </cell>
          <cell r="AG120">
            <v>32.753111432706227</v>
          </cell>
          <cell r="AH120" t="str">
            <v xml:space="preserve">Incluye ajuste precio Ley 383/97 ($50 por año a precios 1997 hasta 2001) </v>
          </cell>
        </row>
        <row r="121">
          <cell r="X121" t="str">
            <v>IMPUESTO 5% PASAJES INTERNACIONALES</v>
          </cell>
          <cell r="AA121">
            <v>8559.2999999999993</v>
          </cell>
          <cell r="AB121">
            <v>0</v>
          </cell>
          <cell r="AC121">
            <v>0</v>
          </cell>
          <cell r="AD121" t="e">
            <v>#DIV/0!</v>
          </cell>
        </row>
        <row r="122">
          <cell r="X122" t="str">
            <v>IMPUESTO DE TIMBRE NACIONAL</v>
          </cell>
          <cell r="AA122">
            <v>138600</v>
          </cell>
          <cell r="AB122">
            <v>310100</v>
          </cell>
          <cell r="AC122">
            <v>371608</v>
          </cell>
          <cell r="AD122" t="e">
            <v>#DIV/0!</v>
          </cell>
          <cell r="AE122" t="e">
            <v>#DIV/0!</v>
          </cell>
          <cell r="AF122">
            <v>168.11544011544009</v>
          </cell>
          <cell r="AG122">
            <v>19.834891970332148</v>
          </cell>
        </row>
        <row r="123">
          <cell r="X123" t="str">
            <v>IMPUESTO DE TIMBRE NACIONAL SOBRE SALIDAS AL EXT.</v>
          </cell>
          <cell r="Y123">
            <v>18855</v>
          </cell>
          <cell r="Z123">
            <v>18855</v>
          </cell>
          <cell r="AA123">
            <v>13405.7</v>
          </cell>
          <cell r="AB123">
            <v>21100</v>
          </cell>
          <cell r="AC123">
            <v>27666</v>
          </cell>
          <cell r="AD123">
            <v>0</v>
          </cell>
          <cell r="AE123">
            <v>11.906656059400689</v>
          </cell>
          <cell r="AF123">
            <v>106.37490022900704</v>
          </cell>
          <cell r="AG123">
            <v>31.118483412322284</v>
          </cell>
        </row>
        <row r="124">
          <cell r="X124" t="str">
            <v>IMPUESTO AL ORO Y AL PLATINO</v>
          </cell>
          <cell r="Y124">
            <v>1452</v>
          </cell>
          <cell r="Z124">
            <v>1452</v>
          </cell>
          <cell r="AA124">
            <v>1777</v>
          </cell>
          <cell r="AB124">
            <v>1777</v>
          </cell>
          <cell r="AC124">
            <v>3314</v>
          </cell>
          <cell r="AD124">
            <v>0</v>
          </cell>
          <cell r="AE124">
            <v>22.382920110192828</v>
          </cell>
          <cell r="AF124">
            <v>86.494091164884651</v>
          </cell>
          <cell r="AG124">
            <v>86.494091164884651</v>
          </cell>
        </row>
        <row r="125">
          <cell r="X125" t="str">
            <v>OTROS IMPUESTOS TRIBUTARIOS</v>
          </cell>
          <cell r="Y125">
            <v>30857</v>
          </cell>
          <cell r="Z125">
            <v>20307</v>
          </cell>
          <cell r="AA125">
            <v>162342</v>
          </cell>
          <cell r="AB125">
            <v>332977</v>
          </cell>
          <cell r="AC125">
            <v>402588</v>
          </cell>
          <cell r="AD125">
            <v>-34.189973101727325</v>
          </cell>
          <cell r="AE125">
            <v>1539.7153690845521</v>
          </cell>
          <cell r="AF125">
            <v>147.98758177181503</v>
          </cell>
          <cell r="AG125">
            <v>20.90564813785938</v>
          </cell>
          <cell r="AH125" t="str">
            <v>1996/97 5% pasajes  internacionales, Timbre Nacional (Reforma Ley 383/97 del 0.5% al 1%), Oro y Platino. 1998 por estacionalidad recaudo 1997 y crece PIB nominal.</v>
          </cell>
        </row>
        <row r="127">
          <cell r="W127" t="str">
            <v>1.2</v>
          </cell>
          <cell r="X127" t="str">
            <v>INGRESOS NO TRIBUTARIOS</v>
          </cell>
          <cell r="Y127">
            <v>361368</v>
          </cell>
          <cell r="Z127">
            <v>686633</v>
          </cell>
          <cell r="AA127">
            <v>364505.12584699999</v>
          </cell>
          <cell r="AB127">
            <v>575100</v>
          </cell>
          <cell r="AC127">
            <v>444356.99999953806</v>
          </cell>
          <cell r="AD127">
            <v>90.009353346173441</v>
          </cell>
          <cell r="AE127">
            <v>-16.243466305872278</v>
          </cell>
          <cell r="AF127">
            <v>21.906927637021955</v>
          </cell>
          <cell r="AG127">
            <v>-22.733959311504425</v>
          </cell>
        </row>
        <row r="128">
          <cell r="X128" t="str">
            <v>CONTRIBUCION ESPECIAL POR EXPLOTACION O EXPORTACION</v>
          </cell>
        </row>
        <row r="129">
          <cell r="X129" t="str">
            <v>DE PETROLEO CRUDO, GAS LIBRE, CARBON Y FERRONIQUEL</v>
          </cell>
          <cell r="Y129">
            <v>213938</v>
          </cell>
          <cell r="Z129">
            <v>336228</v>
          </cell>
          <cell r="AA129">
            <v>164620</v>
          </cell>
          <cell r="AB129">
            <v>75600</v>
          </cell>
          <cell r="AC129">
            <v>34844.999999538064</v>
          </cell>
          <cell r="AD129">
            <v>57.161420598491141</v>
          </cell>
          <cell r="AE129">
            <v>-77.515257503836679</v>
          </cell>
          <cell r="AF129">
            <v>-78.833070101118906</v>
          </cell>
          <cell r="AG129">
            <v>-53.908730159341189</v>
          </cell>
          <cell r="AH129" t="str">
            <v>Considera la reducción establecida Art 52  Ley 223/95</v>
          </cell>
        </row>
        <row r="130">
          <cell r="X130" t="str">
            <v>OTROS NO TRIBUTARIOS</v>
          </cell>
          <cell r="Y130">
            <v>147430</v>
          </cell>
          <cell r="Z130">
            <v>350405</v>
          </cell>
          <cell r="AA130">
            <v>199885.12584699999</v>
          </cell>
          <cell r="AB130">
            <v>499500</v>
          </cell>
          <cell r="AC130">
            <v>409512</v>
          </cell>
          <cell r="AD130">
            <v>137.6755070202808</v>
          </cell>
          <cell r="AE130">
            <v>42.549335768610597</v>
          </cell>
          <cell r="AF130">
            <v>104.87367344854701</v>
          </cell>
          <cell r="AG130">
            <v>-18.015615615615623</v>
          </cell>
        </row>
        <row r="131">
          <cell r="X131" t="str">
            <v xml:space="preserve">      Extensión Comncesión Telefonia Celular</v>
          </cell>
          <cell r="Z131">
            <v>141241.1</v>
          </cell>
        </row>
        <row r="132">
          <cell r="X132" t="str">
            <v xml:space="preserve">      Fondo de Superávit de la Nación </v>
          </cell>
          <cell r="Y132">
            <v>91322</v>
          </cell>
          <cell r="Z132">
            <v>96904.9</v>
          </cell>
          <cell r="AA132">
            <v>138439.12584699999</v>
          </cell>
          <cell r="AB132">
            <v>138439.12584699999</v>
          </cell>
          <cell r="AC132">
            <v>151520</v>
          </cell>
          <cell r="AD132">
            <v>6.1134228334902785</v>
          </cell>
          <cell r="AE132">
            <v>42.860810802136925</v>
          </cell>
          <cell r="AF132">
            <v>9.4488274705351039</v>
          </cell>
          <cell r="AG132">
            <v>9.4488274705351039</v>
          </cell>
          <cell r="AH132" t="str">
            <v>Octavas Concesión Telefonía Móvil Celular (1995 - 2002)</v>
          </cell>
        </row>
        <row r="133">
          <cell r="X133" t="str">
            <v xml:space="preserve">      Concesión Larga Distancia</v>
          </cell>
          <cell r="AB133">
            <v>300000</v>
          </cell>
          <cell r="AC133">
            <v>179902</v>
          </cell>
          <cell r="AG133">
            <v>-40.032666666666671</v>
          </cell>
          <cell r="AH133" t="str">
            <v>Para 1998 US$225 millones, en 1999 y 2000 restantes US$225 millones por parte iguales</v>
          </cell>
        </row>
        <row r="134">
          <cell r="X134" t="str">
            <v xml:space="preserve">      Resto</v>
          </cell>
          <cell r="Y134">
            <v>56108</v>
          </cell>
          <cell r="Z134">
            <v>112259</v>
          </cell>
          <cell r="AA134">
            <v>61446</v>
          </cell>
          <cell r="AB134">
            <v>61060.874153000012</v>
          </cell>
          <cell r="AC134">
            <v>78090</v>
          </cell>
          <cell r="AD134">
            <v>100.07663791259715</v>
          </cell>
          <cell r="AE134">
            <v>-45.607145838640996</v>
          </cell>
          <cell r="AF134">
            <v>27.087198515769948</v>
          </cell>
          <cell r="AG134">
            <v>27.888768517021511</v>
          </cell>
          <cell r="AH134" t="str">
            <v>Hasta 1998 5% contratos Obras Públicas Ley 104/93(en 1999 pasa a Fondo de Seguridad y Convivencia Ciudadana Ley 418/97), Concesión Sociedades Portuarias (por variación PIB).</v>
          </cell>
        </row>
        <row r="136">
          <cell r="V136" t="str">
            <v>2.</v>
          </cell>
          <cell r="W136" t="str">
            <v>RECURSOS DE CAPITAL</v>
          </cell>
          <cell r="Y136">
            <v>9454718</v>
          </cell>
          <cell r="Z136">
            <v>12013036.820606999</v>
          </cell>
          <cell r="AA136">
            <v>16207486.153754</v>
          </cell>
          <cell r="AB136">
            <v>16207486.153754</v>
          </cell>
          <cell r="AC136">
            <v>19182007.865153998</v>
          </cell>
          <cell r="AD136">
            <v>71.422205863294906</v>
          </cell>
          <cell r="AE136">
            <v>34.915811844944145</v>
          </cell>
          <cell r="AF136">
            <v>18.352764168248491</v>
          </cell>
          <cell r="AG136">
            <v>18.352764168248491</v>
          </cell>
        </row>
        <row r="138">
          <cell r="W138" t="str">
            <v>2.5. RECURSOS DEL CREDITO EXTERNO</v>
          </cell>
          <cell r="Y138">
            <v>2041518</v>
          </cell>
          <cell r="Z138">
            <v>1797729.030367</v>
          </cell>
          <cell r="AA138">
            <v>3352906.6945369998</v>
          </cell>
          <cell r="AB138">
            <v>3352906.6945369998</v>
          </cell>
          <cell r="AC138">
            <v>5299805.9730000002</v>
          </cell>
          <cell r="AD138">
            <v>-11.941553767000823</v>
          </cell>
          <cell r="AE138">
            <v>86.507901797220015</v>
          </cell>
          <cell r="AF138">
            <v>58.066014232819143</v>
          </cell>
          <cell r="AG138">
            <v>58.066014232819143</v>
          </cell>
        </row>
        <row r="139">
          <cell r="W139" t="str">
            <v>2.6. RECURSOS DEL CREDITO INTERNO</v>
          </cell>
          <cell r="Y139">
            <v>3928505</v>
          </cell>
          <cell r="Z139">
            <v>7590793.914806</v>
          </cell>
          <cell r="AA139">
            <v>10343544.959217001</v>
          </cell>
          <cell r="AB139">
            <v>10343544.959217001</v>
          </cell>
          <cell r="AC139">
            <v>9735498.8921539988</v>
          </cell>
          <cell r="AD139">
            <v>93.223475973837381</v>
          </cell>
          <cell r="AE139">
            <v>36.264336448941179</v>
          </cell>
          <cell r="AF139">
            <v>-5.8785075084067717</v>
          </cell>
          <cell r="AG139">
            <v>-5.8785075084067717</v>
          </cell>
        </row>
        <row r="140">
          <cell r="W140" t="str">
            <v>2.7. OTROS RECURSOS DE CAPITAL</v>
          </cell>
          <cell r="Y140">
            <v>3484695</v>
          </cell>
          <cell r="Z140">
            <v>2624513.875434</v>
          </cell>
          <cell r="AA140">
            <v>2511034.5</v>
          </cell>
          <cell r="AB140">
            <v>2511034.5</v>
          </cell>
          <cell r="AC140">
            <v>4146703</v>
          </cell>
          <cell r="AD140">
            <v>-24.684545550356628</v>
          </cell>
          <cell r="AE140">
            <v>-4.3238245564708455</v>
          </cell>
          <cell r="AF140">
            <v>65.13922847336427</v>
          </cell>
          <cell r="AG140">
            <v>65.13922847336427</v>
          </cell>
          <cell r="AH140" t="str">
            <v>Donaciones en cada año, Enajenación activos (plan), excedentes Financieros Entidades Descentralizadas, Rendimientos Financieros, Recuperación de Cartera, Recursos no apropiados (según Plan Financiero). En 1999 superávit Nación 1997 (Contaduría)</v>
          </cell>
        </row>
        <row r="142">
          <cell r="V142">
            <v>3</v>
          </cell>
          <cell r="W142" t="str">
            <v>RENTAS PARAFISCALES</v>
          </cell>
          <cell r="Y142">
            <v>122554</v>
          </cell>
          <cell r="Z142">
            <v>336368.21808000002</v>
          </cell>
          <cell r="AA142">
            <v>742831.93553000002</v>
          </cell>
          <cell r="AB142">
            <v>742831.93553000002</v>
          </cell>
          <cell r="AC142">
            <v>495721.437148</v>
          </cell>
          <cell r="AD142">
            <v>174.46531168301323</v>
          </cell>
          <cell r="AE142">
            <v>120.83891866184837</v>
          </cell>
          <cell r="AF142">
            <v>-33.266003595509154</v>
          </cell>
          <cell r="AG142">
            <v>-33.266003595509154</v>
          </cell>
          <cell r="AH142" t="str">
            <v xml:space="preserve">Fondo de Prestaciones Sociales del Magisterio </v>
          </cell>
        </row>
        <row r="144">
          <cell r="V144">
            <v>4</v>
          </cell>
          <cell r="W144" t="str">
            <v>FONDOS ESPECIALES</v>
          </cell>
          <cell r="Y144">
            <v>1077629</v>
          </cell>
          <cell r="Z144">
            <v>1493046.7265959999</v>
          </cell>
          <cell r="AA144">
            <v>1748572.2735279996</v>
          </cell>
          <cell r="AB144">
            <v>1748572.2735279996</v>
          </cell>
          <cell r="AC144">
            <v>2306878.6946720001</v>
          </cell>
          <cell r="AD144">
            <v>38.549234160921799</v>
          </cell>
          <cell r="AE144">
            <v>17.114370393120449</v>
          </cell>
          <cell r="AF144">
            <v>31.929273361834554</v>
          </cell>
          <cell r="AG144">
            <v>31.929273361834554</v>
          </cell>
          <cell r="AH144" t="str">
            <v>Estimación ingresos definidos por la Ley para prestación servicio público específico que corresponde.</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OR.LEY21"/>
      <sheetName val="Hoja2"/>
      <sheetName val="ART.86 LEY 30-92"/>
      <sheetName val="JUNTA CENTRAL DE CONTADORES"/>
      <sheetName val="CALCULO LEY 21 1982 =&gt; 1998 "/>
      <sheetName val="CALCULO LEY 21 DE 1982 =&gt; 1999"/>
      <sheetName val="ART.87 LEY 30 1992"/>
      <sheetName val="NORMAS LEGALES"/>
      <sheetName val="JUSTIFICACION DIFERENCIAS"/>
      <sheetName val="GASTOS"/>
      <sheetName val="GASTOS (2)"/>
      <sheetName val="APOR.LEY21-2000 Y 2001"/>
      <sheetName val="JUNTA CENT.CONTAD. 2000 Y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GOBLOCAL"/>
      <sheetName val="BDEMPLOCAL"/>
      <sheetName val="RESUMENLG"/>
      <sheetName val="RESUMENLE"/>
      <sheetName val="PRES NETO"/>
      <sheetName val="SUPUESTOS"/>
      <sheetName val="Resumen x Entidades"/>
      <sheetName val="DEUDA EXTERNA"/>
      <sheetName val="RESUMEN FMI"/>
      <sheetName val="FMI DEPARTAMENTOS"/>
      <sheetName val=" FMI MUNICIPIOS"/>
      <sheetName val="FMI FNR"/>
      <sheetName val="FMI EMPRESAS"/>
      <sheetName val="RESUMEN"/>
      <sheetName val="MUNICIPIOS"/>
      <sheetName val="DEPARTAM"/>
      <sheetName val="LOTERIAS"/>
      <sheetName val="LICORERA"/>
      <sheetName val="EMPTERRI"/>
      <sheetName val="FNR"/>
      <sheetName val="EJEC. REGALIAS"/>
      <sheetName val="REZAGO FNR"/>
      <sheetName val="DEUDA FLOTANTE-FNR"/>
      <sheetName val="FNR-PROYECCIONES"/>
      <sheetName val="FNR-LEY 756"/>
      <sheetName val="VERIFICACION NETEO2"/>
      <sheetName val="PIB"/>
      <sheetName val="SISTEMA GRAL.PART."/>
      <sheetName val="COMPARATIVO FMI-PF"/>
      <sheetName val="COMPARATIVO FMI-PF $MM"/>
      <sheetName val="FNR-PROYECCIONES MFMP"/>
      <sheetName val="ModDeuda"/>
      <sheetName val="RESUMEN CON PLAN"/>
      <sheetName val="TRANSFERENCIAS"/>
      <sheetName val="PROY. REGALIAS"/>
      <sheetName val="DPTOS"/>
      <sheetName val="MPIOS"/>
      <sheetName val="EJCLOTERIA"/>
      <sheetName val="EJLICOR"/>
      <sheetName val="EEPP"/>
      <sheetName val="Prepag deud Faep art133 ley633"/>
      <sheetName val="DF FNR (C. Zambrano)"/>
      <sheetName val="FNR Dic 5 (C.Zam)"/>
      <sheetName val="FNR Dic 13-02 (C.Zam)"/>
      <sheetName val="FNR Dic 18-02(C.Zam)"/>
      <sheetName val="FNR Dic 20-02(C.Zam)"/>
      <sheetName val="DEUDA FLOTANTE-FNR SIN FAEP"/>
      <sheetName val="DEUDA FLOTANTE-INV."/>
      <sheetName val=" FAEP Mensual "/>
      <sheetName val="DEUDA FLOTANTE-INV. sin faep"/>
      <sheetName val="cuadros"/>
      <sheetName val="Hoja1"/>
      <sheetName val="faep (2)"/>
      <sheetName val="DEUDA FLOTANTE fnr"/>
      <sheetName val="FNR reducc"/>
      <sheetName val="FMI redu2)"/>
      <sheetName val="EJECUCION FAEP"/>
      <sheetName val="RESUMEN FMI DEPARTAMENTOS"/>
      <sheetName val="RESUMEN FMI MUNICIPIOS"/>
      <sheetName val="RESUMEN FMI FNR"/>
    </sheetNames>
    <sheetDataSet>
      <sheetData sheetId="0"/>
      <sheetData sheetId="1"/>
      <sheetData sheetId="2"/>
      <sheetData sheetId="3"/>
      <sheetData sheetId="4"/>
      <sheetData sheetId="5" refreshError="1">
        <row r="5">
          <cell r="H5">
            <v>1723039</v>
          </cell>
          <cell r="I5">
            <v>2221237</v>
          </cell>
          <cell r="J5">
            <v>2774822.6</v>
          </cell>
          <cell r="K5">
            <v>3834351</v>
          </cell>
          <cell r="L5">
            <v>4510141</v>
          </cell>
          <cell r="M5">
            <v>5343752.2535651531</v>
          </cell>
          <cell r="N5">
            <v>7133444.1770399995</v>
          </cell>
          <cell r="O5">
            <v>6564252.3579074843</v>
          </cell>
        </row>
        <row r="6">
          <cell r="H6">
            <v>649239</v>
          </cell>
          <cell r="I6">
            <v>830500</v>
          </cell>
          <cell r="J6">
            <v>1065400</v>
          </cell>
          <cell r="K6">
            <v>1552869</v>
          </cell>
          <cell r="L6">
            <v>1947027</v>
          </cell>
          <cell r="M6">
            <v>2478300</v>
          </cell>
          <cell r="N6">
            <v>3141605</v>
          </cell>
          <cell r="O6">
            <v>2806557.6908411798</v>
          </cell>
        </row>
        <row r="7">
          <cell r="H7">
            <v>1073800</v>
          </cell>
          <cell r="I7">
            <v>1390737</v>
          </cell>
          <cell r="J7">
            <v>1709422.6</v>
          </cell>
          <cell r="K7">
            <v>2281482</v>
          </cell>
          <cell r="L7">
            <v>2563114</v>
          </cell>
          <cell r="M7">
            <v>2865452.2535651531</v>
          </cell>
          <cell r="N7">
            <v>3991839.17704</v>
          </cell>
          <cell r="O7">
            <v>3757694.6670663045</v>
          </cell>
        </row>
        <row r="19">
          <cell r="H19">
            <v>51128866.875231937</v>
          </cell>
          <cell r="I19">
            <v>67532862</v>
          </cell>
          <cell r="J19">
            <v>84439109</v>
          </cell>
          <cell r="K19">
            <v>100711389</v>
          </cell>
          <cell r="L19">
            <v>121707501</v>
          </cell>
          <cell r="M19">
            <v>140953206</v>
          </cell>
          <cell r="N19">
            <v>151565005</v>
          </cell>
          <cell r="O19">
            <v>174896258</v>
          </cell>
        </row>
        <row r="20">
          <cell r="H20">
            <v>0.30980473665469543</v>
          </cell>
          <cell r="I20">
            <v>0.32083627366118206</v>
          </cell>
          <cell r="J20">
            <v>0.25034104137330959</v>
          </cell>
          <cell r="K20">
            <v>0.24199999999999999</v>
          </cell>
          <cell r="L20">
            <v>0.20847803022555866</v>
          </cell>
          <cell r="M20">
            <v>0.15813080411535196</v>
          </cell>
          <cell r="N20">
            <v>7.5285971147048603E-2</v>
          </cell>
          <cell r="O20">
            <v>0.15393561990117699</v>
          </cell>
        </row>
        <row r="74">
          <cell r="H74">
            <v>117206.25</v>
          </cell>
          <cell r="I74">
            <v>116184.52499999999</v>
          </cell>
          <cell r="J74">
            <v>199789.75</v>
          </cell>
          <cell r="K74">
            <v>276188.16386410111</v>
          </cell>
          <cell r="L74">
            <v>282760.375</v>
          </cell>
          <cell r="M74">
            <v>322810</v>
          </cell>
          <cell r="N74">
            <v>395770</v>
          </cell>
          <cell r="O74">
            <v>806844.18430454994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2castigo"/>
      <sheetName val="Hoja1"/>
      <sheetName val="CUA1-3"/>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s>
    <sheetDataSet>
      <sheetData sheetId="0" refreshError="1"/>
      <sheetData sheetId="1" refreshError="1"/>
      <sheetData sheetId="2"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03 Mil Corr "/>
      <sheetName val="edu_sal_agua_milcte"/>
      <sheetName val="Educación"/>
      <sheetName val="Salud"/>
      <sheetName val="Hoja2"/>
      <sheetName val="Hoja3"/>
      <sheetName val="Agua"/>
      <sheetName val="94_03 Mil Corr "/>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SOCIAL"/>
      <sheetName val="PRES NETO"/>
      <sheetName val="RESUMEN"/>
      <sheetName val="SUPUESTOS"/>
      <sheetName val="TRANSFERENCIAS"/>
      <sheetName val="ICBF"/>
      <sheetName val="SENA"/>
      <sheetName val="SENA2%YPORTAF"/>
      <sheetName val="REZAGOS"/>
      <sheetName val="ICBF3%"/>
      <sheetName val="SENA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ENCIAS"/>
      <sheetName val="RESUOPE"/>
      <sheetName val="APRyPAGO-TRANSFE"/>
      <sheetName val="FINANCIAMIENTO"/>
      <sheetName val="DETALLE-INV"/>
    </sheetNames>
    <sheetDataSet>
      <sheetData sheetId="0" refreshError="1"/>
      <sheetData sheetId="1" refreshError="1">
        <row r="9">
          <cell r="B9" t="str">
            <v>Cuadro 2b</v>
          </cell>
        </row>
        <row r="10">
          <cell r="B10" t="str">
            <v xml:space="preserve">SECTOR PUBLICO NO FINANCIERO </v>
          </cell>
        </row>
        <row r="12">
          <cell r="B12" t="str">
            <v>(MILLONES DE PESOS)</v>
          </cell>
        </row>
        <row r="13">
          <cell r="C13" t="str">
            <v>ESCENARIO CON AJUSTES</v>
          </cell>
          <cell r="H13" t="str">
            <v xml:space="preserve">  </v>
          </cell>
        </row>
        <row r="14">
          <cell r="B14" t="str">
            <v>GOBIERNO NACIONAL</v>
          </cell>
        </row>
        <row r="15">
          <cell r="Y15">
            <v>36504.734179629631</v>
          </cell>
        </row>
        <row r="17">
          <cell r="W17" t="str">
            <v>PORCENTAJE DEL PIB</v>
          </cell>
        </row>
        <row r="18">
          <cell r="E18" t="str">
            <v>CONCEPTOS</v>
          </cell>
          <cell r="H18" t="str">
            <v xml:space="preserve">        1993</v>
          </cell>
          <cell r="I18" t="str">
            <v xml:space="preserve">        1994</v>
          </cell>
          <cell r="J18" t="str">
            <v xml:space="preserve">        1995</v>
          </cell>
          <cell r="K18" t="str">
            <v xml:space="preserve">        1996</v>
          </cell>
          <cell r="L18" t="str">
            <v xml:space="preserve">        1997</v>
          </cell>
          <cell r="M18" t="str">
            <v xml:space="preserve">        1998</v>
          </cell>
          <cell r="N18" t="str">
            <v xml:space="preserve">        1999</v>
          </cell>
          <cell r="O18" t="str">
            <v xml:space="preserve">        2000</v>
          </cell>
          <cell r="P18">
            <v>2001</v>
          </cell>
          <cell r="Q18">
            <v>2002</v>
          </cell>
          <cell r="R18">
            <v>2003</v>
          </cell>
          <cell r="S18">
            <v>2004</v>
          </cell>
          <cell r="T18">
            <v>2005</v>
          </cell>
          <cell r="U18" t="str">
            <v xml:space="preserve">        1993</v>
          </cell>
          <cell r="V18" t="str">
            <v xml:space="preserve">        1994</v>
          </cell>
          <cell r="W18" t="str">
            <v xml:space="preserve">        1995</v>
          </cell>
          <cell r="X18" t="str">
            <v xml:space="preserve">        1996</v>
          </cell>
          <cell r="Y18" t="str">
            <v xml:space="preserve">        1997</v>
          </cell>
          <cell r="Z18" t="str">
            <v xml:space="preserve">        1998</v>
          </cell>
          <cell r="AA18" t="str">
            <v xml:space="preserve">        1999</v>
          </cell>
          <cell r="AB18" t="str">
            <v xml:space="preserve">        2000</v>
          </cell>
        </row>
        <row r="21">
          <cell r="C21" t="str">
            <v xml:space="preserve"> 1.</v>
          </cell>
          <cell r="D21" t="str">
            <v xml:space="preserve"> INGRESOS TOTALES</v>
          </cell>
          <cell r="H21">
            <v>5907600.3079954172</v>
          </cell>
          <cell r="I21">
            <v>7700800</v>
          </cell>
          <cell r="J21">
            <v>9523699.209999999</v>
          </cell>
          <cell r="K21">
            <v>12048768</v>
          </cell>
          <cell r="L21">
            <v>15287795.690864535</v>
          </cell>
          <cell r="M21">
            <v>16883418</v>
          </cell>
          <cell r="N21">
            <v>20104461</v>
          </cell>
          <cell r="O21">
            <v>22954281.374545835</v>
          </cell>
          <cell r="P21">
            <v>26884218.527028114</v>
          </cell>
          <cell r="Q21">
            <v>30400205.534018699</v>
          </cell>
          <cell r="R21">
            <v>33447283.291050017</v>
          </cell>
          <cell r="S21">
            <v>36346372.138895892</v>
          </cell>
          <cell r="T21">
            <v>40860117.549001813</v>
          </cell>
          <cell r="U21">
            <v>13.45751052104413</v>
          </cell>
          <cell r="V21">
            <v>13.281296754577992</v>
          </cell>
          <cell r="W21">
            <v>12.955499297505174</v>
          </cell>
          <cell r="X21">
            <v>13.458728036460998</v>
          </cell>
          <cell r="Y21">
            <v>12.314731967955858</v>
          </cell>
          <cell r="Z21">
            <v>11.844430210932694</v>
          </cell>
          <cell r="AA21">
            <v>13.100613585202014</v>
          </cell>
          <cell r="AB21">
            <v>13.025585863029439</v>
          </cell>
        </row>
        <row r="22">
          <cell r="D22" t="str">
            <v xml:space="preserve"> 1.1.</v>
          </cell>
          <cell r="E22" t="str">
            <v>INGRESOS CORRIENTES</v>
          </cell>
          <cell r="H22">
            <v>5263700.6850998439</v>
          </cell>
          <cell r="I22">
            <v>6861486</v>
          </cell>
          <cell r="J22">
            <v>8461545.209999999</v>
          </cell>
          <cell r="K22">
            <v>10503503</v>
          </cell>
          <cell r="L22">
            <v>13687699.342834629</v>
          </cell>
          <cell r="M22">
            <v>15006976</v>
          </cell>
          <cell r="N22">
            <v>16400237</v>
          </cell>
          <cell r="O22">
            <v>20121494.774545837</v>
          </cell>
          <cell r="P22">
            <v>23540534.267028112</v>
          </cell>
          <cell r="Q22">
            <v>26701514.8384187</v>
          </cell>
          <cell r="R22">
            <v>29623705.342883013</v>
          </cell>
          <cell r="S22">
            <v>32256610.720940348</v>
          </cell>
          <cell r="T22">
            <v>36473628.937412955</v>
          </cell>
          <cell r="U22">
            <v>11.990707504955546</v>
          </cell>
          <cell r="V22">
            <v>11.833761653773937</v>
          </cell>
          <cell r="W22">
            <v>11.510605344282316</v>
          </cell>
          <cell r="X22">
            <v>11.732634432595283</v>
          </cell>
          <cell r="Y22">
            <v>11.025811181248315</v>
          </cell>
          <cell r="Z22">
            <v>10.528026961669838</v>
          </cell>
          <cell r="AA22">
            <v>10.686840479967742</v>
          </cell>
          <cell r="AB22">
            <v>11.418099029185171</v>
          </cell>
        </row>
        <row r="23">
          <cell r="E23" t="str">
            <v xml:space="preserve">  1.1.1.</v>
          </cell>
          <cell r="F23" t="str">
            <v>TRIBUTARIOS</v>
          </cell>
          <cell r="H23">
            <v>5051354.6850998439</v>
          </cell>
          <cell r="I23">
            <v>6731364</v>
          </cell>
          <cell r="J23">
            <v>8229679.2799999993</v>
          </cell>
          <cell r="K23">
            <v>10171715</v>
          </cell>
          <cell r="L23">
            <v>13148299.554000001</v>
          </cell>
          <cell r="M23">
            <v>14825238</v>
          </cell>
          <cell r="N23">
            <v>16128233</v>
          </cell>
          <cell r="O23">
            <v>19382413.840017654</v>
          </cell>
          <cell r="P23">
            <v>23059998.070563033</v>
          </cell>
          <cell r="Q23">
            <v>26545378.694288172</v>
          </cell>
          <cell r="R23">
            <v>29431895.680207804</v>
          </cell>
          <cell r="S23">
            <v>32037180.466513693</v>
          </cell>
          <cell r="T23">
            <v>36222600.726463035</v>
          </cell>
          <cell r="U23">
            <v>11.506983424090755</v>
          </cell>
          <cell r="V23">
            <v>11.60934485340265</v>
          </cell>
          <cell r="W23">
            <v>11.195188107031038</v>
          </cell>
          <cell r="X23">
            <v>11.362020237205238</v>
          </cell>
          <cell r="Y23">
            <v>10.591310095716423</v>
          </cell>
          <cell r="Z23">
            <v>10.400530085286485</v>
          </cell>
          <cell r="AA23">
            <v>10.509595275650685</v>
          </cell>
          <cell r="AB23">
            <v>10.998701792768076</v>
          </cell>
        </row>
        <row r="24">
          <cell r="F24" t="str">
            <v>Renta</v>
          </cell>
          <cell r="H24">
            <v>2053778</v>
          </cell>
          <cell r="I24">
            <v>2726730</v>
          </cell>
          <cell r="J24">
            <v>3257473</v>
          </cell>
          <cell r="K24">
            <v>3637291</v>
          </cell>
          <cell r="L24">
            <v>5081160.7374290004</v>
          </cell>
          <cell r="M24">
            <v>5764752</v>
          </cell>
          <cell r="N24">
            <v>6035064</v>
          </cell>
          <cell r="O24">
            <v>6761800</v>
          </cell>
          <cell r="P24">
            <v>7864403.8464191798</v>
          </cell>
          <cell r="Q24">
            <v>9076043.5092593804</v>
          </cell>
          <cell r="R24">
            <v>10943170.717495337</v>
          </cell>
          <cell r="S24">
            <v>12377808.872159338</v>
          </cell>
          <cell r="T24">
            <v>14011512.910577733</v>
          </cell>
          <cell r="U24">
            <v>4.6785052478046572</v>
          </cell>
          <cell r="V24">
            <v>4.7026945641505362</v>
          </cell>
          <cell r="W24">
            <v>4.4312811894383719</v>
          </cell>
          <cell r="X24">
            <v>4.0629307791856615</v>
          </cell>
          <cell r="Y24">
            <v>4.0930120883896057</v>
          </cell>
          <cell r="Z24">
            <v>4.044216801795387</v>
          </cell>
          <cell r="AA24">
            <v>3.9326118430115393</v>
          </cell>
          <cell r="AB24">
            <v>3.8370361089282898</v>
          </cell>
        </row>
        <row r="25">
          <cell r="F25" t="str">
            <v>Ventas internas</v>
          </cell>
          <cell r="H25">
            <v>1270304</v>
          </cell>
          <cell r="I25">
            <v>1688410</v>
          </cell>
          <cell r="J25">
            <v>2064330</v>
          </cell>
          <cell r="K25">
            <v>2804742</v>
          </cell>
          <cell r="L25">
            <v>3829700</v>
          </cell>
          <cell r="M25">
            <v>4037970</v>
          </cell>
          <cell r="N25">
            <v>3993819</v>
          </cell>
          <cell r="O25">
            <v>5222366.5599999996</v>
          </cell>
          <cell r="P25">
            <v>6360920.4053122215</v>
          </cell>
          <cell r="Q25">
            <v>7480264.3391452357</v>
          </cell>
          <cell r="R25">
            <v>8614424.9488249905</v>
          </cell>
          <cell r="S25">
            <v>9854902.0121063925</v>
          </cell>
          <cell r="T25">
            <v>11274007.752722001</v>
          </cell>
          <cell r="U25">
            <v>2.8937518710918355</v>
          </cell>
          <cell r="V25">
            <v>2.91194087022089</v>
          </cell>
          <cell r="W25">
            <v>2.8081972430142361</v>
          </cell>
          <cell r="X25">
            <v>3.1329559827560542</v>
          </cell>
          <cell r="Y25">
            <v>3.084926693902823</v>
          </cell>
          <cell r="Z25">
            <v>2.8328063582172689</v>
          </cell>
          <cell r="AA25">
            <v>2.6024810835882608</v>
          </cell>
          <cell r="AB25">
            <v>2.963472605634538</v>
          </cell>
        </row>
        <row r="26">
          <cell r="F26" t="str">
            <v>Ventas externas</v>
          </cell>
          <cell r="H26">
            <v>811677</v>
          </cell>
          <cell r="I26">
            <v>1083655</v>
          </cell>
          <cell r="J26">
            <v>1412000.57</v>
          </cell>
          <cell r="K26">
            <v>1378928.75</v>
          </cell>
          <cell r="L26">
            <v>2006900</v>
          </cell>
          <cell r="M26">
            <v>2368507</v>
          </cell>
          <cell r="N26">
            <v>1867124</v>
          </cell>
          <cell r="O26">
            <v>2764967</v>
          </cell>
          <cell r="P26">
            <v>2810127.8624632023</v>
          </cell>
          <cell r="Q26">
            <v>3237569.8594494509</v>
          </cell>
          <cell r="R26">
            <v>3969400.4033376002</v>
          </cell>
          <cell r="S26">
            <v>4429317.2790943999</v>
          </cell>
          <cell r="T26">
            <v>4905586.9443504</v>
          </cell>
          <cell r="U26">
            <v>1.8489997964835252</v>
          </cell>
          <cell r="V26">
            <v>1.8689413612328867</v>
          </cell>
          <cell r="W26">
            <v>1.9208053498270774</v>
          </cell>
          <cell r="X26">
            <v>1.5402925035909993</v>
          </cell>
          <cell r="Y26">
            <v>1.6166121059074015</v>
          </cell>
          <cell r="Z26">
            <v>1.6616076120134893</v>
          </cell>
          <cell r="AA26">
            <v>1.2166687801108782</v>
          </cell>
          <cell r="AB26">
            <v>1.5690020732637948</v>
          </cell>
        </row>
        <row r="27">
          <cell r="F27" t="str">
            <v>Aduanas</v>
          </cell>
          <cell r="H27">
            <v>508123</v>
          </cell>
          <cell r="I27">
            <v>718041</v>
          </cell>
          <cell r="J27">
            <v>868730.35</v>
          </cell>
          <cell r="K27">
            <v>912710</v>
          </cell>
          <cell r="L27">
            <v>1240900</v>
          </cell>
          <cell r="M27">
            <v>1646641</v>
          </cell>
          <cell r="N27">
            <v>1360239</v>
          </cell>
          <cell r="O27">
            <v>2110784</v>
          </cell>
          <cell r="P27">
            <v>2253717.4192327252</v>
          </cell>
          <cell r="Q27">
            <v>2597327.7729860581</v>
          </cell>
          <cell r="R27">
            <v>2416436.9338500001</v>
          </cell>
          <cell r="S27">
            <v>2696418.7981499997</v>
          </cell>
          <cell r="T27">
            <v>2986355.6885249997</v>
          </cell>
          <cell r="U27">
            <v>1.1575039376360279</v>
          </cell>
          <cell r="V27">
            <v>1.2383798570218596</v>
          </cell>
          <cell r="W27">
            <v>1.1817714095095224</v>
          </cell>
          <cell r="X27">
            <v>1.0195163245037433</v>
          </cell>
          <cell r="Y27">
            <v>0.99957843550774539</v>
          </cell>
          <cell r="Z27">
            <v>1.1551881501103878</v>
          </cell>
          <cell r="AA27">
            <v>0.88636872794160482</v>
          </cell>
          <cell r="AB27">
            <v>1.197780831457318</v>
          </cell>
        </row>
        <row r="28">
          <cell r="F28" t="str">
            <v>Gasolina</v>
          </cell>
          <cell r="H28">
            <v>319997.68509984389</v>
          </cell>
          <cell r="I28">
            <v>405857</v>
          </cell>
          <cell r="J28">
            <v>465782.39</v>
          </cell>
          <cell r="K28">
            <v>637180.5</v>
          </cell>
          <cell r="L28">
            <v>636400</v>
          </cell>
          <cell r="M28">
            <v>641768</v>
          </cell>
          <cell r="N28">
            <v>799292</v>
          </cell>
          <cell r="O28">
            <v>939040.28001765453</v>
          </cell>
          <cell r="P28">
            <v>1310298</v>
          </cell>
          <cell r="Q28">
            <v>1512491</v>
          </cell>
          <cell r="R28">
            <v>1700369.0592616</v>
          </cell>
          <cell r="S28">
            <v>1948541.6215686558</v>
          </cell>
          <cell r="T28">
            <v>2209797.9160182984</v>
          </cell>
          <cell r="U28">
            <v>0.72895456520858726</v>
          </cell>
          <cell r="V28">
            <v>0.6999671796336433</v>
          </cell>
          <cell r="W28">
            <v>0.63362389900964566</v>
          </cell>
          <cell r="X28">
            <v>0.71174406044138594</v>
          </cell>
          <cell r="Y28">
            <v>0.51263737316232505</v>
          </cell>
          <cell r="Z28">
            <v>0.45022733474998089</v>
          </cell>
          <cell r="AA28">
            <v>0.52084040620354299</v>
          </cell>
          <cell r="AB28">
            <v>0.53286572542309341</v>
          </cell>
        </row>
        <row r="29">
          <cell r="F29" t="str">
            <v>Resto</v>
          </cell>
          <cell r="H29">
            <v>87475</v>
          </cell>
          <cell r="I29">
            <v>108671</v>
          </cell>
          <cell r="J29">
            <v>161362.96999999997</v>
          </cell>
          <cell r="K29">
            <v>171960</v>
          </cell>
          <cell r="L29">
            <v>278838.596571</v>
          </cell>
          <cell r="M29">
            <v>365600</v>
          </cell>
          <cell r="N29">
            <v>1185151</v>
          </cell>
          <cell r="O29">
            <v>1583456</v>
          </cell>
          <cell r="P29">
            <v>1405162.5371357051</v>
          </cell>
          <cell r="Q29">
            <v>1587485.2134480462</v>
          </cell>
          <cell r="R29">
            <v>1213186.6174382728</v>
          </cell>
          <cell r="S29">
            <v>730191.88343491009</v>
          </cell>
          <cell r="T29">
            <v>835339.51426960295</v>
          </cell>
          <cell r="U29">
            <v>0.19926800586612206</v>
          </cell>
          <cell r="V29">
            <v>0.18742102114283515</v>
          </cell>
          <cell r="W29">
            <v>0.21950901623218616</v>
          </cell>
          <cell r="X29">
            <v>0.19208294766318293</v>
          </cell>
          <cell r="Y29">
            <v>0.22461201395730163</v>
          </cell>
          <cell r="Z29">
            <v>0.25648382839997164</v>
          </cell>
          <cell r="AA29">
            <v>0.77227662512890816</v>
          </cell>
          <cell r="AB29">
            <v>0.89854444806104217</v>
          </cell>
        </row>
        <row r="30">
          <cell r="F30" t="str">
            <v>Reforma y Racionalización Tributarias</v>
          </cell>
          <cell r="K30">
            <v>628902.75</v>
          </cell>
          <cell r="L30">
            <v>74400.22</v>
          </cell>
          <cell r="M30">
            <v>0</v>
          </cell>
          <cell r="N30">
            <v>887544</v>
          </cell>
          <cell r="O30">
            <v>0</v>
          </cell>
          <cell r="P30">
            <v>1055368</v>
          </cell>
          <cell r="Q30">
            <v>1054197</v>
          </cell>
          <cell r="R30">
            <v>574907</v>
          </cell>
          <cell r="S30">
            <v>0</v>
          </cell>
          <cell r="T30">
            <v>0</v>
          </cell>
          <cell r="U30">
            <v>0</v>
          </cell>
          <cell r="V30">
            <v>0</v>
          </cell>
          <cell r="W30">
            <v>0</v>
          </cell>
          <cell r="X30">
            <v>0.70249763906421159</v>
          </cell>
          <cell r="Y30">
            <v>5.9931384889219175E-2</v>
          </cell>
          <cell r="Z30">
            <v>0</v>
          </cell>
          <cell r="AA30">
            <v>0.57834780966595112</v>
          </cell>
          <cell r="AB30">
            <v>0</v>
          </cell>
        </row>
        <row r="31">
          <cell r="E31" t="str">
            <v xml:space="preserve">  1.1.2.</v>
          </cell>
          <cell r="F31" t="str">
            <v>NO TRIBUTARIOS</v>
          </cell>
          <cell r="H31">
            <v>212346</v>
          </cell>
          <cell r="I31">
            <v>130122</v>
          </cell>
          <cell r="J31">
            <v>231865.93</v>
          </cell>
          <cell r="K31">
            <v>331788</v>
          </cell>
          <cell r="L31">
            <v>539399.78883462772</v>
          </cell>
          <cell r="M31">
            <v>181738</v>
          </cell>
          <cell r="N31">
            <v>272004</v>
          </cell>
          <cell r="O31">
            <v>739080.93452818377</v>
          </cell>
          <cell r="P31">
            <v>480536.19646507886</v>
          </cell>
          <cell r="Q31">
            <v>156136.14413052661</v>
          </cell>
          <cell r="R31">
            <v>191809.66267521112</v>
          </cell>
          <cell r="S31">
            <v>219430.25442665338</v>
          </cell>
          <cell r="T31">
            <v>251028.21094991729</v>
          </cell>
          <cell r="U31">
            <v>0.48372408086479063</v>
          </cell>
          <cell r="V31">
            <v>0.22441680037128575</v>
          </cell>
          <cell r="W31">
            <v>0.31541723725127863</v>
          </cell>
          <cell r="X31">
            <v>0.37061419539004498</v>
          </cell>
          <cell r="Y31">
            <v>0.43450108553189259</v>
          </cell>
          <cell r="Z31">
            <v>0.12749687638335352</v>
          </cell>
          <cell r="AA31">
            <v>0.17724520431705626</v>
          </cell>
          <cell r="AB31">
            <v>0.41939723641709403</v>
          </cell>
        </row>
        <row r="32">
          <cell r="F32" t="str">
            <v>Contribución hidrocarburos</v>
          </cell>
          <cell r="H32">
            <v>92000</v>
          </cell>
          <cell r="I32">
            <v>115700</v>
          </cell>
          <cell r="J32">
            <v>172307.49</v>
          </cell>
          <cell r="K32">
            <v>267843</v>
          </cell>
          <cell r="L32">
            <v>278800</v>
          </cell>
          <cell r="M32">
            <v>41269</v>
          </cell>
          <cell r="N32">
            <v>14000</v>
          </cell>
          <cell r="O32">
            <v>58186.551473012805</v>
          </cell>
          <cell r="P32">
            <v>0</v>
          </cell>
          <cell r="Q32">
            <v>0</v>
          </cell>
          <cell r="R32">
            <v>0</v>
          </cell>
          <cell r="S32">
            <v>0</v>
          </cell>
          <cell r="T32">
            <v>0</v>
          </cell>
          <cell r="U32">
            <v>0.20957595358311781</v>
          </cell>
          <cell r="V32">
            <v>0.19954368825377539</v>
          </cell>
          <cell r="W32">
            <v>0.23439731940566821</v>
          </cell>
          <cell r="X32">
            <v>0.29918628140817577</v>
          </cell>
          <cell r="Y32">
            <v>0.22458092337783822</v>
          </cell>
          <cell r="Z32">
            <v>2.8951945060827218E-2</v>
          </cell>
          <cell r="AA32">
            <v>9.1227807695430495E-3</v>
          </cell>
          <cell r="AB32">
            <v>3.3018412117478295E-2</v>
          </cell>
        </row>
        <row r="33">
          <cell r="F33" t="str">
            <v xml:space="preserve">Resto </v>
          </cell>
          <cell r="H33">
            <v>120346</v>
          </cell>
          <cell r="I33">
            <v>14422</v>
          </cell>
          <cell r="J33">
            <v>59558.44</v>
          </cell>
          <cell r="K33">
            <v>63945</v>
          </cell>
          <cell r="L33">
            <v>260599.78883462772</v>
          </cell>
          <cell r="M33">
            <v>140469</v>
          </cell>
          <cell r="N33">
            <v>258004</v>
          </cell>
          <cell r="O33">
            <v>680894.383055171</v>
          </cell>
          <cell r="P33">
            <v>480536.19646507886</v>
          </cell>
          <cell r="Q33">
            <v>156136.14413052661</v>
          </cell>
          <cell r="R33">
            <v>191809.66267521112</v>
          </cell>
          <cell r="S33">
            <v>219430.25442665338</v>
          </cell>
          <cell r="T33">
            <v>251028.21094991729</v>
          </cell>
          <cell r="U33">
            <v>0.27414812728167276</v>
          </cell>
          <cell r="V33">
            <v>2.4873112117510362E-2</v>
          </cell>
          <cell r="W33">
            <v>8.1019917845610356E-2</v>
          </cell>
          <cell r="X33">
            <v>7.1427913981869234E-2</v>
          </cell>
          <cell r="Y33">
            <v>0.20992016215405432</v>
          </cell>
          <cell r="Z33">
            <v>9.85449313225263E-2</v>
          </cell>
          <cell r="AA33">
            <v>0.16812242354751319</v>
          </cell>
          <cell r="AB33">
            <v>0.38637882429961579</v>
          </cell>
        </row>
        <row r="34">
          <cell r="D34" t="str">
            <v xml:space="preserve"> 1.2.</v>
          </cell>
          <cell r="E34" t="str">
            <v>CONTRIBUCIONES PARAFISCALES</v>
          </cell>
          <cell r="H34">
            <v>81799.62289557296</v>
          </cell>
          <cell r="I34">
            <v>219100</v>
          </cell>
          <cell r="J34">
            <v>259554</v>
          </cell>
          <cell r="U34">
            <v>0.18633949968564281</v>
          </cell>
          <cell r="V34">
            <v>0.37787400256181675</v>
          </cell>
          <cell r="W34">
            <v>0.35308251452690081</v>
          </cell>
        </row>
        <row r="35">
          <cell r="D35" t="str">
            <v xml:space="preserve"> 1.3.</v>
          </cell>
          <cell r="E35" t="str">
            <v>FONDOS ESPECIALES</v>
          </cell>
          <cell r="K35">
            <v>400315</v>
          </cell>
          <cell r="L35">
            <v>382093.34802990541</v>
          </cell>
          <cell r="M35">
            <v>386363</v>
          </cell>
          <cell r="N35">
            <v>539961</v>
          </cell>
          <cell r="O35">
            <v>604451</v>
          </cell>
          <cell r="P35">
            <v>758201</v>
          </cell>
          <cell r="Q35">
            <v>856056</v>
          </cell>
          <cell r="R35">
            <v>1059783.7867870014</v>
          </cell>
          <cell r="S35">
            <v>1202635.0115191403</v>
          </cell>
          <cell r="T35">
            <v>1367601.312581595</v>
          </cell>
          <cell r="U35">
            <v>0</v>
          </cell>
          <cell r="V35">
            <v>0</v>
          </cell>
          <cell r="W35">
            <v>0</v>
          </cell>
          <cell r="X35">
            <v>0.44716030003365359</v>
          </cell>
          <cell r="Y35">
            <v>0.30778650257204399</v>
          </cell>
          <cell r="Z35">
            <v>0.27104994910311336</v>
          </cell>
          <cell r="AA35">
            <v>0.35185327336451672</v>
          </cell>
          <cell r="AB35">
            <v>0.34300043081395692</v>
          </cell>
        </row>
        <row r="36">
          <cell r="D36" t="str">
            <v xml:space="preserve"> 1.4.</v>
          </cell>
          <cell r="E36" t="str">
            <v>OTROS DE CAPITAL</v>
          </cell>
          <cell r="H36">
            <v>562100</v>
          </cell>
          <cell r="I36">
            <v>620214</v>
          </cell>
          <cell r="J36">
            <v>802600</v>
          </cell>
          <cell r="K36">
            <v>1144950</v>
          </cell>
          <cell r="L36">
            <v>1218003</v>
          </cell>
          <cell r="M36">
            <v>1490079</v>
          </cell>
          <cell r="N36">
            <v>3164263</v>
          </cell>
          <cell r="O36">
            <v>2228335.5999999996</v>
          </cell>
          <cell r="P36">
            <v>2585483.2600000012</v>
          </cell>
          <cell r="Q36">
            <v>2842634.6956000007</v>
          </cell>
          <cell r="R36">
            <v>2763794.1613799995</v>
          </cell>
          <cell r="S36">
            <v>2887126.4064364014</v>
          </cell>
          <cell r="T36">
            <v>3018887.299007263</v>
          </cell>
          <cell r="U36">
            <v>1.2804635164029405</v>
          </cell>
          <cell r="V36">
            <v>1.0696610982422392</v>
          </cell>
          <cell r="W36">
            <v>1.0918114386959576</v>
          </cell>
          <cell r="X36">
            <v>1.2789333038320616</v>
          </cell>
          <cell r="Y36">
            <v>0.98113428413549886</v>
          </cell>
          <cell r="Z36">
            <v>1.0453533001597413</v>
          </cell>
          <cell r="AA36">
            <v>2.0619198318697571</v>
          </cell>
          <cell r="AB36">
            <v>1.2644864030303153</v>
          </cell>
        </row>
        <row r="37">
          <cell r="E37" t="str">
            <v>Rendimientos financieros</v>
          </cell>
          <cell r="H37">
            <v>121900</v>
          </cell>
          <cell r="I37">
            <v>125100</v>
          </cell>
          <cell r="J37">
            <v>141300</v>
          </cell>
          <cell r="K37">
            <v>293738</v>
          </cell>
          <cell r="L37">
            <v>318811.99</v>
          </cell>
          <cell r="M37">
            <v>291800</v>
          </cell>
          <cell r="N37">
            <v>320558</v>
          </cell>
          <cell r="O37">
            <v>494497</v>
          </cell>
          <cell r="P37">
            <v>559493</v>
          </cell>
          <cell r="Q37">
            <v>626156</v>
          </cell>
          <cell r="R37">
            <v>657463.80000000005</v>
          </cell>
          <cell r="S37">
            <v>683762.35200000007</v>
          </cell>
          <cell r="T37">
            <v>711112.84608000005</v>
          </cell>
          <cell r="U37">
            <v>0.27768813849763108</v>
          </cell>
          <cell r="V37">
            <v>0.2157555350090519</v>
          </cell>
          <cell r="W37">
            <v>0.19221649176144878</v>
          </cell>
          <cell r="X37">
            <v>0.3281115426883463</v>
          </cell>
          <cell r="Y37">
            <v>0.25681166104062458</v>
          </cell>
          <cell r="Z37">
            <v>0.2047100140238286</v>
          </cell>
          <cell r="AA37">
            <v>0.20888431128022719</v>
          </cell>
          <cell r="AB37">
            <v>0.28060617657379883</v>
          </cell>
        </row>
        <row r="38">
          <cell r="E38" t="str">
            <v>Excedentes financieros</v>
          </cell>
          <cell r="H38">
            <v>154960</v>
          </cell>
          <cell r="I38">
            <v>220000</v>
          </cell>
          <cell r="J38">
            <v>428800</v>
          </cell>
          <cell r="K38">
            <v>550000</v>
          </cell>
          <cell r="L38">
            <v>635803</v>
          </cell>
          <cell r="M38">
            <v>712766</v>
          </cell>
          <cell r="N38">
            <v>2645009</v>
          </cell>
          <cell r="O38">
            <v>1515273.0000000002</v>
          </cell>
          <cell r="P38">
            <v>1779006.8400000003</v>
          </cell>
          <cell r="Q38">
            <v>1940644.1904000002</v>
          </cell>
          <cell r="R38">
            <v>1816704.1309200004</v>
          </cell>
          <cell r="S38">
            <v>1902152.7747580006</v>
          </cell>
          <cell r="T38">
            <v>1994514.7220617256</v>
          </cell>
          <cell r="U38">
            <v>0.35299880181782534</v>
          </cell>
          <cell r="V38">
            <v>0.37942620065540705</v>
          </cell>
          <cell r="W38">
            <v>0.58331515688116953</v>
          </cell>
          <cell r="X38">
            <v>0.61436160278408125</v>
          </cell>
          <cell r="Y38">
            <v>0.51215647355236615</v>
          </cell>
          <cell r="Z38">
            <v>0.50003542788111111</v>
          </cell>
          <cell r="AA38">
            <v>1.7235598028905921</v>
          </cell>
          <cell r="AB38">
            <v>0.85985347331836159</v>
          </cell>
        </row>
        <row r="39">
          <cell r="F39" t="str">
            <v>Ecopetrol</v>
          </cell>
          <cell r="H39">
            <v>110000</v>
          </cell>
          <cell r="I39">
            <v>139000</v>
          </cell>
          <cell r="J39">
            <v>194020</v>
          </cell>
          <cell r="K39">
            <v>226224</v>
          </cell>
          <cell r="L39">
            <v>223000</v>
          </cell>
          <cell r="M39">
            <v>279000</v>
          </cell>
          <cell r="N39">
            <v>279000</v>
          </cell>
          <cell r="O39">
            <v>674000</v>
          </cell>
          <cell r="P39">
            <v>311674</v>
          </cell>
          <cell r="Q39">
            <v>340633.9</v>
          </cell>
          <cell r="R39">
            <v>136800</v>
          </cell>
          <cell r="S39">
            <v>156499.25380120002</v>
          </cell>
          <cell r="T39">
            <v>179035.06026665284</v>
          </cell>
          <cell r="U39">
            <v>0.25057994450155385</v>
          </cell>
          <cell r="V39">
            <v>0.23972837223227988</v>
          </cell>
          <cell r="W39">
            <v>0.26393378437053289</v>
          </cell>
          <cell r="X39">
            <v>0.25269698041495636</v>
          </cell>
          <cell r="Y39">
            <v>0.17963251762287635</v>
          </cell>
          <cell r="Z39">
            <v>0.19573027386102868</v>
          </cell>
          <cell r="AA39">
            <v>0.18180398819303648</v>
          </cell>
          <cell r="AB39">
            <v>0.38246655290272824</v>
          </cell>
        </row>
        <row r="40">
          <cell r="F40" t="str">
            <v>Resto</v>
          </cell>
          <cell r="H40">
            <v>44960</v>
          </cell>
          <cell r="I40">
            <v>81000</v>
          </cell>
          <cell r="J40">
            <v>234780</v>
          </cell>
          <cell r="K40">
            <v>323776</v>
          </cell>
          <cell r="L40">
            <v>412803</v>
          </cell>
          <cell r="M40">
            <v>433766</v>
          </cell>
          <cell r="N40">
            <v>2366009</v>
          </cell>
          <cell r="O40">
            <v>841273.00000000023</v>
          </cell>
          <cell r="P40">
            <v>1467332.8400000003</v>
          </cell>
          <cell r="Q40">
            <v>1600010.2904000003</v>
          </cell>
          <cell r="R40">
            <v>1679904.1309200004</v>
          </cell>
          <cell r="S40">
            <v>1745653.5209568006</v>
          </cell>
          <cell r="T40">
            <v>1815479.6617950727</v>
          </cell>
          <cell r="U40">
            <v>0.10241885731627148</v>
          </cell>
          <cell r="V40">
            <v>0.13969782842312711</v>
          </cell>
          <cell r="W40">
            <v>0.31938137251063659</v>
          </cell>
          <cell r="X40">
            <v>0.36166462236912489</v>
          </cell>
          <cell r="Y40">
            <v>0.3325239559294898</v>
          </cell>
          <cell r="Z40">
            <v>0.30430515402008235</v>
          </cell>
          <cell r="AA40">
            <v>1.5417558146975556</v>
          </cell>
          <cell r="AB40">
            <v>0.47738692041563341</v>
          </cell>
        </row>
        <row r="41">
          <cell r="E41" t="str">
            <v>Recuperación de cartera</v>
          </cell>
          <cell r="H41">
            <v>66700</v>
          </cell>
          <cell r="I41">
            <v>55200</v>
          </cell>
          <cell r="J41">
            <v>5900</v>
          </cell>
          <cell r="K41">
            <v>8100</v>
          </cell>
          <cell r="L41">
            <v>75800</v>
          </cell>
          <cell r="M41">
            <v>75100</v>
          </cell>
          <cell r="N41">
            <v>3481</v>
          </cell>
          <cell r="O41">
            <v>3829.1000000000004</v>
          </cell>
          <cell r="P41">
            <v>4332</v>
          </cell>
          <cell r="Q41">
            <v>4887</v>
          </cell>
          <cell r="R41">
            <v>5131.3500000000004</v>
          </cell>
          <cell r="S41">
            <v>5336.6040000000003</v>
          </cell>
          <cell r="T41">
            <v>5550.0681600000007</v>
          </cell>
          <cell r="U41">
            <v>0.1519425663477604</v>
          </cell>
          <cell r="V41">
            <v>9.5201483073538498E-2</v>
          </cell>
          <cell r="W41">
            <v>8.0260247798481822E-3</v>
          </cell>
          <cell r="X41">
            <v>9.0478708773655617E-3</v>
          </cell>
          <cell r="Y41">
            <v>6.1058945452080841E-2</v>
          </cell>
          <cell r="Z41">
            <v>5.2685819236427442E-2</v>
          </cell>
          <cell r="AA41">
            <v>2.2683142756270967E-3</v>
          </cell>
          <cell r="AB41">
            <v>2.1728526375665233E-3</v>
          </cell>
        </row>
        <row r="42">
          <cell r="E42" t="str">
            <v>Reintegros y recursos no apropiados</v>
          </cell>
          <cell r="H42">
            <v>78400</v>
          </cell>
          <cell r="I42">
            <v>171400</v>
          </cell>
          <cell r="J42">
            <v>226600</v>
          </cell>
          <cell r="K42">
            <v>192000</v>
          </cell>
          <cell r="L42">
            <v>83188.009999999995</v>
          </cell>
          <cell r="M42">
            <v>199903</v>
          </cell>
          <cell r="N42">
            <v>190017</v>
          </cell>
          <cell r="O42">
            <v>209018.7</v>
          </cell>
          <cell r="P42">
            <v>236476.19600000003</v>
          </cell>
          <cell r="Q42">
            <v>264401.76776000008</v>
          </cell>
          <cell r="R42">
            <v>277621.85614800011</v>
          </cell>
          <cell r="S42">
            <v>288726.73039392009</v>
          </cell>
          <cell r="T42">
            <v>300275.79960967693</v>
          </cell>
          <cell r="U42">
            <v>0.17859516044474388</v>
          </cell>
          <cell r="V42">
            <v>0.29560750360153071</v>
          </cell>
          <cell r="W42">
            <v>0.30825376527349113</v>
          </cell>
          <cell r="X42">
            <v>0.21446805042644293</v>
          </cell>
          <cell r="Y42">
            <v>6.7010186871466426E-2</v>
          </cell>
          <cell r="Z42">
            <v>0.14024039045032696</v>
          </cell>
          <cell r="AA42">
            <v>0.12382024524901869</v>
          </cell>
          <cell r="AB42">
            <v>0.11860929032820398</v>
          </cell>
        </row>
        <row r="43">
          <cell r="E43" t="str">
            <v xml:space="preserve">Resto </v>
          </cell>
          <cell r="H43">
            <v>140140</v>
          </cell>
          <cell r="I43">
            <v>48514</v>
          </cell>
          <cell r="J43">
            <v>0</v>
          </cell>
          <cell r="K43">
            <v>101112</v>
          </cell>
          <cell r="L43">
            <v>104400</v>
          </cell>
          <cell r="M43">
            <v>210510</v>
          </cell>
          <cell r="N43">
            <v>5198</v>
          </cell>
          <cell r="O43">
            <v>5717.8</v>
          </cell>
          <cell r="P43">
            <v>6175.2240000000002</v>
          </cell>
          <cell r="Q43">
            <v>6545.7374400000008</v>
          </cell>
          <cell r="R43">
            <v>6873.0243120000014</v>
          </cell>
          <cell r="S43">
            <v>7147.9452844800016</v>
          </cell>
          <cell r="T43">
            <v>7433.8630958592021</v>
          </cell>
          <cell r="U43">
            <v>0.31923884929497964</v>
          </cell>
          <cell r="V43">
            <v>8.3670375902710981E-2</v>
          </cell>
          <cell r="W43">
            <v>0</v>
          </cell>
          <cell r="X43">
            <v>0.11294423705582549</v>
          </cell>
          <cell r="Y43">
            <v>8.4097017218960943E-2</v>
          </cell>
          <cell r="Z43">
            <v>0.14768164856804714</v>
          </cell>
          <cell r="AA43">
            <v>3.3871581742917693E-3</v>
          </cell>
          <cell r="AB43">
            <v>3.2446101723845981E-3</v>
          </cell>
        </row>
        <row r="45">
          <cell r="C45" t="str">
            <v xml:space="preserve"> 2.</v>
          </cell>
          <cell r="D45" t="str">
            <v xml:space="preserve"> PAGOS TOTALES</v>
          </cell>
          <cell r="H45">
            <v>6046333.0410558749</v>
          </cell>
          <cell r="I45">
            <v>8498337</v>
          </cell>
          <cell r="J45">
            <v>11290300</v>
          </cell>
          <cell r="K45">
            <v>15363198.08</v>
          </cell>
          <cell r="L45">
            <v>19589241</v>
          </cell>
          <cell r="M45">
            <v>23492406</v>
          </cell>
          <cell r="N45">
            <v>27734235</v>
          </cell>
          <cell r="O45">
            <v>31690348.102001004</v>
          </cell>
          <cell r="P45">
            <v>34233070.352725402</v>
          </cell>
          <cell r="Q45">
            <v>38373303.230387703</v>
          </cell>
          <cell r="R45">
            <v>41980882.71451927</v>
          </cell>
          <cell r="S45">
            <v>45846335.122750215</v>
          </cell>
          <cell r="T45">
            <v>51033025.458530419</v>
          </cell>
          <cell r="U45">
            <v>13.773543616960843</v>
          </cell>
          <cell r="V45">
            <v>14.656780544542137</v>
          </cell>
          <cell r="W45">
            <v>15.35868263930846</v>
          </cell>
          <cell r="X45">
            <v>17.161016356942035</v>
          </cell>
          <cell r="Y45">
            <v>15.779662238346509</v>
          </cell>
          <cell r="Z45">
            <v>16.48091419367195</v>
          </cell>
          <cell r="AA45">
            <v>18.07238183685627</v>
          </cell>
          <cell r="AB45">
            <v>17.982935013145163</v>
          </cell>
        </row>
        <row r="46">
          <cell r="D46" t="str">
            <v xml:space="preserve"> 2.1.</v>
          </cell>
          <cell r="E46" t="str">
            <v xml:space="preserve"> PAGOS CORRIENTES</v>
          </cell>
          <cell r="H46">
            <v>5073285.0410558749</v>
          </cell>
          <cell r="I46">
            <v>7159337</v>
          </cell>
          <cell r="J46">
            <v>9544400</v>
          </cell>
          <cell r="K46">
            <v>13046998.08</v>
          </cell>
          <cell r="L46">
            <v>16419841</v>
          </cell>
          <cell r="M46">
            <v>21212186</v>
          </cell>
          <cell r="N46">
            <v>25711137</v>
          </cell>
          <cell r="O46">
            <v>29337897.772421002</v>
          </cell>
          <cell r="P46">
            <v>32081049.352725405</v>
          </cell>
          <cell r="Q46">
            <v>36160675.230387703</v>
          </cell>
          <cell r="R46">
            <v>39158525.664519273</v>
          </cell>
          <cell r="S46">
            <v>42617558.652750216</v>
          </cell>
          <cell r="T46">
            <v>47339305.178530417</v>
          </cell>
          <cell r="U46">
            <v>11.556940763894042</v>
          </cell>
          <cell r="V46">
            <v>12.347454714189453</v>
          </cell>
          <cell r="W46">
            <v>12.983659476064913</v>
          </cell>
          <cell r="X46">
            <v>14.573772094453874</v>
          </cell>
          <cell r="Y46">
            <v>13.226625012544069</v>
          </cell>
          <cell r="Z46">
            <v>14.881243637889172</v>
          </cell>
          <cell r="AA46">
            <v>16.75407615619191</v>
          </cell>
          <cell r="AB46">
            <v>16.648018739511112</v>
          </cell>
        </row>
        <row r="47">
          <cell r="E47" t="str">
            <v xml:space="preserve"> 2.1.1.</v>
          </cell>
          <cell r="F47" t="str">
            <v xml:space="preserve"> Interes deuda Externa</v>
          </cell>
          <cell r="H47">
            <v>338748</v>
          </cell>
          <cell r="I47">
            <v>375230</v>
          </cell>
          <cell r="J47">
            <v>383400</v>
          </cell>
          <cell r="K47">
            <v>467078</v>
          </cell>
          <cell r="L47">
            <v>617500</v>
          </cell>
          <cell r="M47">
            <v>889000</v>
          </cell>
          <cell r="N47">
            <v>1417360</v>
          </cell>
          <cell r="O47">
            <v>2280777.8724210002</v>
          </cell>
          <cell r="P47">
            <v>2554433</v>
          </cell>
          <cell r="Q47">
            <v>3248517</v>
          </cell>
          <cell r="R47">
            <v>2777321.1498819999</v>
          </cell>
          <cell r="S47">
            <v>3084712.2691718875</v>
          </cell>
          <cell r="T47">
            <v>3426119.7874645363</v>
          </cell>
          <cell r="U47">
            <v>0.77166777309102164</v>
          </cell>
          <cell r="V47">
            <v>0.64714587850876526</v>
          </cell>
          <cell r="W47">
            <v>0.52155557637182925</v>
          </cell>
          <cell r="X47">
            <v>0.52173597946396932</v>
          </cell>
          <cell r="Y47">
            <v>0.49741291314854769</v>
          </cell>
          <cell r="Z47">
            <v>0.62367101599446062</v>
          </cell>
          <cell r="AA47">
            <v>0.92359032510853833</v>
          </cell>
          <cell r="AB47">
            <v>1.2942451792309768</v>
          </cell>
        </row>
        <row r="48">
          <cell r="E48" t="str">
            <v xml:space="preserve"> 2.1.2.</v>
          </cell>
          <cell r="F48" t="str">
            <v xml:space="preserve"> Interes deuda Interna</v>
          </cell>
          <cell r="H48">
            <v>243638</v>
          </cell>
          <cell r="I48">
            <v>404920</v>
          </cell>
          <cell r="J48">
            <v>652700</v>
          </cell>
          <cell r="K48">
            <v>1411444</v>
          </cell>
          <cell r="L48">
            <v>1832800</v>
          </cell>
          <cell r="M48">
            <v>3201700</v>
          </cell>
          <cell r="N48">
            <v>3535289</v>
          </cell>
          <cell r="O48">
            <v>4814374.9000000004</v>
          </cell>
          <cell r="P48">
            <v>4087899</v>
          </cell>
          <cell r="Q48">
            <v>4167775</v>
          </cell>
          <cell r="R48">
            <v>5441978.6862513637</v>
          </cell>
          <cell r="S48">
            <v>6082000.8508751765</v>
          </cell>
          <cell r="T48">
            <v>7184995.5533625428</v>
          </cell>
          <cell r="U48">
            <v>0.55500724107699628</v>
          </cell>
          <cell r="V48">
            <v>0.69835116895176097</v>
          </cell>
          <cell r="W48">
            <v>0.8878959955604927</v>
          </cell>
          <cell r="X48">
            <v>1.5766127237817722</v>
          </cell>
          <cell r="Y48">
            <v>1.4763698578439808</v>
          </cell>
          <cell r="Z48">
            <v>2.2461276624403426</v>
          </cell>
          <cell r="AA48">
            <v>2.3036904645697911</v>
          </cell>
          <cell r="AB48">
            <v>2.7319545584338529</v>
          </cell>
        </row>
        <row r="49">
          <cell r="E49" t="str">
            <v xml:space="preserve"> 2.1.3.</v>
          </cell>
          <cell r="F49" t="str">
            <v xml:space="preserve"> Otros</v>
          </cell>
          <cell r="H49">
            <v>4490899.0410558749</v>
          </cell>
          <cell r="I49">
            <v>6379187</v>
          </cell>
          <cell r="J49">
            <v>8508300</v>
          </cell>
          <cell r="K49">
            <v>11168476.08</v>
          </cell>
          <cell r="L49">
            <v>13969541</v>
          </cell>
          <cell r="M49">
            <v>17121486</v>
          </cell>
          <cell r="N49">
            <v>20758488</v>
          </cell>
          <cell r="O49">
            <v>22242745</v>
          </cell>
          <cell r="P49">
            <v>25438717.352725405</v>
          </cell>
          <cell r="Q49">
            <v>28744383.230387703</v>
          </cell>
          <cell r="R49">
            <v>30939225.828385908</v>
          </cell>
          <cell r="S49">
            <v>33450845.532703154</v>
          </cell>
          <cell r="T49">
            <v>36728189.83770334</v>
          </cell>
          <cell r="U49">
            <v>10.230265749726025</v>
          </cell>
          <cell r="V49">
            <v>11.001957666728927</v>
          </cell>
          <cell r="W49">
            <v>11.57420790413259</v>
          </cell>
          <cell r="X49">
            <v>12.475423391208132</v>
          </cell>
          <cell r="Y49">
            <v>11.252842241551541</v>
          </cell>
          <cell r="Z49">
            <v>12.011444959454369</v>
          </cell>
          <cell r="AA49">
            <v>13.526795366513584</v>
          </cell>
          <cell r="AB49">
            <v>12.62181900184628</v>
          </cell>
        </row>
        <row r="50">
          <cell r="F50" t="str">
            <v xml:space="preserve"> 2.1.3.1.</v>
          </cell>
          <cell r="G50" t="str">
            <v xml:space="preserve"> Servicios Personales</v>
          </cell>
          <cell r="H50">
            <v>1092593.0410558751</v>
          </cell>
          <cell r="I50">
            <v>1525331</v>
          </cell>
          <cell r="J50">
            <v>1946082.4</v>
          </cell>
          <cell r="K50">
            <v>2377977.85</v>
          </cell>
          <cell r="L50">
            <v>2848199.6999999997</v>
          </cell>
          <cell r="M50">
            <v>3547894.0000000005</v>
          </cell>
          <cell r="N50">
            <v>4084291.9999999995</v>
          </cell>
          <cell r="O50">
            <v>4453811</v>
          </cell>
          <cell r="P50">
            <v>4821438.6027839063</v>
          </cell>
          <cell r="Q50">
            <v>5294024.3743477929</v>
          </cell>
          <cell r="R50">
            <v>5666457.5972418422</v>
          </cell>
          <cell r="S50">
            <v>5935094.2064066734</v>
          </cell>
          <cell r="T50">
            <v>6315404.7765845414</v>
          </cell>
          <cell r="U50">
            <v>2.4889263962778654</v>
          </cell>
          <cell r="V50">
            <v>2.6306843003268758</v>
          </cell>
          <cell r="W50">
            <v>2.6473399264451558</v>
          </cell>
          <cell r="X50">
            <v>2.6562514242018973</v>
          </cell>
          <cell r="Y50">
            <v>2.2943017166086146</v>
          </cell>
          <cell r="Z50">
            <v>2.4889973629028694</v>
          </cell>
          <cell r="AA50">
            <v>2.661435751057037</v>
          </cell>
          <cell r="AB50">
            <v>2.5273497632793065</v>
          </cell>
        </row>
        <row r="51">
          <cell r="F51" t="str">
            <v xml:space="preserve"> 2.1.3.2.</v>
          </cell>
          <cell r="G51" t="str">
            <v>Operación Comercial</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row>
        <row r="52">
          <cell r="F52" t="str">
            <v xml:space="preserve"> 2.1.3.3.</v>
          </cell>
          <cell r="G52" t="str">
            <v xml:space="preserve"> Transferencias</v>
          </cell>
          <cell r="H52">
            <v>3000623</v>
          </cell>
          <cell r="I52">
            <v>4254181</v>
          </cell>
          <cell r="J52">
            <v>5837260.2000000002</v>
          </cell>
          <cell r="K52">
            <v>7937416.0999999996</v>
          </cell>
          <cell r="L52">
            <v>9799363</v>
          </cell>
          <cell r="M52">
            <v>12259100</v>
          </cell>
          <cell r="N52">
            <v>15462616</v>
          </cell>
          <cell r="O52">
            <v>16633000</v>
          </cell>
          <cell r="P52">
            <v>19372949.384746965</v>
          </cell>
          <cell r="Q52">
            <v>22095485.799481384</v>
          </cell>
          <cell r="R52">
            <v>23800751.239357423</v>
          </cell>
          <cell r="S52">
            <v>25971200.689425431</v>
          </cell>
          <cell r="T52">
            <v>28754312.309958752</v>
          </cell>
          <cell r="U52">
            <v>6.8354176800916919</v>
          </cell>
          <cell r="V52">
            <v>7.337035153320091</v>
          </cell>
          <cell r="W52">
            <v>7.940677120613822</v>
          </cell>
          <cell r="X52">
            <v>8.8662612312003102</v>
          </cell>
          <cell r="Y52">
            <v>7.8936513308989351</v>
          </cell>
          <cell r="Z52">
            <v>8.6002759867015666</v>
          </cell>
          <cell r="AA52">
            <v>10.075861135116334</v>
          </cell>
          <cell r="AB52">
            <v>9.4385254813517481</v>
          </cell>
        </row>
        <row r="53">
          <cell r="F53" t="str">
            <v xml:space="preserve"> 2.1.3.4.</v>
          </cell>
          <cell r="G53" t="str">
            <v>Gastos Generales y otros</v>
          </cell>
          <cell r="H53">
            <v>397683</v>
          </cell>
          <cell r="I53">
            <v>599675</v>
          </cell>
          <cell r="J53">
            <v>724957.4</v>
          </cell>
          <cell r="K53">
            <v>853082.13</v>
          </cell>
          <cell r="L53">
            <v>1321978.2999999998</v>
          </cell>
          <cell r="M53">
            <v>1314492</v>
          </cell>
          <cell r="N53">
            <v>1211580</v>
          </cell>
          <cell r="O53">
            <v>1155934</v>
          </cell>
          <cell r="P53">
            <v>1244329.3651945342</v>
          </cell>
          <cell r="Q53">
            <v>1354873.0565585278</v>
          </cell>
          <cell r="R53">
            <v>1472016.9917866443</v>
          </cell>
          <cell r="S53">
            <v>1544550.6368710471</v>
          </cell>
          <cell r="T53">
            <v>1658472.7511600466</v>
          </cell>
          <cell r="U53">
            <v>0.90592167335646778</v>
          </cell>
          <cell r="V53">
            <v>1.0342382130819601</v>
          </cell>
          <cell r="W53">
            <v>0.98619085707361187</v>
          </cell>
          <cell r="X53">
            <v>0.95291073580592356</v>
          </cell>
          <cell r="Y53">
            <v>1.0648891940439915</v>
          </cell>
          <cell r="Z53">
            <v>0.92217160984993318</v>
          </cell>
          <cell r="AA53">
            <v>0.78949848034021197</v>
          </cell>
          <cell r="AB53">
            <v>0.6559437572152258</v>
          </cell>
        </row>
        <row r="54">
          <cell r="D54" t="str">
            <v xml:space="preserve"> 2.2.</v>
          </cell>
          <cell r="E54" t="str">
            <v xml:space="preserve"> PAGOS DE CAPITAL</v>
          </cell>
          <cell r="H54">
            <v>973048</v>
          </cell>
          <cell r="I54">
            <v>1339000</v>
          </cell>
          <cell r="J54">
            <v>1745900</v>
          </cell>
          <cell r="K54">
            <v>2316200</v>
          </cell>
          <cell r="L54">
            <v>3169400</v>
          </cell>
          <cell r="M54">
            <v>2280220</v>
          </cell>
          <cell r="N54">
            <v>2023098</v>
          </cell>
          <cell r="O54">
            <v>2352450.3295800001</v>
          </cell>
          <cell r="P54">
            <v>2152021</v>
          </cell>
          <cell r="Q54">
            <v>2212628</v>
          </cell>
          <cell r="R54">
            <v>2822357.0500000003</v>
          </cell>
          <cell r="S54">
            <v>3228776.47</v>
          </cell>
          <cell r="T54">
            <v>3693720.2800000003</v>
          </cell>
          <cell r="U54">
            <v>2.2166028530667998</v>
          </cell>
          <cell r="V54">
            <v>2.3093258303526816</v>
          </cell>
          <cell r="W54">
            <v>2.375023163243549</v>
          </cell>
          <cell r="X54">
            <v>2.587244262488162</v>
          </cell>
          <cell r="Y54">
            <v>2.5530372258024405</v>
          </cell>
          <cell r="Z54">
            <v>1.5996705557827773</v>
          </cell>
          <cell r="AA54">
            <v>1.3183056806643574</v>
          </cell>
          <cell r="AB54">
            <v>1.3349162736340496</v>
          </cell>
        </row>
        <row r="55">
          <cell r="E55" t="str">
            <v xml:space="preserve"> 2.2.1.</v>
          </cell>
          <cell r="F55" t="str">
            <v xml:space="preserve"> Formación bruta de Capital Fijo</v>
          </cell>
          <cell r="H55">
            <v>973048</v>
          </cell>
          <cell r="I55">
            <v>1309000</v>
          </cell>
          <cell r="J55">
            <v>1745900</v>
          </cell>
          <cell r="K55">
            <v>2316200</v>
          </cell>
          <cell r="L55">
            <v>3169400</v>
          </cell>
          <cell r="M55">
            <v>2280220</v>
          </cell>
          <cell r="N55">
            <v>2023098</v>
          </cell>
          <cell r="O55">
            <v>2352450.3295800001</v>
          </cell>
          <cell r="P55">
            <v>2152021</v>
          </cell>
          <cell r="Q55">
            <v>2212628</v>
          </cell>
          <cell r="R55">
            <v>2822357.0500000003</v>
          </cell>
          <cell r="S55">
            <v>3228776.47</v>
          </cell>
          <cell r="T55">
            <v>3693720.2800000003</v>
          </cell>
          <cell r="U55">
            <v>2.2166028530667998</v>
          </cell>
          <cell r="V55">
            <v>2.2575858938996718</v>
          </cell>
          <cell r="W55">
            <v>2.375023163243549</v>
          </cell>
          <cell r="X55">
            <v>2.587244262488162</v>
          </cell>
          <cell r="Y55">
            <v>2.5530372258024405</v>
          </cell>
          <cell r="Z55">
            <v>1.5996705557827773</v>
          </cell>
          <cell r="AA55">
            <v>1.3183056806643574</v>
          </cell>
          <cell r="AB55">
            <v>1.3349162736340496</v>
          </cell>
        </row>
        <row r="56">
          <cell r="E56" t="str">
            <v xml:space="preserve"> 2.1.1.</v>
          </cell>
          <cell r="F56" t="str">
            <v xml:space="preserve"> Otros</v>
          </cell>
          <cell r="H56">
            <v>0</v>
          </cell>
          <cell r="I56">
            <v>30000</v>
          </cell>
          <cell r="J56">
            <v>0</v>
          </cell>
          <cell r="K56">
            <v>0</v>
          </cell>
          <cell r="L56">
            <v>0</v>
          </cell>
          <cell r="M56">
            <v>0</v>
          </cell>
          <cell r="N56">
            <v>0</v>
          </cell>
          <cell r="O56">
            <v>0</v>
          </cell>
          <cell r="P56">
            <v>0</v>
          </cell>
          <cell r="Q56">
            <v>0</v>
          </cell>
          <cell r="R56">
            <v>0</v>
          </cell>
          <cell r="S56">
            <v>0</v>
          </cell>
          <cell r="T56">
            <v>0</v>
          </cell>
          <cell r="U56">
            <v>0</v>
          </cell>
          <cell r="V56">
            <v>5.1739936453010053E-2</v>
          </cell>
          <cell r="W56">
            <v>0</v>
          </cell>
          <cell r="X56">
            <v>0</v>
          </cell>
          <cell r="Y56">
            <v>0</v>
          </cell>
          <cell r="Z56">
            <v>0</v>
          </cell>
          <cell r="AA56">
            <v>0</v>
          </cell>
          <cell r="AB56">
            <v>0</v>
          </cell>
        </row>
        <row r="58">
          <cell r="C58" t="str">
            <v xml:space="preserve"> 3.</v>
          </cell>
          <cell r="D58" t="str">
            <v xml:space="preserve"> (DEFICIT) / SUPERAVIT REAL</v>
          </cell>
          <cell r="H58">
            <v>-138732.73306045774</v>
          </cell>
          <cell r="I58">
            <v>-797537</v>
          </cell>
          <cell r="J58">
            <v>-1766600.790000001</v>
          </cell>
          <cell r="K58">
            <v>-3314430.08</v>
          </cell>
          <cell r="L58">
            <v>-4301445.309135465</v>
          </cell>
          <cell r="M58">
            <v>-6608988</v>
          </cell>
          <cell r="N58">
            <v>-7629774</v>
          </cell>
          <cell r="O58">
            <v>-8736066.727455169</v>
          </cell>
          <cell r="P58">
            <v>-7348851.8256972879</v>
          </cell>
          <cell r="Q58">
            <v>-7973097.6963690035</v>
          </cell>
          <cell r="R58">
            <v>-8533599.4234692529</v>
          </cell>
          <cell r="S58">
            <v>-9499962.9838543236</v>
          </cell>
          <cell r="T58">
            <v>-10172907.909528606</v>
          </cell>
          <cell r="U58">
            <v>-0.31603309591671264</v>
          </cell>
          <cell r="V58">
            <v>-1.3754837899641426</v>
          </cell>
          <cell r="W58">
            <v>-2.4031833418032846</v>
          </cell>
          <cell r="X58">
            <v>-3.7022883204810375</v>
          </cell>
          <cell r="Y58">
            <v>-3.464930270390651</v>
          </cell>
          <cell r="Z58">
            <v>-4.6364839827392554</v>
          </cell>
          <cell r="AA58">
            <v>-4.9717682516542538</v>
          </cell>
          <cell r="AB58">
            <v>-4.9573491501157214</v>
          </cell>
        </row>
        <row r="60">
          <cell r="C60" t="str">
            <v xml:space="preserve"> 4.</v>
          </cell>
          <cell r="D60" t="str">
            <v xml:space="preserve"> PRESTAMO NETO</v>
          </cell>
          <cell r="H60">
            <v>96184.1</v>
          </cell>
          <cell r="I60">
            <v>129400</v>
          </cell>
          <cell r="J60">
            <v>172000</v>
          </cell>
          <cell r="K60">
            <v>385074.61</v>
          </cell>
          <cell r="L60">
            <v>248214.72892595999</v>
          </cell>
          <cell r="M60">
            <v>321089.15788879001</v>
          </cell>
          <cell r="N60">
            <v>259276.78503759997</v>
          </cell>
          <cell r="O60">
            <v>302834.40776999999</v>
          </cell>
          <cell r="P60">
            <v>1393080.9171751225</v>
          </cell>
          <cell r="Q60">
            <v>550863.16884596727</v>
          </cell>
          <cell r="R60">
            <v>159563.92936776136</v>
          </cell>
          <cell r="S60">
            <v>198341.09975731745</v>
          </cell>
          <cell r="T60">
            <v>272650.99781816173</v>
          </cell>
          <cell r="U60">
            <v>0.2191073312721083</v>
          </cell>
          <cell r="V60">
            <v>0.22317159256731667</v>
          </cell>
          <cell r="W60">
            <v>0.23397902748031985</v>
          </cell>
          <cell r="X60">
            <v>0.43013646289282725</v>
          </cell>
          <cell r="Y60">
            <v>0.19994366218856491</v>
          </cell>
          <cell r="Z60">
            <v>0.2252575942916844</v>
          </cell>
          <cell r="AA60">
            <v>0.16895180489499742</v>
          </cell>
          <cell r="AB60">
            <v>0.17184574486666329</v>
          </cell>
        </row>
        <row r="62">
          <cell r="C62" t="str">
            <v xml:space="preserve"> 5.</v>
          </cell>
          <cell r="D62" t="str">
            <v xml:space="preserve"> (DEFICIT) / SUPERAVIT (3-4)</v>
          </cell>
          <cell r="H62">
            <v>-234916.83306045775</v>
          </cell>
          <cell r="I62">
            <v>-926937</v>
          </cell>
          <cell r="J62">
            <v>-1938600.790000001</v>
          </cell>
          <cell r="K62">
            <v>-3699504.69</v>
          </cell>
          <cell r="L62">
            <v>-4549660.0380614251</v>
          </cell>
          <cell r="M62">
            <v>-6930077.1578887897</v>
          </cell>
          <cell r="N62">
            <v>-7889050.7850375995</v>
          </cell>
          <cell r="O62">
            <v>-9038901.1352251694</v>
          </cell>
          <cell r="P62">
            <v>-8741932.7428724095</v>
          </cell>
          <cell r="Q62">
            <v>-8523960.86521497</v>
          </cell>
          <cell r="R62">
            <v>-8693163.3528370149</v>
          </cell>
          <cell r="S62">
            <v>-9698304.0836116411</v>
          </cell>
          <cell r="T62">
            <v>-10445558.907346766</v>
          </cell>
          <cell r="U62">
            <v>-0.53514042718882093</v>
          </cell>
          <cell r="V62">
            <v>-1.5986553825314591</v>
          </cell>
          <cell r="W62">
            <v>-2.6371623692836046</v>
          </cell>
          <cell r="X62">
            <v>-4.1324247833738648</v>
          </cell>
          <cell r="Y62">
            <v>-3.6648739325792157</v>
          </cell>
          <cell r="Z62">
            <v>-4.8617415770309398</v>
          </cell>
          <cell r="AA62">
            <v>-5.1407200565492506</v>
          </cell>
          <cell r="AB62">
            <v>-5.1291948949823851</v>
          </cell>
        </row>
        <row r="64">
          <cell r="C64" t="str">
            <v xml:space="preserve"> 6.</v>
          </cell>
          <cell r="D64" t="str">
            <v xml:space="preserve"> FINANCIAMIENTO</v>
          </cell>
          <cell r="H64">
            <v>234916.83306045775</v>
          </cell>
          <cell r="I64">
            <v>926937</v>
          </cell>
          <cell r="J64">
            <v>1938600.790000001</v>
          </cell>
          <cell r="K64">
            <v>3699504.69</v>
          </cell>
          <cell r="L64">
            <v>4549660.0380614251</v>
          </cell>
          <cell r="M64">
            <v>6930077.1578887897</v>
          </cell>
          <cell r="N64">
            <v>7889050.7850375995</v>
          </cell>
          <cell r="O64">
            <v>9038901.1352251694</v>
          </cell>
          <cell r="P64">
            <v>8741932.7428724095</v>
          </cell>
          <cell r="Q64">
            <v>8523960.86521497</v>
          </cell>
          <cell r="R64">
            <v>8693163.3528370149</v>
          </cell>
          <cell r="S64">
            <v>9698304.0836116411</v>
          </cell>
          <cell r="T64">
            <v>10445558.907346766</v>
          </cell>
          <cell r="U64">
            <v>0.53514042718882093</v>
          </cell>
          <cell r="V64">
            <v>1.5986553825314591</v>
          </cell>
          <cell r="W64">
            <v>2.6371623692836046</v>
          </cell>
          <cell r="X64">
            <v>4.1324247833738648</v>
          </cell>
          <cell r="Y64">
            <v>3.6648739325792157</v>
          </cell>
          <cell r="Z64">
            <v>4.8617415770309398</v>
          </cell>
          <cell r="AA64">
            <v>5.1407200565492506</v>
          </cell>
          <cell r="AB64">
            <v>5.1291948949823851</v>
          </cell>
        </row>
        <row r="65">
          <cell r="D65" t="str">
            <v xml:space="preserve"> 6.1.</v>
          </cell>
          <cell r="E65" t="str">
            <v xml:space="preserve"> CREDITO EXTERNO NETO</v>
          </cell>
          <cell r="H65">
            <v>-281000</v>
          </cell>
          <cell r="I65">
            <v>119500</v>
          </cell>
          <cell r="J65">
            <v>223200</v>
          </cell>
          <cell r="K65">
            <v>1079814</v>
          </cell>
          <cell r="L65">
            <v>1096414</v>
          </cell>
          <cell r="M65">
            <v>2657500</v>
          </cell>
          <cell r="N65">
            <v>3116594</v>
          </cell>
          <cell r="O65">
            <v>1951997.6952539999</v>
          </cell>
          <cell r="P65">
            <v>2246137</v>
          </cell>
          <cell r="Q65">
            <v>2359507</v>
          </cell>
          <cell r="R65">
            <v>2898600.0920546278</v>
          </cell>
          <cell r="S65">
            <v>3315998.5102401618</v>
          </cell>
          <cell r="T65">
            <v>3793502.2939893613</v>
          </cell>
          <cell r="U65">
            <v>-0.64011785822669676</v>
          </cell>
          <cell r="V65">
            <v>0.20609741353782335</v>
          </cell>
          <cell r="W65">
            <v>0.30362859845120577</v>
          </cell>
          <cell r="X65">
            <v>1.2061750177248909</v>
          </cell>
          <cell r="Y65">
            <v>0.88319106357384902</v>
          </cell>
          <cell r="Z65">
            <v>1.864348397081304</v>
          </cell>
          <cell r="AA65">
            <v>2.0308574149766607</v>
          </cell>
          <cell r="AB65">
            <v>1.1076763053084087</v>
          </cell>
        </row>
        <row r="66">
          <cell r="E66" t="str">
            <v xml:space="preserve"> 6.1.1.</v>
          </cell>
          <cell r="F66" t="str">
            <v xml:space="preserve"> Mediano y Largo Plazo</v>
          </cell>
          <cell r="H66">
            <v>-281000</v>
          </cell>
          <cell r="I66">
            <v>119500</v>
          </cell>
          <cell r="J66">
            <v>223200</v>
          </cell>
          <cell r="K66">
            <v>1079814</v>
          </cell>
          <cell r="L66">
            <v>1096414</v>
          </cell>
          <cell r="M66">
            <v>2657500</v>
          </cell>
          <cell r="N66">
            <v>3116594</v>
          </cell>
          <cell r="O66">
            <v>1951997.6952539999</v>
          </cell>
          <cell r="P66">
            <v>2246137</v>
          </cell>
          <cell r="Q66">
            <v>2359507</v>
          </cell>
          <cell r="R66">
            <v>2898600.0920546278</v>
          </cell>
          <cell r="S66">
            <v>3315998.5102401618</v>
          </cell>
          <cell r="T66">
            <v>3793502.2939893613</v>
          </cell>
          <cell r="U66">
            <v>-0.64011785822669676</v>
          </cell>
          <cell r="V66">
            <v>0.20609741353782335</v>
          </cell>
          <cell r="W66">
            <v>0.30362859845120577</v>
          </cell>
          <cell r="X66">
            <v>1.2061750177248909</v>
          </cell>
          <cell r="Y66">
            <v>0.88319106357384902</v>
          </cell>
          <cell r="Z66">
            <v>1.864348397081304</v>
          </cell>
          <cell r="AA66">
            <v>2.0308574149766607</v>
          </cell>
          <cell r="AB66">
            <v>1.1076763053084087</v>
          </cell>
        </row>
        <row r="67">
          <cell r="F67" t="str">
            <v xml:space="preserve"> 6.1.1.1.</v>
          </cell>
          <cell r="G67" t="str">
            <v xml:space="preserve"> Desembolsos</v>
          </cell>
          <cell r="H67">
            <v>397000</v>
          </cell>
          <cell r="I67">
            <v>791500</v>
          </cell>
          <cell r="J67">
            <v>847900</v>
          </cell>
          <cell r="K67">
            <v>1819962</v>
          </cell>
          <cell r="L67">
            <v>1889514</v>
          </cell>
          <cell r="M67">
            <v>3663300</v>
          </cell>
          <cell r="N67">
            <v>4711114</v>
          </cell>
          <cell r="O67">
            <v>4094839</v>
          </cell>
          <cell r="P67">
            <v>7304402</v>
          </cell>
          <cell r="Q67">
            <v>7080917</v>
          </cell>
          <cell r="R67">
            <v>8698743.7070672754</v>
          </cell>
          <cell r="S67">
            <v>9951362.8156789709</v>
          </cell>
          <cell r="T67">
            <v>11384359.055958839</v>
          </cell>
          <cell r="U67">
            <v>0.90436579970106268</v>
          </cell>
          <cell r="V67">
            <v>1.3650719900852486</v>
          </cell>
          <cell r="W67">
            <v>1.1534349848869954</v>
          </cell>
          <cell r="X67">
            <v>2.0329359478656763</v>
          </cell>
          <cell r="Y67">
            <v>1.5220545152631013</v>
          </cell>
          <cell r="Z67">
            <v>2.5699595420613135</v>
          </cell>
          <cell r="AA67">
            <v>3.0698900144517882</v>
          </cell>
          <cell r="AB67">
            <v>2.3236483041864311</v>
          </cell>
        </row>
        <row r="68">
          <cell r="F68" t="str">
            <v xml:space="preserve"> 6.1.1.2.</v>
          </cell>
          <cell r="G68" t="str">
            <v xml:space="preserve"> Amortizaciones</v>
          </cell>
          <cell r="H68">
            <v>678000</v>
          </cell>
          <cell r="I68">
            <v>672000</v>
          </cell>
          <cell r="J68">
            <v>624700</v>
          </cell>
          <cell r="K68">
            <v>740148</v>
          </cell>
          <cell r="L68">
            <v>793100</v>
          </cell>
          <cell r="M68">
            <v>1005800</v>
          </cell>
          <cell r="N68">
            <v>1594520</v>
          </cell>
          <cell r="O68">
            <v>2142841.3047460001</v>
          </cell>
          <cell r="P68">
            <v>5058265</v>
          </cell>
          <cell r="Q68">
            <v>4721410</v>
          </cell>
          <cell r="R68">
            <v>5800143.6150126476</v>
          </cell>
          <cell r="S68">
            <v>6635364.3054388091</v>
          </cell>
          <cell r="T68">
            <v>7590856.7619694779</v>
          </cell>
          <cell r="U68">
            <v>1.5444836579277594</v>
          </cell>
          <cell r="V68">
            <v>1.1589745765474251</v>
          </cell>
          <cell r="W68">
            <v>0.84980638643578965</v>
          </cell>
          <cell r="X68">
            <v>0.82676093014078578</v>
          </cell>
          <cell r="Y68">
            <v>0.63886345168925207</v>
          </cell>
          <cell r="Z68">
            <v>0.70561114498000954</v>
          </cell>
          <cell r="AA68">
            <v>1.0390325994751273</v>
          </cell>
          <cell r="AB68">
            <v>1.2159719988780227</v>
          </cell>
        </row>
        <row r="69">
          <cell r="E69" t="str">
            <v xml:space="preserve"> 6.1.2.</v>
          </cell>
          <cell r="F69" t="str">
            <v xml:space="preserve"> Corto Plazo Neto</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D70" t="str">
            <v xml:space="preserve"> 6.2.</v>
          </cell>
          <cell r="E70" t="str">
            <v xml:space="preserve"> CREDITO INTERNO NETO</v>
          </cell>
          <cell r="H70">
            <v>484000</v>
          </cell>
          <cell r="I70">
            <v>235200</v>
          </cell>
          <cell r="J70">
            <v>1755400</v>
          </cell>
          <cell r="K70">
            <v>1790859</v>
          </cell>
          <cell r="L70">
            <v>3517900</v>
          </cell>
          <cell r="M70">
            <v>3985000</v>
          </cell>
          <cell r="N70">
            <v>4804244</v>
          </cell>
          <cell r="O70">
            <v>5272589.5999999996</v>
          </cell>
          <cell r="P70">
            <v>2875616</v>
          </cell>
          <cell r="Q70">
            <v>3462251</v>
          </cell>
          <cell r="R70">
            <v>5794563.2607823871</v>
          </cell>
          <cell r="S70">
            <v>6382305.5733714774</v>
          </cell>
          <cell r="T70">
            <v>6652056.6133574042</v>
          </cell>
          <cell r="U70">
            <v>1.1025517558068372</v>
          </cell>
          <cell r="V70">
            <v>0.40564110179159873</v>
          </cell>
          <cell r="W70">
            <v>2.3879464234822878</v>
          </cell>
          <cell r="X70">
            <v>2.000427282909631</v>
          </cell>
          <cell r="Y70">
            <v>2.8337633800247382</v>
          </cell>
          <cell r="Z70">
            <v>2.7956456678716823</v>
          </cell>
          <cell r="AA70">
            <v>3.130576055385184</v>
          </cell>
          <cell r="AB70">
            <v>2.9919720611020391</v>
          </cell>
        </row>
        <row r="71">
          <cell r="E71" t="str">
            <v xml:space="preserve"> 6.2.1.</v>
          </cell>
          <cell r="F71" t="str">
            <v xml:space="preserve"> Desembolsos</v>
          </cell>
          <cell r="H71">
            <v>722000</v>
          </cell>
          <cell r="I71">
            <v>1633300</v>
          </cell>
          <cell r="J71">
            <v>2510800</v>
          </cell>
          <cell r="K71">
            <v>3874081</v>
          </cell>
          <cell r="L71">
            <v>6918965</v>
          </cell>
          <cell r="M71">
            <v>7708700</v>
          </cell>
          <cell r="N71">
            <v>11396854</v>
          </cell>
          <cell r="O71">
            <v>11729855</v>
          </cell>
          <cell r="P71">
            <v>9900804</v>
          </cell>
          <cell r="Q71">
            <v>12607011</v>
          </cell>
          <cell r="R71">
            <v>14910296.678260127</v>
          </cell>
          <cell r="S71">
            <v>18065715.92827341</v>
          </cell>
          <cell r="T71">
            <v>20784079.36663647</v>
          </cell>
          <cell r="U71">
            <v>1.6447156357283812</v>
          </cell>
          <cell r="V71">
            <v>2.8168946069567102</v>
          </cell>
          <cell r="W71">
            <v>3.4155496639394602</v>
          </cell>
          <cell r="X71">
            <v>4.3274302045006481</v>
          </cell>
          <cell r="Y71">
            <v>5.5734130147738323</v>
          </cell>
          <cell r="Z71">
            <v>5.4079783588262078</v>
          </cell>
          <cell r="AA71">
            <v>7.4265000360349847</v>
          </cell>
          <cell r="AB71">
            <v>6.6561976378320935</v>
          </cell>
        </row>
        <row r="72">
          <cell r="E72" t="str">
            <v xml:space="preserve"> 6.2.2.</v>
          </cell>
          <cell r="F72" t="str">
            <v xml:space="preserve"> Amortizaciones</v>
          </cell>
          <cell r="H72">
            <v>238000</v>
          </cell>
          <cell r="I72">
            <v>1398100</v>
          </cell>
          <cell r="J72">
            <v>755400</v>
          </cell>
          <cell r="K72">
            <v>2083222</v>
          </cell>
          <cell r="L72">
            <v>3401065</v>
          </cell>
          <cell r="M72">
            <v>3723700</v>
          </cell>
          <cell r="N72">
            <v>6592610</v>
          </cell>
          <cell r="O72">
            <v>6457265.4000000004</v>
          </cell>
          <cell r="P72">
            <v>7025188</v>
          </cell>
          <cell r="Q72">
            <v>9144760</v>
          </cell>
          <cell r="R72">
            <v>9115733.41747774</v>
          </cell>
          <cell r="S72">
            <v>11683410.354901932</v>
          </cell>
          <cell r="T72">
            <v>14132022.753279066</v>
          </cell>
          <cell r="U72">
            <v>0.54216387992154391</v>
          </cell>
          <cell r="V72">
            <v>2.4112535051651114</v>
          </cell>
          <cell r="W72">
            <v>1.0276032404571722</v>
          </cell>
          <cell r="X72">
            <v>2.3270029215910171</v>
          </cell>
          <cell r="Y72">
            <v>2.7396496347490937</v>
          </cell>
          <cell r="Z72">
            <v>2.6123326909545255</v>
          </cell>
          <cell r="AA72">
            <v>4.2959239806498006</v>
          </cell>
          <cell r="AB72">
            <v>3.664225576730054</v>
          </cell>
        </row>
        <row r="73">
          <cell r="D73" t="str">
            <v xml:space="preserve"> 6.3.</v>
          </cell>
          <cell r="E73" t="str">
            <v>OTROS RECURSOS</v>
          </cell>
          <cell r="H73">
            <v>31916.83306045772</v>
          </cell>
          <cell r="I73">
            <v>572237</v>
          </cell>
          <cell r="J73">
            <v>-39999.209999999031</v>
          </cell>
          <cell r="K73">
            <v>828831.69</v>
          </cell>
          <cell r="L73">
            <v>-64653.96193857491</v>
          </cell>
          <cell r="M73">
            <v>287577.15788878966</v>
          </cell>
          <cell r="N73">
            <v>-31787.214962400496</v>
          </cell>
          <cell r="O73">
            <v>1814313.8399711698</v>
          </cell>
          <cell r="P73">
            <v>3620179.7428724095</v>
          </cell>
          <cell r="Q73">
            <v>2702202.86521497</v>
          </cell>
          <cell r="R73">
            <v>0</v>
          </cell>
          <cell r="S73">
            <v>1.862645149230957E-9</v>
          </cell>
          <cell r="T73">
            <v>9.3132257461547852E-10</v>
          </cell>
          <cell r="U73">
            <v>7.2706529608680515E-2</v>
          </cell>
          <cell r="V73">
            <v>0.98691686720203708</v>
          </cell>
          <cell r="W73">
            <v>-5.4412652649888704E-2</v>
          </cell>
          <cell r="X73">
            <v>0.9258224827393432</v>
          </cell>
          <cell r="Y73">
            <v>-5.2080511019371445E-2</v>
          </cell>
          <cell r="Z73">
            <v>0.20174751207795374</v>
          </cell>
          <cell r="AA73">
            <v>-2.0713413812594166E-2</v>
          </cell>
          <cell r="AB73">
            <v>1.0295465285719367</v>
          </cell>
        </row>
        <row r="74">
          <cell r="E74" t="str">
            <v xml:space="preserve"> 6.3.1.</v>
          </cell>
          <cell r="F74" t="str">
            <v>Telefonía</v>
          </cell>
          <cell r="H74">
            <v>0</v>
          </cell>
          <cell r="K74">
            <v>90000</v>
          </cell>
          <cell r="L74">
            <v>91614</v>
          </cell>
          <cell r="M74">
            <v>111391</v>
          </cell>
          <cell r="N74">
            <v>138701</v>
          </cell>
          <cell r="O74">
            <v>193889.75599999996</v>
          </cell>
          <cell r="P74">
            <v>215254.33600000001</v>
          </cell>
          <cell r="Q74">
            <v>238515.96599999999</v>
          </cell>
          <cell r="R74">
            <v>0</v>
          </cell>
          <cell r="S74">
            <v>0</v>
          </cell>
          <cell r="T74">
            <v>0</v>
          </cell>
          <cell r="U74">
            <v>0</v>
          </cell>
          <cell r="V74">
            <v>0</v>
          </cell>
          <cell r="W74">
            <v>0</v>
          </cell>
          <cell r="X74">
            <v>0.10053189863739512</v>
          </cell>
          <cell r="Y74">
            <v>7.3797549190592782E-2</v>
          </cell>
          <cell r="Z74">
            <v>7.8145487224565768E-2</v>
          </cell>
          <cell r="AA74">
            <v>9.0381343965456468E-2</v>
          </cell>
          <cell r="AB74">
            <v>0.11002425314609948</v>
          </cell>
        </row>
        <row r="75">
          <cell r="E75" t="str">
            <v xml:space="preserve"> 6.3.2.</v>
          </cell>
          <cell r="F75" t="str">
            <v>Privatizaciones y concesiones</v>
          </cell>
          <cell r="H75">
            <v>0</v>
          </cell>
          <cell r="I75">
            <v>1412500</v>
          </cell>
          <cell r="J75">
            <v>5900</v>
          </cell>
          <cell r="K75">
            <v>733300</v>
          </cell>
          <cell r="L75">
            <v>429765</v>
          </cell>
          <cell r="M75">
            <v>0</v>
          </cell>
          <cell r="N75">
            <v>1100379</v>
          </cell>
          <cell r="O75">
            <v>4027199</v>
          </cell>
          <cell r="P75">
            <v>625713</v>
          </cell>
          <cell r="Q75">
            <v>0</v>
          </cell>
          <cell r="R75">
            <v>0</v>
          </cell>
          <cell r="S75">
            <v>0</v>
          </cell>
          <cell r="T75">
            <v>0</v>
          </cell>
          <cell r="U75">
            <v>0</v>
          </cell>
          <cell r="V75">
            <v>2.4360886746625567</v>
          </cell>
          <cell r="W75">
            <v>8.0260247798481822E-3</v>
          </cell>
          <cell r="X75">
            <v>0.81911156967557597</v>
          </cell>
          <cell r="Y75">
            <v>0.34618730464661635</v>
          </cell>
          <cell r="Z75">
            <v>0</v>
          </cell>
          <cell r="AA75">
            <v>0.71703688431492929</v>
          </cell>
          <cell r="AB75">
            <v>2.2852654590256885</v>
          </cell>
        </row>
        <row r="76">
          <cell r="E76" t="str">
            <v xml:space="preserve"> 6.3.3.</v>
          </cell>
          <cell r="F76" t="str">
            <v>Fondo Comunicaciones</v>
          </cell>
          <cell r="H76">
            <v>0</v>
          </cell>
          <cell r="I76">
            <v>0</v>
          </cell>
          <cell r="J76">
            <v>0</v>
          </cell>
          <cell r="K76">
            <v>0</v>
          </cell>
          <cell r="L76">
            <v>0</v>
          </cell>
          <cell r="M76">
            <v>0</v>
          </cell>
          <cell r="N76">
            <v>0</v>
          </cell>
          <cell r="U76">
            <v>0</v>
          </cell>
          <cell r="V76">
            <v>0</v>
          </cell>
          <cell r="W76">
            <v>0</v>
          </cell>
          <cell r="X76">
            <v>0</v>
          </cell>
          <cell r="Y76">
            <v>0</v>
          </cell>
          <cell r="Z76">
            <v>0</v>
          </cell>
          <cell r="AA76">
            <v>0</v>
          </cell>
          <cell r="AB76">
            <v>0</v>
          </cell>
        </row>
        <row r="77">
          <cell r="E77" t="str">
            <v xml:space="preserve"> 6.3.4.</v>
          </cell>
          <cell r="F77" t="str">
            <v>Faltante</v>
          </cell>
          <cell r="K77">
            <v>76882.689999999944</v>
          </cell>
          <cell r="L77">
            <v>-73746.96193857491</v>
          </cell>
          <cell r="M77">
            <v>19880.157888789661</v>
          </cell>
          <cell r="N77">
            <v>-2662266.2149624005</v>
          </cell>
          <cell r="O77">
            <v>-1693197.9160288302</v>
          </cell>
          <cell r="P77">
            <v>3197389.4068724094</v>
          </cell>
          <cell r="Q77">
            <v>2263686.8992149699</v>
          </cell>
          <cell r="R77">
            <v>0</v>
          </cell>
          <cell r="S77">
            <v>1.862645149230957E-9</v>
          </cell>
          <cell r="T77">
            <v>9.3132257461547852E-10</v>
          </cell>
          <cell r="U77">
            <v>0</v>
          </cell>
          <cell r="V77">
            <v>0</v>
          </cell>
          <cell r="W77">
            <v>0</v>
          </cell>
          <cell r="X77">
            <v>8.5879586645002948E-2</v>
          </cell>
          <cell r="Y77">
            <v>-5.9405167892666581E-2</v>
          </cell>
          <cell r="Z77">
            <v>1.3946769705997458E-2</v>
          </cell>
          <cell r="AA77">
            <v>-1.7348050735187963</v>
          </cell>
          <cell r="AB77">
            <v>-0.96081835359885726</v>
          </cell>
        </row>
        <row r="78">
          <cell r="E78" t="str">
            <v xml:space="preserve"> 6.3.5</v>
          </cell>
          <cell r="F78" t="str">
            <v>Otros</v>
          </cell>
          <cell r="H78">
            <v>31916.83306045772</v>
          </cell>
          <cell r="I78">
            <v>-840263</v>
          </cell>
          <cell r="J78">
            <v>-45899.209999999031</v>
          </cell>
          <cell r="K78">
            <v>-71351</v>
          </cell>
          <cell r="L78">
            <v>-512286</v>
          </cell>
          <cell r="M78">
            <v>156306</v>
          </cell>
          <cell r="N78">
            <v>1391399</v>
          </cell>
          <cell r="O78">
            <v>-713577</v>
          </cell>
          <cell r="P78">
            <v>-418176.99999999988</v>
          </cell>
          <cell r="Q78">
            <v>200000.00000000003</v>
          </cell>
          <cell r="R78">
            <v>0</v>
          </cell>
          <cell r="S78">
            <v>0</v>
          </cell>
          <cell r="T78">
            <v>0</v>
          </cell>
          <cell r="U78">
            <v>7.2706529608680515E-2</v>
          </cell>
          <cell r="V78">
            <v>-1.4491718074605193</v>
          </cell>
          <cell r="W78">
            <v>-6.2438677429736883E-2</v>
          </cell>
          <cell r="X78">
            <v>-7.9700572218630875E-2</v>
          </cell>
          <cell r="Y78">
            <v>-0.41266019696391404</v>
          </cell>
          <cell r="AA78">
            <v>0.90667343142581625</v>
          </cell>
          <cell r="AB78">
            <v>-0.40492483000099416</v>
          </cell>
        </row>
        <row r="79">
          <cell r="D79" t="str">
            <v>DEFICIT REAL / PIB</v>
          </cell>
          <cell r="H79">
            <v>-3.1603309591671266E-3</v>
          </cell>
          <cell r="I79">
            <v>-1.3754837899641425E-2</v>
          </cell>
          <cell r="J79">
            <v>-2.4031833418032847E-2</v>
          </cell>
          <cell r="K79">
            <v>-3.7022883204810376E-2</v>
          </cell>
          <cell r="L79">
            <v>-3.4649302703906509E-2</v>
          </cell>
          <cell r="M79">
            <v>-4.6364839827392555E-2</v>
          </cell>
          <cell r="N79">
            <v>-4.9717682516542537E-2</v>
          </cell>
          <cell r="O79">
            <v>-4.957349150115721E-2</v>
          </cell>
          <cell r="P79">
            <v>-3.5869029695593177E-2</v>
          </cell>
          <cell r="Q79">
            <v>-3.4704210002917429E-2</v>
          </cell>
          <cell r="R79">
            <v>-3.0235718841700957E-2</v>
          </cell>
          <cell r="S79">
            <v>-2.9422795514408354E-2</v>
          </cell>
          <cell r="T79">
            <v>-2.7541089033218849E-2</v>
          </cell>
        </row>
        <row r="80">
          <cell r="D80" t="str">
            <v>PIB NOMINAL</v>
          </cell>
          <cell r="H80">
            <v>43898166</v>
          </cell>
          <cell r="I80">
            <v>57982290</v>
          </cell>
          <cell r="J80">
            <v>73510862</v>
          </cell>
          <cell r="K80">
            <v>89523824</v>
          </cell>
          <cell r="L80">
            <v>124142334</v>
          </cell>
          <cell r="M80">
            <v>142543100</v>
          </cell>
          <cell r="N80">
            <v>153461980</v>
          </cell>
          <cell r="O80">
            <v>176224560</v>
          </cell>
          <cell r="P80">
            <v>204880140</v>
          </cell>
          <cell r="Q80">
            <v>229744394</v>
          </cell>
          <cell r="R80">
            <v>282235705</v>
          </cell>
          <cell r="S80">
            <v>322877647</v>
          </cell>
          <cell r="T80">
            <v>369372028</v>
          </cell>
        </row>
        <row r="82">
          <cell r="H82">
            <v>36504.734179629631</v>
          </cell>
        </row>
        <row r="83">
          <cell r="H83">
            <v>36504.734179629631</v>
          </cell>
        </row>
        <row r="154">
          <cell r="AK154" t="str">
            <v xml:space="preserve">  </v>
          </cell>
        </row>
        <row r="156">
          <cell r="AY156">
            <v>36504.734179629631</v>
          </cell>
        </row>
        <row r="158">
          <cell r="AP158" t="str">
            <v>1998</v>
          </cell>
          <cell r="AU158" t="str">
            <v/>
          </cell>
          <cell r="AW158" t="str">
            <v>PORCENTAJE DEL PIB</v>
          </cell>
          <cell r="AX158" t="str">
            <v/>
          </cell>
          <cell r="AZ158" t="str">
            <v>1998</v>
          </cell>
          <cell r="BB158" t="str">
            <v/>
          </cell>
        </row>
        <row r="159">
          <cell r="AH159" t="str">
            <v>CONCEPTOS</v>
          </cell>
          <cell r="AK159" t="str">
            <v xml:space="preserve">        1993</v>
          </cell>
          <cell r="AL159" t="str">
            <v xml:space="preserve">        1994</v>
          </cell>
          <cell r="AM159" t="str">
            <v xml:space="preserve">        1995</v>
          </cell>
          <cell r="AN159" t="str">
            <v xml:space="preserve">        1996</v>
          </cell>
          <cell r="AO159" t="str">
            <v xml:space="preserve">        1997</v>
          </cell>
          <cell r="AP159" t="str">
            <v>Revisión</v>
          </cell>
          <cell r="AQ159" t="str">
            <v>Con Reforma</v>
          </cell>
          <cell r="AS159" t="str">
            <v xml:space="preserve">        1999</v>
          </cell>
          <cell r="AT159" t="str">
            <v xml:space="preserve">        2000</v>
          </cell>
          <cell r="AU159" t="str">
            <v xml:space="preserve">        1993</v>
          </cell>
          <cell r="AV159" t="str">
            <v xml:space="preserve">        1994</v>
          </cell>
          <cell r="AW159" t="str">
            <v xml:space="preserve">        1995</v>
          </cell>
          <cell r="AX159" t="str">
            <v xml:space="preserve">        1996</v>
          </cell>
          <cell r="AY159" t="str">
            <v xml:space="preserve">        1997</v>
          </cell>
          <cell r="AZ159" t="str">
            <v>Revisión</v>
          </cell>
          <cell r="BA159" t="str">
            <v>Con Reforma</v>
          </cell>
          <cell r="BB159" t="str">
            <v xml:space="preserve">        2000</v>
          </cell>
        </row>
        <row r="160">
          <cell r="AP160" t="str">
            <v>Sin Reforma</v>
          </cell>
          <cell r="AZ160" t="str">
            <v>Sin Reforma</v>
          </cell>
        </row>
        <row r="162">
          <cell r="AK162">
            <v>5907600.3079954172</v>
          </cell>
          <cell r="AL162">
            <v>7700800</v>
          </cell>
          <cell r="AM162">
            <v>9523699.209999999</v>
          </cell>
          <cell r="AN162">
            <v>12048768</v>
          </cell>
          <cell r="AO162">
            <v>15287795.690864535</v>
          </cell>
          <cell r="AP162">
            <v>16883418</v>
          </cell>
          <cell r="AQ162">
            <v>17191608</v>
          </cell>
          <cell r="AS162">
            <v>20104461</v>
          </cell>
          <cell r="AT162">
            <v>22954281.374545835</v>
          </cell>
          <cell r="AU162" t="e">
            <v>#DIV/0!</v>
          </cell>
          <cell r="AV162" t="e">
            <v>#DIV/0!</v>
          </cell>
          <cell r="AW162" t="e">
            <v>#DIV/0!</v>
          </cell>
          <cell r="AX162">
            <v>13.458728036460998</v>
          </cell>
          <cell r="AY162">
            <v>12.314731967955858</v>
          </cell>
          <cell r="AZ162">
            <v>11.844430210932694</v>
          </cell>
          <cell r="BA162">
            <v>12.060638501618106</v>
          </cell>
          <cell r="BB162" t="e">
            <v>#DIV/0!</v>
          </cell>
        </row>
        <row r="163">
          <cell r="AH163" t="str">
            <v>INGRESOS CORRIENTES</v>
          </cell>
          <cell r="AK163">
            <v>5263700.6850998439</v>
          </cell>
          <cell r="AL163">
            <v>6861486</v>
          </cell>
          <cell r="AM163">
            <v>8461545.209999999</v>
          </cell>
          <cell r="AN163">
            <v>10503503</v>
          </cell>
          <cell r="AO163">
            <v>13687699.342834629</v>
          </cell>
          <cell r="AP163">
            <v>15006976</v>
          </cell>
          <cell r="AQ163">
            <v>14966094</v>
          </cell>
          <cell r="AS163">
            <v>16400237</v>
          </cell>
          <cell r="AT163">
            <v>20121494.774545837</v>
          </cell>
          <cell r="AU163" t="e">
            <v>#DIV/0!</v>
          </cell>
          <cell r="AV163" t="e">
            <v>#DIV/0!</v>
          </cell>
          <cell r="AW163" t="e">
            <v>#DIV/0!</v>
          </cell>
          <cell r="AX163">
            <v>11.732634432595283</v>
          </cell>
          <cell r="AY163">
            <v>11.025811181248315</v>
          </cell>
          <cell r="AZ163">
            <v>10.528026961669838</v>
          </cell>
          <cell r="BA163">
            <v>10.499346513440496</v>
          </cell>
          <cell r="BB163" t="e">
            <v>#DIV/0!</v>
          </cell>
        </row>
        <row r="164">
          <cell r="AH164" t="str">
            <v xml:space="preserve">  1.1.1.</v>
          </cell>
          <cell r="AI164" t="str">
            <v>TRIBUTARIOS</v>
          </cell>
          <cell r="AK164">
            <v>5051354.6850998439</v>
          </cell>
          <cell r="AL164">
            <v>6731364</v>
          </cell>
          <cell r="AM164">
            <v>8229679.2799999993</v>
          </cell>
          <cell r="AN164">
            <v>10171715</v>
          </cell>
          <cell r="AO164">
            <v>13148299.554000001</v>
          </cell>
          <cell r="AP164">
            <v>14825238</v>
          </cell>
          <cell r="AQ164">
            <v>14784356</v>
          </cell>
          <cell r="AS164">
            <v>16128233</v>
          </cell>
          <cell r="AT164">
            <v>19382413.840017654</v>
          </cell>
          <cell r="AU164" t="e">
            <v>#DIV/0!</v>
          </cell>
          <cell r="AV164" t="e">
            <v>#DIV/0!</v>
          </cell>
          <cell r="AW164" t="e">
            <v>#DIV/0!</v>
          </cell>
          <cell r="AX164">
            <v>11.362020237205238</v>
          </cell>
          <cell r="AY164">
            <v>10.591310095716423</v>
          </cell>
          <cell r="AZ164">
            <v>10.400530085286485</v>
          </cell>
          <cell r="BA164">
            <v>10.371849637057142</v>
          </cell>
          <cell r="BB164" t="e">
            <v>#DIV/0!</v>
          </cell>
        </row>
        <row r="165">
          <cell r="AI165" t="str">
            <v>Renta</v>
          </cell>
          <cell r="AK165">
            <v>2053778</v>
          </cell>
          <cell r="AL165">
            <v>2726730</v>
          </cell>
          <cell r="AM165">
            <v>3257473</v>
          </cell>
          <cell r="AN165">
            <v>3637291</v>
          </cell>
          <cell r="AO165">
            <v>5081160.7374290004</v>
          </cell>
          <cell r="AP165">
            <v>5764752</v>
          </cell>
          <cell r="AQ165">
            <v>5764752</v>
          </cell>
          <cell r="AS165">
            <v>6035064</v>
          </cell>
          <cell r="AT165">
            <v>6761800</v>
          </cell>
          <cell r="AU165" t="e">
            <v>#DIV/0!</v>
          </cell>
          <cell r="AV165" t="e">
            <v>#DIV/0!</v>
          </cell>
          <cell r="AW165" t="e">
            <v>#DIV/0!</v>
          </cell>
          <cell r="AX165">
            <v>4.0629307791856615</v>
          </cell>
          <cell r="AY165">
            <v>4.0930120883896057</v>
          </cell>
          <cell r="AZ165">
            <v>4.044216801795387</v>
          </cell>
          <cell r="BA165">
            <v>4.044216801795387</v>
          </cell>
          <cell r="BB165" t="e">
            <v>#DIV/0!</v>
          </cell>
        </row>
        <row r="166">
          <cell r="AI166" t="str">
            <v>Ventas internas</v>
          </cell>
          <cell r="AK166">
            <v>1270304</v>
          </cell>
          <cell r="AL166">
            <v>1688410</v>
          </cell>
          <cell r="AM166">
            <v>2064330</v>
          </cell>
          <cell r="AN166">
            <v>2804742</v>
          </cell>
          <cell r="AO166">
            <v>3829700</v>
          </cell>
          <cell r="AP166">
            <v>4037970</v>
          </cell>
          <cell r="AQ166">
            <v>4037970</v>
          </cell>
          <cell r="AS166">
            <v>3993819</v>
          </cell>
          <cell r="AT166">
            <v>5222366.5599999996</v>
          </cell>
          <cell r="AU166" t="e">
            <v>#DIV/0!</v>
          </cell>
          <cell r="AV166" t="e">
            <v>#DIV/0!</v>
          </cell>
          <cell r="AW166" t="e">
            <v>#DIV/0!</v>
          </cell>
          <cell r="AX166">
            <v>3.1329559827560542</v>
          </cell>
          <cell r="AY166">
            <v>3.084926693902823</v>
          </cell>
          <cell r="AZ166">
            <v>2.8328063582172689</v>
          </cell>
          <cell r="BA166">
            <v>2.8328063582172689</v>
          </cell>
          <cell r="BB166" t="e">
            <v>#DIV/0!</v>
          </cell>
        </row>
        <row r="167">
          <cell r="AI167" t="str">
            <v>Ventas externas</v>
          </cell>
          <cell r="AK167">
            <v>811677</v>
          </cell>
          <cell r="AL167">
            <v>1083655</v>
          </cell>
          <cell r="AM167">
            <v>1412000.57</v>
          </cell>
          <cell r="AN167">
            <v>1378928.75</v>
          </cell>
          <cell r="AO167">
            <v>2006900</v>
          </cell>
          <cell r="AP167">
            <v>2368507</v>
          </cell>
          <cell r="AQ167">
            <v>2368507</v>
          </cell>
          <cell r="AS167">
            <v>1867124</v>
          </cell>
          <cell r="AT167">
            <v>2764967</v>
          </cell>
          <cell r="AU167" t="e">
            <v>#DIV/0!</v>
          </cell>
          <cell r="AV167" t="e">
            <v>#DIV/0!</v>
          </cell>
          <cell r="AW167" t="e">
            <v>#DIV/0!</v>
          </cell>
          <cell r="AX167">
            <v>1.5402925035909993</v>
          </cell>
          <cell r="AY167">
            <v>1.6166121059074015</v>
          </cell>
          <cell r="AZ167">
            <v>1.6616076120134893</v>
          </cell>
          <cell r="BA167">
            <v>1.6616076120134893</v>
          </cell>
          <cell r="BB167" t="e">
            <v>#DIV/0!</v>
          </cell>
        </row>
        <row r="168">
          <cell r="AI168" t="str">
            <v>Aduanas</v>
          </cell>
          <cell r="AK168">
            <v>508123</v>
          </cell>
          <cell r="AL168">
            <v>718041</v>
          </cell>
          <cell r="AM168">
            <v>868730.35</v>
          </cell>
          <cell r="AN168">
            <v>912710</v>
          </cell>
          <cell r="AO168">
            <v>1240900</v>
          </cell>
          <cell r="AP168">
            <v>1646641</v>
          </cell>
          <cell r="AQ168">
            <v>1646641</v>
          </cell>
          <cell r="AS168">
            <v>1360239</v>
          </cell>
          <cell r="AT168">
            <v>2110784</v>
          </cell>
          <cell r="AU168" t="e">
            <v>#DIV/0!</v>
          </cell>
          <cell r="AV168" t="e">
            <v>#DIV/0!</v>
          </cell>
          <cell r="AW168" t="e">
            <v>#DIV/0!</v>
          </cell>
          <cell r="AX168">
            <v>1.0195163245037433</v>
          </cell>
          <cell r="AY168">
            <v>0.99957843550774539</v>
          </cell>
          <cell r="AZ168">
            <v>1.1551881501103878</v>
          </cell>
          <cell r="BA168">
            <v>1.1551881501103878</v>
          </cell>
          <cell r="BB168" t="e">
            <v>#DIV/0!</v>
          </cell>
        </row>
        <row r="169">
          <cell r="AI169" t="str">
            <v>Gasolina</v>
          </cell>
          <cell r="AK169">
            <v>319997.68509984389</v>
          </cell>
          <cell r="AL169">
            <v>405857</v>
          </cell>
          <cell r="AM169">
            <v>465782.39</v>
          </cell>
          <cell r="AN169">
            <v>637180.5</v>
          </cell>
          <cell r="AO169">
            <v>636400</v>
          </cell>
          <cell r="AP169">
            <v>641768</v>
          </cell>
          <cell r="AQ169">
            <v>421768</v>
          </cell>
          <cell r="AS169">
            <v>799292</v>
          </cell>
          <cell r="AT169">
            <v>939040.28001765453</v>
          </cell>
          <cell r="AU169" t="e">
            <v>#DIV/0!</v>
          </cell>
          <cell r="AV169" t="e">
            <v>#DIV/0!</v>
          </cell>
          <cell r="AW169" t="e">
            <v>#DIV/0!</v>
          </cell>
          <cell r="AX169">
            <v>0.71174406044138594</v>
          </cell>
          <cell r="AY169">
            <v>0.51263737316232505</v>
          </cell>
          <cell r="AZ169">
            <v>0.45022733474998089</v>
          </cell>
          <cell r="BA169">
            <v>0.29588805070185792</v>
          </cell>
          <cell r="BB169" t="e">
            <v>#DIV/0!</v>
          </cell>
        </row>
        <row r="170">
          <cell r="AI170" t="str">
            <v>Resto</v>
          </cell>
          <cell r="AK170">
            <v>87475</v>
          </cell>
          <cell r="AL170">
            <v>108671</v>
          </cell>
          <cell r="AM170">
            <v>161362.96999999997</v>
          </cell>
          <cell r="AN170">
            <v>171960</v>
          </cell>
          <cell r="AO170">
            <v>278838.596571</v>
          </cell>
          <cell r="AP170">
            <v>365600</v>
          </cell>
          <cell r="AQ170">
            <v>365600</v>
          </cell>
          <cell r="AS170">
            <v>1185151</v>
          </cell>
          <cell r="AT170">
            <v>1583456</v>
          </cell>
          <cell r="AU170" t="e">
            <v>#DIV/0!</v>
          </cell>
          <cell r="AV170" t="e">
            <v>#DIV/0!</v>
          </cell>
          <cell r="AW170" t="e">
            <v>#DIV/0!</v>
          </cell>
          <cell r="AX170">
            <v>0.19208294766318293</v>
          </cell>
          <cell r="AY170">
            <v>0.22461201395730163</v>
          </cell>
          <cell r="AZ170">
            <v>0.25648382839997164</v>
          </cell>
          <cell r="BA170">
            <v>0.25648382839997164</v>
          </cell>
          <cell r="BB170" t="e">
            <v>#DIV/0!</v>
          </cell>
        </row>
        <row r="171">
          <cell r="AI171" t="str">
            <v>Reforma y Racionalización Tributarias</v>
          </cell>
          <cell r="AK171">
            <v>0</v>
          </cell>
          <cell r="AL171">
            <v>0</v>
          </cell>
          <cell r="AM171">
            <v>0</v>
          </cell>
          <cell r="AN171">
            <v>628902.75</v>
          </cell>
          <cell r="AO171">
            <v>74400.22</v>
          </cell>
          <cell r="AP171">
            <v>0</v>
          </cell>
          <cell r="AQ171">
            <v>179118</v>
          </cell>
          <cell r="AS171">
            <v>887544</v>
          </cell>
          <cell r="AT171">
            <v>0</v>
          </cell>
          <cell r="AU171" t="e">
            <v>#DIV/0!</v>
          </cell>
          <cell r="AV171" t="e">
            <v>#DIV/0!</v>
          </cell>
          <cell r="AW171" t="e">
            <v>#DIV/0!</v>
          </cell>
          <cell r="AX171">
            <v>0.70249763906421159</v>
          </cell>
          <cell r="AY171">
            <v>5.9931384889219175E-2</v>
          </cell>
          <cell r="AZ171">
            <v>0</v>
          </cell>
          <cell r="BA171">
            <v>0.12565883581878043</v>
          </cell>
          <cell r="BB171" t="e">
            <v>#DIV/0!</v>
          </cell>
        </row>
        <row r="172">
          <cell r="AH172" t="str">
            <v xml:space="preserve">  1.1.2.</v>
          </cell>
          <cell r="AI172" t="str">
            <v>NO TRIBUTARIOS</v>
          </cell>
          <cell r="AK172">
            <v>212346</v>
          </cell>
          <cell r="AL172">
            <v>130122</v>
          </cell>
          <cell r="AM172">
            <v>231865.93</v>
          </cell>
          <cell r="AN172">
            <v>331788</v>
          </cell>
          <cell r="AO172">
            <v>539399.78883462772</v>
          </cell>
          <cell r="AP172">
            <v>181738</v>
          </cell>
          <cell r="AQ172">
            <v>181738</v>
          </cell>
          <cell r="AS172">
            <v>272004</v>
          </cell>
          <cell r="AT172">
            <v>739080.93452818377</v>
          </cell>
          <cell r="AU172" t="e">
            <v>#DIV/0!</v>
          </cell>
          <cell r="AV172" t="e">
            <v>#DIV/0!</v>
          </cell>
          <cell r="AW172" t="e">
            <v>#DIV/0!</v>
          </cell>
          <cell r="AX172">
            <v>0.37061419539004498</v>
          </cell>
          <cell r="AY172">
            <v>0.43450108553189259</v>
          </cell>
          <cell r="AZ172">
            <v>0.12749687638335352</v>
          </cell>
          <cell r="BA172">
            <v>0.12749687638335352</v>
          </cell>
          <cell r="BB172" t="e">
            <v>#DIV/0!</v>
          </cell>
        </row>
        <row r="173">
          <cell r="AI173" t="str">
            <v>Contribución hidrocarburos</v>
          </cell>
          <cell r="AK173">
            <v>92000</v>
          </cell>
          <cell r="AL173">
            <v>115700</v>
          </cell>
          <cell r="AM173">
            <v>172307.49</v>
          </cell>
          <cell r="AN173">
            <v>267843</v>
          </cell>
          <cell r="AO173">
            <v>278800</v>
          </cell>
          <cell r="AP173">
            <v>41269</v>
          </cell>
          <cell r="AQ173">
            <v>41269</v>
          </cell>
          <cell r="AS173">
            <v>14000</v>
          </cell>
          <cell r="AT173">
            <v>58186.551473012805</v>
          </cell>
          <cell r="AU173" t="e">
            <v>#DIV/0!</v>
          </cell>
          <cell r="AV173" t="e">
            <v>#DIV/0!</v>
          </cell>
          <cell r="AW173" t="e">
            <v>#DIV/0!</v>
          </cell>
          <cell r="AX173">
            <v>0.29918628140817577</v>
          </cell>
          <cell r="AY173">
            <v>0.22458092337783822</v>
          </cell>
          <cell r="AZ173">
            <v>2.8951945060827218E-2</v>
          </cell>
          <cell r="BA173">
            <v>2.8951945060827218E-2</v>
          </cell>
          <cell r="BB173" t="e">
            <v>#DIV/0!</v>
          </cell>
        </row>
        <row r="174">
          <cell r="AI174" t="str">
            <v xml:space="preserve">Resto </v>
          </cell>
          <cell r="AK174">
            <v>120346</v>
          </cell>
          <cell r="AL174">
            <v>14422</v>
          </cell>
          <cell r="AM174">
            <v>59558.44</v>
          </cell>
          <cell r="AN174">
            <v>63945</v>
          </cell>
          <cell r="AO174">
            <v>260599.78883462772</v>
          </cell>
          <cell r="AP174">
            <v>140469</v>
          </cell>
          <cell r="AQ174">
            <v>140469</v>
          </cell>
          <cell r="AS174">
            <v>258004</v>
          </cell>
          <cell r="AT174">
            <v>680894.383055171</v>
          </cell>
          <cell r="AU174" t="e">
            <v>#DIV/0!</v>
          </cell>
          <cell r="AV174" t="e">
            <v>#DIV/0!</v>
          </cell>
          <cell r="AW174" t="e">
            <v>#DIV/0!</v>
          </cell>
          <cell r="AX174">
            <v>7.1427913981869234E-2</v>
          </cell>
          <cell r="AY174">
            <v>0.20992016215405432</v>
          </cell>
          <cell r="AZ174">
            <v>9.85449313225263E-2</v>
          </cell>
          <cell r="BA174">
            <v>9.85449313225263E-2</v>
          </cell>
          <cell r="BB174" t="e">
            <v>#DIV/0!</v>
          </cell>
        </row>
        <row r="175">
          <cell r="AH175" t="str">
            <v>CONTRIBUCIONES PARAFISCALES</v>
          </cell>
          <cell r="AK175">
            <v>81799.62289557296</v>
          </cell>
          <cell r="AL175">
            <v>219100</v>
          </cell>
          <cell r="AM175">
            <v>259554</v>
          </cell>
          <cell r="AS175">
            <v>0</v>
          </cell>
          <cell r="AT175">
            <v>0</v>
          </cell>
          <cell r="AU175" t="e">
            <v>#DIV/0!</v>
          </cell>
          <cell r="AV175" t="e">
            <v>#DIV/0!</v>
          </cell>
          <cell r="AW175" t="e">
            <v>#DIV/0!</v>
          </cell>
        </row>
        <row r="176">
          <cell r="AH176" t="str">
            <v>FONDOS ESPECIALES</v>
          </cell>
          <cell r="AK176">
            <v>0</v>
          </cell>
          <cell r="AL176">
            <v>0</v>
          </cell>
          <cell r="AM176">
            <v>0</v>
          </cell>
          <cell r="AN176">
            <v>400315</v>
          </cell>
          <cell r="AO176">
            <v>382093.34802990541</v>
          </cell>
          <cell r="AP176">
            <v>386363</v>
          </cell>
          <cell r="AQ176">
            <v>306363</v>
          </cell>
          <cell r="AS176">
            <v>539961</v>
          </cell>
          <cell r="AT176">
            <v>604451</v>
          </cell>
          <cell r="AU176" t="e">
            <v>#DIV/0!</v>
          </cell>
          <cell r="AV176" t="e">
            <v>#DIV/0!</v>
          </cell>
          <cell r="AW176" t="e">
            <v>#DIV/0!</v>
          </cell>
          <cell r="AX176">
            <v>0.44716030003365359</v>
          </cell>
          <cell r="AY176">
            <v>0.30778650257204399</v>
          </cell>
          <cell r="AZ176">
            <v>0.27104994910311336</v>
          </cell>
          <cell r="BA176">
            <v>0.21492657308561414</v>
          </cell>
          <cell r="BB176" t="e">
            <v>#DIV/0!</v>
          </cell>
        </row>
        <row r="177">
          <cell r="AH177" t="str">
            <v>OTROS DE CAPITAL</v>
          </cell>
          <cell r="AK177">
            <v>562100</v>
          </cell>
          <cell r="AL177">
            <v>620214</v>
          </cell>
          <cell r="AM177">
            <v>802600</v>
          </cell>
          <cell r="AN177">
            <v>1144950</v>
          </cell>
          <cell r="AO177">
            <v>1218003</v>
          </cell>
          <cell r="AP177">
            <v>1490079</v>
          </cell>
          <cell r="AQ177">
            <v>1919151</v>
          </cell>
          <cell r="AS177">
            <v>3164263</v>
          </cell>
          <cell r="AT177">
            <v>2228335.5999999996</v>
          </cell>
          <cell r="AU177" t="e">
            <v>#DIV/0!</v>
          </cell>
          <cell r="AV177" t="e">
            <v>#DIV/0!</v>
          </cell>
          <cell r="AW177" t="e">
            <v>#DIV/0!</v>
          </cell>
          <cell r="AX177">
            <v>1.2789333038320616</v>
          </cell>
          <cell r="AY177">
            <v>0.98113428413549886</v>
          </cell>
          <cell r="AZ177">
            <v>1.0453533001597413</v>
          </cell>
          <cell r="BA177">
            <v>1.3463654150919968</v>
          </cell>
          <cell r="BB177" t="e">
            <v>#DIV/0!</v>
          </cell>
        </row>
        <row r="178">
          <cell r="AH178" t="str">
            <v>Rendimientos financieros</v>
          </cell>
          <cell r="AK178">
            <v>121900</v>
          </cell>
          <cell r="AL178">
            <v>125100</v>
          </cell>
          <cell r="AM178">
            <v>141300</v>
          </cell>
          <cell r="AN178">
            <v>293738</v>
          </cell>
          <cell r="AO178">
            <v>318811.99</v>
          </cell>
          <cell r="AP178">
            <v>291800</v>
          </cell>
          <cell r="AQ178">
            <v>291800</v>
          </cell>
          <cell r="AS178">
            <v>320558</v>
          </cell>
          <cell r="AT178">
            <v>494497</v>
          </cell>
          <cell r="AU178" t="e">
            <v>#DIV/0!</v>
          </cell>
          <cell r="AV178" t="e">
            <v>#DIV/0!</v>
          </cell>
          <cell r="AW178" t="e">
            <v>#DIV/0!</v>
          </cell>
          <cell r="AX178">
            <v>0.3281115426883463</v>
          </cell>
          <cell r="AY178">
            <v>0.25681166104062458</v>
          </cell>
          <cell r="AZ178">
            <v>0.2047100140238286</v>
          </cell>
          <cell r="BA178">
            <v>0.2047100140238286</v>
          </cell>
          <cell r="BB178" t="e">
            <v>#DIV/0!</v>
          </cell>
        </row>
        <row r="179">
          <cell r="AH179" t="str">
            <v>Excedentes financieros</v>
          </cell>
          <cell r="AK179">
            <v>154960</v>
          </cell>
          <cell r="AL179">
            <v>220000</v>
          </cell>
          <cell r="AM179">
            <v>428800</v>
          </cell>
          <cell r="AN179">
            <v>550000</v>
          </cell>
          <cell r="AO179">
            <v>635803</v>
          </cell>
          <cell r="AP179">
            <v>712766</v>
          </cell>
          <cell r="AQ179">
            <v>1141838</v>
          </cell>
          <cell r="AS179">
            <v>2645009</v>
          </cell>
          <cell r="AT179">
            <v>1515273.0000000002</v>
          </cell>
          <cell r="AU179" t="e">
            <v>#DIV/0!</v>
          </cell>
          <cell r="AV179" t="e">
            <v>#DIV/0!</v>
          </cell>
          <cell r="AW179" t="e">
            <v>#DIV/0!</v>
          </cell>
          <cell r="AX179">
            <v>0.61436160278408125</v>
          </cell>
          <cell r="AY179">
            <v>0.51215647355236615</v>
          </cell>
          <cell r="AZ179">
            <v>0.50003542788111111</v>
          </cell>
          <cell r="BA179">
            <v>0.80104754281336665</v>
          </cell>
          <cell r="BB179" t="e">
            <v>#DIV/0!</v>
          </cell>
        </row>
        <row r="180">
          <cell r="AI180" t="str">
            <v>Ecopetrol</v>
          </cell>
          <cell r="AK180">
            <v>110000</v>
          </cell>
          <cell r="AL180">
            <v>139000</v>
          </cell>
          <cell r="AM180">
            <v>194020</v>
          </cell>
          <cell r="AN180">
            <v>226224</v>
          </cell>
          <cell r="AO180">
            <v>223000</v>
          </cell>
          <cell r="AP180">
            <v>279000</v>
          </cell>
          <cell r="AQ180">
            <v>708072</v>
          </cell>
          <cell r="AS180">
            <v>279000</v>
          </cell>
          <cell r="AT180">
            <v>674000</v>
          </cell>
          <cell r="AU180" t="e">
            <v>#DIV/0!</v>
          </cell>
          <cell r="AV180" t="e">
            <v>#DIV/0!</v>
          </cell>
          <cell r="AW180" t="e">
            <v>#DIV/0!</v>
          </cell>
          <cell r="AX180">
            <v>0.25269698041495636</v>
          </cell>
          <cell r="AY180">
            <v>0.17963251762287635</v>
          </cell>
          <cell r="AZ180">
            <v>0.19573027386102868</v>
          </cell>
          <cell r="BA180">
            <v>0.49674238879328431</v>
          </cell>
          <cell r="BB180" t="e">
            <v>#DIV/0!</v>
          </cell>
        </row>
        <row r="181">
          <cell r="AI181" t="str">
            <v>Resto</v>
          </cell>
          <cell r="AK181">
            <v>44960</v>
          </cell>
          <cell r="AL181">
            <v>81000</v>
          </cell>
          <cell r="AM181">
            <v>234780</v>
          </cell>
          <cell r="AN181">
            <v>323776</v>
          </cell>
          <cell r="AO181">
            <v>412803</v>
          </cell>
          <cell r="AP181">
            <v>433766</v>
          </cell>
          <cell r="AQ181">
            <v>433766</v>
          </cell>
          <cell r="AS181">
            <v>2366009</v>
          </cell>
          <cell r="AT181">
            <v>841273.00000000023</v>
          </cell>
          <cell r="AU181" t="e">
            <v>#DIV/0!</v>
          </cell>
          <cell r="AV181" t="e">
            <v>#DIV/0!</v>
          </cell>
          <cell r="AW181" t="e">
            <v>#DIV/0!</v>
          </cell>
          <cell r="AX181">
            <v>0.36166462236912489</v>
          </cell>
          <cell r="AY181">
            <v>0.3325239559294898</v>
          </cell>
          <cell r="AZ181">
            <v>0.30430515402008235</v>
          </cell>
          <cell r="BA181">
            <v>0.30430515402008235</v>
          </cell>
          <cell r="BB181" t="e">
            <v>#DIV/0!</v>
          </cell>
        </row>
        <row r="182">
          <cell r="AH182" t="str">
            <v>Recuperación de cartera</v>
          </cell>
          <cell r="AK182">
            <v>66700</v>
          </cell>
          <cell r="AL182">
            <v>55200</v>
          </cell>
          <cell r="AM182">
            <v>5900</v>
          </cell>
          <cell r="AN182">
            <v>8100</v>
          </cell>
          <cell r="AO182">
            <v>75800</v>
          </cell>
          <cell r="AP182">
            <v>75100</v>
          </cell>
          <cell r="AQ182">
            <v>75100</v>
          </cell>
          <cell r="AS182">
            <v>3481</v>
          </cell>
          <cell r="AT182">
            <v>3829.1000000000004</v>
          </cell>
          <cell r="AU182" t="e">
            <v>#DIV/0!</v>
          </cell>
          <cell r="AV182" t="e">
            <v>#DIV/0!</v>
          </cell>
          <cell r="AW182" t="e">
            <v>#DIV/0!</v>
          </cell>
          <cell r="AX182">
            <v>9.0478708773655617E-3</v>
          </cell>
          <cell r="AY182">
            <v>6.1058945452080841E-2</v>
          </cell>
          <cell r="AZ182">
            <v>5.2685819236427442E-2</v>
          </cell>
          <cell r="BA182">
            <v>5.2685819236427442E-2</v>
          </cell>
          <cell r="BB182" t="e">
            <v>#DIV/0!</v>
          </cell>
        </row>
        <row r="183">
          <cell r="AH183" t="str">
            <v>Reintegros y recursos no apropiados</v>
          </cell>
          <cell r="AK183">
            <v>78400</v>
          </cell>
          <cell r="AL183">
            <v>171400</v>
          </cell>
          <cell r="AM183">
            <v>226600</v>
          </cell>
          <cell r="AN183">
            <v>192000</v>
          </cell>
          <cell r="AO183">
            <v>83188.009999999995</v>
          </cell>
          <cell r="AP183">
            <v>199903</v>
          </cell>
          <cell r="AQ183">
            <v>199903</v>
          </cell>
          <cell r="AS183">
            <v>190017</v>
          </cell>
          <cell r="AT183">
            <v>209018.7</v>
          </cell>
          <cell r="AU183" t="e">
            <v>#DIV/0!</v>
          </cell>
          <cell r="AV183" t="e">
            <v>#DIV/0!</v>
          </cell>
          <cell r="AW183" t="e">
            <v>#DIV/0!</v>
          </cell>
          <cell r="AX183">
            <v>0.21446805042644293</v>
          </cell>
          <cell r="AY183">
            <v>6.7010186871466426E-2</v>
          </cell>
          <cell r="AZ183">
            <v>0.14024039045032696</v>
          </cell>
          <cell r="BA183">
            <v>0.14024039045032696</v>
          </cell>
          <cell r="BB183" t="e">
            <v>#DIV/0!</v>
          </cell>
        </row>
        <row r="184">
          <cell r="AH184" t="str">
            <v xml:space="preserve">Resto </v>
          </cell>
          <cell r="AK184">
            <v>140140</v>
          </cell>
          <cell r="AL184">
            <v>48514</v>
          </cell>
          <cell r="AM184">
            <v>0</v>
          </cell>
          <cell r="AN184">
            <v>101112</v>
          </cell>
          <cell r="AO184">
            <v>104400</v>
          </cell>
          <cell r="AP184">
            <v>210510</v>
          </cell>
          <cell r="AQ184">
            <v>210510</v>
          </cell>
          <cell r="AS184">
            <v>5198</v>
          </cell>
          <cell r="AT184">
            <v>5717.8</v>
          </cell>
          <cell r="AU184" t="e">
            <v>#DIV/0!</v>
          </cell>
          <cell r="AV184" t="e">
            <v>#DIV/0!</v>
          </cell>
          <cell r="AW184" t="e">
            <v>#DIV/0!</v>
          </cell>
          <cell r="AX184">
            <v>0.11294423705582549</v>
          </cell>
          <cell r="AY184">
            <v>8.4097017218960943E-2</v>
          </cell>
          <cell r="AZ184">
            <v>0.14768164856804714</v>
          </cell>
          <cell r="BA184">
            <v>0.14768164856804714</v>
          </cell>
          <cell r="BB184" t="e">
            <v>#DIV/0!</v>
          </cell>
        </row>
        <row r="185">
          <cell r="AK185">
            <v>0</v>
          </cell>
          <cell r="AL185">
            <v>0</v>
          </cell>
          <cell r="AM185">
            <v>0</v>
          </cell>
          <cell r="AS185">
            <v>0</v>
          </cell>
          <cell r="AT185">
            <v>0</v>
          </cell>
        </row>
        <row r="186">
          <cell r="AK186">
            <v>6046333.0410558749</v>
          </cell>
          <cell r="AL186">
            <v>8498337</v>
          </cell>
          <cell r="AM186">
            <v>11290300</v>
          </cell>
          <cell r="AN186">
            <v>15363198.08</v>
          </cell>
          <cell r="AO186">
            <v>19589241</v>
          </cell>
          <cell r="AP186">
            <v>23492406</v>
          </cell>
          <cell r="AQ186">
            <v>23492406</v>
          </cell>
          <cell r="AS186">
            <v>27734235</v>
          </cell>
          <cell r="AT186">
            <v>31690348.102001004</v>
          </cell>
          <cell r="AU186" t="e">
            <v>#DIV/0!</v>
          </cell>
          <cell r="AV186" t="e">
            <v>#DIV/0!</v>
          </cell>
          <cell r="AW186" t="e">
            <v>#DIV/0!</v>
          </cell>
          <cell r="AX186">
            <v>17.161016356942035</v>
          </cell>
          <cell r="AY186">
            <v>15.779662238346509</v>
          </cell>
          <cell r="AZ186">
            <v>16.48091419367195</v>
          </cell>
          <cell r="BA186">
            <v>16.48091419367195</v>
          </cell>
          <cell r="BB186" t="e">
            <v>#DIV/0!</v>
          </cell>
        </row>
        <row r="187">
          <cell r="AH187" t="str">
            <v xml:space="preserve"> PAGOS CORRIENTES</v>
          </cell>
          <cell r="AK187">
            <v>5073285.0410558749</v>
          </cell>
          <cell r="AL187">
            <v>7159337</v>
          </cell>
          <cell r="AM187">
            <v>9544400</v>
          </cell>
          <cell r="AN187">
            <v>13046998.08</v>
          </cell>
          <cell r="AO187">
            <v>16419841</v>
          </cell>
          <cell r="AP187">
            <v>21212186</v>
          </cell>
          <cell r="AQ187">
            <v>21212186</v>
          </cell>
          <cell r="AS187">
            <v>25711137</v>
          </cell>
          <cell r="AT187">
            <v>29337897.772421002</v>
          </cell>
          <cell r="AU187" t="e">
            <v>#DIV/0!</v>
          </cell>
          <cell r="AV187" t="e">
            <v>#DIV/0!</v>
          </cell>
          <cell r="AW187" t="e">
            <v>#DIV/0!</v>
          </cell>
          <cell r="AX187">
            <v>14.573772094453874</v>
          </cell>
          <cell r="AY187">
            <v>13.226625012544069</v>
          </cell>
          <cell r="AZ187">
            <v>14.881243637889172</v>
          </cell>
          <cell r="BA187">
            <v>14.881243637889172</v>
          </cell>
          <cell r="BB187" t="e">
            <v>#DIV/0!</v>
          </cell>
        </row>
        <row r="188">
          <cell r="AH188" t="str">
            <v xml:space="preserve"> 2.1.1.</v>
          </cell>
          <cell r="AI188" t="str">
            <v xml:space="preserve"> Interes deuda Externa</v>
          </cell>
          <cell r="AK188">
            <v>338748</v>
          </cell>
          <cell r="AL188">
            <v>375230</v>
          </cell>
          <cell r="AM188">
            <v>383400</v>
          </cell>
          <cell r="AN188">
            <v>467078</v>
          </cell>
          <cell r="AO188">
            <v>617500</v>
          </cell>
          <cell r="AP188">
            <v>889000</v>
          </cell>
          <cell r="AQ188">
            <v>889000</v>
          </cell>
          <cell r="AS188">
            <v>1417360</v>
          </cell>
          <cell r="AT188">
            <v>2280777.8724210002</v>
          </cell>
          <cell r="AU188" t="e">
            <v>#DIV/0!</v>
          </cell>
          <cell r="AV188" t="e">
            <v>#DIV/0!</v>
          </cell>
          <cell r="AW188" t="e">
            <v>#DIV/0!</v>
          </cell>
          <cell r="AX188">
            <v>0.52173597946396932</v>
          </cell>
          <cell r="AY188">
            <v>0.49741291314854769</v>
          </cell>
          <cell r="AZ188">
            <v>0.62367101599446062</v>
          </cell>
          <cell r="BA188">
            <v>0.62367101599446062</v>
          </cell>
          <cell r="BB188" t="e">
            <v>#DIV/0!</v>
          </cell>
        </row>
        <row r="189">
          <cell r="AH189" t="str">
            <v xml:space="preserve"> 2.1.2.</v>
          </cell>
          <cell r="AI189" t="str">
            <v xml:space="preserve"> Interes deuda Interna</v>
          </cell>
          <cell r="AK189">
            <v>243638</v>
          </cell>
          <cell r="AL189">
            <v>404920</v>
          </cell>
          <cell r="AM189">
            <v>652700</v>
          </cell>
          <cell r="AN189">
            <v>1411444</v>
          </cell>
          <cell r="AO189">
            <v>1832800</v>
          </cell>
          <cell r="AP189">
            <v>3201700</v>
          </cell>
          <cell r="AQ189">
            <v>3201700</v>
          </cell>
          <cell r="AS189">
            <v>3535289</v>
          </cell>
          <cell r="AT189">
            <v>4814374.9000000004</v>
          </cell>
          <cell r="AU189" t="e">
            <v>#DIV/0!</v>
          </cell>
          <cell r="AV189" t="e">
            <v>#DIV/0!</v>
          </cell>
          <cell r="AW189" t="e">
            <v>#DIV/0!</v>
          </cell>
          <cell r="AX189">
            <v>1.5766127237817722</v>
          </cell>
          <cell r="AY189">
            <v>1.4763698578439808</v>
          </cell>
          <cell r="AZ189">
            <v>2.2461276624403426</v>
          </cell>
          <cell r="BA189">
            <v>2.2461276624403426</v>
          </cell>
          <cell r="BB189" t="e">
            <v>#DIV/0!</v>
          </cell>
        </row>
        <row r="190">
          <cell r="AH190" t="str">
            <v xml:space="preserve"> 2.1.3.</v>
          </cell>
          <cell r="AI190" t="str">
            <v xml:space="preserve"> Otros</v>
          </cell>
          <cell r="AK190">
            <v>4490899.0410558749</v>
          </cell>
          <cell r="AL190">
            <v>6379187</v>
          </cell>
          <cell r="AM190">
            <v>8508300</v>
          </cell>
          <cell r="AN190">
            <v>11168476.08</v>
          </cell>
          <cell r="AO190">
            <v>13969541</v>
          </cell>
          <cell r="AP190">
            <v>17121486</v>
          </cell>
          <cell r="AQ190">
            <v>17121486</v>
          </cell>
          <cell r="AS190">
            <v>20758488</v>
          </cell>
          <cell r="AT190">
            <v>22242745</v>
          </cell>
          <cell r="AU190" t="e">
            <v>#DIV/0!</v>
          </cell>
          <cell r="AV190" t="e">
            <v>#DIV/0!</v>
          </cell>
          <cell r="AW190" t="e">
            <v>#DIV/0!</v>
          </cell>
          <cell r="AX190">
            <v>12.475423391208132</v>
          </cell>
          <cell r="AY190">
            <v>11.252842241551541</v>
          </cell>
          <cell r="AZ190">
            <v>12.011444959454369</v>
          </cell>
          <cell r="BA190">
            <v>12.011444959454369</v>
          </cell>
          <cell r="BB190" t="e">
            <v>#DIV/0!</v>
          </cell>
        </row>
        <row r="191">
          <cell r="AI191" t="str">
            <v xml:space="preserve"> 2.1.3.1.</v>
          </cell>
          <cell r="AJ191" t="str">
            <v xml:space="preserve"> Servicios Personales</v>
          </cell>
          <cell r="AK191">
            <v>1092593.0410558751</v>
          </cell>
          <cell r="AL191">
            <v>1525331</v>
          </cell>
          <cell r="AM191">
            <v>1946082.4</v>
          </cell>
          <cell r="AN191">
            <v>2377977.85</v>
          </cell>
          <cell r="AO191">
            <v>2848199.6999999997</v>
          </cell>
          <cell r="AP191">
            <v>3547894.0000000005</v>
          </cell>
          <cell r="AQ191">
            <v>3547894.0000000005</v>
          </cell>
          <cell r="AS191">
            <v>4084291.9999999995</v>
          </cell>
          <cell r="AT191">
            <v>4453811</v>
          </cell>
          <cell r="AU191" t="e">
            <v>#DIV/0!</v>
          </cell>
          <cell r="AV191" t="e">
            <v>#DIV/0!</v>
          </cell>
          <cell r="AW191" t="e">
            <v>#DIV/0!</v>
          </cell>
          <cell r="AX191">
            <v>2.6562514242018973</v>
          </cell>
          <cell r="AY191">
            <v>2.2943017166086146</v>
          </cell>
          <cell r="AZ191">
            <v>2.4889973629028694</v>
          </cell>
          <cell r="BA191">
            <v>2.4889973629028694</v>
          </cell>
          <cell r="BB191" t="e">
            <v>#DIV/0!</v>
          </cell>
        </row>
        <row r="192">
          <cell r="AI192" t="str">
            <v xml:space="preserve"> 2.1.3.2.</v>
          </cell>
          <cell r="AJ192" t="str">
            <v>Operación Comercial</v>
          </cell>
          <cell r="AK192">
            <v>0</v>
          </cell>
          <cell r="AL192">
            <v>0</v>
          </cell>
          <cell r="AM192">
            <v>0</v>
          </cell>
          <cell r="AN192">
            <v>0</v>
          </cell>
          <cell r="AO192">
            <v>0</v>
          </cell>
          <cell r="AP192">
            <v>0</v>
          </cell>
          <cell r="AS192">
            <v>0</v>
          </cell>
          <cell r="AT192">
            <v>0</v>
          </cell>
          <cell r="AU192" t="e">
            <v>#DIV/0!</v>
          </cell>
          <cell r="AV192" t="e">
            <v>#DIV/0!</v>
          </cell>
          <cell r="AW192" t="e">
            <v>#DIV/0!</v>
          </cell>
          <cell r="AX192">
            <v>0</v>
          </cell>
          <cell r="AY192">
            <v>0</v>
          </cell>
          <cell r="AZ192">
            <v>0</v>
          </cell>
          <cell r="BA192">
            <v>0</v>
          </cell>
          <cell r="BB192" t="e">
            <v>#DIV/0!</v>
          </cell>
        </row>
        <row r="193">
          <cell r="AI193" t="str">
            <v xml:space="preserve"> 2.1.3.3.</v>
          </cell>
          <cell r="AJ193" t="str">
            <v xml:space="preserve"> Transferencias</v>
          </cell>
          <cell r="AK193">
            <v>3000623</v>
          </cell>
          <cell r="AL193">
            <v>4254181</v>
          </cell>
          <cell r="AM193">
            <v>5837260.2000000002</v>
          </cell>
          <cell r="AN193">
            <v>7937416.0999999996</v>
          </cell>
          <cell r="AO193">
            <v>9799363</v>
          </cell>
          <cell r="AP193">
            <v>12259100</v>
          </cell>
          <cell r="AQ193">
            <v>12259100</v>
          </cell>
          <cell r="AS193">
            <v>15462616</v>
          </cell>
          <cell r="AT193">
            <v>16633000</v>
          </cell>
          <cell r="AU193" t="e">
            <v>#DIV/0!</v>
          </cell>
          <cell r="AV193" t="e">
            <v>#DIV/0!</v>
          </cell>
          <cell r="AW193" t="e">
            <v>#DIV/0!</v>
          </cell>
          <cell r="AX193">
            <v>8.8662612312003102</v>
          </cell>
          <cell r="AY193">
            <v>7.8936513308989351</v>
          </cell>
          <cell r="AZ193">
            <v>8.6002759867015666</v>
          </cell>
          <cell r="BA193">
            <v>8.6002759867015666</v>
          </cell>
          <cell r="BB193" t="e">
            <v>#DIV/0!</v>
          </cell>
        </row>
        <row r="194">
          <cell r="AI194" t="str">
            <v xml:space="preserve"> 2.1.3.4.</v>
          </cell>
          <cell r="AJ194" t="str">
            <v>Gastos Generales y otros</v>
          </cell>
          <cell r="AK194">
            <v>397683</v>
          </cell>
          <cell r="AL194">
            <v>599675</v>
          </cell>
          <cell r="AM194">
            <v>724957.4</v>
          </cell>
          <cell r="AN194">
            <v>853082.13</v>
          </cell>
          <cell r="AO194">
            <v>1321978.2999999998</v>
          </cell>
          <cell r="AP194">
            <v>1314492</v>
          </cell>
          <cell r="AQ194">
            <v>1314492</v>
          </cell>
          <cell r="AS194">
            <v>1211580</v>
          </cell>
          <cell r="AT194">
            <v>1155934</v>
          </cell>
          <cell r="AU194" t="e">
            <v>#DIV/0!</v>
          </cell>
          <cell r="AV194" t="e">
            <v>#DIV/0!</v>
          </cell>
          <cell r="AW194" t="e">
            <v>#DIV/0!</v>
          </cell>
          <cell r="AX194">
            <v>0.95291073580592356</v>
          </cell>
          <cell r="AY194">
            <v>1.0648891940439915</v>
          </cell>
          <cell r="AZ194">
            <v>0.92217160984993318</v>
          </cell>
          <cell r="BA194">
            <v>0.92217160984993318</v>
          </cell>
          <cell r="BB194" t="e">
            <v>#DIV/0!</v>
          </cell>
        </row>
        <row r="195">
          <cell r="AH195" t="str">
            <v xml:space="preserve"> PAGOS DE CAPITAL</v>
          </cell>
          <cell r="AK195">
            <v>973048</v>
          </cell>
          <cell r="AL195">
            <v>1339000</v>
          </cell>
          <cell r="AM195">
            <v>1745900</v>
          </cell>
          <cell r="AN195">
            <v>2316200</v>
          </cell>
          <cell r="AO195">
            <v>3169400</v>
          </cell>
          <cell r="AP195">
            <v>2280220</v>
          </cell>
          <cell r="AQ195">
            <v>2280220</v>
          </cell>
          <cell r="AS195">
            <v>2023098</v>
          </cell>
          <cell r="AT195">
            <v>2352450.3295800001</v>
          </cell>
          <cell r="AU195" t="e">
            <v>#DIV/0!</v>
          </cell>
          <cell r="AV195" t="e">
            <v>#DIV/0!</v>
          </cell>
          <cell r="AW195" t="e">
            <v>#DIV/0!</v>
          </cell>
          <cell r="AX195">
            <v>2.587244262488162</v>
          </cell>
          <cell r="AY195">
            <v>2.5530372258024405</v>
          </cell>
          <cell r="AZ195">
            <v>1.5996705557827773</v>
          </cell>
          <cell r="BA195">
            <v>1.5996705557827773</v>
          </cell>
          <cell r="BB195" t="e">
            <v>#DIV/0!</v>
          </cell>
        </row>
        <row r="196">
          <cell r="AH196" t="str">
            <v xml:space="preserve"> 2.2.1.</v>
          </cell>
          <cell r="AI196" t="str">
            <v xml:space="preserve"> Formación bruta de Capital Fijo</v>
          </cell>
          <cell r="AK196">
            <v>973048</v>
          </cell>
          <cell r="AL196">
            <v>1309000</v>
          </cell>
          <cell r="AM196">
            <v>1745900</v>
          </cell>
          <cell r="AN196">
            <v>2316200</v>
          </cell>
          <cell r="AO196">
            <v>3169400</v>
          </cell>
          <cell r="AP196">
            <v>2280220</v>
          </cell>
          <cell r="AQ196">
            <v>2280220</v>
          </cell>
          <cell r="AS196">
            <v>2023098</v>
          </cell>
          <cell r="AT196">
            <v>2352450.3295800001</v>
          </cell>
          <cell r="AU196" t="e">
            <v>#DIV/0!</v>
          </cell>
          <cell r="AV196" t="e">
            <v>#DIV/0!</v>
          </cell>
          <cell r="AW196" t="e">
            <v>#DIV/0!</v>
          </cell>
          <cell r="AX196">
            <v>2.587244262488162</v>
          </cell>
          <cell r="AY196">
            <v>2.5530372258024405</v>
          </cell>
          <cell r="AZ196">
            <v>1.5996705557827773</v>
          </cell>
          <cell r="BA196">
            <v>1.5996705557827773</v>
          </cell>
          <cell r="BB196" t="e">
            <v>#DIV/0!</v>
          </cell>
        </row>
        <row r="197">
          <cell r="AH197" t="str">
            <v xml:space="preserve"> 2.1.1.</v>
          </cell>
          <cell r="AI197" t="str">
            <v xml:space="preserve"> Otros</v>
          </cell>
          <cell r="AK197">
            <v>0</v>
          </cell>
          <cell r="AL197">
            <v>30000</v>
          </cell>
          <cell r="AM197">
            <v>0</v>
          </cell>
          <cell r="AN197">
            <v>0</v>
          </cell>
          <cell r="AO197">
            <v>0</v>
          </cell>
          <cell r="AP197">
            <v>0</v>
          </cell>
          <cell r="AQ197">
            <v>0</v>
          </cell>
          <cell r="AS197">
            <v>0</v>
          </cell>
          <cell r="AT197">
            <v>0</v>
          </cell>
          <cell r="AU197" t="e">
            <v>#DIV/0!</v>
          </cell>
          <cell r="AV197" t="e">
            <v>#DIV/0!</v>
          </cell>
          <cell r="AW197" t="e">
            <v>#DIV/0!</v>
          </cell>
          <cell r="AX197">
            <v>0</v>
          </cell>
          <cell r="AY197">
            <v>0</v>
          </cell>
          <cell r="AZ197">
            <v>0</v>
          </cell>
          <cell r="BA197">
            <v>0</v>
          </cell>
          <cell r="BB197" t="e">
            <v>#DIV/0!</v>
          </cell>
        </row>
        <row r="198">
          <cell r="AK198">
            <v>0</v>
          </cell>
          <cell r="AL198">
            <v>0</v>
          </cell>
          <cell r="AM198">
            <v>0</v>
          </cell>
          <cell r="AS198">
            <v>0</v>
          </cell>
          <cell r="AT198">
            <v>0</v>
          </cell>
        </row>
        <row r="199">
          <cell r="AK199">
            <v>-138732.73306045774</v>
          </cell>
          <cell r="AL199">
            <v>-797537</v>
          </cell>
          <cell r="AM199">
            <v>-1766600.790000001</v>
          </cell>
          <cell r="AN199">
            <v>-3314430.08</v>
          </cell>
          <cell r="AO199">
            <v>-4301445.309135465</v>
          </cell>
          <cell r="AP199">
            <v>-6608988</v>
          </cell>
          <cell r="AQ199">
            <v>-6300798</v>
          </cell>
          <cell r="AS199">
            <v>-7629774</v>
          </cell>
          <cell r="AT199">
            <v>-8736066.727455169</v>
          </cell>
          <cell r="AU199" t="e">
            <v>#DIV/0!</v>
          </cell>
          <cell r="AV199" t="e">
            <v>#DIV/0!</v>
          </cell>
          <cell r="AW199" t="e">
            <v>#DIV/0!</v>
          </cell>
          <cell r="AX199">
            <v>-3.7022883204810375</v>
          </cell>
          <cell r="AY199">
            <v>-3.464930270390651</v>
          </cell>
          <cell r="AZ199">
            <v>-4.6364839827392554</v>
          </cell>
          <cell r="BA199">
            <v>-4.420275692053842</v>
          </cell>
          <cell r="BB199" t="e">
            <v>#DIV/0!</v>
          </cell>
        </row>
        <row r="200">
          <cell r="AK200">
            <v>0</v>
          </cell>
          <cell r="AL200">
            <v>0</v>
          </cell>
          <cell r="AM200">
            <v>0</v>
          </cell>
          <cell r="AS200">
            <v>0</v>
          </cell>
          <cell r="AT200">
            <v>0</v>
          </cell>
        </row>
        <row r="201">
          <cell r="AK201">
            <v>96184.1</v>
          </cell>
          <cell r="AL201">
            <v>129400</v>
          </cell>
          <cell r="AM201">
            <v>172000</v>
          </cell>
          <cell r="AN201">
            <v>385074.61</v>
          </cell>
          <cell r="AO201">
            <v>248214.72892595999</v>
          </cell>
          <cell r="AP201">
            <v>321089.15788879001</v>
          </cell>
          <cell r="AQ201">
            <v>321089.15788879001</v>
          </cell>
          <cell r="AS201">
            <v>259276.78503759997</v>
          </cell>
          <cell r="AT201">
            <v>302834.40776999999</v>
          </cell>
          <cell r="AU201" t="e">
            <v>#DIV/0!</v>
          </cell>
          <cell r="AV201" t="e">
            <v>#DIV/0!</v>
          </cell>
          <cell r="AW201" t="e">
            <v>#DIV/0!</v>
          </cell>
          <cell r="AX201">
            <v>0.43013646289282725</v>
          </cell>
          <cell r="AY201">
            <v>0.19994366218856491</v>
          </cell>
          <cell r="AZ201">
            <v>0.2252575942916844</v>
          </cell>
          <cell r="BA201">
            <v>0.2252575942916844</v>
          </cell>
          <cell r="BB201" t="e">
            <v>#DIV/0!</v>
          </cell>
        </row>
        <row r="202">
          <cell r="AK202">
            <v>0</v>
          </cell>
          <cell r="AL202">
            <v>0</v>
          </cell>
          <cell r="AM202">
            <v>0</v>
          </cell>
          <cell r="AS202">
            <v>0</v>
          </cell>
          <cell r="AT202">
            <v>0</v>
          </cell>
        </row>
        <row r="203">
          <cell r="AK203">
            <v>-234916.83306045775</v>
          </cell>
          <cell r="AL203">
            <v>-926937</v>
          </cell>
          <cell r="AM203">
            <v>-1938600.790000001</v>
          </cell>
          <cell r="AN203">
            <v>-3699504.69</v>
          </cell>
          <cell r="AO203">
            <v>-4549660.0380614251</v>
          </cell>
          <cell r="AP203">
            <v>-6930077.1578887897</v>
          </cell>
          <cell r="AQ203">
            <v>-6621887.1578887897</v>
          </cell>
          <cell r="AS203">
            <v>-7889050.7850375995</v>
          </cell>
          <cell r="AT203">
            <v>-9038901.1352251694</v>
          </cell>
          <cell r="AU203" t="e">
            <v>#DIV/0!</v>
          </cell>
          <cell r="AV203" t="e">
            <v>#DIV/0!</v>
          </cell>
          <cell r="AW203" t="e">
            <v>#DIV/0!</v>
          </cell>
          <cell r="AX203">
            <v>-4.1324247833738648</v>
          </cell>
          <cell r="AY203">
            <v>-3.6648739325792157</v>
          </cell>
          <cell r="AZ203">
            <v>-4.8617415770309398</v>
          </cell>
          <cell r="BA203">
            <v>-4.6455332863455263</v>
          </cell>
          <cell r="BB203" t="e">
            <v>#DIV/0!</v>
          </cell>
        </row>
        <row r="204">
          <cell r="AK204">
            <v>0</v>
          </cell>
          <cell r="AL204">
            <v>0</v>
          </cell>
          <cell r="AM204">
            <v>0</v>
          </cell>
          <cell r="AS204">
            <v>0</v>
          </cell>
          <cell r="AT204">
            <v>0</v>
          </cell>
        </row>
        <row r="205">
          <cell r="AK205">
            <v>234916.83306045775</v>
          </cell>
          <cell r="AL205">
            <v>926937</v>
          </cell>
          <cell r="AM205">
            <v>1938600.790000001</v>
          </cell>
          <cell r="AN205">
            <v>3699504.69</v>
          </cell>
          <cell r="AO205">
            <v>4549660.0380614251</v>
          </cell>
          <cell r="AP205">
            <v>6930077.1578887897</v>
          </cell>
          <cell r="AQ205">
            <v>6621887.1578887897</v>
          </cell>
          <cell r="AS205">
            <v>7889050.7850375995</v>
          </cell>
          <cell r="AT205">
            <v>9038901.1352251694</v>
          </cell>
          <cell r="AU205" t="e">
            <v>#DIV/0!</v>
          </cell>
          <cell r="AV205" t="e">
            <v>#DIV/0!</v>
          </cell>
          <cell r="AW205" t="e">
            <v>#DIV/0!</v>
          </cell>
          <cell r="AX205">
            <v>4.1324247833738648</v>
          </cell>
          <cell r="AY205">
            <v>3.6648739325792157</v>
          </cell>
          <cell r="AZ205">
            <v>4.8617415770309398</v>
          </cell>
          <cell r="BA205">
            <v>4.6455332863455263</v>
          </cell>
          <cell r="BB205" t="e">
            <v>#DIV/0!</v>
          </cell>
        </row>
        <row r="206">
          <cell r="AH206" t="str">
            <v xml:space="preserve"> CREDITO EXTERNO NETO</v>
          </cell>
          <cell r="AK206">
            <v>-281000</v>
          </cell>
          <cell r="AL206">
            <v>119500</v>
          </cell>
          <cell r="AM206">
            <v>223200</v>
          </cell>
          <cell r="AN206">
            <v>1079814</v>
          </cell>
          <cell r="AO206">
            <v>1096414</v>
          </cell>
          <cell r="AP206">
            <v>2657500</v>
          </cell>
          <cell r="AQ206">
            <v>2657500</v>
          </cell>
          <cell r="AS206">
            <v>3116594</v>
          </cell>
          <cell r="AT206">
            <v>1951997.6952539999</v>
          </cell>
          <cell r="AU206" t="e">
            <v>#DIV/0!</v>
          </cell>
          <cell r="AV206" t="e">
            <v>#DIV/0!</v>
          </cell>
          <cell r="AW206" t="e">
            <v>#DIV/0!</v>
          </cell>
          <cell r="AX206">
            <v>1.2061750177248909</v>
          </cell>
          <cell r="AY206">
            <v>0.88319106357384902</v>
          </cell>
          <cell r="AZ206">
            <v>1.864348397081304</v>
          </cell>
          <cell r="BA206">
            <v>1.864348397081304</v>
          </cell>
          <cell r="BB206" t="e">
            <v>#DIV/0!</v>
          </cell>
        </row>
        <row r="207">
          <cell r="AH207" t="str">
            <v xml:space="preserve"> 6.1.1.</v>
          </cell>
          <cell r="AI207" t="str">
            <v xml:space="preserve"> Mediano y Largo Plazo</v>
          </cell>
          <cell r="AK207">
            <v>-281000</v>
          </cell>
          <cell r="AL207">
            <v>119500</v>
          </cell>
          <cell r="AM207">
            <v>223200</v>
          </cell>
          <cell r="AN207">
            <v>1079814</v>
          </cell>
          <cell r="AO207">
            <v>1096414</v>
          </cell>
          <cell r="AP207">
            <v>2657500</v>
          </cell>
          <cell r="AQ207">
            <v>2657500</v>
          </cell>
          <cell r="AS207">
            <v>3116594</v>
          </cell>
          <cell r="AT207">
            <v>1951997.6952539999</v>
          </cell>
          <cell r="AU207" t="e">
            <v>#DIV/0!</v>
          </cell>
          <cell r="AV207" t="e">
            <v>#DIV/0!</v>
          </cell>
          <cell r="AW207" t="e">
            <v>#DIV/0!</v>
          </cell>
          <cell r="AX207">
            <v>1.2061750177248909</v>
          </cell>
          <cell r="AY207">
            <v>0.88319106357384902</v>
          </cell>
          <cell r="AZ207">
            <v>1.864348397081304</v>
          </cell>
          <cell r="BA207">
            <v>1.864348397081304</v>
          </cell>
          <cell r="BB207" t="e">
            <v>#DIV/0!</v>
          </cell>
        </row>
        <row r="208">
          <cell r="AI208" t="str">
            <v xml:space="preserve"> 6.1.1.1.</v>
          </cell>
          <cell r="AJ208" t="str">
            <v xml:space="preserve"> Desembolsos</v>
          </cell>
          <cell r="AK208">
            <v>397000</v>
          </cell>
          <cell r="AL208">
            <v>791500</v>
          </cell>
          <cell r="AM208">
            <v>847900</v>
          </cell>
          <cell r="AN208">
            <v>1819962</v>
          </cell>
          <cell r="AO208">
            <v>1889514</v>
          </cell>
          <cell r="AP208">
            <v>3663300</v>
          </cell>
          <cell r="AQ208">
            <v>3663300</v>
          </cell>
          <cell r="AS208">
            <v>4711114</v>
          </cell>
          <cell r="AT208">
            <v>4094839</v>
          </cell>
          <cell r="AU208" t="e">
            <v>#DIV/0!</v>
          </cell>
          <cell r="AV208" t="e">
            <v>#DIV/0!</v>
          </cell>
          <cell r="AW208" t="e">
            <v>#DIV/0!</v>
          </cell>
          <cell r="AX208">
            <v>2.0329359478656763</v>
          </cell>
          <cell r="AY208">
            <v>1.5220545152631013</v>
          </cell>
          <cell r="AZ208">
            <v>2.5699595420613135</v>
          </cell>
          <cell r="BA208">
            <v>2.5699595420613135</v>
          </cell>
          <cell r="BB208" t="e">
            <v>#DIV/0!</v>
          </cell>
        </row>
        <row r="209">
          <cell r="AI209" t="str">
            <v xml:space="preserve"> 6.1.1.2.</v>
          </cell>
          <cell r="AJ209" t="str">
            <v xml:space="preserve"> Amortizaciones</v>
          </cell>
          <cell r="AK209">
            <v>678000</v>
          </cell>
          <cell r="AL209">
            <v>672000</v>
          </cell>
          <cell r="AM209">
            <v>624700</v>
          </cell>
          <cell r="AN209">
            <v>740148</v>
          </cell>
          <cell r="AO209">
            <v>793100</v>
          </cell>
          <cell r="AP209">
            <v>1005800</v>
          </cell>
          <cell r="AQ209">
            <v>1005800</v>
          </cell>
          <cell r="AS209">
            <v>1594520</v>
          </cell>
          <cell r="AT209">
            <v>2142841.3047460001</v>
          </cell>
          <cell r="AU209" t="e">
            <v>#DIV/0!</v>
          </cell>
          <cell r="AV209" t="e">
            <v>#DIV/0!</v>
          </cell>
          <cell r="AW209" t="e">
            <v>#DIV/0!</v>
          </cell>
          <cell r="AX209">
            <v>0.82676093014078578</v>
          </cell>
          <cell r="AY209">
            <v>0.63886345168925207</v>
          </cell>
          <cell r="AZ209">
            <v>0.70561114498000954</v>
          </cell>
          <cell r="BA209">
            <v>0.70561114498000954</v>
          </cell>
          <cell r="BB209" t="e">
            <v>#DIV/0!</v>
          </cell>
        </row>
        <row r="210">
          <cell r="AH210" t="str">
            <v xml:space="preserve"> 6.1.2.</v>
          </cell>
          <cell r="AI210" t="str">
            <v xml:space="preserve"> Corto Plazo Neto</v>
          </cell>
          <cell r="AK210">
            <v>0</v>
          </cell>
          <cell r="AL210">
            <v>0</v>
          </cell>
          <cell r="AM210">
            <v>0</v>
          </cell>
          <cell r="AS210">
            <v>0</v>
          </cell>
          <cell r="AT210">
            <v>0</v>
          </cell>
          <cell r="AU210" t="e">
            <v>#DIV/0!</v>
          </cell>
          <cell r="AV210" t="e">
            <v>#DIV/0!</v>
          </cell>
          <cell r="AW210" t="e">
            <v>#DIV/0!</v>
          </cell>
          <cell r="BB210" t="e">
            <v>#DIV/0!</v>
          </cell>
        </row>
        <row r="211">
          <cell r="AH211" t="str">
            <v xml:space="preserve"> CREDITO INTERNO NETO</v>
          </cell>
          <cell r="AK211">
            <v>484000</v>
          </cell>
          <cell r="AL211">
            <v>235200</v>
          </cell>
          <cell r="AM211">
            <v>1755400</v>
          </cell>
          <cell r="AN211">
            <v>1790859</v>
          </cell>
          <cell r="AO211">
            <v>3517900</v>
          </cell>
          <cell r="AP211">
            <v>3985000</v>
          </cell>
          <cell r="AQ211">
            <v>3985000</v>
          </cell>
          <cell r="AS211">
            <v>4804244</v>
          </cell>
          <cell r="AT211">
            <v>5272589.5999999996</v>
          </cell>
          <cell r="AU211" t="e">
            <v>#DIV/0!</v>
          </cell>
          <cell r="AV211" t="e">
            <v>#DIV/0!</v>
          </cell>
          <cell r="AW211" t="e">
            <v>#DIV/0!</v>
          </cell>
          <cell r="AX211">
            <v>2.000427282909631</v>
          </cell>
          <cell r="AY211">
            <v>2.8337633800247382</v>
          </cell>
          <cell r="AZ211">
            <v>2.7956456678716823</v>
          </cell>
          <cell r="BA211">
            <v>2.7956456678716823</v>
          </cell>
          <cell r="BB211" t="e">
            <v>#DIV/0!</v>
          </cell>
        </row>
        <row r="212">
          <cell r="AH212" t="str">
            <v xml:space="preserve"> 6.2.1.</v>
          </cell>
          <cell r="AI212" t="str">
            <v xml:space="preserve"> Desembolsos</v>
          </cell>
          <cell r="AK212">
            <v>722000</v>
          </cell>
          <cell r="AL212">
            <v>1633300</v>
          </cell>
          <cell r="AM212">
            <v>2510800</v>
          </cell>
          <cell r="AN212">
            <v>3874081</v>
          </cell>
          <cell r="AO212">
            <v>6918965</v>
          </cell>
          <cell r="AP212">
            <v>7708700</v>
          </cell>
          <cell r="AQ212">
            <v>7708700</v>
          </cell>
          <cell r="AS212">
            <v>11396854</v>
          </cell>
          <cell r="AT212">
            <v>11729855</v>
          </cell>
          <cell r="AU212" t="e">
            <v>#DIV/0!</v>
          </cell>
          <cell r="AV212" t="e">
            <v>#DIV/0!</v>
          </cell>
          <cell r="AW212" t="e">
            <v>#DIV/0!</v>
          </cell>
          <cell r="AX212">
            <v>4.3274302045006481</v>
          </cell>
          <cell r="AY212">
            <v>5.5734130147738323</v>
          </cell>
          <cell r="AZ212">
            <v>5.4079783588262078</v>
          </cell>
          <cell r="BA212">
            <v>5.4079783588262078</v>
          </cell>
          <cell r="BB212" t="e">
            <v>#DIV/0!</v>
          </cell>
        </row>
        <row r="213">
          <cell r="AH213" t="str">
            <v xml:space="preserve"> 6.2.2.</v>
          </cell>
          <cell r="AI213" t="str">
            <v xml:space="preserve"> Amortizaciones</v>
          </cell>
          <cell r="AK213">
            <v>238000</v>
          </cell>
          <cell r="AL213">
            <v>1398100</v>
          </cell>
          <cell r="AM213">
            <v>755400</v>
          </cell>
          <cell r="AN213">
            <v>2083222</v>
          </cell>
          <cell r="AO213">
            <v>3401065</v>
          </cell>
          <cell r="AP213">
            <v>3723700</v>
          </cell>
          <cell r="AQ213">
            <v>3723700</v>
          </cell>
          <cell r="AS213">
            <v>6592610</v>
          </cell>
          <cell r="AT213">
            <v>6457265.4000000004</v>
          </cell>
          <cell r="AU213" t="e">
            <v>#DIV/0!</v>
          </cell>
          <cell r="AV213" t="e">
            <v>#DIV/0!</v>
          </cell>
          <cell r="AW213" t="e">
            <v>#DIV/0!</v>
          </cell>
          <cell r="AX213">
            <v>2.3270029215910171</v>
          </cell>
          <cell r="AY213">
            <v>2.7396496347490937</v>
          </cell>
          <cell r="AZ213">
            <v>2.6123326909545255</v>
          </cell>
          <cell r="BA213">
            <v>2.6123326909545255</v>
          </cell>
          <cell r="BB213" t="e">
            <v>#DIV/0!</v>
          </cell>
        </row>
        <row r="214">
          <cell r="AH214" t="str">
            <v>OTROS RECURSOS</v>
          </cell>
          <cell r="AK214">
            <v>31916.83306045772</v>
          </cell>
          <cell r="AL214">
            <v>572237</v>
          </cell>
          <cell r="AM214">
            <v>-39999.209999999031</v>
          </cell>
          <cell r="AN214">
            <v>828831.69</v>
          </cell>
          <cell r="AO214">
            <v>-64653.96193857491</v>
          </cell>
          <cell r="AP214">
            <v>443883.15788878966</v>
          </cell>
          <cell r="AQ214">
            <v>-20612.842111210339</v>
          </cell>
          <cell r="AS214">
            <v>-31787.214962400496</v>
          </cell>
          <cell r="AT214">
            <v>1814313.8399711698</v>
          </cell>
          <cell r="AU214" t="e">
            <v>#DIV/0!</v>
          </cell>
          <cell r="AV214" t="e">
            <v>#DIV/0!</v>
          </cell>
          <cell r="AW214" t="e">
            <v>#DIV/0!</v>
          </cell>
          <cell r="AX214">
            <v>0.9258224827393432</v>
          </cell>
          <cell r="AY214">
            <v>-5.2080511019371445E-2</v>
          </cell>
          <cell r="AZ214">
            <v>0.31140276722534421</v>
          </cell>
          <cell r="BA214">
            <v>-1.4460778607460015E-2</v>
          </cell>
          <cell r="BB214" t="e">
            <v>#DIV/0!</v>
          </cell>
        </row>
        <row r="215">
          <cell r="AH215" t="str">
            <v xml:space="preserve"> 6.3.1.</v>
          </cell>
          <cell r="AI215" t="str">
            <v>Telefonía</v>
          </cell>
          <cell r="AK215">
            <v>0</v>
          </cell>
          <cell r="AL215">
            <v>0</v>
          </cell>
          <cell r="AM215">
            <v>0</v>
          </cell>
          <cell r="AN215">
            <v>90000</v>
          </cell>
          <cell r="AO215">
            <v>91614</v>
          </cell>
          <cell r="AP215">
            <v>111391</v>
          </cell>
          <cell r="AQ215">
            <v>111391</v>
          </cell>
          <cell r="AS215">
            <v>138701</v>
          </cell>
          <cell r="AT215">
            <v>193889.75599999996</v>
          </cell>
          <cell r="AU215" t="e">
            <v>#DIV/0!</v>
          </cell>
          <cell r="AV215" t="e">
            <v>#DIV/0!</v>
          </cell>
          <cell r="AW215" t="e">
            <v>#DIV/0!</v>
          </cell>
          <cell r="AX215">
            <v>0.10053189863739512</v>
          </cell>
          <cell r="AY215">
            <v>7.3797549190592782E-2</v>
          </cell>
          <cell r="AZ215">
            <v>7.8145487224565768E-2</v>
          </cell>
          <cell r="BA215">
            <v>7.8145487224565768E-2</v>
          </cell>
          <cell r="BB215" t="e">
            <v>#DIV/0!</v>
          </cell>
        </row>
        <row r="216">
          <cell r="AH216" t="str">
            <v xml:space="preserve"> 6.3.2.</v>
          </cell>
          <cell r="AI216" t="str">
            <v>Privatizaciones y concesiones</v>
          </cell>
          <cell r="AK216">
            <v>0</v>
          </cell>
          <cell r="AL216">
            <v>1412500</v>
          </cell>
          <cell r="AM216">
            <v>5900</v>
          </cell>
          <cell r="AN216">
            <v>733300</v>
          </cell>
          <cell r="AO216">
            <v>429765</v>
          </cell>
          <cell r="AP216">
            <v>0</v>
          </cell>
          <cell r="AQ216">
            <v>0</v>
          </cell>
          <cell r="AS216">
            <v>1100379</v>
          </cell>
          <cell r="AT216">
            <v>4027199</v>
          </cell>
          <cell r="AU216" t="e">
            <v>#DIV/0!</v>
          </cell>
          <cell r="AV216" t="e">
            <v>#DIV/0!</v>
          </cell>
          <cell r="AW216" t="e">
            <v>#DIV/0!</v>
          </cell>
          <cell r="AX216">
            <v>0.81911156967557597</v>
          </cell>
          <cell r="AY216">
            <v>0.34618730464661635</v>
          </cell>
          <cell r="AZ216">
            <v>0</v>
          </cell>
          <cell r="BA216">
            <v>0</v>
          </cell>
          <cell r="BB216" t="e">
            <v>#DIV/0!</v>
          </cell>
        </row>
        <row r="217">
          <cell r="AH217" t="str">
            <v xml:space="preserve"> 6.3.3.</v>
          </cell>
          <cell r="AI217" t="str">
            <v>Fondo Comunicaciones</v>
          </cell>
          <cell r="AK217">
            <v>0</v>
          </cell>
          <cell r="AL217">
            <v>0</v>
          </cell>
          <cell r="AM217">
            <v>0</v>
          </cell>
          <cell r="AN217">
            <v>0</v>
          </cell>
          <cell r="AO217">
            <v>0</v>
          </cell>
          <cell r="AP217">
            <v>0</v>
          </cell>
          <cell r="AS217">
            <v>0</v>
          </cell>
          <cell r="AT217">
            <v>0</v>
          </cell>
          <cell r="AX217">
            <v>0</v>
          </cell>
          <cell r="AY217">
            <v>0</v>
          </cell>
          <cell r="AZ217">
            <v>0</v>
          </cell>
          <cell r="BA217">
            <v>0</v>
          </cell>
        </row>
        <row r="218">
          <cell r="AH218" t="str">
            <v xml:space="preserve"> 6.3.4.</v>
          </cell>
          <cell r="AI218" t="str">
            <v>Faltante</v>
          </cell>
          <cell r="AK218">
            <v>0</v>
          </cell>
          <cell r="AL218">
            <v>0</v>
          </cell>
          <cell r="AM218">
            <v>0</v>
          </cell>
          <cell r="AN218">
            <v>76882.689999999944</v>
          </cell>
          <cell r="AO218">
            <v>-73746.96193857491</v>
          </cell>
          <cell r="AP218">
            <v>176186.15788878966</v>
          </cell>
          <cell r="AQ218">
            <v>-132003.84211121034</v>
          </cell>
          <cell r="AS218">
            <v>-2662266.2149624005</v>
          </cell>
          <cell r="AT218">
            <v>-1693197.9160288302</v>
          </cell>
          <cell r="AX218">
            <v>8.5879586645002948E-2</v>
          </cell>
          <cell r="AY218">
            <v>-5.9405167892666581E-2</v>
          </cell>
          <cell r="AZ218">
            <v>0.12360202485338796</v>
          </cell>
          <cell r="BA218">
            <v>-9.2606265832025775E-2</v>
          </cell>
        </row>
        <row r="219">
          <cell r="AH219" t="str">
            <v xml:space="preserve"> 6.3.5</v>
          </cell>
          <cell r="AI219" t="str">
            <v>Otros</v>
          </cell>
          <cell r="AK219">
            <v>31916.83306045772</v>
          </cell>
          <cell r="AL219">
            <v>-840263</v>
          </cell>
          <cell r="AM219">
            <v>-45899.209999999031</v>
          </cell>
          <cell r="AN219">
            <v>-71351</v>
          </cell>
          <cell r="AO219">
            <v>-512286</v>
          </cell>
          <cell r="AP219">
            <v>156306</v>
          </cell>
          <cell r="AS219">
            <v>1391399</v>
          </cell>
          <cell r="AT219">
            <v>-713577</v>
          </cell>
          <cell r="AU219" t="e">
            <v>#DIV/0!</v>
          </cell>
          <cell r="AV219" t="e">
            <v>#DIV/0!</v>
          </cell>
          <cell r="AW219" t="e">
            <v>#DIV/0!</v>
          </cell>
          <cell r="AX219">
            <v>-7.9700572218630875E-2</v>
          </cell>
          <cell r="AY219">
            <v>-0.41266019696391404</v>
          </cell>
          <cell r="AZ219">
            <v>0.10965525514739051</v>
          </cell>
          <cell r="BA219">
            <v>0</v>
          </cell>
          <cell r="BB219" t="e">
            <v>#DIV/0!</v>
          </cell>
        </row>
        <row r="220">
          <cell r="AK220">
            <v>-3.1603309591671266E-3</v>
          </cell>
          <cell r="AL220">
            <v>-1.3754837899641425E-2</v>
          </cell>
          <cell r="AM220">
            <v>-2.4031833418032847E-2</v>
          </cell>
          <cell r="AN220">
            <v>-3.7022883204810376E-2</v>
          </cell>
          <cell r="AO220">
            <v>-3.4649302703906509E-2</v>
          </cell>
          <cell r="AP220">
            <v>-4.6364839827392555E-2</v>
          </cell>
          <cell r="AQ220">
            <v>-4.4202756920538419E-2</v>
          </cell>
          <cell r="AS220">
            <v>-4.9717682516542537E-2</v>
          </cell>
          <cell r="AT220">
            <v>-4.957349150115721E-2</v>
          </cell>
        </row>
        <row r="221">
          <cell r="AK221">
            <v>43898166</v>
          </cell>
          <cell r="AL221">
            <v>57982290</v>
          </cell>
          <cell r="AM221">
            <v>73510862</v>
          </cell>
          <cell r="AN221">
            <v>89523824</v>
          </cell>
          <cell r="AO221">
            <v>124142334</v>
          </cell>
          <cell r="AP221">
            <v>142543100</v>
          </cell>
          <cell r="AQ221">
            <v>142543100</v>
          </cell>
          <cell r="AS221">
            <v>153461980</v>
          </cell>
          <cell r="AT221">
            <v>176224560</v>
          </cell>
        </row>
        <row r="223">
          <cell r="AK223">
            <v>36504.734179629631</v>
          </cell>
        </row>
      </sheetData>
      <sheetData sheetId="2" refreshError="1"/>
      <sheetData sheetId="3"/>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efreshError="1">
        <row r="3">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1"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Seguim. SSF"/>
      <sheetName val="Seguimiento SSF"/>
      <sheetName val="Formato Largo"/>
      <sheetName val="Resumen OPEF"/>
      <sheetName val="Reporte OPEF"/>
      <sheetName val="Resumen MES OPEF"/>
      <sheetName val="Confis Marzo 7-97"/>
      <sheetName val="Reclasificación"/>
      <sheetName val="Historia desembolsos"/>
      <sheetName val="Contingencias 1997"/>
      <sheetName val="Formato FMI"/>
      <sheetName val="Elasticidad"/>
      <sheetName val="Que pasaría si...."/>
    </sheetNames>
    <sheetDataSet>
      <sheetData sheetId="0" refreshError="1">
        <row r="1">
          <cell r="AE1">
            <v>1183.4304445100188</v>
          </cell>
          <cell r="AF1">
            <v>2737.1786575030073</v>
          </cell>
        </row>
        <row r="6">
          <cell r="L6" t="str">
            <v>TESORERIA</v>
          </cell>
          <cell r="M6" t="str">
            <v>RESTO</v>
          </cell>
          <cell r="N6" t="str">
            <v>TOTAL</v>
          </cell>
          <cell r="Q6" t="str">
            <v>Observ.</v>
          </cell>
          <cell r="R6" t="str">
            <v>Observ.</v>
          </cell>
          <cell r="S6" t="str">
            <v>Observ.</v>
          </cell>
          <cell r="T6" t="str">
            <v>Observ.</v>
          </cell>
          <cell r="U6" t="str">
            <v>Observ.</v>
          </cell>
          <cell r="V6" t="str">
            <v>Observ.</v>
          </cell>
          <cell r="W6" t="str">
            <v>Observ.</v>
          </cell>
          <cell r="X6" t="str">
            <v>Observ.</v>
          </cell>
          <cell r="Y6" t="str">
            <v>Observ.</v>
          </cell>
          <cell r="Z6" t="str">
            <v>Observ.</v>
          </cell>
          <cell r="AA6" t="str">
            <v xml:space="preserve">Total </v>
          </cell>
          <cell r="AB6" t="str">
            <v>% PIB</v>
          </cell>
          <cell r="AC6" t="str">
            <v>% PIB</v>
          </cell>
          <cell r="AD6" t="str">
            <v>% PIB</v>
          </cell>
          <cell r="AE6" t="str">
            <v>Progr.</v>
          </cell>
          <cell r="AF6" t="str">
            <v>Progr.</v>
          </cell>
          <cell r="AG6" t="str">
            <v>Progr.</v>
          </cell>
          <cell r="AH6" t="str">
            <v>Progr.</v>
          </cell>
          <cell r="AI6" t="str">
            <v>Progr.</v>
          </cell>
          <cell r="AJ6" t="str">
            <v>Progr.</v>
          </cell>
          <cell r="AK6" t="str">
            <v>Progr.</v>
          </cell>
          <cell r="AL6" t="str">
            <v>Progr.</v>
          </cell>
          <cell r="AM6" t="str">
            <v>Progr.</v>
          </cell>
          <cell r="AN6" t="str">
            <v>Progr.</v>
          </cell>
          <cell r="AO6" t="str">
            <v>Progr.</v>
          </cell>
          <cell r="AP6" t="str">
            <v>Observ.-Prog.</v>
          </cell>
          <cell r="AQ6" t="str">
            <v>Observ.-Prog.</v>
          </cell>
          <cell r="AR6" t="str">
            <v>Observ.-Prog.</v>
          </cell>
          <cell r="AS6" t="str">
            <v>Observ.-Prog.</v>
          </cell>
          <cell r="AT6" t="str">
            <v>Observ.-Prog.</v>
          </cell>
          <cell r="AU6" t="str">
            <v>Observ.-Prog.</v>
          </cell>
          <cell r="AV6" t="str">
            <v>Observ-Prog</v>
          </cell>
          <cell r="AW6" t="str">
            <v>Observ-Prog</v>
          </cell>
          <cell r="AX6" t="str">
            <v>Observ-Prog</v>
          </cell>
          <cell r="AY6" t="str">
            <v>Observ.</v>
          </cell>
          <cell r="AZ6" t="str">
            <v>Observ.</v>
          </cell>
          <cell r="BA6" t="str">
            <v>Observ.</v>
          </cell>
          <cell r="BB6" t="str">
            <v>Observ.</v>
          </cell>
          <cell r="BC6" t="str">
            <v>Observ.</v>
          </cell>
          <cell r="BD6" t="str">
            <v>Observ.</v>
          </cell>
          <cell r="BE6" t="str">
            <v>Observ.</v>
          </cell>
          <cell r="BF6" t="str">
            <v>Observ.</v>
          </cell>
          <cell r="BG6" t="str">
            <v>Observ.</v>
          </cell>
          <cell r="BH6" t="str">
            <v>Progr.</v>
          </cell>
          <cell r="BI6" t="str">
            <v>Progr.</v>
          </cell>
          <cell r="BJ6" t="str">
            <v>Progr.</v>
          </cell>
          <cell r="BK6" t="str">
            <v>Progr.</v>
          </cell>
          <cell r="BL6" t="str">
            <v>Progr.</v>
          </cell>
          <cell r="BM6" t="str">
            <v>Progr.</v>
          </cell>
          <cell r="BN6" t="str">
            <v>Progr.</v>
          </cell>
          <cell r="BO6" t="str">
            <v>Progr.</v>
          </cell>
          <cell r="BP6" t="str">
            <v>Progr.</v>
          </cell>
          <cell r="BQ6" t="str">
            <v>Observ-Progr</v>
          </cell>
          <cell r="BR6" t="str">
            <v>Observ-Progr</v>
          </cell>
          <cell r="BS6" t="str">
            <v>Observ-Progr</v>
          </cell>
          <cell r="BT6" t="str">
            <v>Observ-Progr</v>
          </cell>
          <cell r="BU6" t="str">
            <v>Observ-Progr</v>
          </cell>
          <cell r="BV6" t="str">
            <v>Observ-Progr</v>
          </cell>
          <cell r="BW6" t="str">
            <v>Observ-Progr</v>
          </cell>
          <cell r="BX6" t="str">
            <v>Observ-Progr</v>
          </cell>
          <cell r="BY6" t="str">
            <v>Observ-Progr</v>
          </cell>
          <cell r="BZ6" t="str">
            <v>Observ.</v>
          </cell>
          <cell r="CA6" t="str">
            <v>Observ.</v>
          </cell>
          <cell r="CB6" t="str">
            <v>Observ.</v>
          </cell>
          <cell r="CC6" t="str">
            <v>Observ.</v>
          </cell>
          <cell r="CD6" t="str">
            <v>Observ.</v>
          </cell>
          <cell r="CE6" t="str">
            <v>Diferencias</v>
          </cell>
          <cell r="CF6" t="str">
            <v>Variación</v>
          </cell>
        </row>
        <row r="7">
          <cell r="L7" t="str">
            <v>CSF</v>
          </cell>
          <cell r="M7" t="str">
            <v>SSF</v>
          </cell>
          <cell r="N7" t="str">
            <v>CSF+SSF</v>
          </cell>
          <cell r="Q7">
            <v>35490</v>
          </cell>
          <cell r="R7">
            <v>35521</v>
          </cell>
          <cell r="S7">
            <v>35551</v>
          </cell>
          <cell r="T7">
            <v>35582</v>
          </cell>
          <cell r="U7">
            <v>35612</v>
          </cell>
          <cell r="V7">
            <v>35643</v>
          </cell>
          <cell r="W7">
            <v>35674</v>
          </cell>
          <cell r="X7">
            <v>35704</v>
          </cell>
          <cell r="Y7">
            <v>35735</v>
          </cell>
          <cell r="Z7">
            <v>35765</v>
          </cell>
          <cell r="AA7">
            <v>1997</v>
          </cell>
          <cell r="AB7" t="str">
            <v>CSF</v>
          </cell>
          <cell r="AC7" t="str">
            <v>SSF</v>
          </cell>
          <cell r="AD7" t="str">
            <v>CSF+SSF</v>
          </cell>
          <cell r="AE7" t="str">
            <v>Ene</v>
          </cell>
          <cell r="AF7" t="str">
            <v>Feb</v>
          </cell>
          <cell r="AG7" t="str">
            <v>Mar</v>
          </cell>
          <cell r="AH7" t="str">
            <v>Abr</v>
          </cell>
          <cell r="AI7" t="str">
            <v>May</v>
          </cell>
          <cell r="AJ7" t="str">
            <v>Jun</v>
          </cell>
          <cell r="AK7" t="str">
            <v>Jul</v>
          </cell>
          <cell r="AL7" t="str">
            <v>Ago</v>
          </cell>
          <cell r="AM7" t="str">
            <v>Sep</v>
          </cell>
          <cell r="AN7" t="str">
            <v>Oct</v>
          </cell>
          <cell r="AO7" t="str">
            <v>Nov</v>
          </cell>
          <cell r="AP7" t="str">
            <v>Enero</v>
          </cell>
          <cell r="AQ7" t="str">
            <v>Febrero</v>
          </cell>
          <cell r="AR7" t="str">
            <v>Marzo</v>
          </cell>
          <cell r="AS7" t="str">
            <v>Abril</v>
          </cell>
          <cell r="AT7" t="str">
            <v>Mayo</v>
          </cell>
          <cell r="AU7" t="str">
            <v>Junio</v>
          </cell>
          <cell r="AV7" t="str">
            <v>Julio</v>
          </cell>
          <cell r="AW7" t="str">
            <v>Agosto</v>
          </cell>
          <cell r="AX7" t="str">
            <v>Septiembre</v>
          </cell>
          <cell r="AY7" t="str">
            <v>Ene-Feb</v>
          </cell>
          <cell r="AZ7" t="str">
            <v>Ene-Mar</v>
          </cell>
          <cell r="BA7" t="str">
            <v>Ene-Abr</v>
          </cell>
          <cell r="BB7" t="str">
            <v>Ene-May</v>
          </cell>
          <cell r="BC7" t="str">
            <v>Ene-Jun</v>
          </cell>
          <cell r="BD7" t="str">
            <v>Ene-Jul</v>
          </cell>
          <cell r="BE7" t="str">
            <v>Ene-Agos</v>
          </cell>
          <cell r="BF7" t="str">
            <v>Ene-Sep</v>
          </cell>
          <cell r="BG7" t="str">
            <v>Ene-Oct</v>
          </cell>
          <cell r="BH7" t="str">
            <v>Ene-Feb</v>
          </cell>
          <cell r="BI7" t="str">
            <v>Ene-Mar</v>
          </cell>
          <cell r="BJ7" t="str">
            <v>Ene-Abr</v>
          </cell>
          <cell r="BK7" t="str">
            <v>Ene-May</v>
          </cell>
          <cell r="BL7" t="str">
            <v>Ene-Jun</v>
          </cell>
          <cell r="BM7" t="str">
            <v>Ene-Jul</v>
          </cell>
          <cell r="BN7" t="str">
            <v>Ene-Agos</v>
          </cell>
          <cell r="BO7" t="str">
            <v>Ene-Sep</v>
          </cell>
          <cell r="BP7" t="str">
            <v>Ene-Oct</v>
          </cell>
          <cell r="BQ7" t="str">
            <v>Ene-Feb</v>
          </cell>
          <cell r="BR7" t="str">
            <v>Ene-Mar</v>
          </cell>
          <cell r="BS7" t="str">
            <v>Ene-Abr</v>
          </cell>
          <cell r="BT7" t="str">
            <v>Ene-May</v>
          </cell>
          <cell r="BU7" t="str">
            <v>Ene-Jun</v>
          </cell>
          <cell r="BV7" t="str">
            <v>Ene-Jul</v>
          </cell>
          <cell r="BW7" t="str">
            <v>Ene-Agos</v>
          </cell>
          <cell r="BX7" t="str">
            <v>Ene-Sep</v>
          </cell>
          <cell r="BY7" t="str">
            <v>Ene-Sep</v>
          </cell>
          <cell r="BZ7">
            <v>35065</v>
          </cell>
          <cell r="CA7">
            <v>35096</v>
          </cell>
          <cell r="CB7">
            <v>35125</v>
          </cell>
          <cell r="CC7" t="str">
            <v>Ene-Mar 97</v>
          </cell>
          <cell r="CD7" t="str">
            <v>Ene-Mar 96</v>
          </cell>
          <cell r="CE7" t="str">
            <v>Acumulados</v>
          </cell>
          <cell r="CF7" t="str">
            <v>%</v>
          </cell>
        </row>
        <row r="8">
          <cell r="L8">
            <v>14557.600269024355</v>
          </cell>
          <cell r="M8">
            <v>8.8000000000000007</v>
          </cell>
          <cell r="N8">
            <v>14566.400269024356</v>
          </cell>
          <cell r="Q8">
            <v>1117.3881319197103</v>
          </cell>
          <cell r="R8">
            <v>1138.0803272712687</v>
          </cell>
          <cell r="S8">
            <v>1179.738892452445</v>
          </cell>
          <cell r="T8">
            <v>1375.639549804662</v>
          </cell>
          <cell r="U8">
            <v>1498.7542982262826</v>
          </cell>
          <cell r="V8">
            <v>1516.3641834780656</v>
          </cell>
          <cell r="W8">
            <v>1291.9710539185546</v>
          </cell>
          <cell r="X8">
            <v>1380.3897833779629</v>
          </cell>
          <cell r="Y8">
            <v>1091.7683148956307</v>
          </cell>
          <cell r="Z8">
            <v>1511.5768379882973</v>
          </cell>
          <cell r="AA8">
            <v>15168.700840557482</v>
          </cell>
          <cell r="AB8">
            <v>13.527372489443918</v>
          </cell>
          <cell r="AC8">
            <v>8.1772322159718545E-3</v>
          </cell>
          <cell r="AD8">
            <v>13.535549721659891</v>
          </cell>
          <cell r="AE8">
            <v>726.33585039237164</v>
          </cell>
          <cell r="AF8">
            <v>1438.1227019431008</v>
          </cell>
          <cell r="AG8">
            <v>1024.6103000000001</v>
          </cell>
          <cell r="AH8">
            <v>1219.2702560502198</v>
          </cell>
          <cell r="AI8">
            <v>1025.0579905407249</v>
          </cell>
          <cell r="AJ8">
            <v>1318.5125198987557</v>
          </cell>
          <cell r="AK8">
            <v>1386.8531636086091</v>
          </cell>
          <cell r="AL8">
            <v>1364.2976459563383</v>
          </cell>
          <cell r="AM8">
            <v>1147.7798913150875</v>
          </cell>
          <cell r="AN8">
            <v>1361.7922812436839</v>
          </cell>
          <cell r="AO8">
            <v>972.18127346093422</v>
          </cell>
          <cell r="AP8">
            <v>16.457900064195314</v>
          </cell>
          <cell r="AQ8">
            <v>-113.88698517506805</v>
          </cell>
          <cell r="AR8">
            <v>92.777831919710252</v>
          </cell>
          <cell r="AS8">
            <v>-81.189928778951071</v>
          </cell>
          <cell r="AT8">
            <v>154.68090191172018</v>
          </cell>
          <cell r="AU8">
            <v>57.127029905906284</v>
          </cell>
          <cell r="AV8">
            <v>111.90113461767351</v>
          </cell>
          <cell r="AW8">
            <v>152.06653752172724</v>
          </cell>
          <cell r="AX8">
            <v>144.19116260346709</v>
          </cell>
          <cell r="AY8">
            <v>2057.1933626519794</v>
          </cell>
          <cell r="AZ8">
            <v>3166.6159067143199</v>
          </cell>
          <cell r="BA8">
            <v>4301.1716418341994</v>
          </cell>
          <cell r="BB8">
            <v>5477.3676340074853</v>
          </cell>
          <cell r="BC8">
            <v>6848.2653596374657</v>
          </cell>
          <cell r="BD8">
            <v>8344.2977585040571</v>
          </cell>
          <cell r="BE8">
            <v>9857.549639359484</v>
          </cell>
          <cell r="BF8">
            <v>11141.102098057449</v>
          </cell>
          <cell r="BG8">
            <v>12521.491881435413</v>
          </cell>
          <cell r="BH8">
            <v>2106.4596832266393</v>
          </cell>
          <cell r="BI8">
            <v>3189.068852335472</v>
          </cell>
          <cell r="BJ8">
            <v>4408.3391083856923</v>
          </cell>
          <cell r="BK8">
            <v>5433.3970989264171</v>
          </cell>
          <cell r="BL8">
            <v>6751.9096188251733</v>
          </cell>
          <cell r="BM8">
            <v>8138.7627824337815</v>
          </cell>
          <cell r="BN8">
            <v>9503.060428390123</v>
          </cell>
          <cell r="BO8">
            <v>10650.840319705208</v>
          </cell>
          <cell r="BP8">
            <v>12012.632600948893</v>
          </cell>
          <cell r="BQ8">
            <v>-49.266320574659574</v>
          </cell>
          <cell r="BR8">
            <v>-22.452945621152274</v>
          </cell>
          <cell r="BS8">
            <v>-107.16746655149332</v>
          </cell>
          <cell r="BT8">
            <v>43.970535081066949</v>
          </cell>
          <cell r="BU8">
            <v>96.355740812292964</v>
          </cell>
          <cell r="BV8">
            <v>205.5349760702762</v>
          </cell>
          <cell r="BW8">
            <v>354.48921096936294</v>
          </cell>
          <cell r="BX8">
            <v>490.26177835223962</v>
          </cell>
          <cell r="BY8">
            <v>508.85928048651846</v>
          </cell>
          <cell r="BZ8">
            <v>618.83898199999999</v>
          </cell>
          <cell r="CA8">
            <v>1132.2671618140002</v>
          </cell>
          <cell r="CB8">
            <v>923.91891799999996</v>
          </cell>
          <cell r="CC8">
            <v>3166.6159067143199</v>
          </cell>
          <cell r="CD8">
            <v>2675.0250618139994</v>
          </cell>
          <cell r="CE8">
            <v>491.59084490032046</v>
          </cell>
          <cell r="CF8">
            <v>18.377055673899399</v>
          </cell>
        </row>
        <row r="9">
          <cell r="L9">
            <v>12496.099613354061</v>
          </cell>
          <cell r="M9">
            <v>0</v>
          </cell>
          <cell r="N9">
            <v>12496.099613354061</v>
          </cell>
          <cell r="Q9">
            <v>918.67541202805012</v>
          </cell>
          <cell r="R9">
            <v>1041.3214851985501</v>
          </cell>
          <cell r="S9">
            <v>1060.4619888837797</v>
          </cell>
          <cell r="T9">
            <v>1183.4589118603099</v>
          </cell>
          <cell r="U9">
            <v>1175.3498713699</v>
          </cell>
          <cell r="V9">
            <v>1300.8273561133799</v>
          </cell>
          <cell r="W9">
            <v>1030.2689678214899</v>
          </cell>
          <cell r="X9">
            <v>1285.1797225266603</v>
          </cell>
          <cell r="Y9">
            <v>916.57072490871997</v>
          </cell>
          <cell r="Z9">
            <v>1367.4223958232521</v>
          </cell>
          <cell r="AA9">
            <v>13075.612779912501</v>
          </cell>
          <cell r="AB9">
            <v>11.611762310490029</v>
          </cell>
          <cell r="AC9" t="str">
            <v xml:space="preserve"> </v>
          </cell>
          <cell r="AD9">
            <v>11.611762310490029</v>
          </cell>
          <cell r="AE9">
            <v>653.77829999999994</v>
          </cell>
          <cell r="AF9">
            <v>1354.6194</v>
          </cell>
          <cell r="AG9">
            <v>786.88030000000003</v>
          </cell>
          <cell r="AH9">
            <v>1121.4405222222222</v>
          </cell>
          <cell r="AI9">
            <v>935.23733791019799</v>
          </cell>
          <cell r="AJ9">
            <v>1193.5068379101976</v>
          </cell>
          <cell r="AK9">
            <v>1019.9875954975064</v>
          </cell>
          <cell r="AL9">
            <v>1247.3770828528786</v>
          </cell>
          <cell r="AM9">
            <v>891.50348140793017</v>
          </cell>
          <cell r="AN9">
            <v>1227.5820335033711</v>
          </cell>
          <cell r="AO9">
            <v>803.26734573661599</v>
          </cell>
          <cell r="AP9">
            <v>-76.766353117949734</v>
          </cell>
          <cell r="AQ9">
            <v>-135.55540350364004</v>
          </cell>
          <cell r="AR9">
            <v>131.79511202805008</v>
          </cell>
          <cell r="AS9">
            <v>-80.119037023672036</v>
          </cell>
          <cell r="AT9">
            <v>125.22465097358167</v>
          </cell>
          <cell r="AU9">
            <v>-10.047926049887792</v>
          </cell>
          <cell r="AV9">
            <v>155.36227587239364</v>
          </cell>
          <cell r="AW9">
            <v>53.450273260501262</v>
          </cell>
          <cell r="AX9">
            <v>138.76548641355976</v>
          </cell>
          <cell r="AY9">
            <v>1796.0759433784101</v>
          </cell>
          <cell r="AZ9">
            <v>2714.7513554064599</v>
          </cell>
          <cell r="BA9">
            <v>3756.0728406050107</v>
          </cell>
          <cell r="BB9">
            <v>4816.5348294887908</v>
          </cell>
          <cell r="BC9">
            <v>5999.9937413490998</v>
          </cell>
          <cell r="BD9">
            <v>7175.343612718998</v>
          </cell>
          <cell r="BE9">
            <v>8476.1709688323808</v>
          </cell>
          <cell r="BF9">
            <v>9506.4399366538692</v>
          </cell>
          <cell r="BG9">
            <v>10791.619659180531</v>
          </cell>
          <cell r="BH9">
            <v>2008.3977000000002</v>
          </cell>
          <cell r="BI9">
            <v>2795.2779999999998</v>
          </cell>
          <cell r="BJ9">
            <v>3916.7185222222224</v>
          </cell>
          <cell r="BK9">
            <v>4851.9558601324197</v>
          </cell>
          <cell r="BL9">
            <v>6045.4626980426183</v>
          </cell>
          <cell r="BM9">
            <v>7065.4502935401242</v>
          </cell>
          <cell r="BN9">
            <v>8312.8273763930047</v>
          </cell>
          <cell r="BO9">
            <v>9204.3308578009328</v>
          </cell>
          <cell r="BP9">
            <v>10431.912891304304</v>
          </cell>
          <cell r="BQ9">
            <v>-212.32175662158994</v>
          </cell>
          <cell r="BR9">
            <v>-80.526644593539771</v>
          </cell>
          <cell r="BS9">
            <v>-160.64568161721201</v>
          </cell>
          <cell r="BT9">
            <v>-35.421030643630175</v>
          </cell>
          <cell r="BU9">
            <v>-45.468956693518294</v>
          </cell>
          <cell r="BV9">
            <v>109.89331917887534</v>
          </cell>
          <cell r="BW9">
            <v>163.34359243937618</v>
          </cell>
          <cell r="BX9">
            <v>302.10907885293568</v>
          </cell>
          <cell r="BY9">
            <v>359.70676787622489</v>
          </cell>
          <cell r="BZ9">
            <v>506.79</v>
          </cell>
          <cell r="CA9">
            <v>1047.8119000000002</v>
          </cell>
          <cell r="CB9">
            <v>643.25349999999992</v>
          </cell>
          <cell r="CC9">
            <v>2714.7513554064599</v>
          </cell>
          <cell r="CD9">
            <v>2197.8553999999995</v>
          </cell>
          <cell r="CE9">
            <v>516.89595540646042</v>
          </cell>
          <cell r="CF9">
            <v>23.518196666007253</v>
          </cell>
        </row>
        <row r="10">
          <cell r="Q10">
            <v>612.18613506100019</v>
          </cell>
          <cell r="R10">
            <v>752.90155518899996</v>
          </cell>
          <cell r="S10">
            <v>709.49727737799981</v>
          </cell>
          <cell r="T10">
            <v>851.27870428699998</v>
          </cell>
          <cell r="U10">
            <v>803.17442898100001</v>
          </cell>
          <cell r="V10">
            <v>972.70713087999991</v>
          </cell>
          <cell r="W10">
            <v>690.39096822800002</v>
          </cell>
          <cell r="X10">
            <v>919.5669539930002</v>
          </cell>
          <cell r="Y10">
            <v>560.75002455699996</v>
          </cell>
          <cell r="Z10">
            <v>976.01564914280027</v>
          </cell>
          <cell r="AA10">
            <v>9152.5181370445007</v>
          </cell>
          <cell r="AB10">
            <v>8.0643945886236565</v>
          </cell>
          <cell r="AC10" t="e">
            <v>#VALUE!</v>
          </cell>
          <cell r="AD10">
            <v>8.0643945886236565</v>
          </cell>
          <cell r="AE10">
            <v>372.33579999999995</v>
          </cell>
          <cell r="AF10">
            <v>1072.5493999999999</v>
          </cell>
          <cell r="AG10">
            <v>494.41030000000001</v>
          </cell>
          <cell r="AH10">
            <v>798.19579999999996</v>
          </cell>
          <cell r="AI10">
            <v>600.26139999999998</v>
          </cell>
          <cell r="AJ10">
            <v>857.12189999999987</v>
          </cell>
          <cell r="AK10">
            <v>668.19430000000011</v>
          </cell>
          <cell r="AL10">
            <v>897.23910000000001</v>
          </cell>
          <cell r="AM10">
            <v>538.25220000000002</v>
          </cell>
          <cell r="AN10">
            <v>873.67699999999991</v>
          </cell>
          <cell r="AO10">
            <v>452.3449</v>
          </cell>
          <cell r="AP10">
            <v>-28.368856882299951</v>
          </cell>
          <cell r="AQ10">
            <v>-112.46703376999994</v>
          </cell>
          <cell r="AR10">
            <v>117.77583506100018</v>
          </cell>
          <cell r="AS10">
            <v>-45.294244810999999</v>
          </cell>
          <cell r="AT10">
            <v>109.23587737799983</v>
          </cell>
          <cell r="AU10">
            <v>-5.8431957129998864</v>
          </cell>
          <cell r="AV10">
            <v>134.98012898099989</v>
          </cell>
          <cell r="AW10">
            <v>75.468030879999901</v>
          </cell>
          <cell r="AX10">
            <v>152.138768228</v>
          </cell>
          <cell r="AY10">
            <v>1304.0493093476998</v>
          </cell>
          <cell r="AZ10">
            <v>1916.2354444087</v>
          </cell>
          <cell r="BA10">
            <v>2669.1369995977002</v>
          </cell>
          <cell r="BB10">
            <v>3378.6342769757002</v>
          </cell>
          <cell r="BC10">
            <v>4229.9129812626998</v>
          </cell>
          <cell r="BD10">
            <v>5033.0874102436992</v>
          </cell>
          <cell r="BE10">
            <v>6005.7945411236997</v>
          </cell>
          <cell r="BF10">
            <v>6696.1855093516988</v>
          </cell>
          <cell r="BG10">
            <v>7615.7524633446992</v>
          </cell>
          <cell r="BH10">
            <v>1444.8851999999999</v>
          </cell>
          <cell r="BI10">
            <v>1939.2954999999999</v>
          </cell>
          <cell r="BJ10">
            <v>2737.4913000000001</v>
          </cell>
          <cell r="BK10">
            <v>3337.7527</v>
          </cell>
          <cell r="BL10">
            <v>4194.8746000000001</v>
          </cell>
          <cell r="BM10">
            <v>4863.0689000000002</v>
          </cell>
          <cell r="BN10">
            <v>5760.3080000000009</v>
          </cell>
          <cell r="BO10">
            <v>6298.5601999999999</v>
          </cell>
          <cell r="BP10">
            <v>7172.2372000000005</v>
          </cell>
          <cell r="BQ10">
            <v>-140.83589065230001</v>
          </cell>
          <cell r="BR10">
            <v>-23.060055591299829</v>
          </cell>
          <cell r="BS10">
            <v>-68.354300402299941</v>
          </cell>
          <cell r="BT10">
            <v>40.881576975699772</v>
          </cell>
          <cell r="BU10">
            <v>35.038381262699659</v>
          </cell>
          <cell r="BV10">
            <v>170.01851024369944</v>
          </cell>
          <cell r="BW10">
            <v>245.48654112369877</v>
          </cell>
          <cell r="BX10">
            <v>397.62530935169843</v>
          </cell>
          <cell r="BY10">
            <v>443.51526334469872</v>
          </cell>
        </row>
        <row r="11">
          <cell r="F11" t="str">
            <v xml:space="preserve">  Renta </v>
          </cell>
          <cell r="L11">
            <v>4723.1066000000001</v>
          </cell>
          <cell r="N11">
            <v>4723.1066000000001</v>
          </cell>
          <cell r="O11">
            <v>243.55664311769996</v>
          </cell>
          <cell r="P11">
            <v>368.38189932499995</v>
          </cell>
          <cell r="Q11">
            <v>547.25089320100017</v>
          </cell>
          <cell r="R11">
            <v>273.53488764100001</v>
          </cell>
          <cell r="S11">
            <v>633.26266243399982</v>
          </cell>
          <cell r="T11">
            <v>407.06395279499992</v>
          </cell>
          <cell r="U11">
            <v>716.37736025599997</v>
          </cell>
          <cell r="V11">
            <v>457.37705655100001</v>
          </cell>
          <cell r="W11">
            <v>587.30996725600005</v>
          </cell>
          <cell r="X11">
            <v>336.76889635800006</v>
          </cell>
          <cell r="Y11">
            <v>371.95657846081235</v>
          </cell>
          <cell r="Z11">
            <v>121.77492272243373</v>
          </cell>
          <cell r="AA11">
            <v>5064.6157201179458</v>
          </cell>
          <cell r="AB11">
            <v>4.3888567555669642</v>
          </cell>
          <cell r="AC11" t="str">
            <v xml:space="preserve"> </v>
          </cell>
          <cell r="AD11">
            <v>4.3888567555669642</v>
          </cell>
          <cell r="AE11">
            <v>300.03099999999995</v>
          </cell>
          <cell r="AF11">
            <v>412.96669999999995</v>
          </cell>
          <cell r="AG11">
            <v>411.47919999999999</v>
          </cell>
          <cell r="AH11">
            <v>256.96799999999996</v>
          </cell>
          <cell r="AI11">
            <v>517.72820000000002</v>
          </cell>
          <cell r="AJ11">
            <v>367.72089999999997</v>
          </cell>
          <cell r="AK11">
            <v>564.85660000000007</v>
          </cell>
          <cell r="AL11">
            <v>375.6336</v>
          </cell>
          <cell r="AM11">
            <v>444.8304</v>
          </cell>
          <cell r="AN11">
            <v>283.6225</v>
          </cell>
          <cell r="AO11">
            <v>353.4796</v>
          </cell>
          <cell r="AP11">
            <v>-56.474356882299986</v>
          </cell>
          <cell r="AQ11">
            <v>-44.584800674999997</v>
          </cell>
          <cell r="AR11">
            <v>135.77169320100018</v>
          </cell>
          <cell r="AS11">
            <v>16.566887641000051</v>
          </cell>
          <cell r="AT11">
            <v>115.53446243399981</v>
          </cell>
          <cell r="AU11">
            <v>39.343052794999949</v>
          </cell>
          <cell r="AV11">
            <v>151.5207602559999</v>
          </cell>
          <cell r="AW11">
            <v>81.743456551000008</v>
          </cell>
          <cell r="AX11">
            <v>142.47956725600005</v>
          </cell>
          <cell r="AY11">
            <v>611.93854244269994</v>
          </cell>
          <cell r="AZ11">
            <v>1159.1894356437001</v>
          </cell>
          <cell r="BA11">
            <v>1432.7243232847002</v>
          </cell>
          <cell r="BB11">
            <v>2065.9869857187</v>
          </cell>
          <cell r="BC11">
            <v>2473.0509385136997</v>
          </cell>
          <cell r="BD11">
            <v>3189.4282987696997</v>
          </cell>
          <cell r="BE11">
            <v>3646.8053553206996</v>
          </cell>
          <cell r="BF11">
            <v>4234.1153225766993</v>
          </cell>
          <cell r="BG11">
            <v>4570.8842189346997</v>
          </cell>
          <cell r="BH11">
            <v>712.9976999999999</v>
          </cell>
          <cell r="BI11">
            <v>1124.4768999999999</v>
          </cell>
          <cell r="BJ11">
            <v>1381.4449</v>
          </cell>
          <cell r="BK11">
            <v>1899.1731</v>
          </cell>
          <cell r="BL11">
            <v>2266.8939999999998</v>
          </cell>
          <cell r="BM11">
            <v>2831.7505999999998</v>
          </cell>
          <cell r="BN11">
            <v>3207.3842</v>
          </cell>
          <cell r="BO11">
            <v>3652.2145999999998</v>
          </cell>
          <cell r="BP11">
            <v>3935.8370999999997</v>
          </cell>
          <cell r="BQ11">
            <v>-101.05915755729995</v>
          </cell>
          <cell r="BR11">
            <v>34.712535643700221</v>
          </cell>
          <cell r="BS11">
            <v>51.279423284700215</v>
          </cell>
          <cell r="BT11">
            <v>166.81388571870002</v>
          </cell>
          <cell r="BU11">
            <v>206.15693851369997</v>
          </cell>
          <cell r="BV11">
            <v>357.67769876969987</v>
          </cell>
          <cell r="BW11">
            <v>439.42115532069965</v>
          </cell>
          <cell r="BX11">
            <v>581.90072257669954</v>
          </cell>
          <cell r="BY11">
            <v>635.04711893469994</v>
          </cell>
          <cell r="BZ11">
            <v>234.09999999999997</v>
          </cell>
          <cell r="CA11">
            <v>321.39999999999998</v>
          </cell>
          <cell r="CB11">
            <v>335.89999999999992</v>
          </cell>
          <cell r="CC11">
            <v>1159.1894356437001</v>
          </cell>
          <cell r="CD11">
            <v>891.39999999999986</v>
          </cell>
          <cell r="CE11">
            <v>267.78943564370024</v>
          </cell>
          <cell r="CF11">
            <v>30.041444429403221</v>
          </cell>
        </row>
        <row r="12">
          <cell r="F12" t="str">
            <v xml:space="preserve">  Ventas Internas</v>
          </cell>
          <cell r="L12">
            <v>3955.4621999999999</v>
          </cell>
          <cell r="N12">
            <v>3955.4621999999999</v>
          </cell>
          <cell r="O12">
            <v>100.41030000000001</v>
          </cell>
          <cell r="P12">
            <v>591.70046690499998</v>
          </cell>
          <cell r="Q12">
            <v>64.935241859999991</v>
          </cell>
          <cell r="R12">
            <v>479.36666754800001</v>
          </cell>
          <cell r="S12">
            <v>76.234614944000015</v>
          </cell>
          <cell r="T12">
            <v>444.214751492</v>
          </cell>
          <cell r="U12">
            <v>86.797068725000017</v>
          </cell>
          <cell r="V12">
            <v>515.3300743289999</v>
          </cell>
          <cell r="W12">
            <v>103.08100097199998</v>
          </cell>
          <cell r="X12">
            <v>582.79805763500019</v>
          </cell>
          <cell r="Y12">
            <v>188.79344609618767</v>
          </cell>
          <cell r="Z12">
            <v>854.24072642036651</v>
          </cell>
          <cell r="AA12">
            <v>4087.902416926554</v>
          </cell>
          <cell r="AB12">
            <v>3.6755378330566932</v>
          </cell>
          <cell r="AC12" t="str">
            <v xml:space="preserve"> </v>
          </cell>
          <cell r="AD12">
            <v>3.6755378330566932</v>
          </cell>
          <cell r="AE12">
            <v>72.3048</v>
          </cell>
          <cell r="AF12">
            <v>659.58270000000005</v>
          </cell>
          <cell r="AG12">
            <v>82.931100000000001</v>
          </cell>
          <cell r="AH12">
            <v>541.2278</v>
          </cell>
          <cell r="AI12">
            <v>82.533199999999994</v>
          </cell>
          <cell r="AJ12">
            <v>489.40099999999995</v>
          </cell>
          <cell r="AK12">
            <v>103.3377</v>
          </cell>
          <cell r="AL12">
            <v>521.60550000000001</v>
          </cell>
          <cell r="AM12">
            <v>93.421800000000005</v>
          </cell>
          <cell r="AN12">
            <v>590.05449999999996</v>
          </cell>
          <cell r="AO12">
            <v>98.865300000000005</v>
          </cell>
          <cell r="AP12">
            <v>28.105500000000006</v>
          </cell>
          <cell r="AQ12">
            <v>-67.882233095000061</v>
          </cell>
          <cell r="AR12">
            <v>-17.99585814000001</v>
          </cell>
          <cell r="AS12">
            <v>-61.861132451999993</v>
          </cell>
          <cell r="AT12">
            <v>-6.298585055999979</v>
          </cell>
          <cell r="AU12">
            <v>-45.186248507999949</v>
          </cell>
          <cell r="AV12">
            <v>-16.540631274999981</v>
          </cell>
          <cell r="AW12">
            <v>-6.2754256710001073</v>
          </cell>
          <cell r="AX12">
            <v>9.6592009719999794</v>
          </cell>
          <cell r="AY12">
            <v>692.11076690499999</v>
          </cell>
          <cell r="AZ12">
            <v>757.04600876500001</v>
          </cell>
          <cell r="BA12">
            <v>1236.412676313</v>
          </cell>
          <cell r="BB12">
            <v>1312.647291257</v>
          </cell>
          <cell r="BC12">
            <v>1756.862042749</v>
          </cell>
          <cell r="BD12">
            <v>1843.6591114739999</v>
          </cell>
          <cell r="BE12">
            <v>2358.9891858029996</v>
          </cell>
          <cell r="BF12">
            <v>2462.0701867749995</v>
          </cell>
          <cell r="BG12">
            <v>3044.8682444099995</v>
          </cell>
          <cell r="BH12">
            <v>731.88750000000005</v>
          </cell>
          <cell r="BI12">
            <v>814.81860000000006</v>
          </cell>
          <cell r="BJ12">
            <v>1356.0464000000002</v>
          </cell>
          <cell r="BK12">
            <v>1438.5796000000003</v>
          </cell>
          <cell r="BL12">
            <v>1927.9806000000003</v>
          </cell>
          <cell r="BM12">
            <v>2031.3183000000004</v>
          </cell>
          <cell r="BN12">
            <v>2552.9238000000005</v>
          </cell>
          <cell r="BO12">
            <v>2646.3456000000006</v>
          </cell>
          <cell r="BP12">
            <v>3236.4001000000007</v>
          </cell>
          <cell r="BQ12">
            <v>-39.776733095000054</v>
          </cell>
          <cell r="BR12">
            <v>-57.77259123500005</v>
          </cell>
          <cell r="BS12">
            <v>-119.63372368700016</v>
          </cell>
          <cell r="BT12">
            <v>-125.93230874300025</v>
          </cell>
          <cell r="BU12">
            <v>-171.11855725100031</v>
          </cell>
          <cell r="BV12">
            <v>-187.65918852600043</v>
          </cell>
          <cell r="BW12">
            <v>-193.93461419700088</v>
          </cell>
          <cell r="BX12">
            <v>-184.2754132250011</v>
          </cell>
          <cell r="BY12">
            <v>-191.53185559000121</v>
          </cell>
          <cell r="BZ12">
            <v>18.399999999999999</v>
          </cell>
          <cell r="CA12">
            <v>475.8</v>
          </cell>
          <cell r="CB12">
            <v>68.699999999999989</v>
          </cell>
          <cell r="CC12">
            <v>757.04600876500001</v>
          </cell>
          <cell r="CD12">
            <v>562.9</v>
          </cell>
          <cell r="CE12">
            <v>194.14600876500003</v>
          </cell>
          <cell r="CF12">
            <v>34.490319553206604</v>
          </cell>
        </row>
        <row r="13">
          <cell r="L13">
            <v>1083.5878093612414</v>
          </cell>
          <cell r="N13">
            <v>1083.5878093612414</v>
          </cell>
          <cell r="Q13">
            <v>87.581100000000021</v>
          </cell>
          <cell r="R13">
            <v>75.481886342485012</v>
          </cell>
          <cell r="S13">
            <v>100.79985627792065</v>
          </cell>
          <cell r="T13">
            <v>96.822372804126232</v>
          </cell>
          <cell r="U13">
            <v>119.95336933611877</v>
          </cell>
          <cell r="V13">
            <v>106.80132008960814</v>
          </cell>
          <cell r="W13">
            <v>121.30396975051718</v>
          </cell>
          <cell r="X13">
            <v>123.15117546677656</v>
          </cell>
          <cell r="Y13">
            <v>120.73640728030996</v>
          </cell>
          <cell r="Z13">
            <v>131.96731670782302</v>
          </cell>
          <cell r="AA13">
            <v>1221.3033438096857</v>
          </cell>
          <cell r="AB13">
            <v>1.0069033117662627</v>
          </cell>
          <cell r="AC13" t="str">
            <v xml:space="preserve"> </v>
          </cell>
          <cell r="AD13">
            <v>1.0069033117662627</v>
          </cell>
          <cell r="AE13">
            <v>79.530992176990523</v>
          </cell>
          <cell r="AF13">
            <v>79.5</v>
          </cell>
          <cell r="AG13">
            <v>79.5</v>
          </cell>
          <cell r="AH13">
            <v>86.8</v>
          </cell>
          <cell r="AI13">
            <v>90.4</v>
          </cell>
          <cell r="AJ13">
            <v>90.4</v>
          </cell>
          <cell r="AK13">
            <v>96.6</v>
          </cell>
          <cell r="AL13">
            <v>96.7</v>
          </cell>
          <cell r="AM13">
            <v>96.7</v>
          </cell>
          <cell r="AN13">
            <v>96.7</v>
          </cell>
          <cell r="AO13">
            <v>96.7</v>
          </cell>
          <cell r="AP13">
            <v>-17.211794713990507</v>
          </cell>
          <cell r="AQ13">
            <v>-5.1146277089999614</v>
          </cell>
          <cell r="AR13">
            <v>8.0811000000000206</v>
          </cell>
          <cell r="AS13">
            <v>-11.318113657514985</v>
          </cell>
          <cell r="AT13">
            <v>10.399856277920648</v>
          </cell>
          <cell r="AU13">
            <v>6.4223728041262262</v>
          </cell>
          <cell r="AV13">
            <v>23.353369336118774</v>
          </cell>
          <cell r="AW13">
            <v>10.101320089608137</v>
          </cell>
          <cell r="AX13">
            <v>24.60396975051718</v>
          </cell>
          <cell r="AY13">
            <v>136.70456975400006</v>
          </cell>
          <cell r="AZ13">
            <v>224.28566975400008</v>
          </cell>
          <cell r="BA13">
            <v>299.76755609648512</v>
          </cell>
          <cell r="BB13">
            <v>400.56741237440576</v>
          </cell>
          <cell r="BC13">
            <v>497.38978517853201</v>
          </cell>
          <cell r="BD13">
            <v>617.34315451465079</v>
          </cell>
          <cell r="BE13">
            <v>724.1444746042589</v>
          </cell>
          <cell r="BF13">
            <v>845.44844435477603</v>
          </cell>
          <cell r="BG13">
            <v>968.59961982155255</v>
          </cell>
          <cell r="BH13">
            <v>159.03099217699054</v>
          </cell>
          <cell r="BI13">
            <v>238.53099217699054</v>
          </cell>
          <cell r="BJ13">
            <v>325.33099217699055</v>
          </cell>
          <cell r="BK13">
            <v>415.73099217699053</v>
          </cell>
          <cell r="BL13">
            <v>506.1309921769905</v>
          </cell>
          <cell r="BM13">
            <v>602.73099217699053</v>
          </cell>
          <cell r="BN13">
            <v>699.43099217699057</v>
          </cell>
          <cell r="BO13">
            <v>796.13099217699062</v>
          </cell>
          <cell r="BP13">
            <v>892.83099217699066</v>
          </cell>
          <cell r="BQ13">
            <v>-22.326422422990476</v>
          </cell>
          <cell r="BR13">
            <v>-14.245322422990455</v>
          </cell>
          <cell r="BS13">
            <v>-25.563436080505426</v>
          </cell>
          <cell r="BT13">
            <v>-15.163579802584763</v>
          </cell>
          <cell r="BU13">
            <v>-8.7412069984584946</v>
          </cell>
          <cell r="BV13">
            <v>14.612162337660266</v>
          </cell>
          <cell r="BW13">
            <v>24.713482427268332</v>
          </cell>
          <cell r="BX13">
            <v>49.317452177785412</v>
          </cell>
          <cell r="BY13">
            <v>75.768627644561889</v>
          </cell>
          <cell r="BZ13">
            <v>80.599999999999994</v>
          </cell>
          <cell r="CA13">
            <v>71.549000000000007</v>
          </cell>
          <cell r="CB13">
            <v>69.2</v>
          </cell>
          <cell r="CC13">
            <v>224.28566975400008</v>
          </cell>
          <cell r="CD13">
            <v>221.34899999999999</v>
          </cell>
          <cell r="CE13">
            <v>2.9366697540000928</v>
          </cell>
          <cell r="CF13">
            <v>1.3267147147717484</v>
          </cell>
        </row>
        <row r="14">
          <cell r="L14">
            <v>1889.9795039928199</v>
          </cell>
          <cell r="N14">
            <v>1889.9795039928199</v>
          </cell>
          <cell r="Q14">
            <v>142.834725642</v>
          </cell>
          <cell r="R14">
            <v>133.22379018051501</v>
          </cell>
          <cell r="S14">
            <v>177.96080820747937</v>
          </cell>
          <cell r="T14">
            <v>166.10573600583371</v>
          </cell>
          <cell r="U14">
            <v>189.71520713288123</v>
          </cell>
          <cell r="V14">
            <v>168.94491869539186</v>
          </cell>
          <cell r="W14">
            <v>177.70895279163273</v>
          </cell>
          <cell r="X14">
            <v>194.80812886039345</v>
          </cell>
          <cell r="Y14">
            <v>187.32168090269005</v>
          </cell>
          <cell r="Z14">
            <v>208.75756498844049</v>
          </cell>
          <cell r="AA14">
            <v>1975.8815134072579</v>
          </cell>
          <cell r="AB14">
            <v>1.7562274190427944</v>
          </cell>
          <cell r="AC14" t="str">
            <v xml:space="preserve"> </v>
          </cell>
          <cell r="AD14">
            <v>1.7562274190427944</v>
          </cell>
          <cell r="AE14">
            <v>140.46900782300949</v>
          </cell>
          <cell r="AF14">
            <v>140.5</v>
          </cell>
          <cell r="AG14">
            <v>140.5</v>
          </cell>
          <cell r="AH14">
            <v>153.19999999999999</v>
          </cell>
          <cell r="AI14">
            <v>159.6</v>
          </cell>
          <cell r="AJ14">
            <v>159.6</v>
          </cell>
          <cell r="AK14">
            <v>170.6</v>
          </cell>
          <cell r="AL14">
            <v>170.8</v>
          </cell>
          <cell r="AM14">
            <v>170.8</v>
          </cell>
          <cell r="AN14">
            <v>170.8</v>
          </cell>
          <cell r="AO14">
            <v>170.8</v>
          </cell>
          <cell r="AP14">
            <v>-27.369007823009511</v>
          </cell>
          <cell r="AQ14">
            <v>-25.100000000000065</v>
          </cell>
          <cell r="AR14">
            <v>2.3347256419999951</v>
          </cell>
          <cell r="AS14">
            <v>-19.976209819484978</v>
          </cell>
          <cell r="AT14">
            <v>18.36080820747938</v>
          </cell>
          <cell r="AU14">
            <v>6.505736005833711</v>
          </cell>
          <cell r="AV14">
            <v>19.115207132881238</v>
          </cell>
          <cell r="AW14">
            <v>-1.8550813046081487</v>
          </cell>
          <cell r="AX14">
            <v>6.9089527916327143</v>
          </cell>
          <cell r="AY14">
            <v>228.49999999999991</v>
          </cell>
          <cell r="AZ14">
            <v>371.33472564199991</v>
          </cell>
          <cell r="BA14">
            <v>504.55851582251489</v>
          </cell>
          <cell r="BB14">
            <v>682.51932402999432</v>
          </cell>
          <cell r="BC14">
            <v>848.62506003582803</v>
          </cell>
          <cell r="BD14">
            <v>1038.3402671687093</v>
          </cell>
          <cell r="BE14">
            <v>1207.2851858641011</v>
          </cell>
          <cell r="BF14">
            <v>1384.9941386557339</v>
          </cell>
          <cell r="BG14">
            <v>1579.8022675161274</v>
          </cell>
          <cell r="BH14">
            <v>280.96900782300952</v>
          </cell>
          <cell r="BI14">
            <v>421.46900782300952</v>
          </cell>
          <cell r="BJ14">
            <v>574.66900782300945</v>
          </cell>
          <cell r="BK14">
            <v>734.26900782300947</v>
          </cell>
          <cell r="BL14">
            <v>893.8690078230095</v>
          </cell>
          <cell r="BM14">
            <v>1064.4690078230094</v>
          </cell>
          <cell r="BN14">
            <v>1235.2690078230094</v>
          </cell>
          <cell r="BO14">
            <v>1406.0690078230093</v>
          </cell>
          <cell r="BP14">
            <v>1576.8690078230093</v>
          </cell>
          <cell r="BQ14">
            <v>-52.469007823009605</v>
          </cell>
          <cell r="BR14">
            <v>-50.13428218100961</v>
          </cell>
          <cell r="BS14">
            <v>-70.11049200049456</v>
          </cell>
          <cell r="BT14">
            <v>-51.749683793015151</v>
          </cell>
          <cell r="BU14">
            <v>-45.243947787181469</v>
          </cell>
          <cell r="BV14">
            <v>-26.128740654300145</v>
          </cell>
          <cell r="BW14">
            <v>-27.983821958908266</v>
          </cell>
          <cell r="BX14">
            <v>-21.074869167275438</v>
          </cell>
          <cell r="BY14">
            <v>2.9332596931180888</v>
          </cell>
          <cell r="BZ14">
            <v>124.9</v>
          </cell>
          <cell r="CA14">
            <v>127.649</v>
          </cell>
          <cell r="CB14">
            <v>125.8</v>
          </cell>
          <cell r="CC14">
            <v>371.33472564199991</v>
          </cell>
          <cell r="CD14">
            <v>378.34899999999999</v>
          </cell>
          <cell r="CE14">
            <v>-7.0142743580000797</v>
          </cell>
          <cell r="CF14">
            <v>-1.8539164522702767</v>
          </cell>
        </row>
        <row r="15">
          <cell r="L15">
            <v>790.43349999999998</v>
          </cell>
          <cell r="N15">
            <v>790.43349999999998</v>
          </cell>
          <cell r="Q15">
            <v>48.755678719580004</v>
          </cell>
          <cell r="R15">
            <v>61.927547688800004</v>
          </cell>
          <cell r="S15">
            <v>56.177978153059996</v>
          </cell>
          <cell r="T15">
            <v>65.378911245259999</v>
          </cell>
          <cell r="U15">
            <v>60.214436816019997</v>
          </cell>
          <cell r="V15">
            <v>49.163226856559994</v>
          </cell>
          <cell r="W15">
            <v>38.87063087264</v>
          </cell>
          <cell r="X15">
            <v>45.708496023000002</v>
          </cell>
          <cell r="Y15">
            <v>45.870645472</v>
          </cell>
          <cell r="Z15">
            <v>50.682198984188432</v>
          </cell>
          <cell r="AA15">
            <v>634.42619069857847</v>
          </cell>
          <cell r="AB15">
            <v>0.73449525917993053</v>
          </cell>
          <cell r="AC15" t="str">
            <v xml:space="preserve"> </v>
          </cell>
          <cell r="AD15">
            <v>0.73449525917993053</v>
          </cell>
          <cell r="AE15">
            <v>60.442500000000003</v>
          </cell>
          <cell r="AF15">
            <v>60.4</v>
          </cell>
          <cell r="AG15">
            <v>60.4</v>
          </cell>
          <cell r="AH15">
            <v>67.674722222222201</v>
          </cell>
          <cell r="AI15">
            <v>68.014937910197958</v>
          </cell>
          <cell r="AJ15">
            <v>68.014937910197958</v>
          </cell>
          <cell r="AK15">
            <v>67.71493791019796</v>
          </cell>
          <cell r="AL15">
            <v>67.989937910197952</v>
          </cell>
          <cell r="AM15">
            <v>67.989937910197952</v>
          </cell>
          <cell r="AN15">
            <v>67.989937910197952</v>
          </cell>
          <cell r="AO15">
            <v>67.989937910197952</v>
          </cell>
          <cell r="AP15">
            <v>-4.2526461975098897</v>
          </cell>
          <cell r="AQ15">
            <v>-4.913413935020003</v>
          </cell>
          <cell r="AR15">
            <v>-11.644321280419994</v>
          </cell>
          <cell r="AS15">
            <v>-5.7471745334221964</v>
          </cell>
          <cell r="AT15">
            <v>-11.836959757137961</v>
          </cell>
          <cell r="AU15">
            <v>-2.6360266649379582</v>
          </cell>
          <cell r="AV15">
            <v>-7.5005010941779631</v>
          </cell>
          <cell r="AW15">
            <v>-18.826711053637958</v>
          </cell>
          <cell r="AX15">
            <v>-29.119307037557952</v>
          </cell>
          <cell r="AY15">
            <v>111.67643986747011</v>
          </cell>
          <cell r="AZ15">
            <v>160.43211858705013</v>
          </cell>
          <cell r="BA15">
            <v>222.35966627585015</v>
          </cell>
          <cell r="BB15">
            <v>278.53764442891014</v>
          </cell>
          <cell r="BC15">
            <v>343.91655567417013</v>
          </cell>
          <cell r="BD15">
            <v>404.13099249019012</v>
          </cell>
          <cell r="BE15">
            <v>453.29421934675014</v>
          </cell>
          <cell r="BF15">
            <v>492.16485021939013</v>
          </cell>
          <cell r="BG15">
            <v>537.87334624239008</v>
          </cell>
          <cell r="BH15">
            <v>120.8425</v>
          </cell>
          <cell r="BI15">
            <v>181.24250000000001</v>
          </cell>
          <cell r="BJ15">
            <v>248.91722222222222</v>
          </cell>
          <cell r="BK15">
            <v>316.93216013242017</v>
          </cell>
          <cell r="BL15">
            <v>384.94709804261811</v>
          </cell>
          <cell r="BM15">
            <v>452.66203595281604</v>
          </cell>
          <cell r="BN15">
            <v>520.65197386301395</v>
          </cell>
          <cell r="BO15">
            <v>588.64191177321186</v>
          </cell>
          <cell r="BP15">
            <v>656.63184968340977</v>
          </cell>
          <cell r="BQ15">
            <v>-9.1660601325298927</v>
          </cell>
          <cell r="BR15">
            <v>-20.81038141294988</v>
          </cell>
          <cell r="BS15">
            <v>-26.557555946372077</v>
          </cell>
          <cell r="BT15">
            <v>-38.394515703510024</v>
          </cell>
          <cell r="BU15">
            <v>-41.030542368447982</v>
          </cell>
          <cell r="BV15">
            <v>-48.531043462625917</v>
          </cell>
          <cell r="BW15">
            <v>-67.35775451626381</v>
          </cell>
          <cell r="BX15">
            <v>-96.477061553821727</v>
          </cell>
          <cell r="BY15">
            <v>-118.75850344101968</v>
          </cell>
          <cell r="BZ15">
            <v>47.09</v>
          </cell>
          <cell r="CA15">
            <v>49.25</v>
          </cell>
          <cell r="CB15">
            <v>42.348999999999997</v>
          </cell>
          <cell r="CC15">
            <v>160.43211858705013</v>
          </cell>
          <cell r="CD15">
            <v>138.68899999999999</v>
          </cell>
          <cell r="CE15">
            <v>21.743118587050134</v>
          </cell>
          <cell r="CF15">
            <v>15.677608596968851</v>
          </cell>
        </row>
        <row r="16">
          <cell r="L16">
            <v>17.53</v>
          </cell>
          <cell r="N16">
            <v>17.53</v>
          </cell>
          <cell r="Q16">
            <v>1.0177726054700003</v>
          </cell>
          <cell r="R16">
            <v>1.2982629337499993</v>
          </cell>
          <cell r="S16">
            <v>1.6454882013199992</v>
          </cell>
          <cell r="T16">
            <v>1.2337663840899999</v>
          </cell>
          <cell r="U16">
            <v>1.6918586908800002</v>
          </cell>
          <cell r="V16">
            <v>2.1747027288200016</v>
          </cell>
          <cell r="W16">
            <v>1.6216783936999981</v>
          </cell>
          <cell r="X16">
            <v>1.5270022994900003</v>
          </cell>
          <cell r="Y16">
            <v>1.519413526719994</v>
          </cell>
          <cell r="Z16">
            <v>-3.3399999999872421E-4</v>
          </cell>
          <cell r="AA16">
            <v>17.118780173479994</v>
          </cell>
          <cell r="AB16">
            <v>1.6289418266589386E-2</v>
          </cell>
          <cell r="AC16" t="str">
            <v xml:space="preserve"> </v>
          </cell>
          <cell r="AD16">
            <v>1.6289418266589386E-2</v>
          </cell>
          <cell r="AE16">
            <v>1</v>
          </cell>
          <cell r="AF16">
            <v>1.67</v>
          </cell>
          <cell r="AG16">
            <v>12.07</v>
          </cell>
          <cell r="AH16">
            <v>15.57</v>
          </cell>
          <cell r="AI16">
            <v>16.960999999999999</v>
          </cell>
          <cell r="AJ16">
            <v>18.37</v>
          </cell>
          <cell r="AK16">
            <v>16.878357587308294</v>
          </cell>
          <cell r="AL16">
            <v>14.648044942680542</v>
          </cell>
          <cell r="AM16">
            <v>17.761343497732124</v>
          </cell>
          <cell r="AN16">
            <v>18.415095593173149</v>
          </cell>
          <cell r="AO16">
            <v>15.432507826418014</v>
          </cell>
          <cell r="AP16">
            <v>0.43595249885999721</v>
          </cell>
          <cell r="AQ16">
            <v>0.28321591038000271</v>
          </cell>
          <cell r="AR16">
            <v>-11.05222739453</v>
          </cell>
          <cell r="AS16">
            <v>-14.271737066250001</v>
          </cell>
          <cell r="AT16">
            <v>-15.315511798679999</v>
          </cell>
          <cell r="AU16">
            <v>-17.136233615910001</v>
          </cell>
          <cell r="AV16">
            <v>-15.186498896428294</v>
          </cell>
          <cell r="AW16">
            <v>-12.473342213860541</v>
          </cell>
          <cell r="AX16">
            <v>-16.139665104032126</v>
          </cell>
          <cell r="AY16">
            <v>3.3891684092399998</v>
          </cell>
          <cell r="AZ16">
            <v>4.4069410147100001</v>
          </cell>
          <cell r="BA16">
            <v>5.7052039484599995</v>
          </cell>
          <cell r="BB16">
            <v>7.3506921497799986</v>
          </cell>
          <cell r="BC16">
            <v>8.5844585338699986</v>
          </cell>
          <cell r="BD16">
            <v>10.276317224749999</v>
          </cell>
          <cell r="BE16">
            <v>12.45101995357</v>
          </cell>
          <cell r="BF16">
            <v>14.072698347269998</v>
          </cell>
          <cell r="BG16">
            <v>15.599700646759999</v>
          </cell>
          <cell r="BH16">
            <v>2.67</v>
          </cell>
          <cell r="BI16">
            <v>14.74</v>
          </cell>
          <cell r="BJ16">
            <v>30.310000000000002</v>
          </cell>
          <cell r="BK16">
            <v>47.271000000000001</v>
          </cell>
          <cell r="BL16">
            <v>65.641000000000005</v>
          </cell>
          <cell r="BM16">
            <v>82.519357587308292</v>
          </cell>
          <cell r="BN16">
            <v>97.167402529988834</v>
          </cell>
          <cell r="BO16">
            <v>114.92874602772096</v>
          </cell>
          <cell r="BP16">
            <v>133.34384162089412</v>
          </cell>
          <cell r="BQ16">
            <v>0.71916840923999992</v>
          </cell>
          <cell r="BR16">
            <v>-10.33305898529</v>
          </cell>
          <cell r="BS16">
            <v>-24.604796051540003</v>
          </cell>
          <cell r="BT16">
            <v>-39.920307850219999</v>
          </cell>
          <cell r="BU16">
            <v>-57.056541466130007</v>
          </cell>
          <cell r="BV16">
            <v>-72.24304036255829</v>
          </cell>
          <cell r="BW16">
            <v>-84.716382576418837</v>
          </cell>
          <cell r="BX16">
            <v>-100.85604768045096</v>
          </cell>
          <cell r="BY16">
            <v>-117.74414097413413</v>
          </cell>
          <cell r="BZ16">
            <v>1.7</v>
          </cell>
          <cell r="CA16">
            <v>2.1638999999999999</v>
          </cell>
          <cell r="CB16">
            <v>1.3045</v>
          </cell>
          <cell r="CC16">
            <v>4.4069410147100001</v>
          </cell>
          <cell r="CD16">
            <v>5.1684000000000001</v>
          </cell>
          <cell r="CE16">
            <v>-0.76145898529</v>
          </cell>
          <cell r="CF16">
            <v>-14.732973169452823</v>
          </cell>
        </row>
        <row r="17">
          <cell r="L17">
            <v>36</v>
          </cell>
          <cell r="M17">
            <v>0</v>
          </cell>
          <cell r="N17">
            <v>36</v>
          </cell>
          <cell r="Q17">
            <v>26.3</v>
          </cell>
          <cell r="R17">
            <v>16.488442864</v>
          </cell>
          <cell r="S17">
            <v>14.380580665999998</v>
          </cell>
          <cell r="T17">
            <v>2.6394211340000004</v>
          </cell>
          <cell r="U17">
            <v>0.60057041300000003</v>
          </cell>
          <cell r="V17">
            <v>1.036056863</v>
          </cell>
          <cell r="W17">
            <v>0.37276778499999996</v>
          </cell>
          <cell r="X17">
            <v>0.41796588399999995</v>
          </cell>
          <cell r="Y17">
            <v>0.37255316999999993</v>
          </cell>
          <cell r="Z17">
            <v>0</v>
          </cell>
          <cell r="AA17">
            <v>74.364814778999985</v>
          </cell>
          <cell r="AB17">
            <v>3.3452313610793948E-2</v>
          </cell>
          <cell r="AC17">
            <v>0</v>
          </cell>
          <cell r="AD17">
            <v>3.3452313610793948E-2</v>
          </cell>
          <cell r="AE17">
            <v>0</v>
          </cell>
          <cell r="AF17">
            <v>0</v>
          </cell>
          <cell r="AG17">
            <v>0</v>
          </cell>
          <cell r="AH17">
            <v>0</v>
          </cell>
          <cell r="AI17">
            <v>0</v>
          </cell>
          <cell r="AJ17">
            <v>0</v>
          </cell>
          <cell r="AK17">
            <v>0</v>
          </cell>
          <cell r="AL17">
            <v>0</v>
          </cell>
          <cell r="AM17">
            <v>0</v>
          </cell>
          <cell r="AN17">
            <v>0</v>
          </cell>
          <cell r="AO17">
            <v>0</v>
          </cell>
          <cell r="AP17">
            <v>0</v>
          </cell>
          <cell r="AQ17">
            <v>11.756456</v>
          </cell>
          <cell r="AR17">
            <v>26.3</v>
          </cell>
          <cell r="AS17">
            <v>16.488442864</v>
          </cell>
          <cell r="AT17">
            <v>14.380580665999998</v>
          </cell>
          <cell r="AU17">
            <v>2.6394211340000004</v>
          </cell>
          <cell r="AV17">
            <v>0.60057041300000003</v>
          </cell>
          <cell r="AW17">
            <v>1.036056863</v>
          </cell>
          <cell r="AX17">
            <v>0.37276778499999996</v>
          </cell>
          <cell r="AY17">
            <v>11.756456</v>
          </cell>
          <cell r="AZ17">
            <v>38.056455999999997</v>
          </cell>
          <cell r="BA17">
            <v>54.544898863999997</v>
          </cell>
          <cell r="BB17">
            <v>68.92547952999999</v>
          </cell>
          <cell r="BC17">
            <v>71.564900663999993</v>
          </cell>
          <cell r="BD17">
            <v>72.165471076999992</v>
          </cell>
          <cell r="BE17">
            <v>73.201527939999991</v>
          </cell>
          <cell r="BF17">
            <v>73.574295724999985</v>
          </cell>
          <cell r="BG17">
            <v>73.992261608999982</v>
          </cell>
          <cell r="BH17">
            <v>0</v>
          </cell>
          <cell r="BI17">
            <v>0</v>
          </cell>
          <cell r="BJ17">
            <v>0</v>
          </cell>
          <cell r="BK17">
            <v>0</v>
          </cell>
          <cell r="BL17">
            <v>0</v>
          </cell>
          <cell r="BM17">
            <v>0</v>
          </cell>
          <cell r="BN17">
            <v>0</v>
          </cell>
          <cell r="BO17">
            <v>0</v>
          </cell>
          <cell r="BP17">
            <v>0</v>
          </cell>
          <cell r="BQ17">
            <v>11.756456</v>
          </cell>
          <cell r="BR17">
            <v>38.056455999999997</v>
          </cell>
          <cell r="BS17">
            <v>54.544898863999997</v>
          </cell>
          <cell r="BT17">
            <v>68.92547952999999</v>
          </cell>
          <cell r="BU17">
            <v>71.564900663999993</v>
          </cell>
          <cell r="BV17">
            <v>72.165471076999992</v>
          </cell>
          <cell r="BW17">
            <v>73.201527939999991</v>
          </cell>
          <cell r="BX17">
            <v>73.574295724999985</v>
          </cell>
          <cell r="BY17">
            <v>73.992261608999982</v>
          </cell>
          <cell r="BZ17">
            <v>0</v>
          </cell>
          <cell r="CA17">
            <v>0</v>
          </cell>
          <cell r="CB17">
            <v>0</v>
          </cell>
          <cell r="CC17">
            <v>38.056455999999997</v>
          </cell>
          <cell r="CD17">
            <v>0</v>
          </cell>
          <cell r="CE17">
            <v>38.056455999999997</v>
          </cell>
          <cell r="CF17" t="str">
            <v xml:space="preserve">n.a. </v>
          </cell>
        </row>
        <row r="18">
          <cell r="L18">
            <v>36</v>
          </cell>
          <cell r="M18">
            <v>0</v>
          </cell>
          <cell r="N18">
            <v>36</v>
          </cell>
          <cell r="Q18">
            <v>26.3</v>
          </cell>
          <cell r="R18">
            <v>16.488442864</v>
          </cell>
          <cell r="S18">
            <v>14.380580665999998</v>
          </cell>
          <cell r="T18">
            <v>2.6394211340000004</v>
          </cell>
          <cell r="U18">
            <v>0.60057041300000003</v>
          </cell>
          <cell r="V18">
            <v>1.036056863</v>
          </cell>
          <cell r="W18">
            <v>0.37276778499999996</v>
          </cell>
          <cell r="X18">
            <v>0.41796588399999995</v>
          </cell>
          <cell r="Y18">
            <v>0.37255316999999993</v>
          </cell>
          <cell r="Z18">
            <v>0</v>
          </cell>
          <cell r="AA18">
            <v>74.364814778999985</v>
          </cell>
          <cell r="AB18">
            <v>3.3452313610793948E-2</v>
          </cell>
          <cell r="AC18" t="str">
            <v xml:space="preserve"> </v>
          </cell>
          <cell r="AD18">
            <v>3.3452313610793948E-2</v>
          </cell>
          <cell r="AE18">
            <v>0</v>
          </cell>
          <cell r="AF18">
            <v>0</v>
          </cell>
          <cell r="AG18">
            <v>0</v>
          </cell>
          <cell r="AH18">
            <v>0</v>
          </cell>
          <cell r="AI18">
            <v>0</v>
          </cell>
          <cell r="AJ18">
            <v>0</v>
          </cell>
          <cell r="AK18">
            <v>0</v>
          </cell>
          <cell r="AL18">
            <v>0</v>
          </cell>
          <cell r="AM18">
            <v>0</v>
          </cell>
          <cell r="AN18">
            <v>0</v>
          </cell>
          <cell r="AO18">
            <v>0</v>
          </cell>
          <cell r="AP18">
            <v>0</v>
          </cell>
          <cell r="AQ18">
            <v>11.756456</v>
          </cell>
          <cell r="AR18">
            <v>26.3</v>
          </cell>
          <cell r="AS18">
            <v>16.488442864</v>
          </cell>
          <cell r="AT18">
            <v>14.380580665999998</v>
          </cell>
          <cell r="AU18">
            <v>2.6394211340000004</v>
          </cell>
          <cell r="AV18">
            <v>0.60057041300000003</v>
          </cell>
          <cell r="AW18">
            <v>1.036056863</v>
          </cell>
          <cell r="AX18">
            <v>0.37276778499999996</v>
          </cell>
          <cell r="AY18">
            <v>11.756456</v>
          </cell>
          <cell r="AZ18">
            <v>38.056455999999997</v>
          </cell>
          <cell r="BA18">
            <v>54.544898863999997</v>
          </cell>
          <cell r="BB18">
            <v>68.92547952999999</v>
          </cell>
          <cell r="BC18">
            <v>71.564900663999993</v>
          </cell>
          <cell r="BD18">
            <v>72.165471076999992</v>
          </cell>
          <cell r="BE18">
            <v>73.201527939999991</v>
          </cell>
          <cell r="BF18">
            <v>73.574295724999985</v>
          </cell>
          <cell r="BG18">
            <v>73.992261608999982</v>
          </cell>
          <cell r="BI18">
            <v>0</v>
          </cell>
          <cell r="BJ18">
            <v>0</v>
          </cell>
          <cell r="BK18">
            <v>0</v>
          </cell>
          <cell r="BL18">
            <v>0</v>
          </cell>
          <cell r="BM18">
            <v>0</v>
          </cell>
          <cell r="BN18">
            <v>0</v>
          </cell>
          <cell r="BO18">
            <v>0</v>
          </cell>
          <cell r="BP18">
            <v>0</v>
          </cell>
          <cell r="BQ18">
            <v>11.756456</v>
          </cell>
          <cell r="BR18">
            <v>38.056455999999997</v>
          </cell>
          <cell r="BS18">
            <v>54.544898863999997</v>
          </cell>
          <cell r="BT18">
            <v>68.92547952999999</v>
          </cell>
          <cell r="BU18">
            <v>71.564900663999993</v>
          </cell>
          <cell r="BV18">
            <v>72.165471076999992</v>
          </cell>
          <cell r="BW18">
            <v>73.201527939999991</v>
          </cell>
          <cell r="BX18">
            <v>73.574295724999985</v>
          </cell>
          <cell r="BY18">
            <v>73.992261608999982</v>
          </cell>
          <cell r="BZ18">
            <v>0</v>
          </cell>
          <cell r="CA18">
            <v>0</v>
          </cell>
          <cell r="CB18">
            <v>0</v>
          </cell>
          <cell r="CC18">
            <v>38.056455999999997</v>
          </cell>
          <cell r="CD18">
            <v>0</v>
          </cell>
          <cell r="CE18">
            <v>38.056455999999997</v>
          </cell>
          <cell r="CF18" t="str">
            <v xml:space="preserve">n.a. </v>
          </cell>
        </row>
        <row r="19">
          <cell r="L19">
            <v>387.18270000000001</v>
          </cell>
          <cell r="M19">
            <v>0</v>
          </cell>
          <cell r="N19">
            <v>387.18270000000001</v>
          </cell>
          <cell r="Q19">
            <v>35.094471764150001</v>
          </cell>
          <cell r="R19">
            <v>35.14656270695</v>
          </cell>
          <cell r="S19">
            <v>29.180717095710001</v>
          </cell>
          <cell r="T19">
            <v>31.759557582969997</v>
          </cell>
          <cell r="U19">
            <v>26.012900590530002</v>
          </cell>
          <cell r="V19">
            <v>28.550581069179998</v>
          </cell>
          <cell r="W19">
            <v>29.711161721580002</v>
          </cell>
          <cell r="X19">
            <v>29.501093009100003</v>
          </cell>
          <cell r="Y19">
            <v>16.481547299860001</v>
          </cell>
          <cell r="Z19">
            <v>54.881081765122673</v>
          </cell>
          <cell r="AA19">
            <v>407.57820320317273</v>
          </cell>
          <cell r="AB19">
            <v>0.3597821418076097</v>
          </cell>
          <cell r="AC19" t="e">
            <v>#VALUE!</v>
          </cell>
          <cell r="AD19">
            <v>0.3597821418076097</v>
          </cell>
          <cell r="AE19">
            <v>29.198869108833222</v>
          </cell>
          <cell r="AF19">
            <v>28.8</v>
          </cell>
          <cell r="AG19">
            <v>31.3</v>
          </cell>
          <cell r="AH19">
            <v>27.130943987791408</v>
          </cell>
          <cell r="AI19">
            <v>30.444743670989389</v>
          </cell>
          <cell r="AJ19">
            <v>28.784751352719894</v>
          </cell>
          <cell r="AK19">
            <v>31.027972937692418</v>
          </cell>
          <cell r="AL19">
            <v>31.818774086118658</v>
          </cell>
          <cell r="AM19">
            <v>31.975064531434899</v>
          </cell>
          <cell r="AN19">
            <v>40.148619127596049</v>
          </cell>
          <cell r="AO19">
            <v>39.130534348595681</v>
          </cell>
          <cell r="AP19">
            <v>6.3351749155667729</v>
          </cell>
          <cell r="AQ19">
            <v>26.924484573620003</v>
          </cell>
          <cell r="AR19">
            <v>3.7944717641499963</v>
          </cell>
          <cell r="AS19">
            <v>8.0156187191585921</v>
          </cell>
          <cell r="AT19">
            <v>-1.2640265752793898</v>
          </cell>
          <cell r="AU19">
            <v>2.9748062302501026</v>
          </cell>
          <cell r="AV19">
            <v>-5.0150723471624161</v>
          </cell>
          <cell r="AW19">
            <v>-3.2681930169386604</v>
          </cell>
          <cell r="AX19">
            <v>-2.2639028098548977</v>
          </cell>
          <cell r="AY19">
            <v>91.258528598020007</v>
          </cell>
          <cell r="AZ19">
            <v>126.35300036216999</v>
          </cell>
          <cell r="BA19">
            <v>161.49956306912</v>
          </cell>
          <cell r="BB19">
            <v>190.68028016483001</v>
          </cell>
          <cell r="BC19">
            <v>222.43983774780003</v>
          </cell>
          <cell r="BD19">
            <v>357.64563622913556</v>
          </cell>
          <cell r="BE19">
            <v>277.00331940751005</v>
          </cell>
          <cell r="BF19">
            <v>306.71448112909002</v>
          </cell>
          <cell r="BG19">
            <v>336.21557413819005</v>
          </cell>
          <cell r="BH19">
            <v>0</v>
          </cell>
          <cell r="BI19">
            <v>89.29886910883323</v>
          </cell>
          <cell r="BJ19">
            <v>116.42981309662463</v>
          </cell>
          <cell r="BK19">
            <v>146.87455676761402</v>
          </cell>
          <cell r="BL19">
            <v>175.65930812033389</v>
          </cell>
          <cell r="BM19">
            <v>206.68728105802634</v>
          </cell>
          <cell r="BN19">
            <v>238.50605514414499</v>
          </cell>
          <cell r="BO19">
            <v>270.48111967557992</v>
          </cell>
          <cell r="BP19">
            <v>310.629738803176</v>
          </cell>
          <cell r="BQ19">
            <v>91.258528598020007</v>
          </cell>
          <cell r="BR19">
            <v>37.05413125333677</v>
          </cell>
          <cell r="BS19">
            <v>45.069749972495373</v>
          </cell>
          <cell r="BT19">
            <v>43.805723397215992</v>
          </cell>
          <cell r="BU19">
            <v>46.780529627466109</v>
          </cell>
          <cell r="BV19">
            <v>41.765457280303671</v>
          </cell>
          <cell r="BW19">
            <v>38.497264263365032</v>
          </cell>
          <cell r="BX19">
            <v>36.233361453510128</v>
          </cell>
          <cell r="BY19">
            <v>25.585835335014067</v>
          </cell>
          <cell r="BZ19">
            <v>24.199999999999996</v>
          </cell>
          <cell r="CA19">
            <v>15.7</v>
          </cell>
          <cell r="CB19">
            <v>23.898</v>
          </cell>
          <cell r="CC19">
            <v>126.35300036216999</v>
          </cell>
          <cell r="CD19">
            <v>63.797999999999995</v>
          </cell>
          <cell r="CE19">
            <v>62.555000362169999</v>
          </cell>
          <cell r="CF19">
            <v>98.051663629220357</v>
          </cell>
        </row>
        <row r="20">
          <cell r="L20">
            <v>334.5376</v>
          </cell>
          <cell r="N20">
            <v>334.5376</v>
          </cell>
          <cell r="Q20">
            <v>22.9039720259</v>
          </cell>
          <cell r="R20">
            <v>25.0219692973</v>
          </cell>
          <cell r="S20">
            <v>21.114573597</v>
          </cell>
          <cell r="T20">
            <v>20.491068197259999</v>
          </cell>
          <cell r="U20">
            <v>18.793302554930001</v>
          </cell>
          <cell r="V20">
            <v>20.673125192440001</v>
          </cell>
          <cell r="W20">
            <v>21.788663787080001</v>
          </cell>
          <cell r="X20">
            <v>23.042011341850003</v>
          </cell>
          <cell r="Y20">
            <v>10.44828470136</v>
          </cell>
          <cell r="Z20">
            <v>47.236163857398111</v>
          </cell>
          <cell r="AA20">
            <v>281.14187918592813</v>
          </cell>
          <cell r="AB20">
            <v>0.31086268638339837</v>
          </cell>
          <cell r="AC20" t="str">
            <v xml:space="preserve"> </v>
          </cell>
          <cell r="AD20">
            <v>0.31086268638339837</v>
          </cell>
          <cell r="AE20">
            <v>22</v>
          </cell>
          <cell r="AF20">
            <v>22</v>
          </cell>
          <cell r="AG20">
            <v>22</v>
          </cell>
          <cell r="AH20">
            <v>23</v>
          </cell>
          <cell r="AI20">
            <v>26.92924657871426</v>
          </cell>
          <cell r="AJ20">
            <v>26.854149303394049</v>
          </cell>
          <cell r="AK20">
            <v>26.855239421008392</v>
          </cell>
          <cell r="AL20">
            <v>29.218076853133606</v>
          </cell>
          <cell r="AM20">
            <v>30.998947736553696</v>
          </cell>
          <cell r="AN20">
            <v>33.079835667980184</v>
          </cell>
          <cell r="AO20">
            <v>33.098148150243816</v>
          </cell>
          <cell r="AP20">
            <v>0.79152494470999457</v>
          </cell>
          <cell r="AQ20">
            <v>4.8372196887000065</v>
          </cell>
          <cell r="AR20">
            <v>0.90397202589999992</v>
          </cell>
          <cell r="AS20">
            <v>2.0219692973000001</v>
          </cell>
          <cell r="AT20">
            <v>-5.8146729817142599</v>
          </cell>
          <cell r="AU20">
            <v>-6.3630811061340502</v>
          </cell>
          <cell r="AV20">
            <v>-8.0619368660783906</v>
          </cell>
          <cell r="AW20">
            <v>-8.5449516606936058</v>
          </cell>
          <cell r="AX20">
            <v>-9.2102839494736948</v>
          </cell>
          <cell r="AY20">
            <v>49.628744633410001</v>
          </cell>
          <cell r="AZ20">
            <v>72.532716659309997</v>
          </cell>
          <cell r="BA20">
            <v>97.554685956610001</v>
          </cell>
          <cell r="BB20">
            <v>118.66925955361</v>
          </cell>
          <cell r="BC20">
            <v>139.16032775087001</v>
          </cell>
          <cell r="BD20">
            <v>157.9536303058</v>
          </cell>
          <cell r="BE20">
            <v>178.62675549824002</v>
          </cell>
          <cell r="BF20">
            <v>200.41541928532001</v>
          </cell>
          <cell r="BG20">
            <v>223.45743062717003</v>
          </cell>
          <cell r="BI20">
            <v>66</v>
          </cell>
          <cell r="BJ20">
            <v>89</v>
          </cell>
          <cell r="BK20">
            <v>115.92924657871426</v>
          </cell>
          <cell r="BL20">
            <v>142.78339588210829</v>
          </cell>
          <cell r="BM20">
            <v>169.6386353031167</v>
          </cell>
          <cell r="BN20">
            <v>198.8567121562503</v>
          </cell>
          <cell r="BO20">
            <v>229.855659892804</v>
          </cell>
          <cell r="BP20">
            <v>262.9354955607842</v>
          </cell>
          <cell r="BQ20">
            <v>49.628744633410001</v>
          </cell>
          <cell r="BR20">
            <v>6.5327166593099975</v>
          </cell>
          <cell r="BS20">
            <v>8.5546859566100011</v>
          </cell>
          <cell r="BT20">
            <v>2.7400129748957482</v>
          </cell>
          <cell r="BU20">
            <v>-3.6230681312382842</v>
          </cell>
          <cell r="BV20">
            <v>-11.685004997316696</v>
          </cell>
          <cell r="BW20">
            <v>-20.229956658010281</v>
          </cell>
          <cell r="BX20">
            <v>-29.440240607483986</v>
          </cell>
          <cell r="BY20">
            <v>-39.478064933614178</v>
          </cell>
          <cell r="BZ20">
            <v>16.5</v>
          </cell>
          <cell r="CA20">
            <v>10.1</v>
          </cell>
          <cell r="CB20">
            <v>18</v>
          </cell>
          <cell r="CC20">
            <v>72.532716659309997</v>
          </cell>
          <cell r="CD20">
            <v>44.6</v>
          </cell>
          <cell r="CE20">
            <v>27.932716659309996</v>
          </cell>
          <cell r="CF20">
            <v>62.629409550022409</v>
          </cell>
        </row>
        <row r="21">
          <cell r="L21">
            <v>146.351258</v>
          </cell>
          <cell r="N21">
            <v>146.351258</v>
          </cell>
          <cell r="Q21">
            <v>0</v>
          </cell>
          <cell r="R21">
            <v>0</v>
          </cell>
          <cell r="S21">
            <v>0</v>
          </cell>
          <cell r="T21">
            <v>0</v>
          </cell>
          <cell r="U21">
            <v>109.19289789080555</v>
          </cell>
          <cell r="V21">
            <v>0</v>
          </cell>
          <cell r="W21">
            <v>0</v>
          </cell>
          <cell r="X21">
            <v>0</v>
          </cell>
          <cell r="Y21">
            <v>31.230465983199998</v>
          </cell>
          <cell r="Z21">
            <v>7.9070483567900007</v>
          </cell>
          <cell r="AA21">
            <v>148.33041223079556</v>
          </cell>
          <cell r="AB21">
            <v>0.13599411610972822</v>
          </cell>
          <cell r="AC21" t="str">
            <v xml:space="preserve"> </v>
          </cell>
          <cell r="AD21">
            <v>0.13599411610972822</v>
          </cell>
          <cell r="AE21">
            <v>0</v>
          </cell>
          <cell r="AF21">
            <v>0</v>
          </cell>
          <cell r="AG21">
            <v>0</v>
          </cell>
          <cell r="AH21">
            <v>0</v>
          </cell>
          <cell r="AI21">
            <v>0</v>
          </cell>
          <cell r="AJ21">
            <v>0</v>
          </cell>
          <cell r="AK21">
            <v>111.04121000000001</v>
          </cell>
          <cell r="AL21">
            <v>0</v>
          </cell>
          <cell r="AM21">
            <v>0</v>
          </cell>
          <cell r="AN21">
            <v>0</v>
          </cell>
          <cell r="AO21">
            <v>35.310048000000002</v>
          </cell>
          <cell r="AP21">
            <v>0</v>
          </cell>
          <cell r="AQ21">
            <v>0</v>
          </cell>
          <cell r="AR21">
            <v>0</v>
          </cell>
          <cell r="AS21">
            <v>0</v>
          </cell>
          <cell r="AT21">
            <v>0</v>
          </cell>
          <cell r="AU21">
            <v>0</v>
          </cell>
          <cell r="AV21">
            <v>-1.8483121091944525</v>
          </cell>
          <cell r="AW21">
            <v>0</v>
          </cell>
          <cell r="AX21">
            <v>0</v>
          </cell>
          <cell r="AY21">
            <v>0</v>
          </cell>
          <cell r="AZ21">
            <v>0</v>
          </cell>
          <cell r="BA21">
            <v>0</v>
          </cell>
          <cell r="BB21">
            <v>0</v>
          </cell>
          <cell r="BC21">
            <v>0</v>
          </cell>
          <cell r="BD21">
            <v>109.19289789080555</v>
          </cell>
          <cell r="BE21">
            <v>109.19289789080555</v>
          </cell>
          <cell r="BF21">
            <v>109.19289789080555</v>
          </cell>
          <cell r="BG21">
            <v>109.19289789080555</v>
          </cell>
          <cell r="BH21">
            <v>0</v>
          </cell>
          <cell r="BI21">
            <v>0</v>
          </cell>
          <cell r="BJ21">
            <v>0</v>
          </cell>
          <cell r="BK21">
            <v>0</v>
          </cell>
          <cell r="BL21">
            <v>0</v>
          </cell>
          <cell r="BM21">
            <v>111.04121000000001</v>
          </cell>
          <cell r="BN21">
            <v>111.04121000000001</v>
          </cell>
          <cell r="BO21">
            <v>111.04121000000001</v>
          </cell>
          <cell r="BP21">
            <v>111.04121000000001</v>
          </cell>
          <cell r="BQ21">
            <v>0</v>
          </cell>
          <cell r="BR21">
            <v>0</v>
          </cell>
          <cell r="BS21">
            <v>0</v>
          </cell>
          <cell r="BT21">
            <v>0</v>
          </cell>
          <cell r="BU21">
            <v>0</v>
          </cell>
          <cell r="BV21">
            <v>-1.8483121091944525</v>
          </cell>
          <cell r="BW21">
            <v>-1.8483121091944525</v>
          </cell>
          <cell r="BX21">
            <v>-1.8483121091944525</v>
          </cell>
          <cell r="BY21">
            <v>-1.8483121091944525</v>
          </cell>
          <cell r="CC21">
            <v>0</v>
          </cell>
          <cell r="CD21">
            <v>0</v>
          </cell>
          <cell r="CE21">
            <v>0</v>
          </cell>
          <cell r="CF21" t="str">
            <v xml:space="preserve">n.a. </v>
          </cell>
        </row>
        <row r="22">
          <cell r="L22">
            <v>52.645099999999999</v>
          </cell>
          <cell r="N22">
            <v>52.645099999999999</v>
          </cell>
          <cell r="Q22">
            <v>12.190499738249997</v>
          </cell>
          <cell r="R22">
            <v>10.12459340965</v>
          </cell>
          <cell r="S22">
            <v>8.0661434987099998</v>
          </cell>
          <cell r="T22">
            <v>11.26848938571</v>
          </cell>
          <cell r="U22">
            <v>7.2195980356000007</v>
          </cell>
          <cell r="V22">
            <v>7.8774558767399991</v>
          </cell>
          <cell r="W22">
            <v>7.9224979344999999</v>
          </cell>
          <cell r="X22">
            <v>6.4590816672500004</v>
          </cell>
          <cell r="Y22">
            <v>6.0332625985000004</v>
          </cell>
          <cell r="Z22">
            <v>7.6449179077245635</v>
          </cell>
          <cell r="AA22">
            <v>126.43632401724457</v>
          </cell>
          <cell r="AB22">
            <v>4.8919455424211347E-2</v>
          </cell>
          <cell r="AC22" t="str">
            <v xml:space="preserve"> </v>
          </cell>
          <cell r="AD22">
            <v>4.8919455424211347E-2</v>
          </cell>
          <cell r="AE22">
            <v>7.19886910883322</v>
          </cell>
          <cell r="AF22">
            <v>6.8000000000000007</v>
          </cell>
          <cell r="AG22">
            <v>9.3000000000000007</v>
          </cell>
          <cell r="AH22">
            <v>4.1309439877914071</v>
          </cell>
          <cell r="AI22">
            <v>3.5154970922751296</v>
          </cell>
          <cell r="AJ22">
            <v>1.9306020493258464</v>
          </cell>
          <cell r="AK22">
            <v>4.1727335166840263</v>
          </cell>
          <cell r="AL22">
            <v>2.6006972329850533</v>
          </cell>
          <cell r="AM22">
            <v>0.97611679488120406</v>
          </cell>
          <cell r="AN22">
            <v>7.0687834596158625</v>
          </cell>
          <cell r="AO22">
            <v>6.0323861983518672</v>
          </cell>
          <cell r="AP22">
            <v>5.5436499708567784</v>
          </cell>
          <cell r="AQ22">
            <v>22.087264884919996</v>
          </cell>
          <cell r="AR22">
            <v>2.8904997382499964</v>
          </cell>
          <cell r="AS22">
            <v>5.993649421858593</v>
          </cell>
          <cell r="AT22">
            <v>4.5506464064348702</v>
          </cell>
          <cell r="AU22">
            <v>9.3378873363841528</v>
          </cell>
          <cell r="AV22">
            <v>3.0468645189159744</v>
          </cell>
          <cell r="AW22">
            <v>5.2767586437549454</v>
          </cell>
          <cell r="AX22">
            <v>6.9463811396187962</v>
          </cell>
          <cell r="AY22">
            <v>41.629783964609999</v>
          </cell>
          <cell r="AZ22">
            <v>53.820283702859996</v>
          </cell>
          <cell r="BA22">
            <v>63.94487711251</v>
          </cell>
          <cell r="BB22">
            <v>72.011020611220005</v>
          </cell>
          <cell r="BC22">
            <v>83.279509996930003</v>
          </cell>
          <cell r="BD22">
            <v>90.499108032530003</v>
          </cell>
          <cell r="BE22">
            <v>98.376563909270004</v>
          </cell>
          <cell r="BF22">
            <v>106.29906184377</v>
          </cell>
          <cell r="BG22">
            <v>112.75814351102001</v>
          </cell>
          <cell r="BI22">
            <v>23.298869108833223</v>
          </cell>
          <cell r="BJ22">
            <v>27.429813096624631</v>
          </cell>
          <cell r="BK22">
            <v>30.945310188899761</v>
          </cell>
          <cell r="BL22">
            <v>32.875912238225609</v>
          </cell>
          <cell r="BM22">
            <v>37.048645754909636</v>
          </cell>
          <cell r="BN22">
            <v>39.649342987894691</v>
          </cell>
          <cell r="BO22">
            <v>40.625459782775899</v>
          </cell>
          <cell r="BP22">
            <v>47.694243242391764</v>
          </cell>
          <cell r="BQ22">
            <v>41.629783964609999</v>
          </cell>
          <cell r="BR22">
            <v>30.521414594026773</v>
          </cell>
          <cell r="BS22">
            <v>36.515064015885372</v>
          </cell>
          <cell r="BT22">
            <v>41.065710422320244</v>
          </cell>
          <cell r="BU22">
            <v>50.403597758704393</v>
          </cell>
          <cell r="BV22">
            <v>53.450462277620368</v>
          </cell>
          <cell r="BW22">
            <v>58.727220921375313</v>
          </cell>
          <cell r="BX22">
            <v>65.673602060994114</v>
          </cell>
          <cell r="BY22">
            <v>65.063900268628245</v>
          </cell>
          <cell r="BZ22">
            <v>7.6999999999999957</v>
          </cell>
          <cell r="CA22">
            <v>5.6</v>
          </cell>
          <cell r="CB22">
            <v>5.8979999999999997</v>
          </cell>
          <cell r="CC22">
            <v>53.820283702859996</v>
          </cell>
          <cell r="CD22">
            <v>19.197999999999993</v>
          </cell>
          <cell r="CE22">
            <v>34.622283702860003</v>
          </cell>
          <cell r="CF22">
            <v>180.34318003364942</v>
          </cell>
        </row>
        <row r="23">
          <cell r="L23">
            <v>1674.3179556702951</v>
          </cell>
          <cell r="M23">
            <v>8.8000000000000007</v>
          </cell>
          <cell r="N23">
            <v>1683.117955670295</v>
          </cell>
          <cell r="Q23">
            <v>163.61824812751036</v>
          </cell>
          <cell r="R23">
            <v>61.612279365768785</v>
          </cell>
          <cell r="S23">
            <v>90.096186472955367</v>
          </cell>
          <cell r="T23">
            <v>160.4210803613822</v>
          </cell>
          <cell r="U23">
            <v>297.39152626585241</v>
          </cell>
          <cell r="V23">
            <v>186.98624629550562</v>
          </cell>
          <cell r="W23">
            <v>231.99092437548458</v>
          </cell>
          <cell r="X23">
            <v>65.708967842202497</v>
          </cell>
          <cell r="Y23">
            <v>158.71604268705073</v>
          </cell>
          <cell r="Z23">
            <v>89.273360399922467</v>
          </cell>
          <cell r="AA23">
            <v>1685.5098574418048</v>
          </cell>
          <cell r="AB23">
            <v>1.4198339210365529</v>
          </cell>
          <cell r="AC23" t="e">
            <v>#VALUE!</v>
          </cell>
          <cell r="AD23">
            <v>1.4280111532525248</v>
          </cell>
          <cell r="AE23">
            <v>43.358681283538402</v>
          </cell>
          <cell r="AF23">
            <v>54.703301943100755</v>
          </cell>
          <cell r="AG23">
            <v>206.42999999999998</v>
          </cell>
          <cell r="AH23">
            <v>70.698789840206189</v>
          </cell>
          <cell r="AI23">
            <v>59.375908959537576</v>
          </cell>
          <cell r="AJ23">
            <v>96.220930635838158</v>
          </cell>
          <cell r="AK23">
            <v>335.83759517341042</v>
          </cell>
          <cell r="AL23">
            <v>85.101789017341048</v>
          </cell>
          <cell r="AM23">
            <v>224.30134537572255</v>
          </cell>
          <cell r="AN23">
            <v>94.061628612716802</v>
          </cell>
          <cell r="AO23">
            <v>129.78339337572254</v>
          </cell>
          <cell r="AP23">
            <v>83.805314235128307</v>
          </cell>
          <cell r="AQ23">
            <v>-12.008406786217934</v>
          </cell>
          <cell r="AR23">
            <v>-50.777339729859634</v>
          </cell>
          <cell r="AS23">
            <v>-12.611102625827407</v>
          </cell>
          <cell r="AT23">
            <v>27.177377234257804</v>
          </cell>
          <cell r="AU23">
            <v>59.458325550864039</v>
          </cell>
          <cell r="AV23">
            <v>-38.446068907558015</v>
          </cell>
          <cell r="AW23">
            <v>101.88445727816458</v>
          </cell>
          <cell r="AX23">
            <v>7.6895789997620341</v>
          </cell>
          <cell r="AY23">
            <v>169.85889067554956</v>
          </cell>
          <cell r="AZ23">
            <v>325.51155094568986</v>
          </cell>
          <cell r="BA23">
            <v>383.59923816006869</v>
          </cell>
          <cell r="BB23">
            <v>470.15252435386401</v>
          </cell>
          <cell r="BC23">
            <v>625.83178054056623</v>
          </cell>
          <cell r="BD23">
            <v>811.30850955592302</v>
          </cell>
          <cell r="BE23">
            <v>1104.3753511195941</v>
          </cell>
          <cell r="BF23">
            <v>1327.9476802744889</v>
          </cell>
          <cell r="BG23">
            <v>1393.6566481166917</v>
          </cell>
          <cell r="BH23">
            <v>98.061983226639157</v>
          </cell>
          <cell r="BI23">
            <v>304.49198322663915</v>
          </cell>
          <cell r="BJ23">
            <v>375.19077306684534</v>
          </cell>
          <cell r="BK23">
            <v>434.56668202638292</v>
          </cell>
          <cell r="BL23">
            <v>530.78761266222102</v>
          </cell>
          <cell r="BM23">
            <v>866.62520783563139</v>
          </cell>
          <cell r="BN23">
            <v>951.72699685297243</v>
          </cell>
          <cell r="BO23">
            <v>1176.0283422286952</v>
          </cell>
          <cell r="BP23">
            <v>1270.089970841412</v>
          </cell>
          <cell r="BQ23">
            <v>71.79690744891036</v>
          </cell>
          <cell r="BR23">
            <v>21.019567719050727</v>
          </cell>
          <cell r="BS23">
            <v>8.4084650932233131</v>
          </cell>
          <cell r="BT23">
            <v>35.585842327481132</v>
          </cell>
          <cell r="BU23">
            <v>95.044167878345149</v>
          </cell>
          <cell r="BV23">
            <v>53.876199611097185</v>
          </cell>
          <cell r="BW23">
            <v>152.64835426662171</v>
          </cell>
          <cell r="BX23">
            <v>151.91933804579378</v>
          </cell>
          <cell r="BY23">
            <v>123.5666772752795</v>
          </cell>
          <cell r="BZ23">
            <v>87.848982000000007</v>
          </cell>
          <cell r="CA23">
            <v>68.755261813999994</v>
          </cell>
          <cell r="CB23">
            <v>256.76741800000002</v>
          </cell>
          <cell r="CC23">
            <v>325.51155094568986</v>
          </cell>
          <cell r="CD23">
            <v>413.37166181400005</v>
          </cell>
          <cell r="CE23">
            <v>-87.860110868310187</v>
          </cell>
          <cell r="CF23">
            <v>-21.254507501252849</v>
          </cell>
        </row>
        <row r="24">
          <cell r="L24">
            <v>493.00005823502755</v>
          </cell>
          <cell r="M24">
            <v>8.8000000000000007</v>
          </cell>
          <cell r="N24">
            <v>501.80005823502756</v>
          </cell>
          <cell r="Q24">
            <v>20.389989183469996</v>
          </cell>
          <cell r="R24">
            <v>23.18330702766</v>
          </cell>
          <cell r="S24">
            <v>26.06416653558</v>
          </cell>
          <cell r="T24">
            <v>47.061405926010011</v>
          </cell>
          <cell r="U24">
            <v>30.953203019040004</v>
          </cell>
          <cell r="V24">
            <v>36.708243836569999</v>
          </cell>
          <cell r="W24">
            <v>24.578930537091001</v>
          </cell>
          <cell r="X24">
            <v>18.250467203880003</v>
          </cell>
          <cell r="Y24">
            <v>20.02734643026</v>
          </cell>
          <cell r="Z24">
            <v>54.986501595973827</v>
          </cell>
          <cell r="AA24">
            <v>364.86700234252476</v>
          </cell>
          <cell r="AB24">
            <v>0.45811090439493946</v>
          </cell>
          <cell r="AC24">
            <v>8.1772322159718545E-3</v>
          </cell>
          <cell r="AD24">
            <v>0.46628813661091134</v>
          </cell>
          <cell r="AE24">
            <v>27.7</v>
          </cell>
          <cell r="AF24">
            <v>36</v>
          </cell>
          <cell r="AG24">
            <v>32.700000000000003</v>
          </cell>
          <cell r="AH24">
            <v>24.7</v>
          </cell>
          <cell r="AI24">
            <v>31.9</v>
          </cell>
          <cell r="AJ24">
            <v>52.1</v>
          </cell>
          <cell r="AK24">
            <v>39</v>
          </cell>
          <cell r="AL24">
            <v>43.2</v>
          </cell>
          <cell r="AM24">
            <v>43.2</v>
          </cell>
          <cell r="AN24">
            <v>43.2</v>
          </cell>
          <cell r="AO24">
            <v>43.2</v>
          </cell>
          <cell r="AP24">
            <v>10.564640287859877</v>
          </cell>
          <cell r="AQ24">
            <v>-11.601199240870002</v>
          </cell>
          <cell r="AR24">
            <v>-12.310010816530006</v>
          </cell>
          <cell r="AS24">
            <v>-1.5166929723399996</v>
          </cell>
          <cell r="AT24">
            <v>-5.8358334644199985</v>
          </cell>
          <cell r="AU24">
            <v>-5.0385940739899908</v>
          </cell>
          <cell r="AV24">
            <v>-8.0467969809599964</v>
          </cell>
          <cell r="AW24">
            <v>-6.4917561634300043</v>
          </cell>
          <cell r="AX24">
            <v>-18.621069462909002</v>
          </cell>
          <cell r="AY24">
            <v>62.663441046989874</v>
          </cell>
          <cell r="AZ24">
            <v>83.053430230459867</v>
          </cell>
          <cell r="BA24">
            <v>106.23673725811986</v>
          </cell>
          <cell r="BB24">
            <v>132.30090379369986</v>
          </cell>
          <cell r="BC24">
            <v>179.36230971970986</v>
          </cell>
          <cell r="BD24">
            <v>210.31551273874987</v>
          </cell>
          <cell r="BE24">
            <v>247.02375657531988</v>
          </cell>
          <cell r="BF24">
            <v>271.60268711241088</v>
          </cell>
          <cell r="BG24">
            <v>289.8531543162909</v>
          </cell>
          <cell r="BH24">
            <v>63.7</v>
          </cell>
          <cell r="BI24">
            <v>96.4</v>
          </cell>
          <cell r="BJ24">
            <v>121.10000000000001</v>
          </cell>
          <cell r="BK24">
            <v>153</v>
          </cell>
          <cell r="BL24">
            <v>205.1</v>
          </cell>
          <cell r="BM24">
            <v>244.1</v>
          </cell>
          <cell r="BN24">
            <v>287.3</v>
          </cell>
          <cell r="BO24">
            <v>330.5</v>
          </cell>
          <cell r="BP24">
            <v>373.7</v>
          </cell>
          <cell r="BQ24">
            <v>-1.0365589530101289</v>
          </cell>
          <cell r="BR24">
            <v>-13.346569769540139</v>
          </cell>
          <cell r="BS24">
            <v>-14.863262741880149</v>
          </cell>
          <cell r="BT24">
            <v>-20.69909620630014</v>
          </cell>
          <cell r="BU24">
            <v>-25.737690280290138</v>
          </cell>
          <cell r="BV24">
            <v>-33.784487261250121</v>
          </cell>
          <cell r="BW24">
            <v>-40.276243424680132</v>
          </cell>
          <cell r="BX24">
            <v>-58.897312887589123</v>
          </cell>
          <cell r="BY24">
            <v>-83.846845683709091</v>
          </cell>
          <cell r="BZ24">
            <v>25.247000000000003</v>
          </cell>
          <cell r="CA24">
            <v>20.698</v>
          </cell>
          <cell r="CB24">
            <v>19.547000000000001</v>
          </cell>
          <cell r="CC24">
            <v>83.053430230459867</v>
          </cell>
          <cell r="CD24">
            <v>65.492000000000004</v>
          </cell>
          <cell r="CE24">
            <v>17.561430230459862</v>
          </cell>
          <cell r="CF24">
            <v>26.814618931258561</v>
          </cell>
        </row>
        <row r="25">
          <cell r="L25">
            <v>74.080139435267796</v>
          </cell>
          <cell r="N25">
            <v>74.080139435267796</v>
          </cell>
          <cell r="Q25">
            <v>20.419145816216478</v>
          </cell>
          <cell r="R25">
            <v>18.153312371182583</v>
          </cell>
          <cell r="S25">
            <v>17.05947118514537</v>
          </cell>
          <cell r="T25">
            <v>12.247566229500725</v>
          </cell>
          <cell r="U25">
            <v>25.380658931673061</v>
          </cell>
          <cell r="V25">
            <v>21.110588443768986</v>
          </cell>
          <cell r="W25">
            <v>19.332088271396032</v>
          </cell>
          <cell r="X25">
            <v>22.45435902849901</v>
          </cell>
          <cell r="Y25">
            <v>36.47583390597061</v>
          </cell>
          <cell r="Z25">
            <v>17.618997905190007</v>
          </cell>
          <cell r="AA25">
            <v>225.48435435511669</v>
          </cell>
          <cell r="AB25">
            <v>6.8837557131108951E-2</v>
          </cell>
          <cell r="AC25" t="str">
            <v xml:space="preserve"> </v>
          </cell>
          <cell r="AD25">
            <v>6.8837557131108951E-2</v>
          </cell>
          <cell r="AE25">
            <v>2</v>
          </cell>
          <cell r="AF25">
            <v>4.0999999999999996</v>
          </cell>
          <cell r="AG25">
            <v>5</v>
          </cell>
          <cell r="AH25">
            <v>22</v>
          </cell>
          <cell r="AI25">
            <v>10.4</v>
          </cell>
          <cell r="AJ25">
            <v>11.8</v>
          </cell>
          <cell r="AK25">
            <v>23.4</v>
          </cell>
          <cell r="AL25">
            <v>7.2</v>
          </cell>
          <cell r="AM25">
            <v>7.2</v>
          </cell>
          <cell r="AN25">
            <v>7.2</v>
          </cell>
          <cell r="AO25">
            <v>7.2</v>
          </cell>
          <cell r="AP25">
            <v>6.741418895517878</v>
          </cell>
          <cell r="AQ25">
            <v>2.3909133710559747</v>
          </cell>
          <cell r="AR25">
            <v>15.419145816216478</v>
          </cell>
          <cell r="AS25">
            <v>-3.846687628817417</v>
          </cell>
          <cell r="AT25">
            <v>6.6594711851453692</v>
          </cell>
          <cell r="AU25">
            <v>0.44756622950072433</v>
          </cell>
          <cell r="AV25">
            <v>1.9806589316730623</v>
          </cell>
          <cell r="AW25">
            <v>13.910588443768987</v>
          </cell>
          <cell r="AX25">
            <v>12.132088271396032</v>
          </cell>
          <cell r="AY25">
            <v>15.232332266573852</v>
          </cell>
          <cell r="AZ25">
            <v>35.651478082790334</v>
          </cell>
          <cell r="BA25">
            <v>53.804790453972913</v>
          </cell>
          <cell r="BB25">
            <v>70.864261639118283</v>
          </cell>
          <cell r="BC25">
            <v>83.111827868619002</v>
          </cell>
          <cell r="BD25">
            <v>108.49248680029206</v>
          </cell>
          <cell r="BE25">
            <v>129.60307524406105</v>
          </cell>
          <cell r="BF25">
            <v>148.93516351545708</v>
          </cell>
          <cell r="BG25">
            <v>171.38952254395608</v>
          </cell>
          <cell r="BH25">
            <v>6.1</v>
          </cell>
          <cell r="BI25">
            <v>11.1</v>
          </cell>
          <cell r="BJ25">
            <v>33.1</v>
          </cell>
          <cell r="BK25">
            <v>43.5</v>
          </cell>
          <cell r="BL25">
            <v>55.3</v>
          </cell>
          <cell r="BM25">
            <v>78.699999999999989</v>
          </cell>
          <cell r="BN25">
            <v>85.899999999999991</v>
          </cell>
          <cell r="BO25">
            <v>93.1</v>
          </cell>
          <cell r="BP25">
            <v>100.3</v>
          </cell>
          <cell r="BQ25">
            <v>9.1323322665738527</v>
          </cell>
          <cell r="BR25">
            <v>24.551478082790332</v>
          </cell>
          <cell r="BS25">
            <v>20.704790453972912</v>
          </cell>
          <cell r="BT25">
            <v>27.364261639118283</v>
          </cell>
          <cell r="BU25">
            <v>27.811827868619005</v>
          </cell>
          <cell r="BV25">
            <v>29.792486800292068</v>
          </cell>
          <cell r="BW25">
            <v>43.703075244061054</v>
          </cell>
          <cell r="BX25">
            <v>55.835163515457083</v>
          </cell>
          <cell r="BY25">
            <v>71.089522543956079</v>
          </cell>
          <cell r="BZ25">
            <v>23.351859999999999</v>
          </cell>
          <cell r="CA25">
            <v>20.5769068</v>
          </cell>
          <cell r="CB25">
            <v>29.963000000000001</v>
          </cell>
          <cell r="CC25">
            <v>35.651478082790334</v>
          </cell>
          <cell r="CD25">
            <v>73.891766799999999</v>
          </cell>
          <cell r="CE25">
            <v>-38.240288717209665</v>
          </cell>
          <cell r="CF25">
            <v>-51.751758515550428</v>
          </cell>
        </row>
        <row r="26">
          <cell r="L26">
            <v>10.8</v>
          </cell>
          <cell r="N26">
            <v>10.8</v>
          </cell>
          <cell r="Q26">
            <v>7.4463383106399998</v>
          </cell>
          <cell r="R26">
            <v>8.1457029190000002E-2</v>
          </cell>
          <cell r="S26">
            <v>0</v>
          </cell>
          <cell r="T26">
            <v>0</v>
          </cell>
          <cell r="U26">
            <v>9.3261672939999998E-2</v>
          </cell>
          <cell r="V26">
            <v>0.87509684561000001</v>
          </cell>
          <cell r="W26">
            <v>6.2785879759299998</v>
          </cell>
          <cell r="X26">
            <v>0</v>
          </cell>
          <cell r="Y26">
            <v>0</v>
          </cell>
          <cell r="Z26">
            <v>0</v>
          </cell>
          <cell r="AA26">
            <v>15.571623193810002</v>
          </cell>
          <cell r="AB26">
            <v>1.0035694083238185E-2</v>
          </cell>
          <cell r="AC26" t="str">
            <v xml:space="preserve"> </v>
          </cell>
          <cell r="AD26">
            <v>1.0035694083238185E-2</v>
          </cell>
          <cell r="AE26">
            <v>1.5389999999999999</v>
          </cell>
          <cell r="AF26">
            <v>2.1778</v>
          </cell>
          <cell r="AG26">
            <v>19.13</v>
          </cell>
          <cell r="AH26">
            <v>1.2230000000000001</v>
          </cell>
          <cell r="AI26">
            <v>3.2370000000000001</v>
          </cell>
          <cell r="AJ26">
            <v>2</v>
          </cell>
          <cell r="AK26">
            <v>3.1</v>
          </cell>
          <cell r="AL26">
            <v>3.5</v>
          </cell>
          <cell r="AM26">
            <v>3.5</v>
          </cell>
          <cell r="AN26">
            <v>3.5</v>
          </cell>
          <cell r="AO26">
            <v>3.5</v>
          </cell>
          <cell r="AP26">
            <v>-0.74211864049999998</v>
          </cell>
          <cell r="AQ26">
            <v>-2.1778</v>
          </cell>
          <cell r="AR26">
            <v>-11.683661689359999</v>
          </cell>
          <cell r="AS26">
            <v>-1.14154297081</v>
          </cell>
          <cell r="AT26">
            <v>-3.2370000000000001</v>
          </cell>
          <cell r="AU26">
            <v>-2</v>
          </cell>
          <cell r="AV26">
            <v>-3.0067383270599999</v>
          </cell>
          <cell r="AW26">
            <v>-2.6249031543900001</v>
          </cell>
          <cell r="AX26">
            <v>2.7785879759299998</v>
          </cell>
          <cell r="AY26">
            <v>0.79688135949999994</v>
          </cell>
          <cell r="AZ26">
            <v>8.2432196701400002</v>
          </cell>
          <cell r="BA26">
            <v>8.3246766993300003</v>
          </cell>
          <cell r="BB26">
            <v>8.3246766993300003</v>
          </cell>
          <cell r="BC26">
            <v>8.3246766993300003</v>
          </cell>
          <cell r="BD26">
            <v>8.417938372270001</v>
          </cell>
          <cell r="BE26">
            <v>9.2930352178800018</v>
          </cell>
          <cell r="BF26">
            <v>15.571623193810002</v>
          </cell>
          <cell r="BG26">
            <v>15.571623193810002</v>
          </cell>
          <cell r="BH26">
            <v>3.7168000000000001</v>
          </cell>
          <cell r="BI26">
            <v>22.846799999999998</v>
          </cell>
          <cell r="BJ26">
            <v>24.069799999999997</v>
          </cell>
          <cell r="BK26">
            <v>27.306799999999996</v>
          </cell>
          <cell r="BL26">
            <v>29.306799999999996</v>
          </cell>
          <cell r="BM26">
            <v>32.406799999999997</v>
          </cell>
          <cell r="BN26">
            <v>35.906799999999997</v>
          </cell>
          <cell r="BO26">
            <v>39.406799999999997</v>
          </cell>
          <cell r="BP26">
            <v>42.906799999999997</v>
          </cell>
          <cell r="BQ26">
            <v>-2.9199186405000002</v>
          </cell>
          <cell r="BR26">
            <v>-14.603580329859998</v>
          </cell>
          <cell r="BS26">
            <v>-15.745123300669997</v>
          </cell>
          <cell r="BT26">
            <v>-18.982123300669997</v>
          </cell>
          <cell r="BU26">
            <v>-20.982123300669997</v>
          </cell>
          <cell r="BV26">
            <v>-23.988861627729996</v>
          </cell>
          <cell r="BW26">
            <v>-26.613764782119993</v>
          </cell>
          <cell r="BX26">
            <v>-23.835176806189995</v>
          </cell>
          <cell r="BY26">
            <v>-27.335176806189995</v>
          </cell>
          <cell r="BZ26">
            <v>0.55522199999999999</v>
          </cell>
          <cell r="CA26">
            <v>0.17439501400000001</v>
          </cell>
          <cell r="CB26">
            <v>0.149418</v>
          </cell>
          <cell r="CC26">
            <v>8.2432196701400002</v>
          </cell>
          <cell r="CD26">
            <v>0.87903501400000006</v>
          </cell>
          <cell r="CE26">
            <v>7.36418465614</v>
          </cell>
          <cell r="CF26">
            <v>837.75782976262644</v>
          </cell>
        </row>
        <row r="27">
          <cell r="Q27">
            <v>7.9655878573700001</v>
          </cell>
          <cell r="R27">
            <v>3.5245921513900003</v>
          </cell>
          <cell r="S27">
            <v>3.5429002791599995</v>
          </cell>
          <cell r="T27">
            <v>4.7418241746799987</v>
          </cell>
          <cell r="U27">
            <v>2.7218993596900005</v>
          </cell>
          <cell r="V27">
            <v>3.1123026226399997</v>
          </cell>
          <cell r="W27">
            <v>8.4185952205899994</v>
          </cell>
          <cell r="X27">
            <v>0</v>
          </cell>
          <cell r="Y27">
            <v>0</v>
          </cell>
          <cell r="Z27">
            <v>0</v>
          </cell>
          <cell r="AA27">
            <v>43.863806238139993</v>
          </cell>
        </row>
        <row r="28">
          <cell r="L28">
            <v>186.15</v>
          </cell>
          <cell r="N28">
            <v>186.15</v>
          </cell>
          <cell r="Q28">
            <v>5.0113765807009782</v>
          </cell>
          <cell r="R28">
            <v>4.7818756766337636</v>
          </cell>
          <cell r="S28">
            <v>21.554095750260004</v>
          </cell>
          <cell r="T28">
            <v>5.9497288321294901</v>
          </cell>
          <cell r="U28">
            <v>3.9456540861499994</v>
          </cell>
          <cell r="V28">
            <v>21.941462904838779</v>
          </cell>
          <cell r="W28">
            <v>6.9551681920775339</v>
          </cell>
          <cell r="X28">
            <v>11.505704975772867</v>
          </cell>
          <cell r="Y28">
            <v>5.8337863561200001</v>
          </cell>
          <cell r="Z28">
            <v>7.3605258967185696</v>
          </cell>
          <cell r="AA28">
            <v>167.42776221485198</v>
          </cell>
          <cell r="AB28">
            <v>0.17297633829581371</v>
          </cell>
          <cell r="AC28" t="str">
            <v xml:space="preserve"> </v>
          </cell>
          <cell r="AD28">
            <v>0.17297633829581371</v>
          </cell>
          <cell r="AE28">
            <v>10.119681283538403</v>
          </cell>
          <cell r="AF28">
            <v>10.35904385061521</v>
          </cell>
          <cell r="AG28">
            <v>9.3999999999999986</v>
          </cell>
          <cell r="AH28">
            <v>7.7757898402061905</v>
          </cell>
          <cell r="AI28">
            <v>10.8</v>
          </cell>
          <cell r="AJ28">
            <v>24</v>
          </cell>
          <cell r="AK28">
            <v>5.2</v>
          </cell>
          <cell r="AL28">
            <v>29.5</v>
          </cell>
          <cell r="AM28">
            <v>29.5</v>
          </cell>
          <cell r="AN28">
            <v>29.5</v>
          </cell>
          <cell r="AO28">
            <v>29.5</v>
          </cell>
          <cell r="AP28">
            <v>53.538706444161605</v>
          </cell>
          <cell r="AQ28">
            <v>-1.4290486148652075</v>
          </cell>
          <cell r="AR28">
            <v>-4.3886234192990203</v>
          </cell>
          <cell r="AS28">
            <v>-2.9939141635724269</v>
          </cell>
          <cell r="AT28">
            <v>10.754095750260003</v>
          </cell>
          <cell r="AU28">
            <v>-18.050271167870509</v>
          </cell>
          <cell r="AV28">
            <v>-1.2543459138500008</v>
          </cell>
          <cell r="AW28">
            <v>-7.5585370951612205</v>
          </cell>
          <cell r="AX28">
            <v>-22.544831807922467</v>
          </cell>
          <cell r="AY28">
            <v>72.588382963450016</v>
          </cell>
          <cell r="AZ28">
            <v>77.599759544150999</v>
          </cell>
          <cell r="BA28">
            <v>82.381635220784759</v>
          </cell>
          <cell r="BB28">
            <v>103.93573097104476</v>
          </cell>
          <cell r="BC28">
            <v>109.88545980317426</v>
          </cell>
          <cell r="BD28">
            <v>113.83111388932426</v>
          </cell>
          <cell r="BE28">
            <v>135.77257679416303</v>
          </cell>
          <cell r="BF28">
            <v>142.72774498624057</v>
          </cell>
          <cell r="BG28">
            <v>154.23344996201342</v>
          </cell>
          <cell r="BH28">
            <v>20.478725134153613</v>
          </cell>
          <cell r="BI28">
            <v>29.878725134153612</v>
          </cell>
          <cell r="BJ28">
            <v>37.654514974359799</v>
          </cell>
          <cell r="BK28">
            <v>48.454514974359796</v>
          </cell>
          <cell r="BL28">
            <v>72.454514974359796</v>
          </cell>
          <cell r="BM28">
            <v>77.654514974359799</v>
          </cell>
          <cell r="BN28">
            <v>107.1545149743598</v>
          </cell>
          <cell r="BO28">
            <v>136.65451497435981</v>
          </cell>
          <cell r="BP28">
            <v>166.15451497435981</v>
          </cell>
          <cell r="BQ28">
            <v>52.109657829296403</v>
          </cell>
          <cell r="BR28">
            <v>47.721034409997387</v>
          </cell>
          <cell r="BS28">
            <v>44.72712024642496</v>
          </cell>
          <cell r="BT28">
            <v>55.481215996684966</v>
          </cell>
          <cell r="BU28">
            <v>37.430944828814461</v>
          </cell>
          <cell r="BV28">
            <v>36.176598914964458</v>
          </cell>
          <cell r="BW28">
            <v>28.618061819803231</v>
          </cell>
          <cell r="BX28">
            <v>6.073230011880753</v>
          </cell>
          <cell r="BY28">
            <v>-11.921065012346389</v>
          </cell>
          <cell r="BZ28">
            <v>32.994900000000001</v>
          </cell>
          <cell r="CA28">
            <v>16.900000000000002</v>
          </cell>
          <cell r="CB28">
            <v>8.8000000000000007</v>
          </cell>
          <cell r="CC28">
            <v>77.599759544150999</v>
          </cell>
          <cell r="CD28">
            <v>58.694900000000004</v>
          </cell>
          <cell r="CE28">
            <v>18.904859544150995</v>
          </cell>
          <cell r="CF28">
            <v>32.208691971791417</v>
          </cell>
        </row>
        <row r="29">
          <cell r="L29">
            <v>650.67629999999997</v>
          </cell>
          <cell r="M29">
            <v>0</v>
          </cell>
          <cell r="N29">
            <v>650.67629999999997</v>
          </cell>
          <cell r="Q29">
            <v>100</v>
          </cell>
          <cell r="R29">
            <v>0</v>
          </cell>
          <cell r="S29">
            <v>17.899999999999999</v>
          </cell>
          <cell r="T29">
            <v>88.812268683499994</v>
          </cell>
          <cell r="U29">
            <v>114.15</v>
          </cell>
          <cell r="V29">
            <v>98.247960756910004</v>
          </cell>
          <cell r="W29">
            <v>150.15</v>
          </cell>
          <cell r="X29">
            <v>0.5</v>
          </cell>
          <cell r="Y29">
            <v>58.708274347809997</v>
          </cell>
          <cell r="Z29">
            <v>0.14164135505006925</v>
          </cell>
          <cell r="AA29">
            <v>633.51014514327005</v>
          </cell>
          <cell r="AB29">
            <v>0.60462854574197344</v>
          </cell>
          <cell r="AC29" t="str">
            <v xml:space="preserve"> </v>
          </cell>
          <cell r="AD29">
            <v>0.60462854574197344</v>
          </cell>
          <cell r="AE29">
            <v>0</v>
          </cell>
          <cell r="AF29">
            <v>0</v>
          </cell>
          <cell r="AG29">
            <v>138.19999999999999</v>
          </cell>
          <cell r="AH29">
            <v>0</v>
          </cell>
          <cell r="AI29">
            <v>0</v>
          </cell>
          <cell r="AJ29">
            <v>0</v>
          </cell>
          <cell r="AK29">
            <v>139.078495</v>
          </cell>
          <cell r="AL29">
            <v>0</v>
          </cell>
          <cell r="AM29">
            <v>139.078</v>
          </cell>
          <cell r="AN29">
            <v>0</v>
          </cell>
          <cell r="AO29">
            <v>0</v>
          </cell>
          <cell r="AP29">
            <v>4.4000000000000004</v>
          </cell>
          <cell r="AQ29">
            <v>0.5</v>
          </cell>
          <cell r="AR29">
            <v>-38.199999999999989</v>
          </cell>
          <cell r="AS29">
            <v>0</v>
          </cell>
          <cell r="AT29">
            <v>17.899999999999999</v>
          </cell>
          <cell r="AU29">
            <v>88.812268683499994</v>
          </cell>
          <cell r="AV29">
            <v>-24.928494999999998</v>
          </cell>
          <cell r="AW29">
            <v>98.247960756910004</v>
          </cell>
          <cell r="AX29">
            <v>11.072000000000003</v>
          </cell>
          <cell r="AY29">
            <v>4.9000000000000004</v>
          </cell>
          <cell r="AZ29">
            <v>104.9</v>
          </cell>
          <cell r="BA29">
            <v>104.9</v>
          </cell>
          <cell r="BB29">
            <v>122.8</v>
          </cell>
          <cell r="BC29">
            <v>211.61226868349999</v>
          </cell>
          <cell r="BD29">
            <v>325.7622686835</v>
          </cell>
          <cell r="BE29">
            <v>424.01022944041</v>
          </cell>
          <cell r="BF29">
            <v>574.16022944041003</v>
          </cell>
          <cell r="BG29">
            <v>574.66022944041003</v>
          </cell>
          <cell r="BH29">
            <v>0</v>
          </cell>
          <cell r="BI29">
            <v>138.19999999999999</v>
          </cell>
          <cell r="BJ29">
            <v>138.19999999999999</v>
          </cell>
          <cell r="BK29">
            <v>138.19999999999999</v>
          </cell>
          <cell r="BL29">
            <v>138.19999999999999</v>
          </cell>
          <cell r="BM29">
            <v>277.27849500000002</v>
          </cell>
          <cell r="BN29">
            <v>277.27849500000002</v>
          </cell>
          <cell r="BO29">
            <v>416.356495</v>
          </cell>
          <cell r="BP29">
            <v>416.356495</v>
          </cell>
          <cell r="BQ29">
            <v>4.9000000000000004</v>
          </cell>
          <cell r="BR29">
            <v>-33.29999999999999</v>
          </cell>
          <cell r="BS29">
            <v>-33.29999999999999</v>
          </cell>
          <cell r="BT29">
            <v>-15.399999999999991</v>
          </cell>
          <cell r="BU29">
            <v>73.412268683500002</v>
          </cell>
          <cell r="BV29">
            <v>48.483773683500004</v>
          </cell>
          <cell r="BW29">
            <v>146.73173444041001</v>
          </cell>
          <cell r="BX29">
            <v>157.80373444041004</v>
          </cell>
          <cell r="BY29">
            <v>158.30373444041004</v>
          </cell>
          <cell r="BZ29">
            <v>0</v>
          </cell>
          <cell r="CA29">
            <v>8.5</v>
          </cell>
          <cell r="CB29">
            <v>189.3</v>
          </cell>
          <cell r="CC29">
            <v>104.9</v>
          </cell>
          <cell r="CD29">
            <v>197.8</v>
          </cell>
          <cell r="CE29">
            <v>-92.9</v>
          </cell>
          <cell r="CF29">
            <v>-46.96663296258847</v>
          </cell>
        </row>
        <row r="30">
          <cell r="G30" t="str">
            <v>Ecopetrol</v>
          </cell>
          <cell r="L30">
            <v>207</v>
          </cell>
          <cell r="N30">
            <v>207</v>
          </cell>
          <cell r="O30">
            <v>0</v>
          </cell>
          <cell r="P30">
            <v>0</v>
          </cell>
          <cell r="Q30">
            <v>0</v>
          </cell>
          <cell r="R30">
            <v>0</v>
          </cell>
          <cell r="S30">
            <v>0</v>
          </cell>
          <cell r="T30">
            <v>0</v>
          </cell>
          <cell r="U30">
            <v>103.5</v>
          </cell>
          <cell r="V30">
            <v>0</v>
          </cell>
          <cell r="W30">
            <v>0</v>
          </cell>
          <cell r="X30">
            <v>0</v>
          </cell>
          <cell r="Y30">
            <v>0</v>
          </cell>
          <cell r="Z30">
            <v>0</v>
          </cell>
          <cell r="AA30">
            <v>103.5</v>
          </cell>
          <cell r="AB30">
            <v>0.19235080326206519</v>
          </cell>
          <cell r="AC30" t="str">
            <v xml:space="preserve"> </v>
          </cell>
          <cell r="AD30">
            <v>0.19235080326206519</v>
          </cell>
          <cell r="AE30">
            <v>0</v>
          </cell>
          <cell r="AF30">
            <v>0</v>
          </cell>
          <cell r="AG30">
            <v>0</v>
          </cell>
          <cell r="AH30">
            <v>0</v>
          </cell>
          <cell r="AI30">
            <v>0</v>
          </cell>
          <cell r="AJ30">
            <v>0</v>
          </cell>
          <cell r="AK30">
            <v>139.078495</v>
          </cell>
          <cell r="AL30">
            <v>0</v>
          </cell>
          <cell r="AM30">
            <v>139.078</v>
          </cell>
          <cell r="AN30">
            <v>0</v>
          </cell>
          <cell r="AO30">
            <v>0</v>
          </cell>
          <cell r="AP30">
            <v>0</v>
          </cell>
          <cell r="AQ30">
            <v>0</v>
          </cell>
          <cell r="AR30">
            <v>0</v>
          </cell>
          <cell r="AS30">
            <v>0</v>
          </cell>
          <cell r="AT30">
            <v>0</v>
          </cell>
          <cell r="AU30">
            <v>0</v>
          </cell>
          <cell r="AV30">
            <v>-35.578495000000004</v>
          </cell>
          <cell r="AW30">
            <v>0</v>
          </cell>
          <cell r="AX30">
            <v>-139.078</v>
          </cell>
          <cell r="AY30">
            <v>0</v>
          </cell>
          <cell r="AZ30">
            <v>0</v>
          </cell>
          <cell r="BA30">
            <v>0</v>
          </cell>
          <cell r="BB30">
            <v>0</v>
          </cell>
          <cell r="BC30">
            <v>0</v>
          </cell>
          <cell r="BD30">
            <v>103.5</v>
          </cell>
          <cell r="BE30">
            <v>103.5</v>
          </cell>
          <cell r="BF30">
            <v>103.5</v>
          </cell>
          <cell r="BG30">
            <v>103.5</v>
          </cell>
          <cell r="BH30">
            <v>0</v>
          </cell>
          <cell r="BI30">
            <v>0</v>
          </cell>
          <cell r="BJ30">
            <v>0</v>
          </cell>
          <cell r="BK30">
            <v>0</v>
          </cell>
          <cell r="BL30">
            <v>0</v>
          </cell>
          <cell r="BM30">
            <v>139.078495</v>
          </cell>
          <cell r="BN30">
            <v>139.078495</v>
          </cell>
          <cell r="BO30">
            <v>278.15649500000001</v>
          </cell>
          <cell r="BP30">
            <v>278.15649500000001</v>
          </cell>
          <cell r="BQ30">
            <v>0</v>
          </cell>
          <cell r="BR30">
            <v>0</v>
          </cell>
          <cell r="BS30">
            <v>0</v>
          </cell>
          <cell r="BT30">
            <v>0</v>
          </cell>
          <cell r="BU30">
            <v>0</v>
          </cell>
          <cell r="BV30">
            <v>-35.578495000000004</v>
          </cell>
          <cell r="BW30">
            <v>-35.578495000000004</v>
          </cell>
          <cell r="BX30">
            <v>-174.65649500000001</v>
          </cell>
          <cell r="BY30">
            <v>-174.65649500000001</v>
          </cell>
          <cell r="CC30">
            <v>0</v>
          </cell>
          <cell r="CD30">
            <v>0</v>
          </cell>
          <cell r="CE30">
            <v>0</v>
          </cell>
          <cell r="CF30" t="str">
            <v xml:space="preserve">n.a. </v>
          </cell>
        </row>
        <row r="31">
          <cell r="G31" t="str">
            <v>Telecom</v>
          </cell>
          <cell r="L31">
            <v>40.799999999999997</v>
          </cell>
          <cell r="N31">
            <v>40.799999999999997</v>
          </cell>
          <cell r="O31">
            <v>0</v>
          </cell>
          <cell r="P31">
            <v>0</v>
          </cell>
          <cell r="Q31">
            <v>0</v>
          </cell>
          <cell r="R31">
            <v>0</v>
          </cell>
          <cell r="S31">
            <v>0</v>
          </cell>
          <cell r="T31">
            <v>0</v>
          </cell>
          <cell r="U31">
            <v>0</v>
          </cell>
          <cell r="V31">
            <v>0</v>
          </cell>
          <cell r="W31">
            <v>0</v>
          </cell>
          <cell r="X31">
            <v>0</v>
          </cell>
          <cell r="Y31">
            <v>0</v>
          </cell>
          <cell r="Z31">
            <v>0</v>
          </cell>
          <cell r="AA31">
            <v>0</v>
          </cell>
          <cell r="AB31">
            <v>3.7912622092233138E-2</v>
          </cell>
          <cell r="AC31" t="str">
            <v xml:space="preserve"> </v>
          </cell>
          <cell r="AD31">
            <v>3.7912622092233138E-2</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CC31">
            <v>0</v>
          </cell>
          <cell r="CD31">
            <v>0</v>
          </cell>
          <cell r="CE31">
            <v>0</v>
          </cell>
          <cell r="CF31" t="str">
            <v xml:space="preserve">n.a. </v>
          </cell>
        </row>
        <row r="32">
          <cell r="G32" t="str">
            <v>Banco de la República</v>
          </cell>
          <cell r="L32">
            <v>99.999999999999986</v>
          </cell>
          <cell r="N32">
            <v>99.999999999999986</v>
          </cell>
          <cell r="O32">
            <v>0</v>
          </cell>
          <cell r="P32">
            <v>0</v>
          </cell>
          <cell r="Q32">
            <v>100</v>
          </cell>
          <cell r="R32">
            <v>0</v>
          </cell>
          <cell r="S32">
            <v>0</v>
          </cell>
          <cell r="T32">
            <v>0</v>
          </cell>
          <cell r="U32">
            <v>0</v>
          </cell>
          <cell r="V32">
            <v>0</v>
          </cell>
          <cell r="W32">
            <v>0</v>
          </cell>
          <cell r="X32">
            <v>0</v>
          </cell>
          <cell r="Y32">
            <v>0</v>
          </cell>
          <cell r="Z32">
            <v>0</v>
          </cell>
          <cell r="AA32">
            <v>100</v>
          </cell>
          <cell r="AB32">
            <v>9.2923093363316514E-2</v>
          </cell>
          <cell r="AC32" t="str">
            <v xml:space="preserve"> </v>
          </cell>
          <cell r="AD32">
            <v>9.2923093363316514E-2</v>
          </cell>
          <cell r="AE32">
            <v>0</v>
          </cell>
          <cell r="AF32">
            <v>0</v>
          </cell>
          <cell r="AG32">
            <v>138.19999999999999</v>
          </cell>
          <cell r="AH32">
            <v>0</v>
          </cell>
          <cell r="AI32">
            <v>0</v>
          </cell>
          <cell r="AJ32">
            <v>0</v>
          </cell>
          <cell r="AK32">
            <v>0</v>
          </cell>
          <cell r="AL32">
            <v>0</v>
          </cell>
          <cell r="AM32">
            <v>0</v>
          </cell>
          <cell r="AN32">
            <v>0</v>
          </cell>
          <cell r="AO32">
            <v>0</v>
          </cell>
          <cell r="AP32">
            <v>0</v>
          </cell>
          <cell r="AQ32">
            <v>0</v>
          </cell>
          <cell r="AR32">
            <v>-38.199999999999989</v>
          </cell>
          <cell r="AS32">
            <v>0</v>
          </cell>
          <cell r="AT32">
            <v>0</v>
          </cell>
          <cell r="AU32">
            <v>0</v>
          </cell>
          <cell r="AV32">
            <v>0</v>
          </cell>
          <cell r="AW32">
            <v>0</v>
          </cell>
          <cell r="AX32">
            <v>0</v>
          </cell>
          <cell r="AY32">
            <v>0</v>
          </cell>
          <cell r="AZ32">
            <v>100</v>
          </cell>
          <cell r="BA32">
            <v>100</v>
          </cell>
          <cell r="BB32">
            <v>100</v>
          </cell>
          <cell r="BC32">
            <v>100</v>
          </cell>
          <cell r="BD32">
            <v>100</v>
          </cell>
          <cell r="BE32">
            <v>100</v>
          </cell>
          <cell r="BF32">
            <v>100</v>
          </cell>
          <cell r="BG32">
            <v>100</v>
          </cell>
          <cell r="BH32">
            <v>0</v>
          </cell>
          <cell r="BI32">
            <v>138.19999999999999</v>
          </cell>
          <cell r="BJ32">
            <v>138.19999999999999</v>
          </cell>
          <cell r="BK32">
            <v>138.19999999999999</v>
          </cell>
          <cell r="BL32">
            <v>138.19999999999999</v>
          </cell>
          <cell r="BM32">
            <v>138.19999999999999</v>
          </cell>
          <cell r="BN32">
            <v>138.19999999999999</v>
          </cell>
          <cell r="BO32">
            <v>138.19999999999999</v>
          </cell>
          <cell r="BP32">
            <v>138.19999999999999</v>
          </cell>
          <cell r="BQ32">
            <v>0</v>
          </cell>
          <cell r="BR32">
            <v>-38.199999999999989</v>
          </cell>
          <cell r="BS32">
            <v>-38.199999999999989</v>
          </cell>
          <cell r="BT32">
            <v>-38.199999999999989</v>
          </cell>
          <cell r="BU32">
            <v>-38.199999999999989</v>
          </cell>
          <cell r="BV32">
            <v>-38.199999999999989</v>
          </cell>
          <cell r="BW32">
            <v>-38.199999999999989</v>
          </cell>
          <cell r="BX32">
            <v>-38.199999999999989</v>
          </cell>
          <cell r="BY32">
            <v>-38.199999999999989</v>
          </cell>
          <cell r="CB32">
            <v>189.3</v>
          </cell>
          <cell r="CC32">
            <v>100</v>
          </cell>
          <cell r="CD32">
            <v>189.3</v>
          </cell>
          <cell r="CE32">
            <v>-89.300000000000011</v>
          </cell>
          <cell r="CF32">
            <v>-47.173798203909143</v>
          </cell>
        </row>
        <row r="33">
          <cell r="G33" t="str">
            <v>Isagen</v>
          </cell>
          <cell r="L33">
            <v>175.30330000000001</v>
          </cell>
          <cell r="N33">
            <v>175.30330000000001</v>
          </cell>
          <cell r="O33">
            <v>0</v>
          </cell>
          <cell r="P33">
            <v>0</v>
          </cell>
          <cell r="Q33">
            <v>0</v>
          </cell>
          <cell r="R33">
            <v>0</v>
          </cell>
          <cell r="S33">
            <v>0</v>
          </cell>
          <cell r="T33">
            <v>0</v>
          </cell>
          <cell r="U33">
            <v>0</v>
          </cell>
          <cell r="V33">
            <v>0</v>
          </cell>
          <cell r="W33">
            <v>0</v>
          </cell>
          <cell r="X33">
            <v>0</v>
          </cell>
          <cell r="Y33">
            <v>0</v>
          </cell>
          <cell r="Z33">
            <v>0</v>
          </cell>
          <cell r="AA33">
            <v>0</v>
          </cell>
          <cell r="AB33">
            <v>0.16289724912797485</v>
          </cell>
          <cell r="AC33" t="str">
            <v xml:space="preserve"> </v>
          </cell>
          <cell r="AD33">
            <v>0.16289724912797485</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CC33">
            <v>0</v>
          </cell>
          <cell r="CD33">
            <v>0</v>
          </cell>
          <cell r="CE33">
            <v>0</v>
          </cell>
          <cell r="CF33" t="str">
            <v xml:space="preserve">n.a. </v>
          </cell>
        </row>
        <row r="34">
          <cell r="G34" t="str">
            <v xml:space="preserve">Resto  </v>
          </cell>
          <cell r="L34">
            <v>127.57299999999999</v>
          </cell>
          <cell r="N34">
            <v>127.57299999999999</v>
          </cell>
          <cell r="O34">
            <v>4.4000000000000004</v>
          </cell>
          <cell r="P34">
            <v>0.5</v>
          </cell>
          <cell r="Q34">
            <v>0</v>
          </cell>
          <cell r="R34">
            <v>0</v>
          </cell>
          <cell r="S34">
            <v>17.899999999999999</v>
          </cell>
          <cell r="T34">
            <v>88.812268683499994</v>
          </cell>
          <cell r="U34">
            <v>10.650000000000006</v>
          </cell>
          <cell r="V34">
            <v>98.247960756910004</v>
          </cell>
          <cell r="W34">
            <v>150.15</v>
          </cell>
          <cell r="X34">
            <v>0.5</v>
          </cell>
          <cell r="Y34">
            <v>58.708274347809997</v>
          </cell>
          <cell r="Z34">
            <v>0.14164135505006925</v>
          </cell>
          <cell r="AA34">
            <v>430.01014514327011</v>
          </cell>
          <cell r="AB34">
            <v>0.11854477789638378</v>
          </cell>
          <cell r="AC34" t="str">
            <v xml:space="preserve"> </v>
          </cell>
          <cell r="AD34">
            <v>0.11854477789638378</v>
          </cell>
          <cell r="AE34">
            <v>0</v>
          </cell>
          <cell r="AF34">
            <v>0</v>
          </cell>
          <cell r="AG34">
            <v>0</v>
          </cell>
          <cell r="AH34">
            <v>0</v>
          </cell>
          <cell r="AI34">
            <v>0</v>
          </cell>
          <cell r="AJ34">
            <v>0</v>
          </cell>
          <cell r="AK34">
            <v>0</v>
          </cell>
          <cell r="AL34">
            <v>0</v>
          </cell>
          <cell r="AM34">
            <v>0</v>
          </cell>
          <cell r="AN34">
            <v>0</v>
          </cell>
          <cell r="AO34">
            <v>0</v>
          </cell>
          <cell r="AP34">
            <v>4.4000000000000004</v>
          </cell>
          <cell r="AQ34">
            <v>0.5</v>
          </cell>
          <cell r="AR34">
            <v>0</v>
          </cell>
          <cell r="AS34">
            <v>0</v>
          </cell>
          <cell r="AT34">
            <v>17.899999999999999</v>
          </cell>
          <cell r="AU34">
            <v>88.812268683499994</v>
          </cell>
          <cell r="AV34">
            <v>10.650000000000006</v>
          </cell>
          <cell r="AW34">
            <v>98.247960756910004</v>
          </cell>
          <cell r="AX34">
            <v>150.15</v>
          </cell>
          <cell r="AY34">
            <v>4.9000000000000004</v>
          </cell>
          <cell r="AZ34">
            <v>4.9000000000000004</v>
          </cell>
          <cell r="BA34">
            <v>4.9000000000000004</v>
          </cell>
          <cell r="BB34">
            <v>22.799999999999997</v>
          </cell>
          <cell r="BC34">
            <v>111.61226868349999</v>
          </cell>
          <cell r="BD34">
            <v>122.2622686835</v>
          </cell>
          <cell r="BE34">
            <v>220.51022944041</v>
          </cell>
          <cell r="BF34">
            <v>370.66022944041003</v>
          </cell>
          <cell r="BG34">
            <v>371.16022944041003</v>
          </cell>
          <cell r="BH34">
            <v>0</v>
          </cell>
          <cell r="BI34">
            <v>0</v>
          </cell>
          <cell r="BJ34">
            <v>0</v>
          </cell>
          <cell r="BK34">
            <v>0</v>
          </cell>
          <cell r="BL34">
            <v>0</v>
          </cell>
          <cell r="BM34">
            <v>0</v>
          </cell>
          <cell r="BN34">
            <v>0</v>
          </cell>
          <cell r="BO34">
            <v>0</v>
          </cell>
          <cell r="BP34">
            <v>0</v>
          </cell>
          <cell r="BQ34">
            <v>4.9000000000000004</v>
          </cell>
          <cell r="BR34">
            <v>4.9000000000000004</v>
          </cell>
          <cell r="BS34">
            <v>4.9000000000000004</v>
          </cell>
          <cell r="BT34">
            <v>22.799999999999997</v>
          </cell>
          <cell r="BU34">
            <v>111.61226868349999</v>
          </cell>
          <cell r="BV34">
            <v>122.2622686835</v>
          </cell>
          <cell r="BW34">
            <v>220.51022944041</v>
          </cell>
          <cell r="BX34">
            <v>370.66022944041003</v>
          </cell>
          <cell r="BY34">
            <v>371.16022944041003</v>
          </cell>
          <cell r="CA34">
            <v>8.5</v>
          </cell>
          <cell r="CC34">
            <v>4.9000000000000004</v>
          </cell>
          <cell r="CD34">
            <v>8.5</v>
          </cell>
          <cell r="CE34">
            <v>-3.5999999999999996</v>
          </cell>
          <cell r="CF34">
            <v>-42.35294117647058</v>
          </cell>
        </row>
        <row r="35">
          <cell r="Q35">
            <v>0</v>
          </cell>
          <cell r="R35">
            <v>0</v>
          </cell>
          <cell r="S35">
            <v>0</v>
          </cell>
          <cell r="T35">
            <v>0</v>
          </cell>
          <cell r="U35">
            <v>109.19289789080555</v>
          </cell>
          <cell r="V35">
            <v>0</v>
          </cell>
          <cell r="W35">
            <v>0</v>
          </cell>
          <cell r="X35">
            <v>0</v>
          </cell>
          <cell r="Y35">
            <v>31.230465983199998</v>
          </cell>
          <cell r="Z35">
            <v>7.9070483567900007</v>
          </cell>
          <cell r="AA35">
            <v>148.33041223079556</v>
          </cell>
          <cell r="AE35">
            <v>0</v>
          </cell>
          <cell r="AF35">
            <v>0</v>
          </cell>
          <cell r="AG35">
            <v>0</v>
          </cell>
          <cell r="AH35">
            <v>0</v>
          </cell>
          <cell r="AI35">
            <v>0</v>
          </cell>
          <cell r="AJ35">
            <v>0</v>
          </cell>
          <cell r="AK35">
            <v>111.04121000000001</v>
          </cell>
          <cell r="AL35">
            <v>0</v>
          </cell>
          <cell r="AM35">
            <v>0</v>
          </cell>
          <cell r="AN35">
            <v>0</v>
          </cell>
          <cell r="AO35">
            <v>35.310048000000002</v>
          </cell>
          <cell r="AV35">
            <v>-1.8483121091944525</v>
          </cell>
          <cell r="AW35">
            <v>0</v>
          </cell>
          <cell r="AX35">
            <v>0</v>
          </cell>
          <cell r="AY35">
            <v>0</v>
          </cell>
          <cell r="AZ35">
            <v>0</v>
          </cell>
          <cell r="BA35">
            <v>0</v>
          </cell>
          <cell r="BB35">
            <v>0</v>
          </cell>
          <cell r="BC35">
            <v>0</v>
          </cell>
          <cell r="BD35">
            <v>109.19289789080555</v>
          </cell>
          <cell r="BE35">
            <v>109.19289789080555</v>
          </cell>
          <cell r="BF35">
            <v>109.19289789080555</v>
          </cell>
          <cell r="BG35">
            <v>109.19289789080555</v>
          </cell>
          <cell r="BH35">
            <v>0</v>
          </cell>
          <cell r="BI35">
            <v>0</v>
          </cell>
          <cell r="BJ35">
            <v>0</v>
          </cell>
          <cell r="BK35">
            <v>0</v>
          </cell>
          <cell r="BL35">
            <v>0</v>
          </cell>
          <cell r="BM35">
            <v>111.04121000000001</v>
          </cell>
          <cell r="BN35">
            <v>111.04121000000001</v>
          </cell>
          <cell r="BO35">
            <v>111.04121000000001</v>
          </cell>
          <cell r="BP35">
            <v>111.04121000000001</v>
          </cell>
          <cell r="BQ35">
            <v>0</v>
          </cell>
          <cell r="BR35">
            <v>0</v>
          </cell>
          <cell r="BS35">
            <v>0</v>
          </cell>
          <cell r="BT35">
            <v>0</v>
          </cell>
          <cell r="BU35">
            <v>0</v>
          </cell>
          <cell r="BV35">
            <v>-1.8483121091944525</v>
          </cell>
          <cell r="BW35">
            <v>-1.8483121091944525</v>
          </cell>
          <cell r="BX35">
            <v>-1.8483121091944525</v>
          </cell>
          <cell r="BY35">
            <v>-1.8483121091944525</v>
          </cell>
        </row>
        <row r="36">
          <cell r="AA36">
            <v>0</v>
          </cell>
        </row>
        <row r="37">
          <cell r="L37">
            <v>113.2602</v>
          </cell>
          <cell r="M37">
            <v>0</v>
          </cell>
          <cell r="N37">
            <v>113.2602</v>
          </cell>
          <cell r="Q37">
            <v>2.3858103791129004</v>
          </cell>
          <cell r="R37">
            <v>11.887735109712438</v>
          </cell>
          <cell r="S37">
            <v>3.9755527228100003</v>
          </cell>
          <cell r="T37">
            <v>1.608286515561961</v>
          </cell>
          <cell r="U37">
            <v>10.953951305553801</v>
          </cell>
          <cell r="V37">
            <v>4.9905908851678502</v>
          </cell>
          <cell r="W37">
            <v>16.277554178399999</v>
          </cell>
          <cell r="X37">
            <v>12.998436634050623</v>
          </cell>
          <cell r="Y37">
            <v>6.4403356636901039</v>
          </cell>
          <cell r="Z37">
            <v>1.2586452902</v>
          </cell>
          <cell r="AA37">
            <v>86.454751723295459</v>
          </cell>
          <cell r="AB37">
            <v>0.10524488138947902</v>
          </cell>
          <cell r="AC37" t="str">
            <v xml:space="preserve"> </v>
          </cell>
          <cell r="AD37">
            <v>0.10524488138947902</v>
          </cell>
          <cell r="AE37">
            <v>2</v>
          </cell>
          <cell r="AF37">
            <v>2.0664580924855489</v>
          </cell>
          <cell r="AG37">
            <v>2</v>
          </cell>
          <cell r="AH37">
            <v>15</v>
          </cell>
          <cell r="AI37">
            <v>3.03890895953757</v>
          </cell>
          <cell r="AJ37">
            <v>6.320930635838149</v>
          </cell>
          <cell r="AK37">
            <v>15.0178901734104</v>
          </cell>
          <cell r="AL37">
            <v>1.7017890173410399</v>
          </cell>
          <cell r="AM37">
            <v>1.8233453757225431</v>
          </cell>
          <cell r="AN37">
            <v>10.6616286127168</v>
          </cell>
          <cell r="AO37">
            <v>11.073345375722543</v>
          </cell>
          <cell r="AP37">
            <v>9.3026672480889339</v>
          </cell>
          <cell r="AQ37">
            <v>0.30872769846130099</v>
          </cell>
          <cell r="AR37">
            <v>0.38581037911290039</v>
          </cell>
          <cell r="AS37">
            <v>-3.1122648902875625</v>
          </cell>
          <cell r="AT37">
            <v>0.93664376327243026</v>
          </cell>
          <cell r="AU37">
            <v>-4.7126441202761882</v>
          </cell>
          <cell r="AV37">
            <v>-4.0639388678565993</v>
          </cell>
          <cell r="AW37">
            <v>3.2888018678268103</v>
          </cell>
          <cell r="AX37">
            <v>14.454208802677456</v>
          </cell>
          <cell r="AY37">
            <v>13.677853039035783</v>
          </cell>
          <cell r="AZ37">
            <v>16.063663418148685</v>
          </cell>
          <cell r="BA37">
            <v>27.951398527861123</v>
          </cell>
          <cell r="BB37">
            <v>31.926951250671124</v>
          </cell>
          <cell r="BC37">
            <v>33.535237766233088</v>
          </cell>
          <cell r="BD37">
            <v>44.489189071786889</v>
          </cell>
          <cell r="BE37">
            <v>49.479779956954737</v>
          </cell>
          <cell r="BF37">
            <v>65.757334135354739</v>
          </cell>
          <cell r="BG37">
            <v>78.755770769405359</v>
          </cell>
          <cell r="BH37">
            <v>4.0664580924855489</v>
          </cell>
          <cell r="BI37">
            <v>6.0664580924855489</v>
          </cell>
          <cell r="BJ37">
            <v>21.066458092485547</v>
          </cell>
          <cell r="BK37">
            <v>24.105367052023116</v>
          </cell>
          <cell r="BL37">
            <v>30.426297687861265</v>
          </cell>
          <cell r="BM37">
            <v>45.444187861271665</v>
          </cell>
          <cell r="BN37">
            <v>47.145976878612707</v>
          </cell>
          <cell r="BO37">
            <v>48.969322254335253</v>
          </cell>
          <cell r="BP37">
            <v>59.63095086705205</v>
          </cell>
          <cell r="BQ37">
            <v>9.6113949465502344</v>
          </cell>
          <cell r="BR37">
            <v>9.9972053256631366</v>
          </cell>
          <cell r="BS37">
            <v>6.8849404353755759</v>
          </cell>
          <cell r="BT37">
            <v>7.8215841986480079</v>
          </cell>
          <cell r="BU37">
            <v>3.1089400783718233</v>
          </cell>
          <cell r="BV37">
            <v>-0.95499878948477601</v>
          </cell>
          <cell r="BW37">
            <v>2.3338030783420294</v>
          </cell>
          <cell r="BX37">
            <v>16.788011881019486</v>
          </cell>
          <cell r="BY37">
            <v>19.124819902353309</v>
          </cell>
          <cell r="BZ37">
            <v>5.7</v>
          </cell>
          <cell r="CA37">
            <v>1.9059599999999999</v>
          </cell>
          <cell r="CB37">
            <v>9.0079999999999991</v>
          </cell>
          <cell r="CC37">
            <v>16.063663418148685</v>
          </cell>
          <cell r="CD37">
            <v>16.613959999999999</v>
          </cell>
          <cell r="CE37">
            <v>-0.55029658185131325</v>
          </cell>
          <cell r="CF37">
            <v>-3.312254163675088</v>
          </cell>
        </row>
        <row r="38">
          <cell r="AX38">
            <v>0</v>
          </cell>
        </row>
        <row r="39">
          <cell r="L39">
            <v>16373.281155494238</v>
          </cell>
          <cell r="M39">
            <v>135.69999999999999</v>
          </cell>
          <cell r="N39">
            <v>16508.981155494239</v>
          </cell>
          <cell r="Q39">
            <v>1562.7831531930278</v>
          </cell>
          <cell r="R39">
            <v>1335.5517192517016</v>
          </cell>
          <cell r="S39">
            <v>1459.047491855642</v>
          </cell>
          <cell r="T39">
            <v>1159.3107929749726</v>
          </cell>
          <cell r="U39">
            <v>1597.5626542380755</v>
          </cell>
          <cell r="V39">
            <v>1158.6352938180446</v>
          </cell>
          <cell r="W39">
            <v>1776.2541291407799</v>
          </cell>
          <cell r="X39">
            <v>1148.16500459793</v>
          </cell>
          <cell r="Y39">
            <v>1326.2427183671002</v>
          </cell>
          <cell r="Z39">
            <v>1444.4205285488624</v>
          </cell>
          <cell r="AA39">
            <v>16173.372973017391</v>
          </cell>
          <cell r="AB39">
            <v>15.214559334758221</v>
          </cell>
          <cell r="AC39">
            <v>0.12609663769402049</v>
          </cell>
          <cell r="AD39">
            <v>15.340655972452241</v>
          </cell>
          <cell r="AE39">
            <v>1068.756363721712</v>
          </cell>
          <cell r="AF39">
            <v>1031.5777194433952</v>
          </cell>
          <cell r="AG39">
            <v>1690.6351448769883</v>
          </cell>
          <cell r="AH39">
            <v>1358.7798698023994</v>
          </cell>
          <cell r="AI39">
            <v>1374.4917745222101</v>
          </cell>
          <cell r="AJ39">
            <v>1179.3930006395633</v>
          </cell>
          <cell r="AK39">
            <v>1534.3171599107404</v>
          </cell>
          <cell r="AL39">
            <v>1264.4377098859882</v>
          </cell>
          <cell r="AM39">
            <v>1722.9915233872923</v>
          </cell>
          <cell r="AN39">
            <v>1132.3894454266033</v>
          </cell>
          <cell r="AO39">
            <v>1381.363855251499</v>
          </cell>
          <cell r="AP39">
            <v>71.364277281834575</v>
          </cell>
          <cell r="AQ39">
            <v>33.701126584312306</v>
          </cell>
          <cell r="AR39">
            <v>-127.85199168396048</v>
          </cell>
          <cell r="AS39">
            <v>-23.228150550697819</v>
          </cell>
          <cell r="AT39">
            <v>84.555717333431858</v>
          </cell>
          <cell r="AU39">
            <v>-20.082207664590669</v>
          </cell>
          <cell r="AV39">
            <v>63.245494327335109</v>
          </cell>
          <cell r="AW39">
            <v>-105.80241606794357</v>
          </cell>
          <cell r="AX39">
            <v>53.262605753487605</v>
          </cell>
          <cell r="AY39">
            <v>2205.399487031254</v>
          </cell>
          <cell r="AZ39">
            <v>3768.1826402242814</v>
          </cell>
          <cell r="BA39">
            <v>5103.7343594759841</v>
          </cell>
          <cell r="BB39">
            <v>6562.7818513316261</v>
          </cell>
          <cell r="BC39">
            <v>7722.0926443065982</v>
          </cell>
          <cell r="BD39">
            <v>9319.6552985446742</v>
          </cell>
          <cell r="BE39">
            <v>10478.29059236272</v>
          </cell>
          <cell r="BF39">
            <v>12254.544721503498</v>
          </cell>
          <cell r="BG39">
            <v>13402.709726101428</v>
          </cell>
          <cell r="BH39">
            <v>2100.3340831651071</v>
          </cell>
          <cell r="BI39">
            <v>3790.969228042095</v>
          </cell>
          <cell r="BJ39">
            <v>5149.7490978444939</v>
          </cell>
          <cell r="BK39">
            <v>6524.240872366704</v>
          </cell>
          <cell r="BL39">
            <v>7703.633873006268</v>
          </cell>
          <cell r="BM39">
            <v>9237.951032917008</v>
          </cell>
          <cell r="BN39">
            <v>10502.388742802996</v>
          </cell>
          <cell r="BO39">
            <v>12225.380266190288</v>
          </cell>
          <cell r="BP39">
            <v>13357.769711616891</v>
          </cell>
          <cell r="BQ39">
            <v>105.06540386614701</v>
          </cell>
          <cell r="BR39">
            <v>-22.786587817813107</v>
          </cell>
          <cell r="BS39">
            <v>-46.014738368510578</v>
          </cell>
          <cell r="BT39">
            <v>38.540978964921635</v>
          </cell>
          <cell r="BU39">
            <v>18.458771300331165</v>
          </cell>
          <cell r="BV39">
            <v>81.704265627666445</v>
          </cell>
          <cell r="BW39">
            <v>-24.098150440275276</v>
          </cell>
          <cell r="BX39">
            <v>29.164455313210055</v>
          </cell>
          <cell r="BY39">
            <v>44.940014484536732</v>
          </cell>
          <cell r="BZ39">
            <v>842.57889693999994</v>
          </cell>
          <cell r="CA39">
            <v>927.68931685999996</v>
          </cell>
          <cell r="CB39">
            <v>1208.6286885</v>
          </cell>
          <cell r="CC39">
            <v>3768.1826402242814</v>
          </cell>
          <cell r="CD39">
            <v>2978.8969023</v>
          </cell>
          <cell r="CE39">
            <v>789.28573792428142</v>
          </cell>
          <cell r="CF39">
            <v>26.495906498639666</v>
          </cell>
        </row>
        <row r="40">
          <cell r="L40">
            <v>13835.694171749044</v>
          </cell>
          <cell r="M40">
            <v>135.69999999999999</v>
          </cell>
          <cell r="N40">
            <v>13971.394171749045</v>
          </cell>
          <cell r="Q40">
            <v>1268.7220575171</v>
          </cell>
          <cell r="R40">
            <v>1092.9445943212645</v>
          </cell>
          <cell r="S40">
            <v>1295.417872444752</v>
          </cell>
          <cell r="T40">
            <v>1014.5812168482155</v>
          </cell>
          <cell r="U40">
            <v>1354.7337588262978</v>
          </cell>
          <cell r="V40">
            <v>960.02224971059331</v>
          </cell>
          <cell r="W40">
            <v>1265.1986597871232</v>
          </cell>
          <cell r="X40">
            <v>936.90342965859668</v>
          </cell>
          <cell r="Y40">
            <v>1228.3875718281001</v>
          </cell>
          <cell r="Z40">
            <v>1156.9326777232959</v>
          </cell>
          <cell r="AA40">
            <v>13489.21330987201</v>
          </cell>
          <cell r="AB40">
            <v>12.856555012677306</v>
          </cell>
          <cell r="AC40">
            <v>0.12609663769402049</v>
          </cell>
          <cell r="AD40">
            <v>12.982651650371327</v>
          </cell>
          <cell r="AE40">
            <v>929.45947908848927</v>
          </cell>
          <cell r="AF40">
            <v>892.92130767706817</v>
          </cell>
          <cell r="AG40">
            <v>1360.775263643369</v>
          </cell>
          <cell r="AH40">
            <v>1117.5272050139802</v>
          </cell>
          <cell r="AI40">
            <v>1194.5268260458204</v>
          </cell>
          <cell r="AJ40">
            <v>1015.6999489663854</v>
          </cell>
          <cell r="AK40">
            <v>1339.5282498029148</v>
          </cell>
          <cell r="AL40">
            <v>986.0998427674059</v>
          </cell>
          <cell r="AM40">
            <v>1284.7680256926667</v>
          </cell>
          <cell r="AN40">
            <v>1018.8048114522427</v>
          </cell>
          <cell r="AO40">
            <v>1305.8493420435129</v>
          </cell>
          <cell r="AP40">
            <v>72.717097568724057</v>
          </cell>
          <cell r="AQ40">
            <v>20.271336872389384</v>
          </cell>
          <cell r="AR40">
            <v>-92.05320612626906</v>
          </cell>
          <cell r="AS40">
            <v>-24.582610692715662</v>
          </cell>
          <cell r="AT40">
            <v>100.89104639893162</v>
          </cell>
          <cell r="AU40">
            <v>-1.1187321181698735</v>
          </cell>
          <cell r="AV40">
            <v>15.205509023383001</v>
          </cell>
          <cell r="AW40">
            <v>-26.077593056812589</v>
          </cell>
          <cell r="AX40">
            <v>-19.569365905543464</v>
          </cell>
          <cell r="AY40">
            <v>1915.3692212066708</v>
          </cell>
          <cell r="AZ40">
            <v>3184.0912787237703</v>
          </cell>
          <cell r="BA40">
            <v>4277.0358730450353</v>
          </cell>
          <cell r="BB40">
            <v>5572.4537454897873</v>
          </cell>
          <cell r="BC40">
            <v>6587.0349623380025</v>
          </cell>
          <cell r="BD40">
            <v>7941.7687211643015</v>
          </cell>
          <cell r="BE40">
            <v>8901.7909708748957</v>
          </cell>
          <cell r="BF40">
            <v>10166.989630662018</v>
          </cell>
          <cell r="BG40">
            <v>11103.893060320614</v>
          </cell>
          <cell r="BH40">
            <v>1822.3807867655573</v>
          </cell>
          <cell r="BI40">
            <v>3183.1560504089261</v>
          </cell>
          <cell r="BJ40">
            <v>4300.6832554229059</v>
          </cell>
          <cell r="BK40">
            <v>5495.2100814687265</v>
          </cell>
          <cell r="BL40">
            <v>6510.9100304351123</v>
          </cell>
          <cell r="BM40">
            <v>7850.4382802380269</v>
          </cell>
          <cell r="BN40">
            <v>8836.5381230054336</v>
          </cell>
          <cell r="BO40">
            <v>10121.306148698101</v>
          </cell>
          <cell r="BP40">
            <v>11140.110960150343</v>
          </cell>
          <cell r="BQ40">
            <v>92.988434441113299</v>
          </cell>
          <cell r="BR40">
            <v>0.93522831484444424</v>
          </cell>
          <cell r="BS40">
            <v>-23.647382377871011</v>
          </cell>
          <cell r="BT40">
            <v>77.243664021060852</v>
          </cell>
          <cell r="BU40">
            <v>76.124931902891007</v>
          </cell>
          <cell r="BV40">
            <v>91.330440926274349</v>
          </cell>
          <cell r="BW40">
            <v>65.25284786946213</v>
          </cell>
          <cell r="BX40">
            <v>45.683481963917075</v>
          </cell>
          <cell r="BY40">
            <v>-36.217899829729504</v>
          </cell>
          <cell r="BZ40">
            <v>791.20639199999994</v>
          </cell>
          <cell r="CA40">
            <v>742.37813659999995</v>
          </cell>
          <cell r="CB40">
            <v>1032.1294164999999</v>
          </cell>
          <cell r="CC40">
            <v>3184.0912787237703</v>
          </cell>
          <cell r="CD40">
            <v>2565.7139450999998</v>
          </cell>
          <cell r="CE40">
            <v>618.37733362377048</v>
          </cell>
          <cell r="CF40">
            <v>24.101569654900445</v>
          </cell>
        </row>
        <row r="41">
          <cell r="L41">
            <v>3039.0008549118384</v>
          </cell>
          <cell r="N41">
            <v>3039.0008549118384</v>
          </cell>
          <cell r="Q41">
            <v>229.82562720125335</v>
          </cell>
          <cell r="R41">
            <v>231.78627338494337</v>
          </cell>
          <cell r="S41">
            <v>220.36962725388335</v>
          </cell>
          <cell r="T41">
            <v>260.44324293338332</v>
          </cell>
          <cell r="U41">
            <v>322.04120313933333</v>
          </cell>
          <cell r="V41">
            <v>236.95060855333335</v>
          </cell>
          <cell r="W41">
            <v>239.19305935433331</v>
          </cell>
          <cell r="X41">
            <v>228.78283836333335</v>
          </cell>
          <cell r="Y41">
            <v>240.99025244333333</v>
          </cell>
          <cell r="Z41">
            <v>489.89481366878056</v>
          </cell>
          <cell r="AA41">
            <v>3086.9989706022366</v>
          </cell>
          <cell r="AB41">
            <v>2.8239336017217149</v>
          </cell>
          <cell r="AC41" t="str">
            <v xml:space="preserve"> </v>
          </cell>
          <cell r="AD41">
            <v>2.8239336017217149</v>
          </cell>
          <cell r="AE41">
            <v>136.05759002946508</v>
          </cell>
          <cell r="AF41">
            <v>235.99584037193952</v>
          </cell>
          <cell r="AG41">
            <v>253.06730158728695</v>
          </cell>
          <cell r="AH41">
            <v>238.41410385292349</v>
          </cell>
          <cell r="AI41">
            <v>234.579779344998</v>
          </cell>
          <cell r="AJ41">
            <v>263.55543885477232</v>
          </cell>
          <cell r="AK41">
            <v>313.56136992002473</v>
          </cell>
          <cell r="AL41">
            <v>219.88163636300035</v>
          </cell>
          <cell r="AM41">
            <v>232.67036491447831</v>
          </cell>
          <cell r="AN41">
            <v>252.64815895060499</v>
          </cell>
          <cell r="AO41">
            <v>242.8264105908535</v>
          </cell>
          <cell r="AP41">
            <v>26.681482223868272</v>
          </cell>
          <cell r="AQ41">
            <v>-12.013488318946202</v>
          </cell>
          <cell r="AR41">
            <v>-23.241674386033594</v>
          </cell>
          <cell r="AS41">
            <v>-6.6278304679801181</v>
          </cell>
          <cell r="AT41">
            <v>-14.210152091114651</v>
          </cell>
          <cell r="AU41">
            <v>-3.1121959213890023</v>
          </cell>
          <cell r="AV41">
            <v>8.4798332193086026</v>
          </cell>
          <cell r="AW41">
            <v>17.068972190333</v>
          </cell>
          <cell r="AX41">
            <v>6.5226944398550017</v>
          </cell>
          <cell r="AY41">
            <v>386.72142430632664</v>
          </cell>
          <cell r="AZ41">
            <v>616.54705150758002</v>
          </cell>
          <cell r="BA41">
            <v>848.33332489252336</v>
          </cell>
          <cell r="BB41">
            <v>1068.7029521464067</v>
          </cell>
          <cell r="BC41">
            <v>1329.14619507979</v>
          </cell>
          <cell r="BD41">
            <v>1651.1873982191232</v>
          </cell>
          <cell r="BE41">
            <v>1888.1380067724565</v>
          </cell>
          <cell r="BF41">
            <v>2127.3310661267897</v>
          </cell>
          <cell r="BG41">
            <v>2356.1139044901229</v>
          </cell>
          <cell r="BH41">
            <v>372.05343040140463</v>
          </cell>
          <cell r="BI41">
            <v>625.12073198869155</v>
          </cell>
          <cell r="BJ41">
            <v>863.53483584161506</v>
          </cell>
          <cell r="BK41">
            <v>1098.114615186613</v>
          </cell>
          <cell r="BL41">
            <v>1361.6700540413854</v>
          </cell>
          <cell r="BM41">
            <v>1675.2314239614102</v>
          </cell>
          <cell r="BN41">
            <v>1895.1130603244105</v>
          </cell>
          <cell r="BO41">
            <v>2127.7834252388889</v>
          </cell>
          <cell r="BP41">
            <v>2380.4315841894941</v>
          </cell>
          <cell r="BQ41">
            <v>14.667993904922014</v>
          </cell>
          <cell r="BR41">
            <v>-8.5736804811115235</v>
          </cell>
          <cell r="BS41">
            <v>-15.201510949091698</v>
          </cell>
          <cell r="BT41">
            <v>-29.411663040206349</v>
          </cell>
          <cell r="BU41">
            <v>-32.523858961595352</v>
          </cell>
          <cell r="BV41">
            <v>-24.044025742286976</v>
          </cell>
          <cell r="BW41">
            <v>-6.9750535519540335</v>
          </cell>
          <cell r="BX41">
            <v>-0.45235911209920232</v>
          </cell>
          <cell r="BY41">
            <v>-24.317679699371183</v>
          </cell>
          <cell r="BZ41">
            <v>145.95099999999999</v>
          </cell>
          <cell r="CA41">
            <v>215.89788499999997</v>
          </cell>
          <cell r="CB41">
            <v>186.13363699999999</v>
          </cell>
          <cell r="CC41">
            <v>616.54705150758002</v>
          </cell>
          <cell r="CD41">
            <v>547.98252200000002</v>
          </cell>
          <cell r="CE41">
            <v>68.564529507580005</v>
          </cell>
          <cell r="CF41">
            <v>12.512174522891083</v>
          </cell>
        </row>
        <row r="42">
          <cell r="L42">
            <v>1136.2711188686997</v>
          </cell>
          <cell r="M42">
            <v>135.69999999999999</v>
          </cell>
          <cell r="N42">
            <v>1271.9711188686997</v>
          </cell>
          <cell r="Q42">
            <v>114.93062309356779</v>
          </cell>
          <cell r="R42">
            <v>97.577095191947578</v>
          </cell>
          <cell r="S42">
            <v>99.839122443596651</v>
          </cell>
          <cell r="T42">
            <v>80.184636532315565</v>
          </cell>
          <cell r="U42">
            <v>78.343778427148891</v>
          </cell>
          <cell r="V42">
            <v>99.025721802846675</v>
          </cell>
          <cell r="W42">
            <v>101.61939423679334</v>
          </cell>
          <cell r="X42">
            <v>104.04936530497444</v>
          </cell>
          <cell r="Y42">
            <v>111.93020796266667</v>
          </cell>
          <cell r="Z42">
            <v>99.254814024515426</v>
          </cell>
          <cell r="AA42">
            <v>1168.2704795129862</v>
          </cell>
          <cell r="AB42">
            <v>1.0558582726467629</v>
          </cell>
          <cell r="AC42">
            <v>0.12609663769402049</v>
          </cell>
          <cell r="AD42">
            <v>1.1819549103407834</v>
          </cell>
          <cell r="AE42">
            <v>38.699802558668416</v>
          </cell>
          <cell r="AF42">
            <v>119.90133607843137</v>
          </cell>
          <cell r="AG42">
            <v>90.284681960784297</v>
          </cell>
          <cell r="AH42">
            <v>72.295434640522842</v>
          </cell>
          <cell r="AI42">
            <v>91.401886405228737</v>
          </cell>
          <cell r="AJ42">
            <v>98.853333464052255</v>
          </cell>
          <cell r="AK42">
            <v>94.987434744842744</v>
          </cell>
          <cell r="AL42">
            <v>64.019107991242834</v>
          </cell>
          <cell r="AM42">
            <v>102.54403622653696</v>
          </cell>
          <cell r="AN42">
            <v>155.55366199584154</v>
          </cell>
          <cell r="AO42">
            <v>157.82449287581693</v>
          </cell>
          <cell r="AP42">
            <v>30.696783632878258</v>
          </cell>
          <cell r="AQ42">
            <v>-7.7822017773646905</v>
          </cell>
          <cell r="AR42">
            <v>24.645941132783491</v>
          </cell>
          <cell r="AS42">
            <v>25.281660551424736</v>
          </cell>
          <cell r="AT42">
            <v>8.4372360383679137</v>
          </cell>
          <cell r="AU42">
            <v>-18.66869693173669</v>
          </cell>
          <cell r="AV42">
            <v>-16.643656317693853</v>
          </cell>
          <cell r="AW42">
            <v>35.006613811603842</v>
          </cell>
          <cell r="AX42">
            <v>-0.92464198974361977</v>
          </cell>
          <cell r="AY42">
            <v>181.51572049261338</v>
          </cell>
          <cell r="AZ42">
            <v>296.44634358618117</v>
          </cell>
          <cell r="BA42">
            <v>394.02343877812871</v>
          </cell>
          <cell r="BB42">
            <v>493.8625612217254</v>
          </cell>
          <cell r="BC42">
            <v>574.04719775404089</v>
          </cell>
          <cell r="BD42">
            <v>652.39097618118979</v>
          </cell>
          <cell r="BE42">
            <v>751.41669798403655</v>
          </cell>
          <cell r="BF42">
            <v>853.0360922208298</v>
          </cell>
          <cell r="BG42">
            <v>957.08545752580426</v>
          </cell>
          <cell r="BH42">
            <v>158.60113863709981</v>
          </cell>
          <cell r="BI42">
            <v>248.88582059788411</v>
          </cell>
          <cell r="BJ42">
            <v>321.18125523840695</v>
          </cell>
          <cell r="BK42">
            <v>412.58314164363571</v>
          </cell>
          <cell r="BL42">
            <v>511.43647510768795</v>
          </cell>
          <cell r="BM42">
            <v>606.42390985253064</v>
          </cell>
          <cell r="BN42">
            <v>670.44301784377353</v>
          </cell>
          <cell r="BO42">
            <v>772.98705407031048</v>
          </cell>
          <cell r="BP42">
            <v>928.54071606615207</v>
          </cell>
          <cell r="BQ42">
            <v>22.914581855513553</v>
          </cell>
          <cell r="BR42">
            <v>47.560522988297038</v>
          </cell>
          <cell r="BS42">
            <v>72.842183539721773</v>
          </cell>
          <cell r="BT42">
            <v>81.279419578089701</v>
          </cell>
          <cell r="BU42">
            <v>62.61072264635299</v>
          </cell>
          <cell r="BV42">
            <v>45.967066328659151</v>
          </cell>
          <cell r="BW42">
            <v>80.973680140263014</v>
          </cell>
          <cell r="BX42">
            <v>80.049038150519323</v>
          </cell>
          <cell r="BY42">
            <v>28.544741459652187</v>
          </cell>
          <cell r="BZ42">
            <v>22.829712000000001</v>
          </cell>
          <cell r="CA42">
            <v>98.086211399999996</v>
          </cell>
          <cell r="CB42">
            <v>88.478014999999999</v>
          </cell>
          <cell r="CC42">
            <v>296.44634358618117</v>
          </cell>
          <cell r="CD42">
            <v>209.3939384</v>
          </cell>
          <cell r="CE42">
            <v>87.052405186181176</v>
          </cell>
          <cell r="CF42">
            <v>41.573507739219821</v>
          </cell>
        </row>
        <row r="43">
          <cell r="L43">
            <v>345.9</v>
          </cell>
          <cell r="M43">
            <v>135.69999999999999</v>
          </cell>
          <cell r="N43">
            <v>481.59999999999997</v>
          </cell>
          <cell r="Q43">
            <v>26.136318601111117</v>
          </cell>
          <cell r="R43">
            <v>28.111831709090907</v>
          </cell>
          <cell r="S43">
            <v>10.912967109</v>
          </cell>
          <cell r="T43">
            <v>10.992378753888888</v>
          </cell>
          <cell r="U43">
            <v>12.36558303222222</v>
          </cell>
          <cell r="V43">
            <v>49.993232800000001</v>
          </cell>
          <cell r="W43">
            <v>32.539151746666668</v>
          </cell>
          <cell r="X43">
            <v>28.857724697777776</v>
          </cell>
          <cell r="Y43">
            <v>28.824999999999999</v>
          </cell>
          <cell r="Z43">
            <v>28.824999999999999</v>
          </cell>
          <cell r="AA43">
            <v>316.25375747975755</v>
          </cell>
          <cell r="AB43">
            <v>0.32142097994371183</v>
          </cell>
          <cell r="AC43">
            <v>0.12609663769402049</v>
          </cell>
          <cell r="AD43">
            <v>0.44751761763773235</v>
          </cell>
          <cell r="AE43">
            <v>0.38659411764705881</v>
          </cell>
          <cell r="AF43">
            <v>29.059669411764705</v>
          </cell>
          <cell r="AG43">
            <v>6.7430152941176473</v>
          </cell>
          <cell r="AH43">
            <v>6.4093235294117639</v>
          </cell>
          <cell r="AI43">
            <v>12.415775294117648</v>
          </cell>
          <cell r="AJ43">
            <v>22.467222352941175</v>
          </cell>
          <cell r="AK43">
            <v>29.995634117647054</v>
          </cell>
          <cell r="AL43">
            <v>14.698715294117646</v>
          </cell>
          <cell r="AM43">
            <v>28.823643529411765</v>
          </cell>
          <cell r="AN43">
            <v>28.823643529411765</v>
          </cell>
          <cell r="AO43">
            <v>83.038381764705875</v>
          </cell>
          <cell r="AP43">
            <v>34.455825252352952</v>
          </cell>
          <cell r="AQ43">
            <v>-5.2075197517646998</v>
          </cell>
          <cell r="AR43">
            <v>19.39330330699347</v>
          </cell>
          <cell r="AS43">
            <v>21.702508179679143</v>
          </cell>
          <cell r="AT43">
            <v>-1.5028081851176474</v>
          </cell>
          <cell r="AU43">
            <v>-11.474843599052287</v>
          </cell>
          <cell r="AV43">
            <v>-17.630051085424832</v>
          </cell>
          <cell r="AW43">
            <v>35.294517505882354</v>
          </cell>
          <cell r="AX43">
            <v>3.7155082172549037</v>
          </cell>
          <cell r="AY43">
            <v>58.694569030000011</v>
          </cell>
          <cell r="AZ43">
            <v>84.830887631111125</v>
          </cell>
          <cell r="BA43">
            <v>112.94271934020203</v>
          </cell>
          <cell r="BB43">
            <v>123.85568644920204</v>
          </cell>
          <cell r="BC43">
            <v>134.84806520309093</v>
          </cell>
          <cell r="BD43">
            <v>147.21364823531314</v>
          </cell>
          <cell r="BE43">
            <v>197.20688103531313</v>
          </cell>
          <cell r="BF43">
            <v>229.74603278197981</v>
          </cell>
          <cell r="BG43">
            <v>258.60375747975758</v>
          </cell>
          <cell r="BH43">
            <v>29.446263529411763</v>
          </cell>
          <cell r="BI43">
            <v>36.189278823529406</v>
          </cell>
          <cell r="BJ43">
            <v>42.598602352941171</v>
          </cell>
          <cell r="BK43">
            <v>55.014377647058822</v>
          </cell>
          <cell r="BL43">
            <v>77.4816</v>
          </cell>
          <cell r="BM43">
            <v>107.47723411764706</v>
          </cell>
          <cell r="BN43">
            <v>122.17594941176471</v>
          </cell>
          <cell r="BO43">
            <v>150.99959294117647</v>
          </cell>
          <cell r="BP43">
            <v>179.82323647058823</v>
          </cell>
          <cell r="BQ43">
            <v>29.248305500588248</v>
          </cell>
          <cell r="BR43">
            <v>48.641608807581719</v>
          </cell>
          <cell r="BS43">
            <v>70.344116987260861</v>
          </cell>
          <cell r="BT43">
            <v>68.841308802143217</v>
          </cell>
          <cell r="BU43">
            <v>57.366465203090925</v>
          </cell>
          <cell r="BV43">
            <v>39.736414117666087</v>
          </cell>
          <cell r="BW43">
            <v>75.030931623548426</v>
          </cell>
          <cell r="BX43">
            <v>78.746439840803333</v>
          </cell>
          <cell r="BY43">
            <v>78.780521009169348</v>
          </cell>
          <cell r="BZ43">
            <v>7.5627120000000003</v>
          </cell>
          <cell r="CA43">
            <v>26.583966399999994</v>
          </cell>
          <cell r="CB43">
            <v>8.624015</v>
          </cell>
          <cell r="CC43">
            <v>84.830887631111125</v>
          </cell>
          <cell r="CD43">
            <v>42.770693399999992</v>
          </cell>
          <cell r="CE43">
            <v>42.060194231111133</v>
          </cell>
          <cell r="CF43">
            <v>98.338817745496598</v>
          </cell>
        </row>
        <row r="44">
          <cell r="Q44">
            <v>88.794304492456675</v>
          </cell>
          <cell r="R44">
            <v>69.46526348285667</v>
          </cell>
          <cell r="S44">
            <v>88.926155334596658</v>
          </cell>
          <cell r="T44">
            <v>69.192257778426679</v>
          </cell>
          <cell r="U44">
            <v>65.978195394926672</v>
          </cell>
          <cell r="V44">
            <v>49.032489002846667</v>
          </cell>
          <cell r="W44">
            <v>69.080242490126665</v>
          </cell>
          <cell r="X44">
            <v>75.191640607196675</v>
          </cell>
          <cell r="Y44">
            <v>83.105207962666668</v>
          </cell>
          <cell r="Z44">
            <v>70.429814024515423</v>
          </cell>
          <cell r="AA44">
            <v>852.01672203322869</v>
          </cell>
          <cell r="AE44">
            <v>38.313208441021359</v>
          </cell>
          <cell r="AF44">
            <v>90.841666666666669</v>
          </cell>
          <cell r="AG44">
            <v>83.541666666666657</v>
          </cell>
          <cell r="AH44">
            <v>65.886111111111077</v>
          </cell>
          <cell r="AI44">
            <v>78.986111111111086</v>
          </cell>
          <cell r="AJ44">
            <v>76.386111111111077</v>
          </cell>
          <cell r="AK44">
            <v>64.991800627195687</v>
          </cell>
          <cell r="AL44">
            <v>49.320392697125179</v>
          </cell>
          <cell r="AM44">
            <v>73.720392697125192</v>
          </cell>
          <cell r="AN44">
            <v>126.73001846642978</v>
          </cell>
          <cell r="AO44">
            <v>74.786111111111069</v>
          </cell>
          <cell r="AP44">
            <v>-3.7590416194746936</v>
          </cell>
          <cell r="AQ44">
            <v>-2.5746820255999978</v>
          </cell>
          <cell r="AR44">
            <v>5.2526378257900177</v>
          </cell>
          <cell r="AS44">
            <v>3.5791523717455931</v>
          </cell>
          <cell r="AT44">
            <v>9.9400442234855717</v>
          </cell>
          <cell r="AU44">
            <v>-7.1938533326843981</v>
          </cell>
          <cell r="AV44">
            <v>0.98639476773098522</v>
          </cell>
          <cell r="AW44">
            <v>-0.28790369427851203</v>
          </cell>
          <cell r="AX44">
            <v>-4.640150206998527</v>
          </cell>
          <cell r="AY44">
            <v>122.82115146261334</v>
          </cell>
          <cell r="AZ44">
            <v>211.61545595507002</v>
          </cell>
          <cell r="BA44">
            <v>281.08071943792669</v>
          </cell>
          <cell r="BB44">
            <v>370.00687477252336</v>
          </cell>
          <cell r="BC44">
            <v>439.19913255095003</v>
          </cell>
          <cell r="BD44">
            <v>505.1773279458767</v>
          </cell>
          <cell r="BE44">
            <v>554.20981694872341</v>
          </cell>
          <cell r="BF44">
            <v>623.29005943884999</v>
          </cell>
          <cell r="BG44">
            <v>698.48170004604663</v>
          </cell>
          <cell r="BH44">
            <v>129.15487510768804</v>
          </cell>
          <cell r="BI44">
            <v>212.6965417743547</v>
          </cell>
          <cell r="BJ44">
            <v>278.58265288546579</v>
          </cell>
          <cell r="BK44">
            <v>357.56876399657688</v>
          </cell>
          <cell r="BL44">
            <v>433.95487510768794</v>
          </cell>
          <cell r="BM44">
            <v>498.94667573488363</v>
          </cell>
          <cell r="BN44">
            <v>548.26706843200884</v>
          </cell>
          <cell r="BO44">
            <v>621.98746112913409</v>
          </cell>
          <cell r="BP44">
            <v>748.71747959556387</v>
          </cell>
          <cell r="BQ44">
            <v>-6.3337236450746959</v>
          </cell>
          <cell r="BR44">
            <v>-1.0810858192846786</v>
          </cell>
          <cell r="BS44">
            <v>2.498066552460906</v>
          </cell>
          <cell r="BT44">
            <v>12.438110775946482</v>
          </cell>
          <cell r="BU44">
            <v>5.2442574432620646</v>
          </cell>
          <cell r="BV44">
            <v>6.2306522109930658</v>
          </cell>
          <cell r="BW44">
            <v>5.9427485167145733</v>
          </cell>
          <cell r="BX44">
            <v>1.3025983097159042</v>
          </cell>
          <cell r="BY44">
            <v>-50.235779549517247</v>
          </cell>
          <cell r="BZ44">
            <v>15.266999999999999</v>
          </cell>
          <cell r="CA44">
            <v>71.502245000000002</v>
          </cell>
          <cell r="CB44">
            <v>79.853999999999999</v>
          </cell>
          <cell r="CC44">
            <v>211.61545595507002</v>
          </cell>
          <cell r="CD44">
            <v>166.623245</v>
          </cell>
          <cell r="CE44">
            <v>44.992210955070021</v>
          </cell>
          <cell r="CF44">
            <v>27.002361498283168</v>
          </cell>
        </row>
        <row r="45">
          <cell r="G45" t="str">
            <v xml:space="preserve">  Pagos Tesorería</v>
          </cell>
          <cell r="L45">
            <v>788.57572886869968</v>
          </cell>
          <cell r="N45">
            <v>788.57572886869968</v>
          </cell>
          <cell r="O45">
            <v>33.485464796666669</v>
          </cell>
          <cell r="P45">
            <v>88.228597405366671</v>
          </cell>
          <cell r="Q45">
            <v>87.873993407506674</v>
          </cell>
          <cell r="R45">
            <v>69.338785109096676</v>
          </cell>
          <cell r="S45">
            <v>88.053497958206663</v>
          </cell>
          <cell r="T45">
            <v>68.571828354016674</v>
          </cell>
          <cell r="U45">
            <v>62.220111285406666</v>
          </cell>
          <cell r="V45">
            <v>48.592906006636667</v>
          </cell>
          <cell r="W45">
            <v>68.960692307966667</v>
          </cell>
          <cell r="X45">
            <v>75.109252106666673</v>
          </cell>
          <cell r="Y45">
            <v>82.925245816666674</v>
          </cell>
          <cell r="Z45">
            <v>70.429814024515423</v>
          </cell>
          <cell r="AA45">
            <v>843.7901885787187</v>
          </cell>
          <cell r="AB45">
            <v>0.73276896077711551</v>
          </cell>
          <cell r="AC45" t="str">
            <v xml:space="preserve"> </v>
          </cell>
          <cell r="AD45">
            <v>0.73276896077711551</v>
          </cell>
          <cell r="AE45">
            <v>38.313208441021359</v>
          </cell>
          <cell r="AF45">
            <v>90.841666666666669</v>
          </cell>
          <cell r="AG45">
            <v>83.541666666666657</v>
          </cell>
          <cell r="AH45">
            <v>65.886111111111077</v>
          </cell>
          <cell r="AI45">
            <v>78.986111111111086</v>
          </cell>
          <cell r="AJ45">
            <v>76.386111111111077</v>
          </cell>
          <cell r="AK45">
            <v>56.38611111111107</v>
          </cell>
          <cell r="AL45">
            <v>47.88611111111107</v>
          </cell>
          <cell r="AM45">
            <v>72.286111111111083</v>
          </cell>
          <cell r="AN45">
            <v>58.88611111111107</v>
          </cell>
          <cell r="AO45">
            <v>74.786111111111069</v>
          </cell>
          <cell r="AP45">
            <v>-4.8277436443546904</v>
          </cell>
          <cell r="AQ45">
            <v>-2.6130692612999979</v>
          </cell>
          <cell r="AR45">
            <v>4.332326740840017</v>
          </cell>
          <cell r="AS45">
            <v>3.4526739979855989</v>
          </cell>
          <cell r="AT45">
            <v>9.0673868470955767</v>
          </cell>
          <cell r="AU45">
            <v>-7.8142827570944036</v>
          </cell>
          <cell r="AV45">
            <v>5.8340001742955963</v>
          </cell>
          <cell r="AW45">
            <v>0.70679489552559716</v>
          </cell>
          <cell r="AX45">
            <v>-3.3254188031444158</v>
          </cell>
          <cell r="AY45">
            <v>121.71406220203335</v>
          </cell>
          <cell r="AZ45">
            <v>209.58805560954002</v>
          </cell>
          <cell r="BA45">
            <v>278.9268407186367</v>
          </cell>
          <cell r="BB45">
            <v>366.98033867684336</v>
          </cell>
          <cell r="BC45">
            <v>435.55216703086001</v>
          </cell>
          <cell r="BD45">
            <v>497.77227831626669</v>
          </cell>
          <cell r="BE45">
            <v>546.36518432290336</v>
          </cell>
          <cell r="BF45">
            <v>615.32587663086997</v>
          </cell>
          <cell r="BG45">
            <v>690.43512873753662</v>
          </cell>
          <cell r="BH45">
            <v>129.15487510768804</v>
          </cell>
          <cell r="BI45">
            <v>212.6965417743547</v>
          </cell>
          <cell r="BJ45">
            <v>278.58265288546579</v>
          </cell>
          <cell r="BK45">
            <v>357.56876399657688</v>
          </cell>
          <cell r="BL45">
            <v>433.95487510768794</v>
          </cell>
          <cell r="BM45">
            <v>490.340986218799</v>
          </cell>
          <cell r="BN45">
            <v>538.22709732991007</v>
          </cell>
          <cell r="BO45">
            <v>610.51320844102111</v>
          </cell>
          <cell r="BP45">
            <v>669.39931955213217</v>
          </cell>
          <cell r="BQ45">
            <v>-7.4408129056546954</v>
          </cell>
          <cell r="BR45">
            <v>-3.1084861648146784</v>
          </cell>
          <cell r="BS45">
            <v>0.34418783317090629</v>
          </cell>
          <cell r="BT45">
            <v>9.411574680266483</v>
          </cell>
          <cell r="BU45">
            <v>1.5972919231720653</v>
          </cell>
          <cell r="BV45">
            <v>7.4312920974676899</v>
          </cell>
          <cell r="BW45">
            <v>8.1380869929932942</v>
          </cell>
          <cell r="BX45">
            <v>4.8126681898488641</v>
          </cell>
          <cell r="BY45">
            <v>21.035809185404446</v>
          </cell>
          <cell r="BZ45">
            <v>15.266999999999999</v>
          </cell>
          <cell r="CA45">
            <v>69.202245000000005</v>
          </cell>
          <cell r="CB45">
            <v>77.554000000000002</v>
          </cell>
          <cell r="CC45">
            <v>209.58805560954002</v>
          </cell>
          <cell r="CD45">
            <v>162.023245</v>
          </cell>
          <cell r="CE45">
            <v>47.564810609540018</v>
          </cell>
          <cell r="CF45">
            <v>29.356781867651161</v>
          </cell>
        </row>
        <row r="46">
          <cell r="G46" t="str">
            <v xml:space="preserve">  Otros Pagos</v>
          </cell>
          <cell r="L46">
            <v>1.79539</v>
          </cell>
          <cell r="N46">
            <v>1.79539</v>
          </cell>
          <cell r="O46">
            <v>1.0687020248799999</v>
          </cell>
          <cell r="P46">
            <v>3.8387235699999994E-2</v>
          </cell>
          <cell r="Q46">
            <v>0.92031108495000002</v>
          </cell>
          <cell r="R46">
            <v>0.12647837375999998</v>
          </cell>
          <cell r="S46">
            <v>0.87265737638999985</v>
          </cell>
          <cell r="T46">
            <v>0.62042942440999915</v>
          </cell>
          <cell r="U46">
            <v>3.7580841095200004</v>
          </cell>
          <cell r="V46">
            <v>0.43958299621000002</v>
          </cell>
          <cell r="W46">
            <v>0.11955018215999999</v>
          </cell>
          <cell r="X46">
            <v>8.2388500529999992E-2</v>
          </cell>
          <cell r="Y46">
            <v>0.17996214599999999</v>
          </cell>
          <cell r="Z46">
            <v>0</v>
          </cell>
          <cell r="AA46">
            <v>8.2265334545099993</v>
          </cell>
          <cell r="AB46">
            <v>1.6683319259356486E-3</v>
          </cell>
          <cell r="AC46" t="str">
            <v xml:space="preserve"> </v>
          </cell>
          <cell r="AD46">
            <v>1.6683319259356486E-3</v>
          </cell>
          <cell r="AE46">
            <v>0</v>
          </cell>
          <cell r="AF46">
            <v>0</v>
          </cell>
          <cell r="AG46">
            <v>0</v>
          </cell>
          <cell r="AH46">
            <v>0</v>
          </cell>
          <cell r="AI46">
            <v>0</v>
          </cell>
          <cell r="AJ46">
            <v>0</v>
          </cell>
          <cell r="AK46">
            <v>8.6056895160846238</v>
          </cell>
          <cell r="AL46">
            <v>1.4342815860141087</v>
          </cell>
          <cell r="AM46">
            <v>1.4342815860141087</v>
          </cell>
          <cell r="AN46">
            <v>67.84390735531872</v>
          </cell>
          <cell r="AO46">
            <v>0</v>
          </cell>
          <cell r="AP46">
            <v>1.0687020248799999</v>
          </cell>
          <cell r="AQ46">
            <v>3.8387235699999994E-2</v>
          </cell>
          <cell r="AR46">
            <v>0.92031108495000002</v>
          </cell>
          <cell r="AS46">
            <v>0.12647837375999998</v>
          </cell>
          <cell r="AT46">
            <v>0.87265737638999985</v>
          </cell>
          <cell r="AU46">
            <v>0.62042942440999915</v>
          </cell>
          <cell r="AV46">
            <v>-4.8476054065646235</v>
          </cell>
          <cell r="AW46">
            <v>-0.99469858980410875</v>
          </cell>
          <cell r="AX46">
            <v>-1.3147314038541087</v>
          </cell>
          <cell r="AY46">
            <v>1.1070892605799998</v>
          </cell>
          <cell r="AZ46">
            <v>2.0274003455299998</v>
          </cell>
          <cell r="BA46">
            <v>2.1538787192899997</v>
          </cell>
          <cell r="BB46">
            <v>3.0265360956799996</v>
          </cell>
          <cell r="BC46">
            <v>3.6469655200899989</v>
          </cell>
          <cell r="BD46">
            <v>7.4050496296099997</v>
          </cell>
          <cell r="BE46">
            <v>7.8446326258200001</v>
          </cell>
          <cell r="BF46">
            <v>7.9641828079800003</v>
          </cell>
          <cell r="BG46">
            <v>8.0465713085099999</v>
          </cell>
          <cell r="BH46">
            <v>0</v>
          </cell>
          <cell r="BI46">
            <v>0</v>
          </cell>
          <cell r="BJ46">
            <v>0</v>
          </cell>
          <cell r="BK46">
            <v>0</v>
          </cell>
          <cell r="BL46">
            <v>0</v>
          </cell>
          <cell r="BM46">
            <v>8.6056895160846238</v>
          </cell>
          <cell r="BN46">
            <v>10.039971102098733</v>
          </cell>
          <cell r="BO46">
            <v>11.474252688112841</v>
          </cell>
          <cell r="BP46">
            <v>79.318160043431561</v>
          </cell>
          <cell r="BQ46">
            <v>1.1070892605799998</v>
          </cell>
          <cell r="BR46">
            <v>2.0274003455299998</v>
          </cell>
          <cell r="BS46">
            <v>2.1538787192899997</v>
          </cell>
          <cell r="BT46">
            <v>3.0265360956799996</v>
          </cell>
          <cell r="BU46">
            <v>3.6469655200899989</v>
          </cell>
          <cell r="BV46">
            <v>-1.2006398864746242</v>
          </cell>
          <cell r="BW46">
            <v>-2.1953384762787325</v>
          </cell>
          <cell r="BX46">
            <v>-3.5100698801328409</v>
          </cell>
          <cell r="BY46">
            <v>-71.271588734921565</v>
          </cell>
          <cell r="BZ46">
            <v>0</v>
          </cell>
          <cell r="CA46">
            <v>2.2999999999999998</v>
          </cell>
          <cell r="CB46">
            <v>2.2999999999999998</v>
          </cell>
          <cell r="CC46">
            <v>2.0274003455299998</v>
          </cell>
          <cell r="CD46">
            <v>4.5999999999999996</v>
          </cell>
          <cell r="CE46">
            <v>-2.5725996544699998</v>
          </cell>
          <cell r="CF46">
            <v>-55.926079444999999</v>
          </cell>
        </row>
        <row r="47">
          <cell r="L47">
            <v>9660.4221979685062</v>
          </cell>
          <cell r="M47">
            <v>0</v>
          </cell>
          <cell r="N47">
            <v>9660.4221979685062</v>
          </cell>
          <cell r="Q47">
            <v>923.96580722227884</v>
          </cell>
          <cell r="R47">
            <v>763.58122574437368</v>
          </cell>
          <cell r="S47">
            <v>975.20912274727209</v>
          </cell>
          <cell r="T47">
            <v>673.95333738251657</v>
          </cell>
          <cell r="U47">
            <v>954.34877725981562</v>
          </cell>
          <cell r="V47">
            <v>624.04591935441329</v>
          </cell>
          <cell r="W47">
            <v>924.38620619599646</v>
          </cell>
          <cell r="X47">
            <v>604.07122599028889</v>
          </cell>
          <cell r="Y47">
            <v>875.46711142210006</v>
          </cell>
          <cell r="Z47">
            <v>567.78305003000003</v>
          </cell>
          <cell r="AA47">
            <v>9233.943859756786</v>
          </cell>
          <cell r="AB47">
            <v>8.9767631383088275</v>
          </cell>
          <cell r="AC47" t="str">
            <v xml:space="preserve"> </v>
          </cell>
          <cell r="AD47">
            <v>8.9767631383088275</v>
          </cell>
          <cell r="AE47">
            <v>754.70208650035579</v>
          </cell>
          <cell r="AF47">
            <v>537.02413122669725</v>
          </cell>
          <cell r="AG47">
            <v>1017.4232800952977</v>
          </cell>
          <cell r="AH47">
            <v>806.81766652053375</v>
          </cell>
          <cell r="AI47">
            <v>868.54516029559363</v>
          </cell>
          <cell r="AJ47">
            <v>653.29117664756075</v>
          </cell>
          <cell r="AK47">
            <v>930.97944513804737</v>
          </cell>
          <cell r="AL47">
            <v>702.19909841316269</v>
          </cell>
          <cell r="AM47">
            <v>949.55362455165141</v>
          </cell>
          <cell r="AN47">
            <v>610.60299050579613</v>
          </cell>
          <cell r="AO47">
            <v>905.19843857684236</v>
          </cell>
          <cell r="AP47">
            <v>15.338831711977491</v>
          </cell>
          <cell r="AQ47">
            <v>40.067026968700247</v>
          </cell>
          <cell r="AR47">
            <v>-93.457472873018901</v>
          </cell>
          <cell r="AS47">
            <v>-43.236440776160066</v>
          </cell>
          <cell r="AT47">
            <v>106.66396245167846</v>
          </cell>
          <cell r="AU47">
            <v>20.662160734955819</v>
          </cell>
          <cell r="AV47">
            <v>23.369332121768252</v>
          </cell>
          <cell r="AW47">
            <v>-78.153179058749402</v>
          </cell>
          <cell r="AX47">
            <v>-25.167418355654945</v>
          </cell>
          <cell r="AY47">
            <v>1347.1320764077307</v>
          </cell>
          <cell r="AZ47">
            <v>2271.0978836300092</v>
          </cell>
          <cell r="BA47">
            <v>3034.6791093743832</v>
          </cell>
          <cell r="BB47">
            <v>4009.8882321216556</v>
          </cell>
          <cell r="BC47">
            <v>4683.8415695041722</v>
          </cell>
          <cell r="BD47">
            <v>5638.1903467639886</v>
          </cell>
          <cell r="BE47">
            <v>6262.2362661184015</v>
          </cell>
          <cell r="BF47">
            <v>7186.6224723143978</v>
          </cell>
          <cell r="BG47">
            <v>7790.6936983046862</v>
          </cell>
          <cell r="BH47">
            <v>1291.7262177270529</v>
          </cell>
          <cell r="BI47">
            <v>2309.1494978223504</v>
          </cell>
          <cell r="BJ47">
            <v>3115.9671643428842</v>
          </cell>
          <cell r="BK47">
            <v>3984.5123246384778</v>
          </cell>
          <cell r="BL47">
            <v>4637.8035012860391</v>
          </cell>
          <cell r="BM47">
            <v>5568.7829464240858</v>
          </cell>
          <cell r="BN47">
            <v>6270.9820448372493</v>
          </cell>
          <cell r="BO47">
            <v>7220.5356693889007</v>
          </cell>
          <cell r="BP47">
            <v>7831.1386598946965</v>
          </cell>
          <cell r="BQ47">
            <v>55.405858680677731</v>
          </cell>
          <cell r="BR47">
            <v>-38.05161419234107</v>
          </cell>
          <cell r="BS47">
            <v>-81.288054968501086</v>
          </cell>
          <cell r="BT47">
            <v>25.375907483177507</v>
          </cell>
          <cell r="BU47">
            <v>46.038068218133375</v>
          </cell>
          <cell r="BV47">
            <v>69.407400339902168</v>
          </cell>
          <cell r="BW47">
            <v>-8.7457787188477596</v>
          </cell>
          <cell r="BX47">
            <v>-33.913197074502932</v>
          </cell>
          <cell r="BY47">
            <v>-40.44496159001028</v>
          </cell>
          <cell r="BZ47">
            <v>622.42567999999994</v>
          </cell>
          <cell r="CA47">
            <v>428.39404019999995</v>
          </cell>
          <cell r="CB47">
            <v>757.51776449999988</v>
          </cell>
          <cell r="CC47">
            <v>2271.0978836300092</v>
          </cell>
          <cell r="CD47">
            <v>1808.3374846999998</v>
          </cell>
          <cell r="CE47">
            <v>462.76039893000939</v>
          </cell>
          <cell r="CF47">
            <v>25.590378059700548</v>
          </cell>
        </row>
        <row r="48">
          <cell r="G48" t="str">
            <v>Pagos de Tesorería</v>
          </cell>
          <cell r="L48">
            <v>9136.2682832986175</v>
          </cell>
          <cell r="N48">
            <v>9136.2682832986175</v>
          </cell>
          <cell r="O48">
            <v>758.2664752733333</v>
          </cell>
          <cell r="P48">
            <v>522.75099553439748</v>
          </cell>
          <cell r="Q48">
            <v>911.1945479559455</v>
          </cell>
          <cell r="R48">
            <v>754.83617747001006</v>
          </cell>
          <cell r="S48">
            <v>949.13048394929172</v>
          </cell>
          <cell r="T48">
            <v>631.98930914062771</v>
          </cell>
          <cell r="U48">
            <v>913.35740327059341</v>
          </cell>
          <cell r="V48">
            <v>568.97598091274665</v>
          </cell>
          <cell r="W48">
            <v>891.62743001266313</v>
          </cell>
          <cell r="X48">
            <v>570.29130542851112</v>
          </cell>
          <cell r="Y48">
            <v>847.50924078176672</v>
          </cell>
          <cell r="Z48">
            <v>544.375</v>
          </cell>
          <cell r="AA48">
            <v>8864.3043497298877</v>
          </cell>
          <cell r="AB48">
            <v>8.4897031068126498</v>
          </cell>
          <cell r="AC48" t="str">
            <v xml:space="preserve"> </v>
          </cell>
          <cell r="AD48">
            <v>8.4897031068126498</v>
          </cell>
          <cell r="AE48">
            <v>751.96380764877688</v>
          </cell>
          <cell r="AF48">
            <v>497.77500000000003</v>
          </cell>
          <cell r="AG48">
            <v>1008.3259613790808</v>
          </cell>
          <cell r="AH48">
            <v>790.63245898688047</v>
          </cell>
          <cell r="AI48">
            <v>855.45331935734202</v>
          </cell>
          <cell r="AJ48">
            <v>580.51847838184017</v>
          </cell>
          <cell r="AK48">
            <v>906.4337875980093</v>
          </cell>
          <cell r="AL48">
            <v>560.89451486390112</v>
          </cell>
          <cell r="AM48">
            <v>880.88325931616509</v>
          </cell>
          <cell r="AN48">
            <v>574.82120418614329</v>
          </cell>
          <cell r="AO48">
            <v>862.19109527811634</v>
          </cell>
          <cell r="AP48">
            <v>6.3026676245564204</v>
          </cell>
          <cell r="AQ48">
            <v>24.975995534397441</v>
          </cell>
          <cell r="AR48">
            <v>-97.131413423135314</v>
          </cell>
          <cell r="AS48">
            <v>-35.796281516870408</v>
          </cell>
          <cell r="AT48">
            <v>93.67716459194969</v>
          </cell>
          <cell r="AU48">
            <v>51.470830758787542</v>
          </cell>
          <cell r="AV48">
            <v>6.9236156725841056</v>
          </cell>
          <cell r="AW48">
            <v>8.0814660488455274</v>
          </cell>
          <cell r="AX48">
            <v>10.744170696498031</v>
          </cell>
          <cell r="AY48">
            <v>1281.0174708077307</v>
          </cell>
          <cell r="AZ48">
            <v>2192.212018763676</v>
          </cell>
          <cell r="BA48">
            <v>2947.0481962336862</v>
          </cell>
          <cell r="BB48">
            <v>3896.178680182978</v>
          </cell>
          <cell r="BC48">
            <v>4528.167989323606</v>
          </cell>
          <cell r="BD48">
            <v>5441.5253925941997</v>
          </cell>
          <cell r="BE48">
            <v>6010.501373506946</v>
          </cell>
          <cell r="BF48">
            <v>6902.1288035196094</v>
          </cell>
          <cell r="BG48">
            <v>7472.4201089481203</v>
          </cell>
          <cell r="BH48">
            <v>1249.7388076487769</v>
          </cell>
          <cell r="BI48">
            <v>2258.0647690278574</v>
          </cell>
          <cell r="BJ48">
            <v>3048.6972280147379</v>
          </cell>
          <cell r="BK48">
            <v>3904.1505473720799</v>
          </cell>
          <cell r="BL48">
            <v>4484.6690257539203</v>
          </cell>
          <cell r="BM48">
            <v>5391.1028133519294</v>
          </cell>
          <cell r="BN48">
            <v>5951.9973282158307</v>
          </cell>
          <cell r="BO48">
            <v>6832.8805875319958</v>
          </cell>
          <cell r="BP48">
            <v>7407.7017917181392</v>
          </cell>
          <cell r="BQ48">
            <v>31.278663158953805</v>
          </cell>
          <cell r="BR48">
            <v>-65.852750264181395</v>
          </cell>
          <cell r="BS48">
            <v>-101.64903178105169</v>
          </cell>
          <cell r="BT48">
            <v>-7.9718671891018857</v>
          </cell>
          <cell r="BU48">
            <v>43.498963569685657</v>
          </cell>
          <cell r="BV48">
            <v>50.422579242270331</v>
          </cell>
          <cell r="BW48">
            <v>58.50404529111529</v>
          </cell>
          <cell r="BX48">
            <v>69.248215987613548</v>
          </cell>
          <cell r="BY48">
            <v>64.718317229981039</v>
          </cell>
          <cell r="BZ48">
            <v>615.19398000000001</v>
          </cell>
          <cell r="CA48">
            <v>400.79887673999997</v>
          </cell>
          <cell r="CB48">
            <v>724.87496499999986</v>
          </cell>
          <cell r="CC48">
            <v>2192.212018763676</v>
          </cell>
          <cell r="CD48">
            <v>1740.8678217399997</v>
          </cell>
          <cell r="CE48">
            <v>451.34419702367632</v>
          </cell>
          <cell r="CF48">
            <v>25.926390929126207</v>
          </cell>
        </row>
        <row r="49">
          <cell r="G49" t="str">
            <v>Más Transferencias de Inversión</v>
          </cell>
          <cell r="L49">
            <v>346.29999999999995</v>
          </cell>
          <cell r="M49">
            <v>0</v>
          </cell>
          <cell r="N49">
            <v>346.29999999999995</v>
          </cell>
          <cell r="O49">
            <v>11.120173399999999</v>
          </cell>
          <cell r="P49">
            <v>29.652177999999999</v>
          </cell>
          <cell r="Q49">
            <v>10.730986</v>
          </cell>
          <cell r="R49">
            <v>5.4240189999999995</v>
          </cell>
          <cell r="S49">
            <v>14.851702899999999</v>
          </cell>
          <cell r="T49">
            <v>13.2781456</v>
          </cell>
          <cell r="U49">
            <v>40.577399999999997</v>
          </cell>
          <cell r="V49">
            <v>20.845372000000001</v>
          </cell>
          <cell r="W49">
            <v>31.52</v>
          </cell>
          <cell r="X49">
            <v>31.52</v>
          </cell>
          <cell r="Y49">
            <v>15.52</v>
          </cell>
          <cell r="Z49">
            <v>10.82</v>
          </cell>
          <cell r="AA49">
            <v>235.85997690000002</v>
          </cell>
          <cell r="AB49">
            <v>0.32179267231716502</v>
          </cell>
          <cell r="AC49" t="str">
            <v xml:space="preserve"> </v>
          </cell>
          <cell r="AD49">
            <v>0.32179267231716502</v>
          </cell>
          <cell r="AE49">
            <v>0</v>
          </cell>
          <cell r="AF49">
            <v>1.4073423994790084</v>
          </cell>
          <cell r="AG49">
            <v>8.4886565217673784</v>
          </cell>
          <cell r="AH49">
            <v>13.209656852907692</v>
          </cell>
          <cell r="AI49">
            <v>1.1169049332947674</v>
          </cell>
          <cell r="AJ49">
            <v>26.974367510777135</v>
          </cell>
          <cell r="AK49">
            <v>23.559686270522533</v>
          </cell>
          <cell r="AL49">
            <v>99.783051730031275</v>
          </cell>
          <cell r="AM49">
            <v>67.327521146702423</v>
          </cell>
          <cell r="AN49">
            <v>33.373038673950695</v>
          </cell>
          <cell r="AO49">
            <v>35.530150621440647</v>
          </cell>
          <cell r="AP49">
            <v>11.120173399999999</v>
          </cell>
          <cell r="AQ49">
            <v>28.24483560052099</v>
          </cell>
          <cell r="AR49">
            <v>2.2423294782326213</v>
          </cell>
          <cell r="AS49">
            <v>-7.7856378529076924</v>
          </cell>
          <cell r="AT49">
            <v>13.734797966705232</v>
          </cell>
          <cell r="AU49">
            <v>-13.696221910777135</v>
          </cell>
          <cell r="AV49">
            <v>17.017713729477464</v>
          </cell>
          <cell r="AW49">
            <v>-78.937679730031277</v>
          </cell>
          <cell r="AX49">
            <v>-35.807521146702427</v>
          </cell>
          <cell r="AY49">
            <v>40.772351400000005</v>
          </cell>
          <cell r="AZ49">
            <v>51.503337399999999</v>
          </cell>
          <cell r="BA49">
            <v>56.927356400000001</v>
          </cell>
          <cell r="BB49">
            <v>71.7790593</v>
          </cell>
          <cell r="BC49">
            <v>85.057204900000002</v>
          </cell>
          <cell r="BD49">
            <v>125.6346049</v>
          </cell>
          <cell r="BE49">
            <v>146.4799769</v>
          </cell>
          <cell r="BF49">
            <v>177.99997689999998</v>
          </cell>
          <cell r="BG49">
            <v>209.51997689999999</v>
          </cell>
          <cell r="BH49">
            <v>1.4073423994790084</v>
          </cell>
          <cell r="BI49">
            <v>9.8959989212463881</v>
          </cell>
          <cell r="BJ49">
            <v>23.10565577415408</v>
          </cell>
          <cell r="BK49">
            <v>24.222560707448849</v>
          </cell>
          <cell r="BL49">
            <v>51.196928218225978</v>
          </cell>
          <cell r="BM49">
            <v>74.756614488748511</v>
          </cell>
          <cell r="BN49">
            <v>174.53966621877979</v>
          </cell>
          <cell r="BO49">
            <v>241.86718736548221</v>
          </cell>
          <cell r="BP49">
            <v>275.24022603943291</v>
          </cell>
          <cell r="BQ49">
            <v>39.365009000520992</v>
          </cell>
          <cell r="BR49">
            <v>41.607338478753611</v>
          </cell>
          <cell r="BS49">
            <v>33.821700625845921</v>
          </cell>
          <cell r="BT49">
            <v>47.556498592551151</v>
          </cell>
          <cell r="BU49">
            <v>33.860276681774018</v>
          </cell>
          <cell r="BV49">
            <v>50.877990411251474</v>
          </cell>
          <cell r="BW49">
            <v>-28.059689318779789</v>
          </cell>
          <cell r="BX49">
            <v>-63.867210465482231</v>
          </cell>
          <cell r="BY49">
            <v>-65.720249139432923</v>
          </cell>
          <cell r="BZ49">
            <v>5.0979999999999999</v>
          </cell>
          <cell r="CA49">
            <v>1.7290000000000001</v>
          </cell>
          <cell r="CB49">
            <v>32.038000000000004</v>
          </cell>
          <cell r="CC49">
            <v>51.503337399999999</v>
          </cell>
          <cell r="CD49">
            <v>38.865000000000002</v>
          </cell>
          <cell r="CE49">
            <v>12.638337399999998</v>
          </cell>
          <cell r="CF49">
            <v>32.518557571079377</v>
          </cell>
        </row>
        <row r="50">
          <cell r="H50" t="str">
            <v>Subsidio Tarifas Eléctricas</v>
          </cell>
          <cell r="L50">
            <v>97.1</v>
          </cell>
          <cell r="N50">
            <v>97.1</v>
          </cell>
          <cell r="O50">
            <v>0</v>
          </cell>
          <cell r="P50">
            <v>0</v>
          </cell>
          <cell r="Q50">
            <v>0</v>
          </cell>
          <cell r="R50">
            <v>0</v>
          </cell>
          <cell r="S50">
            <v>0</v>
          </cell>
          <cell r="T50">
            <v>0</v>
          </cell>
          <cell r="U50">
            <v>27</v>
          </cell>
          <cell r="V50">
            <v>10.054</v>
          </cell>
          <cell r="W50">
            <v>27</v>
          </cell>
          <cell r="X50">
            <v>27</v>
          </cell>
          <cell r="Y50">
            <v>6</v>
          </cell>
          <cell r="Z50">
            <v>0</v>
          </cell>
          <cell r="AA50">
            <v>97.054000000000002</v>
          </cell>
          <cell r="AB50">
            <v>9.0228323655780332E-2</v>
          </cell>
          <cell r="AC50" t="str">
            <v xml:space="preserve"> </v>
          </cell>
          <cell r="AD50">
            <v>9.0228323655780332E-2</v>
          </cell>
          <cell r="AE50">
            <v>0</v>
          </cell>
          <cell r="AF50">
            <v>1.398905882451426</v>
          </cell>
          <cell r="AG50">
            <v>8.3462902969269273</v>
          </cell>
          <cell r="AH50">
            <v>0.29018558979381703</v>
          </cell>
          <cell r="AI50">
            <v>0.1804515432331299</v>
          </cell>
          <cell r="AJ50">
            <v>26.186607733326635</v>
          </cell>
          <cell r="AK50">
            <v>7.3156031040458071E-3</v>
          </cell>
          <cell r="AL50">
            <v>26.010220414040198</v>
          </cell>
          <cell r="AM50">
            <v>34.680022937123816</v>
          </cell>
          <cell r="AN50">
            <v>0</v>
          </cell>
          <cell r="AO50">
            <v>0</v>
          </cell>
          <cell r="AP50">
            <v>0</v>
          </cell>
          <cell r="AQ50">
            <v>-1.398905882451426</v>
          </cell>
          <cell r="AR50">
            <v>-8.3462902969269273</v>
          </cell>
          <cell r="AS50">
            <v>-0.29018558979381703</v>
          </cell>
          <cell r="AT50">
            <v>-0.1804515432331299</v>
          </cell>
          <cell r="AU50">
            <v>-26.186607733326635</v>
          </cell>
          <cell r="AV50">
            <v>26.992684396895953</v>
          </cell>
          <cell r="AW50">
            <v>-15.956220414040198</v>
          </cell>
          <cell r="AX50">
            <v>-7.680022937123816</v>
          </cell>
          <cell r="AY50">
            <v>0</v>
          </cell>
          <cell r="AZ50">
            <v>0</v>
          </cell>
          <cell r="BA50">
            <v>0</v>
          </cell>
          <cell r="BB50">
            <v>0</v>
          </cell>
          <cell r="BC50">
            <v>0</v>
          </cell>
          <cell r="BD50">
            <v>27</v>
          </cell>
          <cell r="BE50">
            <v>37.054000000000002</v>
          </cell>
          <cell r="BF50">
            <v>64.054000000000002</v>
          </cell>
          <cell r="BG50">
            <v>91.054000000000002</v>
          </cell>
          <cell r="BH50">
            <v>1.398905882451426</v>
          </cell>
          <cell r="BI50">
            <v>9.7451961793783539</v>
          </cell>
          <cell r="BJ50">
            <v>10.035381769172171</v>
          </cell>
          <cell r="BK50">
            <v>10.2158333124053</v>
          </cell>
          <cell r="BL50">
            <v>36.402441045731933</v>
          </cell>
          <cell r="BM50">
            <v>36.40975664883598</v>
          </cell>
          <cell r="BN50">
            <v>62.419977062876178</v>
          </cell>
          <cell r="BO50">
            <v>97.1</v>
          </cell>
          <cell r="BP50">
            <v>97.1</v>
          </cell>
          <cell r="BQ50">
            <v>-1.398905882451426</v>
          </cell>
          <cell r="BR50">
            <v>-9.7451961793783539</v>
          </cell>
          <cell r="BS50">
            <v>-10.035381769172171</v>
          </cell>
          <cell r="BT50">
            <v>-10.2158333124053</v>
          </cell>
          <cell r="BU50">
            <v>-36.402441045731933</v>
          </cell>
          <cell r="BV50">
            <v>-9.4097566488359803</v>
          </cell>
          <cell r="BW50">
            <v>-25.365977062876176</v>
          </cell>
          <cell r="BX50">
            <v>-33.045999999999992</v>
          </cell>
          <cell r="BY50">
            <v>-6.0459999999999923</v>
          </cell>
          <cell r="BZ50">
            <v>0</v>
          </cell>
          <cell r="CA50">
            <v>1.7210000000000001</v>
          </cell>
          <cell r="CB50">
            <v>10.268000000000001</v>
          </cell>
          <cell r="CC50">
            <v>0</v>
          </cell>
          <cell r="CD50">
            <v>11.989000000000001</v>
          </cell>
          <cell r="CE50">
            <v>-11.989000000000001</v>
          </cell>
          <cell r="CF50">
            <v>-100</v>
          </cell>
        </row>
        <row r="51">
          <cell r="H51" t="str">
            <v>Fosga</v>
          </cell>
          <cell r="L51">
            <v>0</v>
          </cell>
          <cell r="N51">
            <v>0</v>
          </cell>
          <cell r="O51">
            <v>0</v>
          </cell>
          <cell r="P51">
            <v>12.5</v>
          </cell>
          <cell r="Q51">
            <v>3.8</v>
          </cell>
          <cell r="R51">
            <v>4.87</v>
          </cell>
          <cell r="S51">
            <v>5.7</v>
          </cell>
          <cell r="T51">
            <v>7.2160000000000002</v>
          </cell>
          <cell r="U51">
            <v>4.5199999999999996</v>
          </cell>
          <cell r="V51">
            <v>3</v>
          </cell>
          <cell r="W51">
            <v>4.5199999999999996</v>
          </cell>
          <cell r="X51">
            <v>4.5199999999999996</v>
          </cell>
          <cell r="Y51">
            <v>9.52</v>
          </cell>
          <cell r="Z51">
            <v>10.82</v>
          </cell>
          <cell r="AA51">
            <v>70.98599999999999</v>
          </cell>
          <cell r="AB51" t="str">
            <v xml:space="preserve"> </v>
          </cell>
          <cell r="AC51" t="str">
            <v xml:space="preserve"> </v>
          </cell>
          <cell r="AD51" t="str">
            <v xml:space="preserve"> </v>
          </cell>
          <cell r="AE51">
            <v>0</v>
          </cell>
          <cell r="AF51">
            <v>0</v>
          </cell>
          <cell r="AG51">
            <v>0</v>
          </cell>
          <cell r="AH51">
            <v>0</v>
          </cell>
          <cell r="AI51">
            <v>0</v>
          </cell>
          <cell r="AJ51">
            <v>0</v>
          </cell>
          <cell r="AK51">
            <v>0</v>
          </cell>
          <cell r="AL51">
            <v>0</v>
          </cell>
          <cell r="AM51">
            <v>0</v>
          </cell>
          <cell r="AN51">
            <v>0</v>
          </cell>
          <cell r="AO51">
            <v>0</v>
          </cell>
          <cell r="AP51">
            <v>0</v>
          </cell>
          <cell r="AQ51">
            <v>12.5</v>
          </cell>
          <cell r="AR51">
            <v>3.8</v>
          </cell>
          <cell r="AS51">
            <v>4.87</v>
          </cell>
          <cell r="AT51">
            <v>5.7</v>
          </cell>
          <cell r="AU51">
            <v>7.2160000000000002</v>
          </cell>
          <cell r="AV51">
            <v>4.5199999999999996</v>
          </cell>
          <cell r="AW51">
            <v>3</v>
          </cell>
          <cell r="AX51">
            <v>4.5199999999999996</v>
          </cell>
          <cell r="AY51">
            <v>12.5</v>
          </cell>
          <cell r="AZ51">
            <v>16.3</v>
          </cell>
          <cell r="BA51">
            <v>21.17</v>
          </cell>
          <cell r="BB51">
            <v>26.87</v>
          </cell>
          <cell r="BC51">
            <v>34.085999999999999</v>
          </cell>
          <cell r="BD51">
            <v>38.605999999999995</v>
          </cell>
          <cell r="BE51">
            <v>41.605999999999995</v>
          </cell>
          <cell r="BF51">
            <v>46.125999999999991</v>
          </cell>
          <cell r="BG51">
            <v>50.645999999999987</v>
          </cell>
          <cell r="BH51">
            <v>0</v>
          </cell>
          <cell r="BI51">
            <v>0</v>
          </cell>
          <cell r="BJ51">
            <v>0</v>
          </cell>
          <cell r="BK51">
            <v>0</v>
          </cell>
          <cell r="BL51">
            <v>0</v>
          </cell>
          <cell r="BM51">
            <v>0</v>
          </cell>
          <cell r="BN51">
            <v>0</v>
          </cell>
          <cell r="BO51">
            <v>0</v>
          </cell>
          <cell r="BP51">
            <v>0</v>
          </cell>
          <cell r="BQ51">
            <v>12.5</v>
          </cell>
          <cell r="BR51">
            <v>16.3</v>
          </cell>
          <cell r="BS51">
            <v>21.17</v>
          </cell>
          <cell r="BT51">
            <v>26.87</v>
          </cell>
          <cell r="BU51">
            <v>34.085999999999999</v>
          </cell>
          <cell r="BV51">
            <v>38.605999999999995</v>
          </cell>
          <cell r="BW51">
            <v>41.605999999999995</v>
          </cell>
          <cell r="BX51">
            <v>46.125999999999991</v>
          </cell>
          <cell r="BY51">
            <v>50.645999999999987</v>
          </cell>
          <cell r="BZ51">
            <v>0</v>
          </cell>
          <cell r="CA51">
            <v>0</v>
          </cell>
          <cell r="CB51">
            <v>20.8</v>
          </cell>
          <cell r="CC51">
            <v>16.3</v>
          </cell>
          <cell r="CD51">
            <v>20.8</v>
          </cell>
          <cell r="CE51">
            <v>-4.5</v>
          </cell>
          <cell r="CF51">
            <v>-21.634615384615387</v>
          </cell>
        </row>
        <row r="52">
          <cell r="H52" t="str">
            <v>Ancianos Indigentes</v>
          </cell>
          <cell r="L52">
            <v>29</v>
          </cell>
          <cell r="N52">
            <v>29</v>
          </cell>
          <cell r="O52">
            <v>1.8348734</v>
          </cell>
          <cell r="P52">
            <v>5.9269780000000001</v>
          </cell>
          <cell r="Q52">
            <v>2.8377759999999999</v>
          </cell>
          <cell r="R52">
            <v>0.37401899999999999</v>
          </cell>
          <cell r="S52">
            <v>4.4152029000000006</v>
          </cell>
          <cell r="T52">
            <v>1.4326456000000001</v>
          </cell>
          <cell r="U52">
            <v>0.22790000000000002</v>
          </cell>
          <cell r="V52">
            <v>7.6561999999999991E-2</v>
          </cell>
          <cell r="W52">
            <v>0</v>
          </cell>
          <cell r="X52">
            <v>0</v>
          </cell>
          <cell r="Y52">
            <v>0</v>
          </cell>
          <cell r="Z52">
            <v>0</v>
          </cell>
          <cell r="AA52">
            <v>17.125956900000002</v>
          </cell>
          <cell r="AB52">
            <v>2.6947697075361789E-2</v>
          </cell>
          <cell r="AC52" t="str">
            <v xml:space="preserve"> </v>
          </cell>
          <cell r="AD52">
            <v>2.6947697075361789E-2</v>
          </cell>
          <cell r="AE52">
            <v>0</v>
          </cell>
          <cell r="AF52">
            <v>8.4365170275823194E-3</v>
          </cell>
          <cell r="AG52">
            <v>0.14236622484045164</v>
          </cell>
          <cell r="AH52">
            <v>12.919471263113875</v>
          </cell>
          <cell r="AI52">
            <v>0.93645339006163753</v>
          </cell>
          <cell r="AJ52">
            <v>0.78775977745049908</v>
          </cell>
          <cell r="AK52">
            <v>0.33851524573174058</v>
          </cell>
          <cell r="AL52">
            <v>1.6440662557501047</v>
          </cell>
          <cell r="AM52">
            <v>1.4331533300605466</v>
          </cell>
          <cell r="AN52">
            <v>2.1586937944326263</v>
          </cell>
          <cell r="AO52">
            <v>4.3158057419225804</v>
          </cell>
          <cell r="AP52">
            <v>1.8348734</v>
          </cell>
          <cell r="AQ52">
            <v>5.9185414829724179</v>
          </cell>
          <cell r="AR52">
            <v>2.6954097751595483</v>
          </cell>
          <cell r="AS52">
            <v>-12.545452263113875</v>
          </cell>
          <cell r="AT52">
            <v>3.4787495099383632</v>
          </cell>
          <cell r="AU52">
            <v>0.644885822549501</v>
          </cell>
          <cell r="AV52">
            <v>-0.11061524573174056</v>
          </cell>
          <cell r="AW52">
            <v>-1.5675042557501047</v>
          </cell>
          <cell r="AX52">
            <v>-1.4331533300605466</v>
          </cell>
          <cell r="AY52">
            <v>7.7618514000000003</v>
          </cell>
          <cell r="AZ52">
            <v>10.599627399999999</v>
          </cell>
          <cell r="BA52">
            <v>10.9736464</v>
          </cell>
          <cell r="BB52">
            <v>15.3888493</v>
          </cell>
          <cell r="BC52">
            <v>16.821494900000001</v>
          </cell>
          <cell r="BD52">
            <v>17.049394900000003</v>
          </cell>
          <cell r="BE52">
            <v>17.125956900000002</v>
          </cell>
          <cell r="BF52">
            <v>17.125956900000002</v>
          </cell>
          <cell r="BG52">
            <v>17.125956900000002</v>
          </cell>
          <cell r="BH52">
            <v>8.4365170275823194E-3</v>
          </cell>
          <cell r="BI52">
            <v>0.15080274186803397</v>
          </cell>
          <cell r="BJ52">
            <v>13.070274004981909</v>
          </cell>
          <cell r="BK52">
            <v>14.006727395043548</v>
          </cell>
          <cell r="BL52">
            <v>14.794487172494048</v>
          </cell>
          <cell r="BM52">
            <v>15.133002418225788</v>
          </cell>
          <cell r="BN52">
            <v>16.777068673975894</v>
          </cell>
          <cell r="BO52">
            <v>18.210222004036439</v>
          </cell>
          <cell r="BP52">
            <v>20.368915798469065</v>
          </cell>
          <cell r="BQ52">
            <v>7.7534148829724181</v>
          </cell>
          <cell r="BR52">
            <v>10.448824658131965</v>
          </cell>
          <cell r="BS52">
            <v>-2.0966276049819097</v>
          </cell>
          <cell r="BT52">
            <v>1.3821219049564526</v>
          </cell>
          <cell r="BU52">
            <v>2.0270077275059535</v>
          </cell>
          <cell r="BV52">
            <v>1.9163924817742153</v>
          </cell>
          <cell r="BW52">
            <v>0.34888822602410841</v>
          </cell>
          <cell r="BX52">
            <v>-1.0842651040364366</v>
          </cell>
          <cell r="BY52">
            <v>-3.2429588984690625</v>
          </cell>
          <cell r="BZ52">
            <v>0</v>
          </cell>
          <cell r="CA52">
            <v>8.0000000000000002E-3</v>
          </cell>
          <cell r="CB52">
            <v>0.13500000000000001</v>
          </cell>
          <cell r="CC52">
            <v>10.599627399999999</v>
          </cell>
          <cell r="CD52">
            <v>0.14300000000000002</v>
          </cell>
          <cell r="CE52">
            <v>10.456627399999999</v>
          </cell>
          <cell r="CF52">
            <v>7312.3268531468511</v>
          </cell>
        </row>
        <row r="53">
          <cell r="H53" t="str">
            <v>Fondo Solidaridad Pensional</v>
          </cell>
          <cell r="L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t="str">
            <v xml:space="preserve"> </v>
          </cell>
          <cell r="AC53" t="str">
            <v xml:space="preserve"> </v>
          </cell>
          <cell r="AD53" t="str">
            <v xml:space="preserve"> </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5.0979999999999999</v>
          </cell>
          <cell r="CA53">
            <v>0</v>
          </cell>
          <cell r="CB53">
            <v>0.83499999999999996</v>
          </cell>
          <cell r="CC53">
            <v>0</v>
          </cell>
          <cell r="CD53">
            <v>5.9329999999999998</v>
          </cell>
          <cell r="CE53">
            <v>-5.9329999999999998</v>
          </cell>
          <cell r="CF53">
            <v>-100</v>
          </cell>
        </row>
        <row r="54">
          <cell r="H54" t="str">
            <v>Fondo Compensación Educativa</v>
          </cell>
          <cell r="L54">
            <v>220.2</v>
          </cell>
          <cell r="N54">
            <v>220.2</v>
          </cell>
          <cell r="O54">
            <v>9.2852999999999994</v>
          </cell>
          <cell r="P54">
            <v>11.225200000000001</v>
          </cell>
          <cell r="Q54">
            <v>4.09321</v>
          </cell>
          <cell r="R54">
            <v>0.18</v>
          </cell>
          <cell r="S54">
            <v>4.7365000000000004</v>
          </cell>
          <cell r="T54">
            <v>4.6295000000000002</v>
          </cell>
          <cell r="U54">
            <v>8.8294999999999995</v>
          </cell>
          <cell r="V54">
            <v>7.7148100000000008</v>
          </cell>
          <cell r="W54">
            <v>0</v>
          </cell>
          <cell r="X54">
            <v>0</v>
          </cell>
          <cell r="Y54">
            <v>0</v>
          </cell>
          <cell r="Z54">
            <v>0</v>
          </cell>
          <cell r="AA54">
            <v>50.694019999999995</v>
          </cell>
          <cell r="AB54">
            <v>0.20461665158602299</v>
          </cell>
          <cell r="AC54" t="str">
            <v xml:space="preserve"> </v>
          </cell>
          <cell r="AD54">
            <v>0.20461665158602299</v>
          </cell>
          <cell r="AE54">
            <v>0</v>
          </cell>
          <cell r="AF54">
            <v>0</v>
          </cell>
          <cell r="AG54">
            <v>0</v>
          </cell>
          <cell r="AH54">
            <v>0</v>
          </cell>
          <cell r="AI54">
            <v>0</v>
          </cell>
          <cell r="AJ54">
            <v>0</v>
          </cell>
          <cell r="AK54">
            <v>23.213855421686748</v>
          </cell>
          <cell r="AL54">
            <v>72.128765060240966</v>
          </cell>
          <cell r="AM54">
            <v>31.214344879518066</v>
          </cell>
          <cell r="AN54">
            <v>31.214344879518066</v>
          </cell>
          <cell r="AO54">
            <v>31.214344879518066</v>
          </cell>
          <cell r="AP54">
            <v>9.2852999999999994</v>
          </cell>
          <cell r="AQ54">
            <v>11.225200000000001</v>
          </cell>
          <cell r="AR54">
            <v>4.09321</v>
          </cell>
          <cell r="AS54">
            <v>0.18</v>
          </cell>
          <cell r="AT54">
            <v>4.7365000000000004</v>
          </cell>
          <cell r="AU54">
            <v>4.6295000000000002</v>
          </cell>
          <cell r="AV54">
            <v>-14.384355421686749</v>
          </cell>
          <cell r="AW54">
            <v>-64.413955060240966</v>
          </cell>
          <cell r="AX54">
            <v>-31.214344879518066</v>
          </cell>
          <cell r="AY54">
            <v>20.5105</v>
          </cell>
          <cell r="AZ54">
            <v>24.60371</v>
          </cell>
          <cell r="BA54">
            <v>24.783709999999999</v>
          </cell>
          <cell r="BB54">
            <v>29.520209999999999</v>
          </cell>
          <cell r="BC54">
            <v>34.149709999999999</v>
          </cell>
          <cell r="BD54">
            <v>42.979209999999995</v>
          </cell>
          <cell r="BE54">
            <v>50.694019999999995</v>
          </cell>
          <cell r="BF54">
            <v>50.694019999999995</v>
          </cell>
          <cell r="BG54">
            <v>50.694019999999995</v>
          </cell>
          <cell r="BH54">
            <v>0</v>
          </cell>
          <cell r="BI54">
            <v>0</v>
          </cell>
          <cell r="BJ54">
            <v>0</v>
          </cell>
          <cell r="BK54">
            <v>0</v>
          </cell>
          <cell r="BL54">
            <v>0</v>
          </cell>
          <cell r="BM54">
            <v>23.213855421686748</v>
          </cell>
          <cell r="BN54">
            <v>95.34262048192771</v>
          </cell>
          <cell r="BO54">
            <v>126.55696536144578</v>
          </cell>
          <cell r="BP54">
            <v>157.77131024096383</v>
          </cell>
          <cell r="BQ54">
            <v>20.5105</v>
          </cell>
          <cell r="BR54">
            <v>24.60371</v>
          </cell>
          <cell r="BS54">
            <v>24.783709999999999</v>
          </cell>
          <cell r="BT54">
            <v>29.520209999999999</v>
          </cell>
          <cell r="BU54">
            <v>34.149709999999999</v>
          </cell>
          <cell r="BV54">
            <v>19.765354578313246</v>
          </cell>
          <cell r="BW54">
            <v>-44.648600481927716</v>
          </cell>
          <cell r="BX54">
            <v>-75.862945361445782</v>
          </cell>
          <cell r="BY54">
            <v>-107.07729024096383</v>
          </cell>
          <cell r="BZ54">
            <v>0</v>
          </cell>
          <cell r="CA54">
            <v>0</v>
          </cell>
          <cell r="CB54">
            <v>0</v>
          </cell>
          <cell r="CC54">
            <v>24.60371</v>
          </cell>
          <cell r="CD54">
            <v>0</v>
          </cell>
          <cell r="CE54">
            <v>24.60371</v>
          </cell>
          <cell r="CF54" t="str">
            <v xml:space="preserve">n.a. </v>
          </cell>
        </row>
        <row r="55">
          <cell r="G55" t="str">
            <v>Más Transferencias de Deuda</v>
          </cell>
          <cell r="L55">
            <v>177.85391466988909</v>
          </cell>
          <cell r="M55">
            <v>0</v>
          </cell>
          <cell r="N55">
            <v>177.85391466988909</v>
          </cell>
          <cell r="O55">
            <v>0.65426953900000007</v>
          </cell>
          <cell r="P55">
            <v>24.687984660999998</v>
          </cell>
          <cell r="Q55">
            <v>2.0402732663333336</v>
          </cell>
          <cell r="R55">
            <v>3.321029274363636</v>
          </cell>
          <cell r="S55">
            <v>11.226935897980429</v>
          </cell>
          <cell r="T55">
            <v>28.685882641888888</v>
          </cell>
          <cell r="U55">
            <v>0.41397398922222223</v>
          </cell>
          <cell r="V55">
            <v>34.224566441666667</v>
          </cell>
          <cell r="W55">
            <v>1.2387761833333333</v>
          </cell>
          <cell r="X55">
            <v>2.2599205617777773</v>
          </cell>
          <cell r="Y55">
            <v>12.437870640333331</v>
          </cell>
          <cell r="Z55">
            <v>12.58805003</v>
          </cell>
          <cell r="AA55">
            <v>133.77953312689959</v>
          </cell>
          <cell r="AB55">
            <v>0.16526735917901433</v>
          </cell>
          <cell r="AC55" t="str">
            <v xml:space="preserve"> </v>
          </cell>
          <cell r="AD55">
            <v>0.16526735917901433</v>
          </cell>
          <cell r="AE55">
            <v>2.7382788515788858</v>
          </cell>
          <cell r="AF55">
            <v>37.841788827218167</v>
          </cell>
          <cell r="AG55">
            <v>0.60866219444955894</v>
          </cell>
          <cell r="AH55">
            <v>2.9755506807456689</v>
          </cell>
          <cell r="AI55">
            <v>11.97493600495687</v>
          </cell>
          <cell r="AJ55">
            <v>45.798330754943443</v>
          </cell>
          <cell r="AK55">
            <v>0.98597126951555292</v>
          </cell>
          <cell r="AL55">
            <v>41.521531819230319</v>
          </cell>
          <cell r="AM55">
            <v>1.3428440887838857</v>
          </cell>
          <cell r="AN55">
            <v>2.4087476457022081</v>
          </cell>
          <cell r="AO55">
            <v>7.4771926772853803</v>
          </cell>
          <cell r="AP55">
            <v>-2.0840093125788859</v>
          </cell>
          <cell r="AQ55">
            <v>-13.153804166218169</v>
          </cell>
          <cell r="AR55">
            <v>1.4316110718837747</v>
          </cell>
          <cell r="AS55">
            <v>0.34547859361796718</v>
          </cell>
          <cell r="AT55">
            <v>-0.74800010697644126</v>
          </cell>
          <cell r="AU55">
            <v>-17.112448113054555</v>
          </cell>
          <cell r="AV55">
            <v>-0.57199728029333063</v>
          </cell>
          <cell r="AW55">
            <v>-7.2969653775636516</v>
          </cell>
          <cell r="AX55">
            <v>-0.10406790545055244</v>
          </cell>
          <cell r="AY55">
            <v>25.342254199999999</v>
          </cell>
          <cell r="AZ55">
            <v>27.382527466333332</v>
          </cell>
          <cell r="BA55">
            <v>30.703556740696968</v>
          </cell>
          <cell r="BB55">
            <v>41.930492638677393</v>
          </cell>
          <cell r="BC55">
            <v>70.616375280566288</v>
          </cell>
          <cell r="BD55">
            <v>71.030349269788502</v>
          </cell>
          <cell r="BE55">
            <v>105.25491571145517</v>
          </cell>
          <cell r="BF55">
            <v>106.49369189478851</v>
          </cell>
          <cell r="BG55">
            <v>108.75361245656629</v>
          </cell>
          <cell r="BH55">
            <v>40.580067678797057</v>
          </cell>
          <cell r="BI55">
            <v>41.188729873246615</v>
          </cell>
          <cell r="BJ55">
            <v>44.164280553992285</v>
          </cell>
          <cell r="BK55">
            <v>56.139216558949151</v>
          </cell>
          <cell r="BL55">
            <v>101.93754731389259</v>
          </cell>
          <cell r="BM55">
            <v>102.92351858340814</v>
          </cell>
          <cell r="BN55">
            <v>144.44505040263846</v>
          </cell>
          <cell r="BO55">
            <v>145.78789449142235</v>
          </cell>
          <cell r="BP55">
            <v>148.19664213712457</v>
          </cell>
          <cell r="BQ55">
            <v>-15.237813478797056</v>
          </cell>
          <cell r="BR55">
            <v>-13.806202406913286</v>
          </cell>
          <cell r="BS55">
            <v>-13.460723813295317</v>
          </cell>
          <cell r="BT55">
            <v>-14.208723920271758</v>
          </cell>
          <cell r="BU55">
            <v>-31.321172033326306</v>
          </cell>
          <cell r="BV55">
            <v>-31.893169313619641</v>
          </cell>
          <cell r="BW55">
            <v>-39.190134691183289</v>
          </cell>
          <cell r="BX55">
            <v>-39.294202596633838</v>
          </cell>
          <cell r="BY55">
            <v>-39.443029680558283</v>
          </cell>
          <cell r="BZ55">
            <v>2.1337000000000002</v>
          </cell>
          <cell r="CA55">
            <v>25.866163459999999</v>
          </cell>
          <cell r="CB55">
            <v>0.60479949999999993</v>
          </cell>
          <cell r="CC55">
            <v>27.382527466333332</v>
          </cell>
          <cell r="CD55">
            <v>28.604662959999999</v>
          </cell>
          <cell r="CE55">
            <v>-1.2221354936666664</v>
          </cell>
          <cell r="CF55">
            <v>-4.2725044352931789</v>
          </cell>
          <cell r="CI55">
            <v>338.12739999999997</v>
          </cell>
        </row>
        <row r="56">
          <cell r="H56" t="str">
            <v>Deuda Externa Entidades</v>
          </cell>
          <cell r="L56">
            <v>122.43058841578632</v>
          </cell>
          <cell r="N56">
            <v>122.43058841578632</v>
          </cell>
          <cell r="O56">
            <v>5.5769539000000007E-2</v>
          </cell>
          <cell r="P56">
            <v>23.123284661</v>
          </cell>
          <cell r="Q56">
            <v>0.18767326633333339</v>
          </cell>
          <cell r="R56">
            <v>1.5677292743636362</v>
          </cell>
          <cell r="S56">
            <v>10.640369487980429</v>
          </cell>
          <cell r="T56">
            <v>4.5132826418888898</v>
          </cell>
          <cell r="U56">
            <v>5.9673989222222203E-2</v>
          </cell>
          <cell r="V56">
            <v>34.019566441666669</v>
          </cell>
          <cell r="W56">
            <v>0.80927618333333329</v>
          </cell>
          <cell r="X56">
            <v>1.8941205617777774</v>
          </cell>
          <cell r="Y56">
            <v>12.261470640333332</v>
          </cell>
          <cell r="Z56">
            <v>0</v>
          </cell>
          <cell r="AA56">
            <v>89.132216686899625</v>
          </cell>
          <cell r="AB56">
            <v>0.11376628997885889</v>
          </cell>
          <cell r="AC56" t="str">
            <v xml:space="preserve"> </v>
          </cell>
          <cell r="AD56">
            <v>0.11376628997885889</v>
          </cell>
          <cell r="AE56">
            <v>2.4042955140057494</v>
          </cell>
          <cell r="AF56">
            <v>37.180898418894088</v>
          </cell>
          <cell r="AG56">
            <v>0.26214014023384996</v>
          </cell>
          <cell r="AH56">
            <v>2.7159775875713388</v>
          </cell>
          <cell r="AI56">
            <v>10.581432294611959</v>
          </cell>
          <cell r="AJ56">
            <v>11.434353326463118</v>
          </cell>
          <cell r="AK56">
            <v>0.92642613732675994</v>
          </cell>
          <cell r="AL56">
            <v>41.317225185282524</v>
          </cell>
          <cell r="AM56">
            <v>1.136809529216718</v>
          </cell>
          <cell r="AN56">
            <v>2.1860920873201168</v>
          </cell>
          <cell r="AO56">
            <v>7.0565662122265298</v>
          </cell>
          <cell r="AP56">
            <v>-2.3485259750057494</v>
          </cell>
          <cell r="AQ56">
            <v>-14.057613757894089</v>
          </cell>
          <cell r="AR56">
            <v>-7.4466873900516567E-2</v>
          </cell>
          <cell r="AS56">
            <v>-1.1482483132077026</v>
          </cell>
          <cell r="AT56">
            <v>5.893719336846992E-2</v>
          </cell>
          <cell r="AU56">
            <v>-6.9210706845742278</v>
          </cell>
          <cell r="AV56">
            <v>-0.86675214810453771</v>
          </cell>
          <cell r="AW56">
            <v>-7.2976587436158553</v>
          </cell>
          <cell r="AX56">
            <v>-0.32753334588338467</v>
          </cell>
          <cell r="AY56">
            <v>23.179054199999999</v>
          </cell>
          <cell r="AZ56">
            <v>23.366727466333334</v>
          </cell>
          <cell r="BA56">
            <v>24.934456740696969</v>
          </cell>
          <cell r="BB56">
            <v>35.574826228677395</v>
          </cell>
          <cell r="BC56">
            <v>40.088108870566288</v>
          </cell>
          <cell r="BD56">
            <v>40.147782859788506</v>
          </cell>
          <cell r="BE56">
            <v>74.167349301455175</v>
          </cell>
          <cell r="BF56">
            <v>74.976625484788514</v>
          </cell>
          <cell r="BG56">
            <v>76.870746046566296</v>
          </cell>
          <cell r="BH56">
            <v>39.585193932899841</v>
          </cell>
          <cell r="BI56">
            <v>39.847334073133695</v>
          </cell>
          <cell r="BJ56">
            <v>42.563311660705033</v>
          </cell>
          <cell r="BK56">
            <v>53.14474395531699</v>
          </cell>
          <cell r="BL56">
            <v>64.579097281780108</v>
          </cell>
          <cell r="BM56">
            <v>65.505523419106865</v>
          </cell>
          <cell r="BN56">
            <v>106.82274860438939</v>
          </cell>
          <cell r="BO56">
            <v>107.95955813360611</v>
          </cell>
          <cell r="BP56">
            <v>110.14565022092623</v>
          </cell>
          <cell r="BQ56">
            <v>-16.406139732899842</v>
          </cell>
          <cell r="BR56">
            <v>-16.480606606800361</v>
          </cell>
          <cell r="BS56">
            <v>-17.628854920008063</v>
          </cell>
          <cell r="BT56">
            <v>-17.569917726639595</v>
          </cell>
          <cell r="BU56">
            <v>-24.49098841121382</v>
          </cell>
          <cell r="BV56">
            <v>-25.357740559318358</v>
          </cell>
          <cell r="BW56">
            <v>-32.655399302934214</v>
          </cell>
          <cell r="BX56">
            <v>-32.982932648817595</v>
          </cell>
          <cell r="BY56">
            <v>-33.274904174359932</v>
          </cell>
          <cell r="BZ56">
            <v>1.7278</v>
          </cell>
          <cell r="CA56">
            <v>25.062963459999999</v>
          </cell>
          <cell r="CB56">
            <v>0.1787995</v>
          </cell>
          <cell r="CC56">
            <v>23.366727466333334</v>
          </cell>
          <cell r="CD56">
            <v>26.969562959999998</v>
          </cell>
          <cell r="CE56">
            <v>-3.6028354936666638</v>
          </cell>
          <cell r="CF56">
            <v>-13.358894613940253</v>
          </cell>
          <cell r="CI56">
            <v>1393.1273999999999</v>
          </cell>
        </row>
        <row r="57">
          <cell r="H57" t="str">
            <v>Deuda Interna Entidades</v>
          </cell>
          <cell r="L57">
            <v>55.423326254102776</v>
          </cell>
          <cell r="N57">
            <v>55.423326254102776</v>
          </cell>
          <cell r="O57">
            <v>0.59850000000000003</v>
          </cell>
          <cell r="P57">
            <v>1.5647</v>
          </cell>
          <cell r="Q57">
            <v>1.8526</v>
          </cell>
          <cell r="R57">
            <v>1.7533000000000001</v>
          </cell>
          <cell r="S57">
            <v>0.58656640999999998</v>
          </cell>
          <cell r="T57">
            <v>24.172599999999999</v>
          </cell>
          <cell r="U57">
            <v>0.3543</v>
          </cell>
          <cell r="V57">
            <v>0.20499999999999999</v>
          </cell>
          <cell r="W57">
            <v>0.42949999999999999</v>
          </cell>
          <cell r="X57">
            <v>0.36580000000000001</v>
          </cell>
          <cell r="Y57">
            <v>0.1764</v>
          </cell>
          <cell r="Z57">
            <v>12.58805003</v>
          </cell>
          <cell r="AA57">
            <v>44.647316439999997</v>
          </cell>
          <cell r="AB57">
            <v>5.1501069200155437E-2</v>
          </cell>
          <cell r="AC57" t="str">
            <v xml:space="preserve"> </v>
          </cell>
          <cell r="AD57">
            <v>5.1501069200155437E-2</v>
          </cell>
          <cell r="AE57">
            <v>0.33398333757313658</v>
          </cell>
          <cell r="AF57">
            <v>0.66089040832407797</v>
          </cell>
          <cell r="AG57">
            <v>0.34652205421570897</v>
          </cell>
          <cell r="AH57">
            <v>0.25957309317432997</v>
          </cell>
          <cell r="AI57">
            <v>1.3935037103449099</v>
          </cell>
          <cell r="AJ57">
            <v>34.363977428480325</v>
          </cell>
          <cell r="AK57">
            <v>5.9545132188792982E-2</v>
          </cell>
          <cell r="AL57">
            <v>0.20430663394779458</v>
          </cell>
          <cell r="AM57">
            <v>0.20603455956716779</v>
          </cell>
          <cell r="AN57">
            <v>0.22265555838209106</v>
          </cell>
          <cell r="AO57">
            <v>0.42062646505885048</v>
          </cell>
          <cell r="AP57">
            <v>0.26451666242686345</v>
          </cell>
          <cell r="AQ57">
            <v>0.90380959167592201</v>
          </cell>
          <cell r="AR57">
            <v>1.506077945784291</v>
          </cell>
          <cell r="AS57">
            <v>1.4937269068256702</v>
          </cell>
          <cell r="AT57">
            <v>-0.80693730034490996</v>
          </cell>
          <cell r="AU57">
            <v>-10.191377428480326</v>
          </cell>
          <cell r="AV57">
            <v>0.29475486781120702</v>
          </cell>
          <cell r="AW57">
            <v>6.9336605220540748E-4</v>
          </cell>
          <cell r="AX57">
            <v>0.2234654404328322</v>
          </cell>
          <cell r="AY57">
            <v>2.1631999999999998</v>
          </cell>
          <cell r="AZ57">
            <v>4.0157999999999996</v>
          </cell>
          <cell r="BA57">
            <v>5.7690999999999999</v>
          </cell>
          <cell r="BB57">
            <v>6.3556664099999995</v>
          </cell>
          <cell r="BC57">
            <v>30.528266410000001</v>
          </cell>
          <cell r="BD57">
            <v>30.882566409999999</v>
          </cell>
          <cell r="BE57">
            <v>31.087566409999997</v>
          </cell>
          <cell r="BF57">
            <v>31.517066409999998</v>
          </cell>
          <cell r="BG57">
            <v>31.882866409999998</v>
          </cell>
          <cell r="BH57">
            <v>0.99487374589721456</v>
          </cell>
          <cell r="BI57">
            <v>1.3413958001129236</v>
          </cell>
          <cell r="BJ57">
            <v>1.6009688932872534</v>
          </cell>
          <cell r="BK57">
            <v>2.9944726036321634</v>
          </cell>
          <cell r="BL57">
            <v>37.358450032112486</v>
          </cell>
          <cell r="BM57">
            <v>37.417995164301281</v>
          </cell>
          <cell r="BN57">
            <v>37.622301798249076</v>
          </cell>
          <cell r="BO57">
            <v>37.828336357816241</v>
          </cell>
          <cell r="BP57">
            <v>38.050991916198335</v>
          </cell>
          <cell r="BQ57">
            <v>1.1683262541027852</v>
          </cell>
          <cell r="BR57">
            <v>2.6744041998870758</v>
          </cell>
          <cell r="BS57">
            <v>4.168131106712746</v>
          </cell>
          <cell r="BT57">
            <v>3.3611938063678362</v>
          </cell>
          <cell r="BU57">
            <v>-6.8301836221124859</v>
          </cell>
          <cell r="BV57">
            <v>-6.5354287543012823</v>
          </cell>
          <cell r="BW57">
            <v>-6.5347353882490786</v>
          </cell>
          <cell r="BX57">
            <v>-6.3112699478162426</v>
          </cell>
          <cell r="BY57">
            <v>-6.1681255061983364</v>
          </cell>
          <cell r="BZ57">
            <v>0.40589999999999998</v>
          </cell>
          <cell r="CA57">
            <v>0.80320000000000003</v>
          </cell>
          <cell r="CB57">
            <v>0.42599999999999999</v>
          </cell>
          <cell r="CC57">
            <v>4.0157999999999996</v>
          </cell>
          <cell r="CD57">
            <v>1.6351</v>
          </cell>
          <cell r="CE57">
            <v>2.3806999999999996</v>
          </cell>
          <cell r="CF57">
            <v>145.59965751330193</v>
          </cell>
        </row>
        <row r="58">
          <cell r="BN58">
            <v>0</v>
          </cell>
          <cell r="BW58">
            <v>0</v>
          </cell>
        </row>
        <row r="59">
          <cell r="L59">
            <v>2537.5869837451937</v>
          </cell>
          <cell r="M59">
            <v>0</v>
          </cell>
          <cell r="N59">
            <v>2537.5869837451937</v>
          </cell>
          <cell r="Q59">
            <v>294.0610956759279</v>
          </cell>
          <cell r="R59">
            <v>242.60712493043712</v>
          </cell>
          <cell r="S59">
            <v>163.62961941089</v>
          </cell>
          <cell r="T59">
            <v>144.72957612675719</v>
          </cell>
          <cell r="U59">
            <v>242.82889541177775</v>
          </cell>
          <cell r="V59">
            <v>198.61304410745123</v>
          </cell>
          <cell r="W59">
            <v>511.05546935365669</v>
          </cell>
          <cell r="X59">
            <v>211.26157493933331</v>
          </cell>
          <cell r="Y59">
            <v>97.855146539000003</v>
          </cell>
          <cell r="Z59">
            <v>287.48785082556651</v>
          </cell>
          <cell r="AA59">
            <v>2684.1596631453813</v>
          </cell>
          <cell r="AB59">
            <v>2.3580043220809142</v>
          </cell>
          <cell r="AC59" t="str">
            <v xml:space="preserve"> </v>
          </cell>
          <cell r="AD59">
            <v>2.3580043220809142</v>
          </cell>
          <cell r="AE59">
            <v>139.29688463322262</v>
          </cell>
          <cell r="AF59">
            <v>138.65641176632701</v>
          </cell>
          <cell r="AG59">
            <v>329.85988123361915</v>
          </cell>
          <cell r="AH59">
            <v>241.25266478841922</v>
          </cell>
          <cell r="AI59">
            <v>179.96494847638968</v>
          </cell>
          <cell r="AJ59">
            <v>163.69305167317788</v>
          </cell>
          <cell r="AK59">
            <v>194.7889101078257</v>
          </cell>
          <cell r="AL59">
            <v>278.33786711858227</v>
          </cell>
          <cell r="AM59">
            <v>438.22349769462562</v>
          </cell>
          <cell r="AN59">
            <v>113.58463397436068</v>
          </cell>
          <cell r="AO59">
            <v>75.514513207985942</v>
          </cell>
          <cell r="AP59">
            <v>-1.3528202868892834</v>
          </cell>
          <cell r="AQ59">
            <v>13.429789711923007</v>
          </cell>
          <cell r="AR59">
            <v>-35.798785557691247</v>
          </cell>
          <cell r="AS59">
            <v>1.3544601420178992</v>
          </cell>
          <cell r="AT59">
            <v>-16.335329065499678</v>
          </cell>
          <cell r="AU59">
            <v>-18.963475546420682</v>
          </cell>
          <cell r="AV59">
            <v>48.039985303952051</v>
          </cell>
          <cell r="AW59">
            <v>-79.724823011131036</v>
          </cell>
          <cell r="AX59">
            <v>72.831971659031069</v>
          </cell>
          <cell r="AY59">
            <v>290.03026582458335</v>
          </cell>
          <cell r="AZ59">
            <v>584.09136150051131</v>
          </cell>
          <cell r="BA59">
            <v>826.69848643094838</v>
          </cell>
          <cell r="BB59">
            <v>990.32810584183846</v>
          </cell>
          <cell r="BC59">
            <v>1135.0576819685957</v>
          </cell>
          <cell r="BD59">
            <v>1377.8865773803734</v>
          </cell>
          <cell r="BE59">
            <v>1576.4996214878245</v>
          </cell>
          <cell r="BF59">
            <v>2087.5550908414812</v>
          </cell>
          <cell r="BG59">
            <v>2298.8166657808147</v>
          </cell>
          <cell r="BH59">
            <v>277.95329639954963</v>
          </cell>
          <cell r="BI59">
            <v>607.81317763316883</v>
          </cell>
          <cell r="BJ59">
            <v>849.06584242158806</v>
          </cell>
          <cell r="BK59">
            <v>1029.0307908979776</v>
          </cell>
          <cell r="BL59">
            <v>1192.7238425711555</v>
          </cell>
          <cell r="BM59">
            <v>1387.5127526789813</v>
          </cell>
          <cell r="BN59">
            <v>1665.8506197975639</v>
          </cell>
          <cell r="BO59">
            <v>2104.0741174921895</v>
          </cell>
          <cell r="BP59">
            <v>2217.6587514665503</v>
          </cell>
          <cell r="BQ59">
            <v>12.07696942503371</v>
          </cell>
          <cell r="BR59">
            <v>-23.721816132657551</v>
          </cell>
          <cell r="BS59">
            <v>-22.367355990639567</v>
          </cell>
          <cell r="BT59">
            <v>-38.702685056139217</v>
          </cell>
          <cell r="BU59">
            <v>-57.666160602559842</v>
          </cell>
          <cell r="BV59">
            <v>-9.6261752986079046</v>
          </cell>
          <cell r="BW59">
            <v>-89.350998309739452</v>
          </cell>
          <cell r="BX59">
            <v>-16.519026650708383</v>
          </cell>
          <cell r="BY59">
            <v>81.157914314264417</v>
          </cell>
          <cell r="BZ59">
            <v>51.372504939999999</v>
          </cell>
          <cell r="CA59">
            <v>185.31118026000001</v>
          </cell>
          <cell r="CB59">
            <v>176.49927199999999</v>
          </cell>
          <cell r="CC59">
            <v>584.09136150051131</v>
          </cell>
          <cell r="CD59">
            <v>413.18295719999998</v>
          </cell>
          <cell r="CE59">
            <v>170.90840430051134</v>
          </cell>
          <cell r="CF59">
            <v>41.363856210018767</v>
          </cell>
        </row>
        <row r="60">
          <cell r="L60">
            <v>1857.0093354691621</v>
          </cell>
          <cell r="M60">
            <v>0</v>
          </cell>
          <cell r="N60">
            <v>1857.0093354691621</v>
          </cell>
          <cell r="Q60">
            <v>250.2770903</v>
          </cell>
          <cell r="R60">
            <v>181.92547436683</v>
          </cell>
          <cell r="S60">
            <v>136.10404965729001</v>
          </cell>
          <cell r="T60">
            <v>66.59179432900001</v>
          </cell>
          <cell r="U60">
            <v>201.49002999999999</v>
          </cell>
          <cell r="V60">
            <v>117.15720660522</v>
          </cell>
          <cell r="W60">
            <v>455.76433764899002</v>
          </cell>
          <cell r="X60">
            <v>119.3005</v>
          </cell>
          <cell r="Y60">
            <v>80.678799999999995</v>
          </cell>
          <cell r="Z60">
            <v>223.83</v>
          </cell>
          <cell r="AA60">
            <v>2034.9541098073298</v>
          </cell>
          <cell r="AB60">
            <v>1.725590518563513</v>
          </cell>
          <cell r="AC60" t="str">
            <v xml:space="preserve"> </v>
          </cell>
          <cell r="AD60">
            <v>1.725590518563513</v>
          </cell>
          <cell r="AE60">
            <v>105.5949751885439</v>
          </cell>
          <cell r="AF60">
            <v>83.460269798793149</v>
          </cell>
          <cell r="AG60">
            <v>259.77615401441949</v>
          </cell>
          <cell r="AH60">
            <v>167.34054464170501</v>
          </cell>
          <cell r="AI60">
            <v>133.32951094867099</v>
          </cell>
          <cell r="AJ60">
            <v>88.77389837829439</v>
          </cell>
          <cell r="AK60">
            <v>161.08700066314699</v>
          </cell>
          <cell r="AL60">
            <v>178.59418459334898</v>
          </cell>
          <cell r="AM60">
            <v>334.39982540121105</v>
          </cell>
          <cell r="AN60">
            <v>48.910951726747605</v>
          </cell>
          <cell r="AO60">
            <v>44.769004089069</v>
          </cell>
          <cell r="AP60">
            <v>2.2549181114560923</v>
          </cell>
          <cell r="AQ60">
            <v>10.524663801206856</v>
          </cell>
          <cell r="AR60">
            <v>-9.499063714419492</v>
          </cell>
          <cell r="AS60">
            <v>14.584929725124994</v>
          </cell>
          <cell r="AT60">
            <v>2.7745387086190192</v>
          </cell>
          <cell r="AU60">
            <v>-22.182104049294381</v>
          </cell>
          <cell r="AV60">
            <v>40.403029336852995</v>
          </cell>
          <cell r="AW60">
            <v>-61.436977988128987</v>
          </cell>
          <cell r="AX60">
            <v>121.36451224777898</v>
          </cell>
          <cell r="AY60">
            <v>201.8348269</v>
          </cell>
          <cell r="AZ60">
            <v>452.11191719999999</v>
          </cell>
          <cell r="BA60">
            <v>634.03739156683002</v>
          </cell>
          <cell r="BB60">
            <v>770.14144122412006</v>
          </cell>
          <cell r="BC60">
            <v>836.73323555312004</v>
          </cell>
          <cell r="BD60">
            <v>1038.22326555312</v>
          </cell>
          <cell r="BE60">
            <v>1155.3804721583399</v>
          </cell>
          <cell r="BF60">
            <v>1611.1448098073299</v>
          </cell>
          <cell r="BG60">
            <v>1730.44530980733</v>
          </cell>
          <cell r="BH60">
            <v>189.05524498733706</v>
          </cell>
          <cell r="BI60">
            <v>448.83139900175655</v>
          </cell>
          <cell r="BJ60">
            <v>616.17194364346153</v>
          </cell>
          <cell r="BK60">
            <v>749.50145459213252</v>
          </cell>
          <cell r="BL60">
            <v>838.27535297042687</v>
          </cell>
          <cell r="BM60">
            <v>999.36235363357389</v>
          </cell>
          <cell r="BN60">
            <v>1177.9565382269229</v>
          </cell>
          <cell r="BO60">
            <v>1512.356363628134</v>
          </cell>
          <cell r="BP60">
            <v>1561.2673153548815</v>
          </cell>
          <cell r="BQ60">
            <v>12.779581912662934</v>
          </cell>
          <cell r="BR60">
            <v>3.2805181982434419</v>
          </cell>
          <cell r="BS60">
            <v>17.865447923368492</v>
          </cell>
          <cell r="BT60">
            <v>20.63998663198754</v>
          </cell>
          <cell r="BU60">
            <v>-1.5421174173068266</v>
          </cell>
          <cell r="BV60">
            <v>38.860911919546083</v>
          </cell>
          <cell r="BW60">
            <v>-22.576066068583032</v>
          </cell>
          <cell r="BX60">
            <v>98.788446179195944</v>
          </cell>
          <cell r="BY60">
            <v>169.1779944524485</v>
          </cell>
          <cell r="BZ60">
            <v>22.890900000000002</v>
          </cell>
          <cell r="CA60">
            <v>152.2893</v>
          </cell>
          <cell r="CB60">
            <v>144.3749</v>
          </cell>
          <cell r="CC60">
            <v>452.11191719999999</v>
          </cell>
          <cell r="CD60">
            <v>319.55509999999998</v>
          </cell>
          <cell r="CE60">
            <v>132.55681720000001</v>
          </cell>
          <cell r="CF60">
            <v>41.481677870264001</v>
          </cell>
        </row>
        <row r="61">
          <cell r="G61" t="str">
            <v>Pagos de Gobierno por Tesorería</v>
          </cell>
          <cell r="L61">
            <v>1771.1911754257305</v>
          </cell>
          <cell r="N61">
            <v>1771.1911754257305</v>
          </cell>
          <cell r="O61">
            <v>107.84989329999999</v>
          </cell>
          <cell r="P61">
            <v>93.984933600000005</v>
          </cell>
          <cell r="Q61">
            <v>250.2770903</v>
          </cell>
          <cell r="R61">
            <v>181.92547436683</v>
          </cell>
          <cell r="S61">
            <v>136.10404965729001</v>
          </cell>
          <cell r="T61">
            <v>66.59179432900001</v>
          </cell>
          <cell r="U61">
            <v>201.49002999999999</v>
          </cell>
          <cell r="V61">
            <v>117.15720660522</v>
          </cell>
          <cell r="W61">
            <v>455.76433764899002</v>
          </cell>
          <cell r="X61">
            <v>119.3005</v>
          </cell>
          <cell r="Y61">
            <v>80.678799999999995</v>
          </cell>
          <cell r="Z61">
            <v>223.83</v>
          </cell>
          <cell r="AA61">
            <v>2034.9541098073298</v>
          </cell>
          <cell r="AB61">
            <v>1.6458456295836748</v>
          </cell>
          <cell r="AC61" t="str">
            <v xml:space="preserve"> </v>
          </cell>
          <cell r="AD61">
            <v>1.6458456295836748</v>
          </cell>
          <cell r="AE61">
            <v>105.5949751885439</v>
          </cell>
          <cell r="AF61">
            <v>83.460269798793149</v>
          </cell>
          <cell r="AG61">
            <v>259.77615401441949</v>
          </cell>
          <cell r="AH61">
            <v>167.34054464170501</v>
          </cell>
          <cell r="AI61">
            <v>133.32951094867099</v>
          </cell>
          <cell r="AJ61">
            <v>88.77389837829439</v>
          </cell>
          <cell r="AK61">
            <v>161.08700066314699</v>
          </cell>
          <cell r="AL61">
            <v>178.59418459334898</v>
          </cell>
          <cell r="AM61">
            <v>334.39982540121105</v>
          </cell>
          <cell r="AN61">
            <v>48.910951726747605</v>
          </cell>
          <cell r="AO61">
            <v>44.769004089069</v>
          </cell>
          <cell r="AP61">
            <v>2.2549181114560923</v>
          </cell>
          <cell r="AQ61">
            <v>10.524663801206856</v>
          </cell>
          <cell r="AR61">
            <v>-9.499063714419492</v>
          </cell>
          <cell r="AS61">
            <v>14.584929725124994</v>
          </cell>
          <cell r="AT61">
            <v>2.7745387086190192</v>
          </cell>
          <cell r="AU61">
            <v>-22.182104049294381</v>
          </cell>
          <cell r="AV61">
            <v>40.403029336852995</v>
          </cell>
          <cell r="AW61">
            <v>-61.436977988128987</v>
          </cell>
          <cell r="AX61">
            <v>121.36451224777898</v>
          </cell>
          <cell r="AY61">
            <v>201.8348269</v>
          </cell>
          <cell r="AZ61">
            <v>452.11191719999999</v>
          </cell>
          <cell r="BA61">
            <v>634.03739156683002</v>
          </cell>
          <cell r="BB61">
            <v>770.14144122412006</v>
          </cell>
          <cell r="BC61">
            <v>836.73323555312004</v>
          </cell>
          <cell r="BD61">
            <v>1038.22326555312</v>
          </cell>
          <cell r="BE61">
            <v>1155.3804721583399</v>
          </cell>
          <cell r="BF61">
            <v>1611.1448098073299</v>
          </cell>
          <cell r="BG61">
            <v>1730.44530980733</v>
          </cell>
          <cell r="BH61">
            <v>189.05524498733706</v>
          </cell>
          <cell r="BI61">
            <v>448.83139900175655</v>
          </cell>
          <cell r="BJ61">
            <v>616.17194364346153</v>
          </cell>
          <cell r="BK61">
            <v>749.50145459213252</v>
          </cell>
          <cell r="BL61">
            <v>838.27535297042687</v>
          </cell>
          <cell r="BM61">
            <v>999.36235363357389</v>
          </cell>
          <cell r="BN61">
            <v>1177.9565382269229</v>
          </cell>
          <cell r="BO61">
            <v>1512.356363628134</v>
          </cell>
          <cell r="BP61">
            <v>1561.2673153548815</v>
          </cell>
          <cell r="BQ61">
            <v>12.779581912662934</v>
          </cell>
          <cell r="BR61">
            <v>3.2805181982434419</v>
          </cell>
          <cell r="BS61">
            <v>17.865447923368492</v>
          </cell>
          <cell r="BT61">
            <v>20.63998663198754</v>
          </cell>
          <cell r="BU61">
            <v>-1.5421174173068266</v>
          </cell>
          <cell r="BV61">
            <v>38.860911919546083</v>
          </cell>
          <cell r="BW61">
            <v>-22.576066068583032</v>
          </cell>
          <cell r="BX61">
            <v>98.788446179195944</v>
          </cell>
          <cell r="BY61">
            <v>169.1779944524485</v>
          </cell>
          <cell r="BZ61">
            <v>22.509</v>
          </cell>
          <cell r="CA61">
            <v>141.8793</v>
          </cell>
          <cell r="CB61">
            <v>144.3749</v>
          </cell>
          <cell r="CC61">
            <v>452.11191719999999</v>
          </cell>
          <cell r="CD61">
            <v>308.76319999999998</v>
          </cell>
          <cell r="CE61">
            <v>143.34871720000001</v>
          </cell>
          <cell r="CF61">
            <v>46.426749431279376</v>
          </cell>
        </row>
        <row r="62">
          <cell r="G62" t="str">
            <v>Más Bonos Dec. 4308, Ley 55 y Dec. 700</v>
          </cell>
          <cell r="L62">
            <v>56.5</v>
          </cell>
          <cell r="N62">
            <v>56.5</v>
          </cell>
          <cell r="O62">
            <v>0</v>
          </cell>
          <cell r="P62">
            <v>0</v>
          </cell>
          <cell r="Q62">
            <v>0</v>
          </cell>
          <cell r="R62">
            <v>0</v>
          </cell>
          <cell r="S62">
            <v>0</v>
          </cell>
          <cell r="T62">
            <v>0</v>
          </cell>
          <cell r="U62">
            <v>0</v>
          </cell>
          <cell r="V62">
            <v>0</v>
          </cell>
          <cell r="W62">
            <v>0</v>
          </cell>
          <cell r="X62">
            <v>0</v>
          </cell>
          <cell r="Y62">
            <v>0</v>
          </cell>
          <cell r="Z62">
            <v>0</v>
          </cell>
          <cell r="AA62">
            <v>0</v>
          </cell>
          <cell r="AB62">
            <v>5.2501547750273832E-2</v>
          </cell>
          <cell r="AC62" t="str">
            <v xml:space="preserve"> </v>
          </cell>
          <cell r="AD62">
            <v>5.2501547750273832E-2</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0.38190000000000002</v>
          </cell>
          <cell r="CA62">
            <v>10.41</v>
          </cell>
          <cell r="CB62">
            <v>0</v>
          </cell>
          <cell r="CC62">
            <v>0</v>
          </cell>
          <cell r="CD62">
            <v>10.7919</v>
          </cell>
          <cell r="CE62">
            <v>-10.7919</v>
          </cell>
          <cell r="CF62">
            <v>-100</v>
          </cell>
        </row>
        <row r="63">
          <cell r="G63" t="str">
            <v>Otra deuda Interna</v>
          </cell>
          <cell r="L63">
            <v>29.318160043431551</v>
          </cell>
          <cell r="N63">
            <v>29.318160043431551</v>
          </cell>
          <cell r="AA63">
            <v>0</v>
          </cell>
          <cell r="AB63">
            <v>2.7243341229564462E-2</v>
          </cell>
          <cell r="AC63" t="str">
            <v xml:space="preserve"> </v>
          </cell>
          <cell r="AD63">
            <v>2.7243341229564462E-2</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t="str">
            <v xml:space="preserve">n.a. </v>
          </cell>
        </row>
        <row r="64">
          <cell r="L64">
            <v>680.57764827603137</v>
          </cell>
          <cell r="M64">
            <v>0</v>
          </cell>
          <cell r="N64">
            <v>680.57764827603137</v>
          </cell>
          <cell r="Q64">
            <v>43.784005375927912</v>
          </cell>
          <cell r="R64">
            <v>60.681650563607135</v>
          </cell>
          <cell r="S64">
            <v>27.525569753600006</v>
          </cell>
          <cell r="T64">
            <v>78.137781797757199</v>
          </cell>
          <cell r="U64">
            <v>41.338865411777768</v>
          </cell>
          <cell r="V64">
            <v>81.455837502231233</v>
          </cell>
          <cell r="W64">
            <v>55.291131704666668</v>
          </cell>
          <cell r="X64">
            <v>91.961074939333315</v>
          </cell>
          <cell r="Y64">
            <v>17.176346539000001</v>
          </cell>
          <cell r="Z64">
            <v>63.657850825566527</v>
          </cell>
          <cell r="AA64">
            <v>649.205553338051</v>
          </cell>
          <cell r="AB64">
            <v>0.63241380351740051</v>
          </cell>
          <cell r="AC64" t="str">
            <v xml:space="preserve"> </v>
          </cell>
          <cell r="AD64">
            <v>0.63241380351740051</v>
          </cell>
          <cell r="AE64">
            <v>33.701909444678712</v>
          </cell>
          <cell r="AF64">
            <v>55.196141967533862</v>
          </cell>
          <cell r="AG64">
            <v>70.083727219199687</v>
          </cell>
          <cell r="AH64">
            <v>73.91212014671423</v>
          </cell>
          <cell r="AI64">
            <v>46.635437527718707</v>
          </cell>
          <cell r="AJ64">
            <v>74.9191532948835</v>
          </cell>
          <cell r="AK64">
            <v>33.701909444678712</v>
          </cell>
          <cell r="AL64">
            <v>99.743682525233297</v>
          </cell>
          <cell r="AM64">
            <v>103.82367229341455</v>
          </cell>
          <cell r="AN64">
            <v>64.673682247613073</v>
          </cell>
          <cell r="AO64">
            <v>30.745509118916949</v>
          </cell>
          <cell r="AP64">
            <v>-3.6077383983453757</v>
          </cell>
          <cell r="AQ64">
            <v>2.9051259107161442</v>
          </cell>
          <cell r="AR64">
            <v>-26.299721843271776</v>
          </cell>
          <cell r="AS64">
            <v>-13.230469583107094</v>
          </cell>
          <cell r="AT64">
            <v>-19.109867774118701</v>
          </cell>
          <cell r="AU64">
            <v>3.2186285028736989</v>
          </cell>
          <cell r="AV64">
            <v>7.6369559670990554</v>
          </cell>
          <cell r="AW64">
            <v>-18.287845023002063</v>
          </cell>
          <cell r="AX64">
            <v>-48.532540588747878</v>
          </cell>
          <cell r="AY64">
            <v>88.195438924583343</v>
          </cell>
          <cell r="AZ64">
            <v>131.97944430051126</v>
          </cell>
          <cell r="BA64">
            <v>192.66109486411841</v>
          </cell>
          <cell r="BB64">
            <v>220.18666461771841</v>
          </cell>
          <cell r="BC64">
            <v>298.32444641547562</v>
          </cell>
          <cell r="BD64">
            <v>339.66331182725338</v>
          </cell>
          <cell r="BE64">
            <v>421.11914932948463</v>
          </cell>
          <cell r="BF64">
            <v>476.4102810341513</v>
          </cell>
          <cell r="BG64">
            <v>568.37135597348458</v>
          </cell>
          <cell r="BH64">
            <v>88.898051412212567</v>
          </cell>
          <cell r="BI64">
            <v>158.98177863141225</v>
          </cell>
          <cell r="BJ64">
            <v>232.89389877812647</v>
          </cell>
          <cell r="BK64">
            <v>279.52933630584516</v>
          </cell>
          <cell r="BL64">
            <v>354.44848960072864</v>
          </cell>
          <cell r="BM64">
            <v>388.15039904540737</v>
          </cell>
          <cell r="BN64">
            <v>487.89408157064065</v>
          </cell>
          <cell r="BO64">
            <v>591.71775386405523</v>
          </cell>
          <cell r="BP64">
            <v>656.39143611166833</v>
          </cell>
          <cell r="BQ64">
            <v>-0.70261248762922435</v>
          </cell>
          <cell r="BR64">
            <v>-27.002334330900993</v>
          </cell>
          <cell r="BS64">
            <v>-40.232803914008059</v>
          </cell>
          <cell r="BT64">
            <v>-59.342671688126757</v>
          </cell>
          <cell r="BU64">
            <v>-56.124043185253015</v>
          </cell>
          <cell r="BV64">
            <v>-48.487087218153988</v>
          </cell>
          <cell r="BW64">
            <v>-66.774932241156023</v>
          </cell>
          <cell r="BX64">
            <v>-115.30747282990393</v>
          </cell>
          <cell r="BY64">
            <v>-88.020080138183744</v>
          </cell>
          <cell r="BZ64">
            <v>28.481604939999997</v>
          </cell>
          <cell r="CA64">
            <v>33.021880260000003</v>
          </cell>
          <cell r="CB64">
            <v>32.124372000000001</v>
          </cell>
          <cell r="CC64">
            <v>131.97944430051126</v>
          </cell>
          <cell r="CD64">
            <v>93.627857199999994</v>
          </cell>
          <cell r="CE64">
            <v>38.351587100511267</v>
          </cell>
          <cell r="CF64">
            <v>40.961726827292246</v>
          </cell>
        </row>
        <row r="65">
          <cell r="G65" t="str">
            <v>Pagos de Gobierno por Tesorería</v>
          </cell>
          <cell r="L65">
            <v>737.07764827603137</v>
          </cell>
          <cell r="N65">
            <v>737.07764827603137</v>
          </cell>
          <cell r="O65">
            <v>30.094171046333337</v>
          </cell>
          <cell r="P65">
            <v>58.101267878250006</v>
          </cell>
          <cell r="Q65">
            <v>43.784005375927912</v>
          </cell>
          <cell r="R65">
            <v>60.681650563607135</v>
          </cell>
          <cell r="S65">
            <v>27.525569753600006</v>
          </cell>
          <cell r="T65">
            <v>78.137781797757199</v>
          </cell>
          <cell r="U65">
            <v>41.338865411777768</v>
          </cell>
          <cell r="V65">
            <v>81.455837502231233</v>
          </cell>
          <cell r="W65">
            <v>55.291131704666668</v>
          </cell>
          <cell r="X65">
            <v>91.961074939333315</v>
          </cell>
          <cell r="Y65">
            <v>17.176346539000001</v>
          </cell>
          <cell r="Z65">
            <v>63.657850825566527</v>
          </cell>
          <cell r="AA65">
            <v>649.205553338051</v>
          </cell>
          <cell r="AB65">
            <v>0.68491535126767444</v>
          </cell>
          <cell r="AC65" t="str">
            <v xml:space="preserve"> </v>
          </cell>
          <cell r="AD65">
            <v>0.68491535126767444</v>
          </cell>
          <cell r="AE65">
            <v>33.701909444678712</v>
          </cell>
          <cell r="AF65">
            <v>55.196141967533862</v>
          </cell>
          <cell r="AG65">
            <v>70.083727219199687</v>
          </cell>
          <cell r="AH65">
            <v>73.91212014671423</v>
          </cell>
          <cell r="AI65">
            <v>46.635437527718707</v>
          </cell>
          <cell r="AJ65">
            <v>74.9191532948835</v>
          </cell>
          <cell r="AK65">
            <v>33.701909444678712</v>
          </cell>
          <cell r="AL65">
            <v>99.743682525233297</v>
          </cell>
          <cell r="AM65">
            <v>103.82367229341455</v>
          </cell>
          <cell r="AN65">
            <v>64.673682247613073</v>
          </cell>
          <cell r="AO65">
            <v>30.745509118916949</v>
          </cell>
          <cell r="AP65">
            <v>-3.6077383983453757</v>
          </cell>
          <cell r="AQ65">
            <v>2.9051259107161442</v>
          </cell>
          <cell r="AR65">
            <v>-26.299721843271776</v>
          </cell>
          <cell r="AS65">
            <v>-13.230469583107094</v>
          </cell>
          <cell r="AT65">
            <v>-19.109867774118701</v>
          </cell>
          <cell r="AU65">
            <v>3.2186285028736989</v>
          </cell>
          <cell r="AV65">
            <v>7.6369559670990554</v>
          </cell>
          <cell r="AW65">
            <v>-18.287845023002063</v>
          </cell>
          <cell r="AX65">
            <v>-48.532540588747878</v>
          </cell>
          <cell r="AY65">
            <v>88.195438924583343</v>
          </cell>
          <cell r="AZ65">
            <v>131.97944430051126</v>
          </cell>
          <cell r="BA65">
            <v>192.66109486411841</v>
          </cell>
          <cell r="BB65">
            <v>220.18666461771841</v>
          </cell>
          <cell r="BC65">
            <v>298.32444641547562</v>
          </cell>
          <cell r="BD65">
            <v>339.66331182725338</v>
          </cell>
          <cell r="BE65">
            <v>421.11914932948463</v>
          </cell>
          <cell r="BF65">
            <v>476.4102810341513</v>
          </cell>
          <cell r="BG65">
            <v>568.37135597348458</v>
          </cell>
          <cell r="BH65">
            <v>88.898051412212567</v>
          </cell>
          <cell r="BI65">
            <v>158.98177863141225</v>
          </cell>
          <cell r="BJ65">
            <v>232.89389877812647</v>
          </cell>
          <cell r="BK65">
            <v>279.52933630584516</v>
          </cell>
          <cell r="BL65">
            <v>354.44848960072864</v>
          </cell>
          <cell r="BM65">
            <v>388.15039904540737</v>
          </cell>
          <cell r="BN65">
            <v>487.89408157064065</v>
          </cell>
          <cell r="BO65">
            <v>591.71775386405523</v>
          </cell>
          <cell r="BP65">
            <v>656.39143611166833</v>
          </cell>
          <cell r="BQ65">
            <v>-0.70261248762922435</v>
          </cell>
          <cell r="BR65">
            <v>-27.002334330900993</v>
          </cell>
          <cell r="BS65">
            <v>-40.232803914008059</v>
          </cell>
          <cell r="BT65">
            <v>-59.342671688126757</v>
          </cell>
          <cell r="BU65">
            <v>-56.124043185253015</v>
          </cell>
          <cell r="BV65">
            <v>-48.487087218153988</v>
          </cell>
          <cell r="BW65">
            <v>-66.774932241156023</v>
          </cell>
          <cell r="BX65">
            <v>-115.30747282990393</v>
          </cell>
          <cell r="BY65">
            <v>-88.020080138183744</v>
          </cell>
          <cell r="BZ65">
            <v>28.863504939999999</v>
          </cell>
          <cell r="CA65">
            <v>43.43188026</v>
          </cell>
          <cell r="CB65">
            <v>32.124372000000001</v>
          </cell>
          <cell r="CC65">
            <v>131.97944430051126</v>
          </cell>
          <cell r="CD65">
            <v>104.41975719999999</v>
          </cell>
          <cell r="CE65">
            <v>27.559687100511269</v>
          </cell>
          <cell r="CF65">
            <v>26.393172939221564</v>
          </cell>
        </row>
        <row r="66">
          <cell r="G66" t="str">
            <v>Menos Bonos Dec.4308, Ley 55 y Dec. 700</v>
          </cell>
          <cell r="L66">
            <v>-56.5</v>
          </cell>
          <cell r="N66">
            <v>-56.5</v>
          </cell>
          <cell r="AA66">
            <v>0</v>
          </cell>
          <cell r="AB66">
            <v>-5.2501547750273832E-2</v>
          </cell>
          <cell r="AC66" t="str">
            <v xml:space="preserve"> </v>
          </cell>
          <cell r="AD66">
            <v>-5.2501547750273832E-2</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-0.38190000000000002</v>
          </cell>
          <cell r="CA66">
            <v>-10.41</v>
          </cell>
          <cell r="CB66">
            <v>0</v>
          </cell>
          <cell r="CC66">
            <v>0</v>
          </cell>
          <cell r="CD66">
            <v>-10.7919</v>
          </cell>
          <cell r="CE66">
            <v>10.7919</v>
          </cell>
          <cell r="CF66">
            <v>100</v>
          </cell>
        </row>
        <row r="67">
          <cell r="AX67">
            <v>0</v>
          </cell>
          <cell r="BN67">
            <v>0</v>
          </cell>
          <cell r="BO67">
            <v>0</v>
          </cell>
          <cell r="BP67">
            <v>0</v>
          </cell>
          <cell r="BW67">
            <v>0</v>
          </cell>
          <cell r="BX67">
            <v>0</v>
          </cell>
          <cell r="BY67">
            <v>0</v>
          </cell>
        </row>
        <row r="68">
          <cell r="AX68">
            <v>0</v>
          </cell>
          <cell r="BN68">
            <v>0</v>
          </cell>
          <cell r="BO68">
            <v>0</v>
          </cell>
          <cell r="BP68">
            <v>0</v>
          </cell>
          <cell r="BW68">
            <v>0</v>
          </cell>
          <cell r="BX68">
            <v>0</v>
          </cell>
          <cell r="BY68">
            <v>0</v>
          </cell>
        </row>
        <row r="69">
          <cell r="L69">
            <v>-1815.6808864698833</v>
          </cell>
          <cell r="M69">
            <v>-126.89999999999999</v>
          </cell>
          <cell r="N69">
            <v>-1942.5808864698829</v>
          </cell>
          <cell r="Q69">
            <v>-445.39502127331752</v>
          </cell>
          <cell r="R69">
            <v>-197.47139198043283</v>
          </cell>
          <cell r="S69">
            <v>-279.30859940319692</v>
          </cell>
          <cell r="T69">
            <v>216.32875682968938</v>
          </cell>
          <cell r="U69">
            <v>-98.808356011792966</v>
          </cell>
          <cell r="V69">
            <v>357.72888966002097</v>
          </cell>
          <cell r="W69">
            <v>-484.28307522222531</v>
          </cell>
          <cell r="X69">
            <v>232.22477878003292</v>
          </cell>
          <cell r="Y69">
            <v>-234.47440347146949</v>
          </cell>
          <cell r="Z69">
            <v>67.156309439434835</v>
          </cell>
          <cell r="AA69">
            <v>-1004.6721324599114</v>
          </cell>
          <cell r="AB69">
            <v>-1.6871868453143024</v>
          </cell>
          <cell r="AC69">
            <v>-0.11791940547804865</v>
          </cell>
          <cell r="AD69">
            <v>-1.8051062507923508</v>
          </cell>
          <cell r="AE69">
            <v>-342.42051332934034</v>
          </cell>
          <cell r="AF69">
            <v>406.54498249970561</v>
          </cell>
          <cell r="AG69">
            <v>-666.02484487698825</v>
          </cell>
          <cell r="AH69">
            <v>-139.50961375217958</v>
          </cell>
          <cell r="AI69">
            <v>-349.43378398148525</v>
          </cell>
          <cell r="AJ69">
            <v>139.11951925919243</v>
          </cell>
          <cell r="AK69">
            <v>-147.46399630213136</v>
          </cell>
          <cell r="AL69">
            <v>99.859936070350159</v>
          </cell>
          <cell r="AM69">
            <v>-575.21163207220479</v>
          </cell>
          <cell r="AN69">
            <v>229.40283581708059</v>
          </cell>
          <cell r="AO69">
            <v>-409.18258179056477</v>
          </cell>
          <cell r="AP69">
            <v>-54.90637721763926</v>
          </cell>
          <cell r="AQ69">
            <v>-147.58811175938035</v>
          </cell>
          <cell r="AR69">
            <v>220.62982360367073</v>
          </cell>
          <cell r="AS69">
            <v>-57.961778228253252</v>
          </cell>
          <cell r="AT69">
            <v>70.125184578288327</v>
          </cell>
          <cell r="AU69">
            <v>77.209237570496953</v>
          </cell>
          <cell r="AV69">
            <v>48.655640290338397</v>
          </cell>
          <cell r="AW69">
            <v>257.86895358967081</v>
          </cell>
          <cell r="AX69">
            <v>90.928556849979486</v>
          </cell>
          <cell r="AY69">
            <v>-148.20612437927457</v>
          </cell>
          <cell r="AZ69">
            <v>-601.56673350996152</v>
          </cell>
          <cell r="BA69">
            <v>-802.56271764178473</v>
          </cell>
          <cell r="BB69">
            <v>-1085.4142173241407</v>
          </cell>
          <cell r="BC69">
            <v>-873.8272846691325</v>
          </cell>
          <cell r="BD69">
            <v>-975.3575400406171</v>
          </cell>
          <cell r="BE69">
            <v>-620.74095300323643</v>
          </cell>
          <cell r="BF69">
            <v>-1113.4426234460498</v>
          </cell>
          <cell r="BG69">
            <v>-881.21784466601457</v>
          </cell>
          <cell r="BH69">
            <v>6.1256000615321682</v>
          </cell>
          <cell r="BI69">
            <v>-601.90037570662298</v>
          </cell>
          <cell r="BJ69">
            <v>-741.40998945880165</v>
          </cell>
          <cell r="BK69">
            <v>-1090.8437734402869</v>
          </cell>
          <cell r="BL69">
            <v>-951.72425418109469</v>
          </cell>
          <cell r="BM69">
            <v>-1099.1882504832265</v>
          </cell>
          <cell r="BN69">
            <v>-999.32831441287658</v>
          </cell>
          <cell r="BO69">
            <v>-1574.5399464850814</v>
          </cell>
          <cell r="BP69">
            <v>-1345.1371106680008</v>
          </cell>
          <cell r="BQ69">
            <v>-154.33172444080657</v>
          </cell>
          <cell r="BR69">
            <v>0.33364219666083272</v>
          </cell>
          <cell r="BS69">
            <v>-61.152728182982742</v>
          </cell>
          <cell r="BT69">
            <v>5.4295561161453136</v>
          </cell>
          <cell r="BU69">
            <v>77.8969695119618</v>
          </cell>
          <cell r="BV69">
            <v>123.83071044260976</v>
          </cell>
          <cell r="BW69">
            <v>378.58736140964015</v>
          </cell>
          <cell r="BX69">
            <v>461.09732303903161</v>
          </cell>
          <cell r="BY69">
            <v>463.91926600198622</v>
          </cell>
          <cell r="BZ69">
            <v>-223.73991493999995</v>
          </cell>
          <cell r="CA69">
            <v>204.57784495400028</v>
          </cell>
          <cell r="CB69">
            <v>-284.70977049999999</v>
          </cell>
          <cell r="CC69">
            <v>-601.56673350996152</v>
          </cell>
          <cell r="CD69">
            <v>-303.87184048600056</v>
          </cell>
          <cell r="CE69">
            <v>-297.69489302396096</v>
          </cell>
          <cell r="CF69">
            <v>97.967252427154676</v>
          </cell>
        </row>
        <row r="70">
          <cell r="AX70">
            <v>0</v>
          </cell>
          <cell r="BN70">
            <v>0</v>
          </cell>
          <cell r="BO70">
            <v>0</v>
          </cell>
        </row>
        <row r="71">
          <cell r="L71" t="e">
            <v>#REF!</v>
          </cell>
          <cell r="M71" t="e">
            <v>#REF!</v>
          </cell>
          <cell r="N71" t="e">
            <v>#REF!</v>
          </cell>
          <cell r="Q71">
            <v>404.7786453096212</v>
          </cell>
          <cell r="R71">
            <v>265.80763936931908</v>
          </cell>
          <cell r="S71">
            <v>241.58523357122994</v>
          </cell>
          <cell r="T71">
            <v>258.14069976800113</v>
          </cell>
          <cell r="U71">
            <v>246.26153916855324</v>
          </cell>
          <cell r="V71">
            <v>254.81999630365004</v>
          </cell>
          <cell r="W71">
            <v>217.43101778686668</v>
          </cell>
          <cell r="X71">
            <v>294.67137153757579</v>
          </cell>
          <cell r="Y71">
            <v>292.82296226800003</v>
          </cell>
          <cell r="Z71">
            <v>671.79916426696855</v>
          </cell>
          <cell r="AA71">
            <v>3593.7375903045527</v>
          </cell>
          <cell r="AB71" t="e">
            <v>#VALUE!</v>
          </cell>
          <cell r="AC71" t="e">
            <v>#VALUE!</v>
          </cell>
          <cell r="AD71">
            <v>2.6715333763513591</v>
          </cell>
          <cell r="AE71">
            <v>233.55099404603934</v>
          </cell>
          <cell r="AF71">
            <v>376.67698818875624</v>
          </cell>
          <cell r="AG71">
            <v>566.83263536502761</v>
          </cell>
          <cell r="AH71">
            <v>243.77043497050661</v>
          </cell>
          <cell r="AI71">
            <v>212.5075514024339</v>
          </cell>
          <cell r="AJ71">
            <v>245.09899648454331</v>
          </cell>
          <cell r="AK71">
            <v>225.82966824904469</v>
          </cell>
          <cell r="AL71">
            <v>120.99124882127424</v>
          </cell>
          <cell r="AM71">
            <v>148.21699874495661</v>
          </cell>
          <cell r="AN71">
            <v>318.21058238754068</v>
          </cell>
          <cell r="AO71">
            <v>140.61762979284902</v>
          </cell>
          <cell r="AP71">
            <v>-82.345610499372668</v>
          </cell>
          <cell r="AQ71">
            <v>-82.263050780656215</v>
          </cell>
          <cell r="AR71">
            <v>-162.05399005540642</v>
          </cell>
          <cell r="AS71">
            <v>22.037204398812463</v>
          </cell>
          <cell r="AT71">
            <v>29.077682168796031</v>
          </cell>
          <cell r="AU71">
            <v>13.041703283457821</v>
          </cell>
          <cell r="AV71">
            <v>20.431870919508555</v>
          </cell>
          <cell r="AW71">
            <v>133.8287474823758</v>
          </cell>
          <cell r="AX71">
            <v>69.214019041910063</v>
          </cell>
          <cell r="AY71">
            <v>445.61932095476669</v>
          </cell>
          <cell r="AZ71">
            <v>850.39796626438783</v>
          </cell>
          <cell r="BA71">
            <v>1116.2056056337069</v>
          </cell>
          <cell r="BB71">
            <v>1357.7908392049369</v>
          </cell>
          <cell r="BC71">
            <v>1615.9315389729379</v>
          </cell>
          <cell r="BD71">
            <v>1862.1930781414912</v>
          </cell>
          <cell r="BE71">
            <v>2117.0130744451412</v>
          </cell>
          <cell r="BF71">
            <v>2334.4440922320077</v>
          </cell>
          <cell r="BG71">
            <v>2629.1154637695831</v>
          </cell>
          <cell r="BH71">
            <v>610.22798223479549</v>
          </cell>
          <cell r="BI71">
            <v>1177.0606175998232</v>
          </cell>
          <cell r="BJ71">
            <v>1420.8310525703296</v>
          </cell>
          <cell r="BK71">
            <v>1633.3386039727634</v>
          </cell>
          <cell r="BL71">
            <v>1878.4376004573069</v>
          </cell>
          <cell r="BM71">
            <v>2104.2672687063509</v>
          </cell>
          <cell r="BN71">
            <v>2225.2585175276258</v>
          </cell>
          <cell r="BO71">
            <v>2373.4755162725824</v>
          </cell>
          <cell r="BP71">
            <v>2691.6860986601232</v>
          </cell>
          <cell r="BQ71">
            <v>-164.60866128002888</v>
          </cell>
          <cell r="BR71">
            <v>-326.66265133543533</v>
          </cell>
          <cell r="BS71">
            <v>-304.62544693662289</v>
          </cell>
          <cell r="BT71">
            <v>-275.54776476782672</v>
          </cell>
          <cell r="BU71">
            <v>-262.5060614843689</v>
          </cell>
          <cell r="BV71">
            <v>-242.07419056486026</v>
          </cell>
          <cell r="BW71">
            <v>-108.2454430824846</v>
          </cell>
          <cell r="BX71">
            <v>-39.03142404057462</v>
          </cell>
          <cell r="BY71">
            <v>-62.570634890540077</v>
          </cell>
          <cell r="BZ71" t="e">
            <v>#REF!</v>
          </cell>
          <cell r="CA71" t="e">
            <v>#REF!</v>
          </cell>
          <cell r="CB71" t="e">
            <v>#REF!</v>
          </cell>
          <cell r="CC71">
            <v>850.39796626438783</v>
          </cell>
          <cell r="CD71" t="e">
            <v>#REF!</v>
          </cell>
          <cell r="CE71" t="e">
            <v>#REF!</v>
          </cell>
          <cell r="CF71" t="e">
            <v>#REF!</v>
          </cell>
        </row>
        <row r="72">
          <cell r="E72" t="str">
            <v>Pagos de Tesorería</v>
          </cell>
          <cell r="L72">
            <v>3514.7940188775583</v>
          </cell>
          <cell r="N72">
            <v>3514.7940188775583</v>
          </cell>
          <cell r="O72">
            <v>174.4589679</v>
          </cell>
          <cell r="P72">
            <v>344.26113530559996</v>
          </cell>
          <cell r="Q72">
            <v>446.07478770851003</v>
          </cell>
          <cell r="R72">
            <v>286.61469061841001</v>
          </cell>
          <cell r="S72">
            <v>263.49508699622999</v>
          </cell>
          <cell r="T72">
            <v>288.22889391689</v>
          </cell>
          <cell r="U72">
            <v>292.79478604021995</v>
          </cell>
          <cell r="V72">
            <v>298.83532918865001</v>
          </cell>
          <cell r="W72">
            <v>278.4794187402</v>
          </cell>
          <cell r="X72">
            <v>354.03609999999998</v>
          </cell>
          <cell r="Y72">
            <v>335.36387422000001</v>
          </cell>
          <cell r="Z72">
            <v>709.13866272752421</v>
          </cell>
          <cell r="AA72">
            <v>4071.7817333622338</v>
          </cell>
          <cell r="AB72">
            <v>3.2660553276898581</v>
          </cell>
          <cell r="AC72" t="str">
            <v xml:space="preserve"> </v>
          </cell>
          <cell r="AD72">
            <v>3.2660553276898581</v>
          </cell>
          <cell r="AE72">
            <v>231.0275881636864</v>
          </cell>
          <cell r="AF72">
            <v>368.1</v>
          </cell>
          <cell r="AG72">
            <v>592.79030718091258</v>
          </cell>
          <cell r="AH72">
            <v>252.99941535282608</v>
          </cell>
          <cell r="AI72">
            <v>220.53273162984632</v>
          </cell>
          <cell r="AJ72">
            <v>288.03308634826163</v>
          </cell>
          <cell r="AK72">
            <v>271.8774886372143</v>
          </cell>
          <cell r="AL72">
            <v>226.96551584542317</v>
          </cell>
          <cell r="AM72">
            <v>234.8606634210708</v>
          </cell>
          <cell r="AN72">
            <v>369.89976459090315</v>
          </cell>
          <cell r="AO72">
            <v>247.67866217899549</v>
          </cell>
          <cell r="AP72">
            <v>-56.568620263686398</v>
          </cell>
          <cell r="AQ72">
            <v>-23.838864694400058</v>
          </cell>
          <cell r="AR72">
            <v>-146.71551947240255</v>
          </cell>
          <cell r="AS72">
            <v>33.615275265583932</v>
          </cell>
          <cell r="AT72">
            <v>42.962355366383662</v>
          </cell>
          <cell r="AU72">
            <v>0.19580756862836779</v>
          </cell>
          <cell r="AV72">
            <v>20.917297403005648</v>
          </cell>
          <cell r="AW72">
            <v>71.869813343226838</v>
          </cell>
          <cell r="AX72">
            <v>43.618755319129207</v>
          </cell>
          <cell r="AY72">
            <v>518.72010320560003</v>
          </cell>
          <cell r="AZ72">
            <v>964.79489091411006</v>
          </cell>
          <cell r="BA72">
            <v>1251.40958153252</v>
          </cell>
          <cell r="BB72">
            <v>1514.9046685287499</v>
          </cell>
          <cell r="BC72">
            <v>1803.1335624456399</v>
          </cell>
          <cell r="BD72">
            <v>2095.9283484858597</v>
          </cell>
          <cell r="BE72">
            <v>2394.7636776745098</v>
          </cell>
          <cell r="BF72">
            <v>2673.2430964147097</v>
          </cell>
          <cell r="BG72">
            <v>3027.2791964147095</v>
          </cell>
          <cell r="BH72">
            <v>599.12758816368637</v>
          </cell>
          <cell r="BI72">
            <v>1191.9178953445989</v>
          </cell>
          <cell r="BJ72">
            <v>1444.9173106974249</v>
          </cell>
          <cell r="BK72">
            <v>1665.4500423272711</v>
          </cell>
          <cell r="BL72">
            <v>1953.4831286755327</v>
          </cell>
          <cell r="BM72">
            <v>2225.3606173127469</v>
          </cell>
          <cell r="BN72">
            <v>2452.3261331581698</v>
          </cell>
          <cell r="BO72">
            <v>2687.1867965792408</v>
          </cell>
          <cell r="BP72">
            <v>3057.0865611701438</v>
          </cell>
          <cell r="BQ72">
            <v>-80.407484958086343</v>
          </cell>
          <cell r="BR72">
            <v>-227.12300443048889</v>
          </cell>
          <cell r="BS72">
            <v>-193.50772916490496</v>
          </cell>
          <cell r="BT72">
            <v>-150.54537379852127</v>
          </cell>
          <cell r="BU72">
            <v>-150.34956622989284</v>
          </cell>
          <cell r="BV72">
            <v>-129.43226882688714</v>
          </cell>
          <cell r="BW72">
            <v>-57.56245548365996</v>
          </cell>
          <cell r="BX72">
            <v>-13.943700164531037</v>
          </cell>
          <cell r="BY72">
            <v>-29.807364755434264</v>
          </cell>
          <cell r="BZ72">
            <v>134.78899999999999</v>
          </cell>
          <cell r="CA72">
            <v>242.17066299999999</v>
          </cell>
          <cell r="CB72">
            <v>403.38990000000001</v>
          </cell>
          <cell r="CC72">
            <v>964.79489091411006</v>
          </cell>
          <cell r="CD72">
            <v>780.34956299999999</v>
          </cell>
          <cell r="CE72">
            <v>184.44532791411007</v>
          </cell>
          <cell r="CF72">
            <v>23.636244147433459</v>
          </cell>
        </row>
        <row r="73">
          <cell r="E73" t="str">
            <v>Más:</v>
          </cell>
          <cell r="N73">
            <v>0</v>
          </cell>
          <cell r="O73">
            <v>6.5908008734032561E-2</v>
          </cell>
          <cell r="P73">
            <v>7.2595369806343762E-2</v>
          </cell>
          <cell r="Q73">
            <v>2.324987539434778E-2</v>
          </cell>
          <cell r="R73">
            <v>4.5977750838899697E-2</v>
          </cell>
          <cell r="S73">
            <v>0.23697525922649668</v>
          </cell>
          <cell r="T73">
            <v>1.1475324538318397E-2</v>
          </cell>
          <cell r="U73">
            <v>0.11748336283242911</v>
          </cell>
          <cell r="V73">
            <v>0.20668019247664488</v>
          </cell>
          <cell r="W73">
            <v>6.0581415522627108E-2</v>
          </cell>
          <cell r="X73">
            <v>0.15907344062985995</v>
          </cell>
          <cell r="Y73">
            <v>0</v>
          </cell>
          <cell r="Z73">
            <v>0</v>
          </cell>
          <cell r="AB73" t="str">
            <v xml:space="preserve"> </v>
          </cell>
          <cell r="AC73" t="str">
            <v xml:space="preserve"> </v>
          </cell>
          <cell r="AD73" t="str">
            <v xml:space="preserve"> </v>
          </cell>
          <cell r="AP73">
            <v>0</v>
          </cell>
          <cell r="AQ73">
            <v>0</v>
          </cell>
          <cell r="AR73">
            <v>0</v>
          </cell>
          <cell r="AS73">
            <v>0</v>
          </cell>
          <cell r="AT73">
            <v>0</v>
          </cell>
          <cell r="AU73">
            <v>0</v>
          </cell>
          <cell r="AV73">
            <v>0</v>
          </cell>
          <cell r="AW73">
            <v>0</v>
          </cell>
          <cell r="AX73">
            <v>0</v>
          </cell>
          <cell r="BN73">
            <v>0</v>
          </cell>
          <cell r="BO73">
            <v>0</v>
          </cell>
        </row>
        <row r="74">
          <cell r="F74" t="str">
            <v>Pagos en el Exterior Diferente de Militares</v>
          </cell>
          <cell r="L74">
            <v>0</v>
          </cell>
          <cell r="M74">
            <v>145.19999999999999</v>
          </cell>
          <cell r="N74">
            <v>145.19999999999999</v>
          </cell>
          <cell r="O74">
            <v>2.5923078533333341</v>
          </cell>
          <cell r="P74">
            <v>2.855336565</v>
          </cell>
          <cell r="Q74">
            <v>0.91446905666666689</v>
          </cell>
          <cell r="R74">
            <v>1.8084066999999997</v>
          </cell>
          <cell r="S74">
            <v>9.3207614270000025</v>
          </cell>
          <cell r="T74">
            <v>0.45134991166666677</v>
          </cell>
          <cell r="U74">
            <v>4.6208806783333314</v>
          </cell>
          <cell r="V74">
            <v>8.1291894016666664</v>
          </cell>
          <cell r="W74">
            <v>2.3828011533333333</v>
          </cell>
          <cell r="X74">
            <v>6.256710486666667</v>
          </cell>
          <cell r="Y74">
            <v>0</v>
          </cell>
          <cell r="Z74">
            <v>0</v>
          </cell>
          <cell r="AA74">
            <v>39.332213233666671</v>
          </cell>
          <cell r="AB74" t="str">
            <v xml:space="preserve"> </v>
          </cell>
          <cell r="AC74">
            <v>0.13492433156353556</v>
          </cell>
          <cell r="AD74">
            <v>0.13492433156353556</v>
          </cell>
          <cell r="AE74">
            <v>15.65</v>
          </cell>
          <cell r="AF74">
            <v>40.5</v>
          </cell>
          <cell r="AG74">
            <v>12.904</v>
          </cell>
          <cell r="AH74">
            <v>13.2</v>
          </cell>
          <cell r="AI74">
            <v>14.2</v>
          </cell>
          <cell r="AJ74">
            <v>15.2</v>
          </cell>
          <cell r="AK74">
            <v>16.2</v>
          </cell>
          <cell r="AL74">
            <v>17.2</v>
          </cell>
          <cell r="AM74">
            <v>18.2</v>
          </cell>
          <cell r="AN74">
            <v>19.2</v>
          </cell>
          <cell r="AO74">
            <v>20.2</v>
          </cell>
          <cell r="AP74">
            <v>-13.057692146666666</v>
          </cell>
          <cell r="AQ74">
            <v>-37.644663434999998</v>
          </cell>
          <cell r="AR74">
            <v>-11.989530943333333</v>
          </cell>
          <cell r="AS74">
            <v>-11.3915933</v>
          </cell>
          <cell r="AT74">
            <v>-4.8792385729999967</v>
          </cell>
          <cell r="AU74">
            <v>-14.748650088333333</v>
          </cell>
          <cell r="AV74">
            <v>-11.579119321666667</v>
          </cell>
          <cell r="AW74">
            <v>-9.0708105983333329</v>
          </cell>
          <cell r="AX74">
            <v>-15.817198846666667</v>
          </cell>
          <cell r="AY74">
            <v>5.4476444183333346</v>
          </cell>
          <cell r="AZ74">
            <v>6.362113475000001</v>
          </cell>
          <cell r="BA74">
            <v>8.1705201750000001</v>
          </cell>
          <cell r="BB74">
            <v>17.491281602000001</v>
          </cell>
          <cell r="BC74">
            <v>17.942631513666669</v>
          </cell>
          <cell r="BD74">
            <v>22.563512192000001</v>
          </cell>
          <cell r="BE74">
            <v>30.692701593666669</v>
          </cell>
          <cell r="BF74">
            <v>33.075502747000002</v>
          </cell>
          <cell r="BG74">
            <v>39.332213233666671</v>
          </cell>
          <cell r="BH74">
            <v>56.15</v>
          </cell>
          <cell r="BI74">
            <v>69.054000000000002</v>
          </cell>
          <cell r="BJ74">
            <v>82.254000000000005</v>
          </cell>
          <cell r="BK74">
            <v>96.454000000000008</v>
          </cell>
          <cell r="BL74">
            <v>111.65400000000001</v>
          </cell>
          <cell r="BM74">
            <v>127.85400000000001</v>
          </cell>
          <cell r="BN74">
            <v>145.054</v>
          </cell>
          <cell r="BO74">
            <v>163.25399999999999</v>
          </cell>
          <cell r="BP74">
            <v>182.45399999999998</v>
          </cell>
          <cell r="BQ74">
            <v>-50.702355581666666</v>
          </cell>
          <cell r="BR74">
            <v>-62.691886525000001</v>
          </cell>
          <cell r="BS74">
            <v>-74.083479825000012</v>
          </cell>
          <cell r="BT74">
            <v>-78.962718398000007</v>
          </cell>
          <cell r="BU74">
            <v>-93.711368486333342</v>
          </cell>
          <cell r="BV74">
            <v>-105.29048780800001</v>
          </cell>
          <cell r="BW74">
            <v>-114.36129840633333</v>
          </cell>
          <cell r="BX74">
            <v>-130.17849725299999</v>
          </cell>
          <cell r="BY74">
            <v>-143.12178676633332</v>
          </cell>
          <cell r="BZ74">
            <v>1.2943359999999999</v>
          </cell>
          <cell r="CA74">
            <v>7.2988343999999987</v>
          </cell>
          <cell r="CB74">
            <v>3.3513150000000005</v>
          </cell>
          <cell r="CC74">
            <v>6.362113475000001</v>
          </cell>
          <cell r="CD74">
            <v>11.944485399999998</v>
          </cell>
          <cell r="CE74">
            <v>-5.5823719249999968</v>
          </cell>
          <cell r="CF74">
            <v>-46.735976796455361</v>
          </cell>
        </row>
        <row r="75">
          <cell r="F75" t="str">
            <v>Menos Transferencias</v>
          </cell>
          <cell r="L75">
            <v>-346.29999999999995</v>
          </cell>
          <cell r="M75">
            <v>0</v>
          </cell>
          <cell r="N75">
            <v>-346.29999999999995</v>
          </cell>
          <cell r="O75">
            <v>-11.120173399999999</v>
          </cell>
          <cell r="P75">
            <v>-29.652177999999999</v>
          </cell>
          <cell r="Q75">
            <v>-10.730986</v>
          </cell>
          <cell r="R75">
            <v>-5.4240189999999995</v>
          </cell>
          <cell r="S75">
            <v>-14.851702899999999</v>
          </cell>
          <cell r="T75">
            <v>-13.2781456</v>
          </cell>
          <cell r="U75">
            <v>-40.577399999999997</v>
          </cell>
          <cell r="V75">
            <v>-20.845372000000001</v>
          </cell>
          <cell r="W75">
            <v>-31.52</v>
          </cell>
          <cell r="X75">
            <v>-31.52</v>
          </cell>
          <cell r="Y75">
            <v>-15.52</v>
          </cell>
          <cell r="Z75">
            <v>-10.82</v>
          </cell>
          <cell r="AA75">
            <v>-235.85997690000002</v>
          </cell>
          <cell r="AB75">
            <v>-0.32179267231716502</v>
          </cell>
          <cell r="AC75" t="str">
            <v xml:space="preserve"> </v>
          </cell>
          <cell r="AD75">
            <v>-0.32179267231716502</v>
          </cell>
          <cell r="AE75">
            <v>0</v>
          </cell>
          <cell r="AF75">
            <v>-1.4073423994790084</v>
          </cell>
          <cell r="AG75">
            <v>-8.4886565217673784</v>
          </cell>
          <cell r="AH75">
            <v>-13.209656852907692</v>
          </cell>
          <cell r="AI75">
            <v>-1.1169049332947674</v>
          </cell>
          <cell r="AJ75">
            <v>-26.974367510777135</v>
          </cell>
          <cell r="AK75">
            <v>-23.559686270522533</v>
          </cell>
          <cell r="AL75">
            <v>-99.783051730031275</v>
          </cell>
          <cell r="AM75">
            <v>-67.327521146702423</v>
          </cell>
          <cell r="AN75">
            <v>-33.373038673950695</v>
          </cell>
          <cell r="AO75">
            <v>-35.530150621440647</v>
          </cell>
          <cell r="AP75">
            <v>-11.120173399999999</v>
          </cell>
          <cell r="AQ75">
            <v>-28.24483560052099</v>
          </cell>
          <cell r="AR75">
            <v>-2.2423294782326213</v>
          </cell>
          <cell r="AS75">
            <v>7.7856378529076924</v>
          </cell>
          <cell r="AT75">
            <v>-13.734797966705232</v>
          </cell>
          <cell r="AU75">
            <v>13.696221910777135</v>
          </cell>
          <cell r="AV75">
            <v>-17.017713729477464</v>
          </cell>
          <cell r="AW75">
            <v>78.937679730031277</v>
          </cell>
          <cell r="AX75">
            <v>35.807521146702427</v>
          </cell>
          <cell r="AY75">
            <v>-40.772351400000005</v>
          </cell>
          <cell r="AZ75">
            <v>-51.503337399999999</v>
          </cell>
          <cell r="BA75">
            <v>-56.927356400000001</v>
          </cell>
          <cell r="BB75">
            <v>-71.7790593</v>
          </cell>
          <cell r="BC75">
            <v>-85.057204900000002</v>
          </cell>
          <cell r="BD75">
            <v>-125.6346049</v>
          </cell>
          <cell r="BE75">
            <v>-146.4799769</v>
          </cell>
          <cell r="BF75">
            <v>-177.99997689999998</v>
          </cell>
          <cell r="BG75">
            <v>-209.51997689999999</v>
          </cell>
          <cell r="BH75">
            <v>-1.4073423994790084</v>
          </cell>
          <cell r="BI75">
            <v>-9.8959989212463881</v>
          </cell>
          <cell r="BJ75">
            <v>-23.10565577415408</v>
          </cell>
          <cell r="BK75">
            <v>-24.222560707448849</v>
          </cell>
          <cell r="BL75">
            <v>-51.196928218225978</v>
          </cell>
          <cell r="BM75">
            <v>-74.756614488748511</v>
          </cell>
          <cell r="BN75">
            <v>-174.53966621877979</v>
          </cell>
          <cell r="BO75">
            <v>-241.86718736548221</v>
          </cell>
          <cell r="BP75">
            <v>-275.24022603943291</v>
          </cell>
          <cell r="BQ75">
            <v>-39.365009000520992</v>
          </cell>
          <cell r="BR75">
            <v>-41.607338478753611</v>
          </cell>
          <cell r="BS75">
            <v>-33.821700625845921</v>
          </cell>
          <cell r="BT75">
            <v>-47.556498592551151</v>
          </cell>
          <cell r="BU75">
            <v>-33.860276681774018</v>
          </cell>
          <cell r="BV75">
            <v>-50.877990411251474</v>
          </cell>
          <cell r="BW75">
            <v>28.059689318779789</v>
          </cell>
          <cell r="BX75">
            <v>63.867210465482231</v>
          </cell>
          <cell r="BY75">
            <v>65.720249139432923</v>
          </cell>
          <cell r="BZ75">
            <v>-5.0979999999999999</v>
          </cell>
          <cell r="CA75">
            <v>-1.7290000000000001</v>
          </cell>
          <cell r="CB75">
            <v>-32.038000000000004</v>
          </cell>
          <cell r="CC75">
            <v>-51.503337399999999</v>
          </cell>
          <cell r="CD75">
            <v>-38.865000000000002</v>
          </cell>
          <cell r="CE75">
            <v>-12.638337399999998</v>
          </cell>
          <cell r="CF75">
            <v>32.518557571079377</v>
          </cell>
        </row>
        <row r="76">
          <cell r="G76" t="str">
            <v>Subsidio Tarifas Eléctricas</v>
          </cell>
          <cell r="L76">
            <v>-97.1</v>
          </cell>
          <cell r="N76">
            <v>-97.1</v>
          </cell>
          <cell r="O76">
            <v>0</v>
          </cell>
          <cell r="P76">
            <v>0</v>
          </cell>
          <cell r="Q76">
            <v>0</v>
          </cell>
          <cell r="R76">
            <v>0</v>
          </cell>
          <cell r="S76">
            <v>0</v>
          </cell>
          <cell r="T76">
            <v>0</v>
          </cell>
          <cell r="U76">
            <v>-27</v>
          </cell>
          <cell r="V76">
            <v>-10.054</v>
          </cell>
          <cell r="W76">
            <v>-27</v>
          </cell>
          <cell r="X76">
            <v>-27</v>
          </cell>
          <cell r="Y76">
            <v>-6</v>
          </cell>
          <cell r="Z76">
            <v>0</v>
          </cell>
          <cell r="AA76">
            <v>-97.054000000000002</v>
          </cell>
          <cell r="AB76">
            <v>-9.0228323655780332E-2</v>
          </cell>
          <cell r="AC76" t="str">
            <v xml:space="preserve"> </v>
          </cell>
          <cell r="AD76">
            <v>-9.0228323655780332E-2</v>
          </cell>
          <cell r="AE76">
            <v>0</v>
          </cell>
          <cell r="AF76">
            <v>-1.398905882451426</v>
          </cell>
          <cell r="AG76">
            <v>-8.3462902969269273</v>
          </cell>
          <cell r="AH76">
            <v>-0.29018558979381703</v>
          </cell>
          <cell r="AI76">
            <v>-0.1804515432331299</v>
          </cell>
          <cell r="AJ76">
            <v>-26.186607733326635</v>
          </cell>
          <cell r="AK76">
            <v>-7.3156031040458071E-3</v>
          </cell>
          <cell r="AL76">
            <v>-26.010220414040198</v>
          </cell>
          <cell r="AM76">
            <v>-34.680022937123816</v>
          </cell>
          <cell r="AN76">
            <v>0</v>
          </cell>
          <cell r="AO76">
            <v>0</v>
          </cell>
          <cell r="AP76">
            <v>0</v>
          </cell>
          <cell r="AQ76">
            <v>1.398905882451426</v>
          </cell>
          <cell r="AR76">
            <v>8.3462902969269273</v>
          </cell>
          <cell r="AS76">
            <v>0.29018558979381703</v>
          </cell>
          <cell r="AT76">
            <v>0.1804515432331299</v>
          </cell>
          <cell r="AU76">
            <v>26.186607733326635</v>
          </cell>
          <cell r="AV76">
            <v>-26.992684396895953</v>
          </cell>
          <cell r="AW76">
            <v>15.956220414040198</v>
          </cell>
          <cell r="AX76">
            <v>7.680022937123816</v>
          </cell>
          <cell r="AY76">
            <v>0</v>
          </cell>
          <cell r="AZ76">
            <v>0</v>
          </cell>
          <cell r="BA76">
            <v>0</v>
          </cell>
          <cell r="BB76">
            <v>0</v>
          </cell>
          <cell r="BC76">
            <v>0</v>
          </cell>
          <cell r="BD76">
            <v>-27</v>
          </cell>
          <cell r="BE76">
            <v>-37.054000000000002</v>
          </cell>
          <cell r="BF76">
            <v>-64.054000000000002</v>
          </cell>
          <cell r="BG76">
            <v>-91.054000000000002</v>
          </cell>
          <cell r="BH76">
            <v>-1.398905882451426</v>
          </cell>
          <cell r="BI76">
            <v>-9.7451961793783539</v>
          </cell>
          <cell r="BJ76">
            <v>-10.035381769172171</v>
          </cell>
          <cell r="BK76">
            <v>-10.2158333124053</v>
          </cell>
          <cell r="BL76">
            <v>-36.402441045731933</v>
          </cell>
          <cell r="BM76">
            <v>-36.40975664883598</v>
          </cell>
          <cell r="BN76">
            <v>-62.419977062876178</v>
          </cell>
          <cell r="BO76">
            <v>-97.1</v>
          </cell>
          <cell r="BP76">
            <v>-97.1</v>
          </cell>
          <cell r="BQ76">
            <v>1.398905882451426</v>
          </cell>
          <cell r="BR76">
            <v>9.7451961793783539</v>
          </cell>
          <cell r="BS76">
            <v>10.035381769172171</v>
          </cell>
          <cell r="BT76">
            <v>10.2158333124053</v>
          </cell>
          <cell r="BU76">
            <v>36.402441045731933</v>
          </cell>
          <cell r="BV76">
            <v>9.4097566488359803</v>
          </cell>
          <cell r="BW76">
            <v>25.365977062876176</v>
          </cell>
          <cell r="BX76">
            <v>33.045999999999992</v>
          </cell>
          <cell r="BY76">
            <v>6.0459999999999923</v>
          </cell>
          <cell r="BZ76">
            <v>0</v>
          </cell>
          <cell r="CA76">
            <v>-1.7210000000000001</v>
          </cell>
          <cell r="CB76">
            <v>-10.268000000000001</v>
          </cell>
          <cell r="CC76">
            <v>0</v>
          </cell>
          <cell r="CD76">
            <v>-11.989000000000001</v>
          </cell>
          <cell r="CE76">
            <v>11.989000000000001</v>
          </cell>
          <cell r="CF76">
            <v>-100</v>
          </cell>
        </row>
        <row r="77">
          <cell r="G77" t="str">
            <v>Fosga</v>
          </cell>
          <cell r="L77">
            <v>0</v>
          </cell>
          <cell r="N77">
            <v>0</v>
          </cell>
          <cell r="O77">
            <v>0</v>
          </cell>
          <cell r="P77">
            <v>-12.5</v>
          </cell>
          <cell r="Q77">
            <v>-3.8</v>
          </cell>
          <cell r="R77">
            <v>-4.87</v>
          </cell>
          <cell r="S77">
            <v>-5.7</v>
          </cell>
          <cell r="T77">
            <v>-7.2160000000000002</v>
          </cell>
          <cell r="U77">
            <v>-4.5199999999999996</v>
          </cell>
          <cell r="V77">
            <v>-3</v>
          </cell>
          <cell r="W77">
            <v>-4.5199999999999996</v>
          </cell>
          <cell r="X77">
            <v>-4.5199999999999996</v>
          </cell>
          <cell r="Y77">
            <v>-9.52</v>
          </cell>
          <cell r="Z77">
            <v>-10.82</v>
          </cell>
          <cell r="AA77">
            <v>-70.98599999999999</v>
          </cell>
          <cell r="AB77" t="str">
            <v xml:space="preserve"> </v>
          </cell>
          <cell r="AC77" t="str">
            <v xml:space="preserve"> </v>
          </cell>
          <cell r="AD77" t="str">
            <v xml:space="preserve"> </v>
          </cell>
          <cell r="AE77">
            <v>0</v>
          </cell>
          <cell r="AF77">
            <v>0</v>
          </cell>
          <cell r="AG77">
            <v>0</v>
          </cell>
          <cell r="AH77">
            <v>0</v>
          </cell>
          <cell r="AI77">
            <v>0</v>
          </cell>
          <cell r="AJ77">
            <v>0</v>
          </cell>
          <cell r="AK77">
            <v>0</v>
          </cell>
          <cell r="AL77">
            <v>0</v>
          </cell>
          <cell r="AM77">
            <v>0</v>
          </cell>
          <cell r="AN77">
            <v>0</v>
          </cell>
          <cell r="AO77">
            <v>0</v>
          </cell>
          <cell r="AP77">
            <v>0</v>
          </cell>
          <cell r="AQ77">
            <v>-12.5</v>
          </cell>
          <cell r="AR77">
            <v>-3.8</v>
          </cell>
          <cell r="AS77">
            <v>-4.87</v>
          </cell>
          <cell r="AT77">
            <v>-5.7</v>
          </cell>
          <cell r="AU77">
            <v>-7.2160000000000002</v>
          </cell>
          <cell r="AV77">
            <v>-4.5199999999999996</v>
          </cell>
          <cell r="AW77">
            <v>-3</v>
          </cell>
          <cell r="AX77">
            <v>-4.5199999999999996</v>
          </cell>
          <cell r="AY77">
            <v>-12.5</v>
          </cell>
          <cell r="AZ77">
            <v>-16.3</v>
          </cell>
          <cell r="BA77">
            <v>-21.17</v>
          </cell>
          <cell r="BB77">
            <v>-26.87</v>
          </cell>
          <cell r="BC77">
            <v>-34.085999999999999</v>
          </cell>
          <cell r="BD77">
            <v>-38.605999999999995</v>
          </cell>
          <cell r="BE77">
            <v>-41.605999999999995</v>
          </cell>
          <cell r="BF77">
            <v>-46.125999999999991</v>
          </cell>
          <cell r="BG77">
            <v>-50.645999999999987</v>
          </cell>
          <cell r="BH77">
            <v>0</v>
          </cell>
          <cell r="BI77">
            <v>0</v>
          </cell>
          <cell r="BJ77">
            <v>0</v>
          </cell>
          <cell r="BK77">
            <v>0</v>
          </cell>
          <cell r="BL77">
            <v>0</v>
          </cell>
          <cell r="BM77">
            <v>0</v>
          </cell>
          <cell r="BN77">
            <v>0</v>
          </cell>
          <cell r="BO77">
            <v>0</v>
          </cell>
          <cell r="BP77">
            <v>0</v>
          </cell>
          <cell r="BQ77">
            <v>-12.5</v>
          </cell>
          <cell r="BR77">
            <v>-16.3</v>
          </cell>
          <cell r="BS77">
            <v>-21.17</v>
          </cell>
          <cell r="BT77">
            <v>-26.87</v>
          </cell>
          <cell r="BU77">
            <v>-34.085999999999999</v>
          </cell>
          <cell r="BV77">
            <v>-38.605999999999995</v>
          </cell>
          <cell r="BW77">
            <v>-41.605999999999995</v>
          </cell>
          <cell r="BX77">
            <v>-46.125999999999991</v>
          </cell>
          <cell r="BY77">
            <v>-50.645999999999987</v>
          </cell>
          <cell r="BZ77">
            <v>0</v>
          </cell>
          <cell r="CA77">
            <v>0</v>
          </cell>
          <cell r="CB77">
            <v>-20.8</v>
          </cell>
          <cell r="CC77">
            <v>-16.3</v>
          </cell>
          <cell r="CD77">
            <v>-20.8</v>
          </cell>
          <cell r="CE77">
            <v>4.5</v>
          </cell>
          <cell r="CF77">
            <v>21.634615384615383</v>
          </cell>
        </row>
        <row r="78">
          <cell r="G78" t="str">
            <v>Ancianos Indigentes</v>
          </cell>
          <cell r="L78">
            <v>-29</v>
          </cell>
          <cell r="N78">
            <v>-29</v>
          </cell>
          <cell r="O78">
            <v>-1.8348734</v>
          </cell>
          <cell r="P78">
            <v>-5.9269780000000001</v>
          </cell>
          <cell r="Q78">
            <v>-2.8377759999999999</v>
          </cell>
          <cell r="R78">
            <v>-0.37401899999999999</v>
          </cell>
          <cell r="S78">
            <v>-4.4152029000000006</v>
          </cell>
          <cell r="T78">
            <v>-1.4326456000000001</v>
          </cell>
          <cell r="U78">
            <v>-0.22790000000000002</v>
          </cell>
          <cell r="V78">
            <v>-7.6561999999999991E-2</v>
          </cell>
          <cell r="W78">
            <v>0</v>
          </cell>
          <cell r="X78">
            <v>0</v>
          </cell>
          <cell r="Y78">
            <v>0</v>
          </cell>
          <cell r="Z78">
            <v>0</v>
          </cell>
          <cell r="AA78">
            <v>-17.125956900000002</v>
          </cell>
          <cell r="AB78">
            <v>-2.6947697075361789E-2</v>
          </cell>
          <cell r="AC78" t="str">
            <v xml:space="preserve"> </v>
          </cell>
          <cell r="AD78">
            <v>-2.6947697075361789E-2</v>
          </cell>
          <cell r="AE78">
            <v>0</v>
          </cell>
          <cell r="AF78">
            <v>-8.4365170275823194E-3</v>
          </cell>
          <cell r="AG78">
            <v>-0.14236622484045164</v>
          </cell>
          <cell r="AH78">
            <v>-12.919471263113875</v>
          </cell>
          <cell r="AI78">
            <v>-0.93645339006163753</v>
          </cell>
          <cell r="AJ78">
            <v>-0.78775977745049908</v>
          </cell>
          <cell r="AK78">
            <v>-0.33851524573174058</v>
          </cell>
          <cell r="AL78">
            <v>-1.6440662557501047</v>
          </cell>
          <cell r="AM78">
            <v>-1.4331533300605466</v>
          </cell>
          <cell r="AN78">
            <v>-2.1586937944326263</v>
          </cell>
          <cell r="AO78">
            <v>-4.3158057419225804</v>
          </cell>
          <cell r="AP78">
            <v>-1.8348734</v>
          </cell>
          <cell r="AQ78">
            <v>-5.9185414829724179</v>
          </cell>
          <cell r="AR78">
            <v>-2.6954097751595483</v>
          </cell>
          <cell r="AS78">
            <v>12.545452263113875</v>
          </cell>
          <cell r="AT78">
            <v>-3.4787495099383632</v>
          </cell>
          <cell r="AU78">
            <v>-0.644885822549501</v>
          </cell>
          <cell r="AV78">
            <v>0.11061524573174056</v>
          </cell>
          <cell r="AW78">
            <v>1.5675042557501047</v>
          </cell>
          <cell r="AX78">
            <v>1.4331533300605466</v>
          </cell>
          <cell r="AY78">
            <v>-7.7618514000000003</v>
          </cell>
          <cell r="AZ78">
            <v>-10.599627399999999</v>
          </cell>
          <cell r="BA78">
            <v>-10.9736464</v>
          </cell>
          <cell r="BB78">
            <v>-15.3888493</v>
          </cell>
          <cell r="BC78">
            <v>-16.821494900000001</v>
          </cell>
          <cell r="BD78">
            <v>-17.049394900000003</v>
          </cell>
          <cell r="BE78">
            <v>-17.125956900000002</v>
          </cell>
          <cell r="BF78">
            <v>-17.125956900000002</v>
          </cell>
          <cell r="BG78">
            <v>-17.125956900000002</v>
          </cell>
          <cell r="BH78">
            <v>-8.4365170275823194E-3</v>
          </cell>
          <cell r="BI78">
            <v>-0.15080274186803397</v>
          </cell>
          <cell r="BJ78">
            <v>-13.070274004981909</v>
          </cell>
          <cell r="BK78">
            <v>-14.006727395043548</v>
          </cell>
          <cell r="BL78">
            <v>-14.794487172494048</v>
          </cell>
          <cell r="BM78">
            <v>-15.133002418225788</v>
          </cell>
          <cell r="BN78">
            <v>-16.777068673975894</v>
          </cell>
          <cell r="BO78">
            <v>-18.210222004036439</v>
          </cell>
          <cell r="BP78">
            <v>-20.368915798469065</v>
          </cell>
          <cell r="BQ78">
            <v>-7.7534148829724181</v>
          </cell>
          <cell r="BR78">
            <v>-10.448824658131965</v>
          </cell>
          <cell r="BS78">
            <v>2.0966276049819097</v>
          </cell>
          <cell r="BT78">
            <v>-1.3821219049564526</v>
          </cell>
          <cell r="BU78">
            <v>-2.0270077275059535</v>
          </cell>
          <cell r="BV78">
            <v>-1.9163924817742153</v>
          </cell>
          <cell r="BW78">
            <v>-0.34888822602410841</v>
          </cell>
          <cell r="BX78">
            <v>1.0842651040364366</v>
          </cell>
          <cell r="BY78">
            <v>3.2429588984690625</v>
          </cell>
          <cell r="BZ78">
            <v>0</v>
          </cell>
          <cell r="CA78">
            <v>-8.0000000000000002E-3</v>
          </cell>
          <cell r="CB78">
            <v>-0.13500000000000001</v>
          </cell>
          <cell r="CC78">
            <v>-10.599627399999999</v>
          </cell>
          <cell r="CD78">
            <v>-0.14300000000000002</v>
          </cell>
          <cell r="CE78">
            <v>-10.456627399999999</v>
          </cell>
          <cell r="CF78">
            <v>40.063566076461399</v>
          </cell>
        </row>
        <row r="79">
          <cell r="G79" t="str">
            <v>Fondo Solidaridad Pensional</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t="str">
            <v xml:space="preserve"> </v>
          </cell>
          <cell r="AC79" t="str">
            <v xml:space="preserve"> </v>
          </cell>
          <cell r="AD79" t="str">
            <v xml:space="preserve"> </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-5.0979999999999999</v>
          </cell>
          <cell r="CA79">
            <v>0</v>
          </cell>
          <cell r="CB79">
            <v>-0.83499999999999996</v>
          </cell>
          <cell r="CC79">
            <v>0</v>
          </cell>
          <cell r="CD79">
            <v>-5.9329999999999998</v>
          </cell>
          <cell r="CE79">
            <v>5.9329999999999998</v>
          </cell>
          <cell r="CF79">
            <v>100</v>
          </cell>
        </row>
        <row r="80">
          <cell r="G80" t="str">
            <v>Fondo Compensación Educativa</v>
          </cell>
          <cell r="L80">
            <v>-220.2</v>
          </cell>
          <cell r="N80">
            <v>-220.2</v>
          </cell>
          <cell r="O80">
            <v>-9.2852999999999994</v>
          </cell>
          <cell r="P80">
            <v>-11.225200000000001</v>
          </cell>
          <cell r="Q80">
            <v>-4.09321</v>
          </cell>
          <cell r="R80">
            <v>-0.18</v>
          </cell>
          <cell r="S80">
            <v>-4.7365000000000004</v>
          </cell>
          <cell r="T80">
            <v>-4.6295000000000002</v>
          </cell>
          <cell r="U80">
            <v>-8.8294999999999995</v>
          </cell>
          <cell r="V80">
            <v>-7.7148100000000008</v>
          </cell>
          <cell r="W80">
            <v>0</v>
          </cell>
          <cell r="X80">
            <v>0</v>
          </cell>
          <cell r="Y80">
            <v>0</v>
          </cell>
          <cell r="Z80">
            <v>0</v>
          </cell>
          <cell r="AA80">
            <v>-50.694019999999995</v>
          </cell>
          <cell r="AB80">
            <v>-0.20461665158602299</v>
          </cell>
          <cell r="AC80" t="str">
            <v xml:space="preserve"> </v>
          </cell>
          <cell r="AD80">
            <v>-0.20461665158602299</v>
          </cell>
          <cell r="AE80">
            <v>0</v>
          </cell>
          <cell r="AF80">
            <v>0</v>
          </cell>
          <cell r="AG80">
            <v>0</v>
          </cell>
          <cell r="AH80">
            <v>0</v>
          </cell>
          <cell r="AI80">
            <v>0</v>
          </cell>
          <cell r="AJ80">
            <v>0</v>
          </cell>
          <cell r="AK80">
            <v>-23.213855421686748</v>
          </cell>
          <cell r="AL80">
            <v>-72.128765060240966</v>
          </cell>
          <cell r="AM80">
            <v>-31.214344879518066</v>
          </cell>
          <cell r="AN80">
            <v>-31.214344879518066</v>
          </cell>
          <cell r="AO80">
            <v>-31.214344879518066</v>
          </cell>
          <cell r="AP80">
            <v>-9.2852999999999994</v>
          </cell>
          <cell r="AQ80">
            <v>-11.225200000000001</v>
          </cell>
          <cell r="AR80">
            <v>-4.09321</v>
          </cell>
          <cell r="AS80">
            <v>-0.18</v>
          </cell>
          <cell r="AT80">
            <v>-4.7365000000000004</v>
          </cell>
          <cell r="AU80">
            <v>-4.6295000000000002</v>
          </cell>
          <cell r="AV80">
            <v>14.384355421686749</v>
          </cell>
          <cell r="AW80">
            <v>64.413955060240966</v>
          </cell>
          <cell r="AX80">
            <v>31.214344879518066</v>
          </cell>
          <cell r="AY80">
            <v>-20.5105</v>
          </cell>
          <cell r="AZ80">
            <v>-24.60371</v>
          </cell>
          <cell r="BA80">
            <v>-24.783709999999999</v>
          </cell>
          <cell r="BB80">
            <v>-29.520209999999999</v>
          </cell>
          <cell r="BC80">
            <v>-34.149709999999999</v>
          </cell>
          <cell r="BD80">
            <v>-42.979209999999995</v>
          </cell>
          <cell r="BE80">
            <v>-50.694019999999995</v>
          </cell>
          <cell r="BF80">
            <v>-50.694019999999995</v>
          </cell>
          <cell r="BG80">
            <v>-50.694019999999995</v>
          </cell>
          <cell r="BH80">
            <v>0</v>
          </cell>
          <cell r="BI80">
            <v>0</v>
          </cell>
          <cell r="BJ80">
            <v>0</v>
          </cell>
          <cell r="BK80">
            <v>0</v>
          </cell>
          <cell r="BL80">
            <v>0</v>
          </cell>
          <cell r="BM80">
            <v>-23.213855421686748</v>
          </cell>
          <cell r="BN80">
            <v>-95.34262048192771</v>
          </cell>
          <cell r="BO80">
            <v>-126.55696536144578</v>
          </cell>
          <cell r="BP80">
            <v>-157.77131024096383</v>
          </cell>
          <cell r="BQ80">
            <v>-20.5105</v>
          </cell>
          <cell r="BR80">
            <v>-24.60371</v>
          </cell>
          <cell r="BS80">
            <v>-24.783709999999999</v>
          </cell>
          <cell r="BT80">
            <v>-29.520209999999999</v>
          </cell>
          <cell r="BU80">
            <v>-34.149709999999999</v>
          </cell>
          <cell r="BV80">
            <v>-19.765354578313246</v>
          </cell>
          <cell r="BW80">
            <v>44.648600481927716</v>
          </cell>
          <cell r="BX80">
            <v>75.862945361445782</v>
          </cell>
          <cell r="BY80">
            <v>107.07729024096383</v>
          </cell>
          <cell r="BZ80">
            <v>0</v>
          </cell>
          <cell r="CA80">
            <v>0</v>
          </cell>
          <cell r="CB80">
            <v>0</v>
          </cell>
          <cell r="CC80">
            <v>-24.60371</v>
          </cell>
          <cell r="CD80">
            <v>0</v>
          </cell>
          <cell r="CE80">
            <v>-24.60371</v>
          </cell>
          <cell r="CF80" t="str">
            <v xml:space="preserve">n.a. </v>
          </cell>
        </row>
        <row r="81">
          <cell r="F81" t="str">
            <v>Menos Gastos Generales Equipo Militar CSF</v>
          </cell>
          <cell r="L81">
            <v>-345.9</v>
          </cell>
          <cell r="N81">
            <v>-345.9</v>
          </cell>
          <cell r="O81">
            <v>-1.4947000000000001</v>
          </cell>
          <cell r="P81">
            <v>-7.1885000000000003</v>
          </cell>
          <cell r="Q81">
            <v>-5.5836000000000006</v>
          </cell>
          <cell r="R81">
            <v>-9.1050000000000004</v>
          </cell>
          <cell r="S81">
            <v>-9.4905000000000008</v>
          </cell>
          <cell r="T81">
            <v>-10.8744</v>
          </cell>
          <cell r="U81">
            <v>-5.8631000000000002</v>
          </cell>
          <cell r="V81">
            <v>-28.824999999999999</v>
          </cell>
          <cell r="W81">
            <v>-28.824999999999999</v>
          </cell>
          <cell r="X81">
            <v>-28.824999999999999</v>
          </cell>
          <cell r="Y81">
            <v>-28.824999999999999</v>
          </cell>
          <cell r="Z81">
            <v>-28.824999999999999</v>
          </cell>
          <cell r="AA81">
            <v>-193.72479999999999</v>
          </cell>
          <cell r="AB81">
            <v>-0.32142097994371183</v>
          </cell>
          <cell r="AC81" t="str">
            <v xml:space="preserve"> </v>
          </cell>
          <cell r="AD81">
            <v>-0.32142097994371183</v>
          </cell>
          <cell r="AE81">
            <v>-0.38659411764705881</v>
          </cell>
          <cell r="AF81">
            <v>-29.059669411764705</v>
          </cell>
          <cell r="AG81">
            <v>-6.7430152941176473</v>
          </cell>
          <cell r="AH81">
            <v>-6.4093235294117639</v>
          </cell>
          <cell r="AI81">
            <v>-12.415775294117648</v>
          </cell>
          <cell r="AJ81">
            <v>-22.467222352941175</v>
          </cell>
          <cell r="AK81">
            <v>-29.995634117647054</v>
          </cell>
          <cell r="AL81">
            <v>-14.698715294117646</v>
          </cell>
          <cell r="AM81">
            <v>-28.823643529411765</v>
          </cell>
          <cell r="AN81">
            <v>-28.823643529411765</v>
          </cell>
          <cell r="AO81">
            <v>-83.038381764705875</v>
          </cell>
          <cell r="AP81">
            <v>-1.1081058823529413</v>
          </cell>
          <cell r="AQ81">
            <v>21.871169411764704</v>
          </cell>
          <cell r="AR81">
            <v>1.1594152941176468</v>
          </cell>
          <cell r="AS81">
            <v>-2.6956764705882366</v>
          </cell>
          <cell r="AT81">
            <v>2.9252752941176468</v>
          </cell>
          <cell r="AU81">
            <v>11.592822352941175</v>
          </cell>
          <cell r="AV81">
            <v>24.132534117647054</v>
          </cell>
          <cell r="AW81">
            <v>-14.126284705882354</v>
          </cell>
          <cell r="AX81">
            <v>-1.3564705882345152E-3</v>
          </cell>
          <cell r="AY81">
            <v>-8.6832000000000011</v>
          </cell>
          <cell r="AZ81">
            <v>-14.266800000000002</v>
          </cell>
          <cell r="BA81">
            <v>-23.3718</v>
          </cell>
          <cell r="BB81">
            <v>-32.862300000000005</v>
          </cell>
          <cell r="BC81">
            <v>-43.736700000000006</v>
          </cell>
          <cell r="BD81">
            <v>-49.599800000000009</v>
          </cell>
          <cell r="BE81">
            <v>-78.424800000000005</v>
          </cell>
          <cell r="BF81">
            <v>-107.24980000000001</v>
          </cell>
          <cell r="BG81">
            <v>-136.07480000000001</v>
          </cell>
          <cell r="BH81">
            <v>-29.446263529411763</v>
          </cell>
          <cell r="BI81">
            <v>-36.189278823529406</v>
          </cell>
          <cell r="BJ81">
            <v>-42.598602352941171</v>
          </cell>
          <cell r="BK81">
            <v>-55.014377647058822</v>
          </cell>
          <cell r="BL81">
            <v>-77.4816</v>
          </cell>
          <cell r="BM81">
            <v>-107.47723411764706</v>
          </cell>
          <cell r="BN81">
            <v>-122.17594941176471</v>
          </cell>
          <cell r="BO81">
            <v>-150.99959294117647</v>
          </cell>
          <cell r="BP81">
            <v>-179.82323647058823</v>
          </cell>
          <cell r="BQ81">
            <v>20.76306352941176</v>
          </cell>
          <cell r="BR81">
            <v>21.922478823529403</v>
          </cell>
          <cell r="BS81">
            <v>19.226802352941171</v>
          </cell>
          <cell r="BT81">
            <v>22.152077647058817</v>
          </cell>
          <cell r="BU81">
            <v>33.744899999999994</v>
          </cell>
          <cell r="BV81">
            <v>57.877434117647049</v>
          </cell>
          <cell r="BW81">
            <v>43.7511494117647</v>
          </cell>
          <cell r="BX81">
            <v>43.749792941176466</v>
          </cell>
          <cell r="BY81">
            <v>43.748436470588217</v>
          </cell>
          <cell r="BZ81">
            <v>-9.5000000000000001E-2</v>
          </cell>
          <cell r="CA81">
            <v>-7.141</v>
          </cell>
          <cell r="CB81">
            <v>-1.657</v>
          </cell>
          <cell r="CC81">
            <v>-14.266800000000002</v>
          </cell>
          <cell r="CD81">
            <v>-8.8930000000000007</v>
          </cell>
          <cell r="CE81">
            <v>-5.373800000000001</v>
          </cell>
          <cell r="CF81">
            <v>60.427302372652662</v>
          </cell>
        </row>
        <row r="82">
          <cell r="F82" t="str">
            <v>Menos Préstamos Presupuestales CSF</v>
          </cell>
          <cell r="L82">
            <v>-92.8</v>
          </cell>
          <cell r="N82">
            <v>-92.8</v>
          </cell>
          <cell r="O82">
            <v>-13.231018806666667</v>
          </cell>
          <cell r="P82">
            <v>-15.8618564625</v>
          </cell>
          <cell r="Q82">
            <v>-25.896025455555556</v>
          </cell>
          <cell r="R82">
            <v>-8.0864389490909101</v>
          </cell>
          <cell r="S82">
            <v>-6.8884119520000011</v>
          </cell>
          <cell r="T82">
            <v>-6.3869984605555548</v>
          </cell>
          <cell r="U82">
            <v>-4.7136275499999991</v>
          </cell>
          <cell r="V82">
            <v>-2.4741502866666671</v>
          </cell>
          <cell r="W82">
            <v>-3.0862021066666667</v>
          </cell>
          <cell r="X82">
            <v>-5.2764389490909096</v>
          </cell>
          <cell r="Y82">
            <v>1.8040880479999979</v>
          </cell>
          <cell r="Z82">
            <v>2.3055015394444442</v>
          </cell>
          <cell r="AA82">
            <v>-87.791579391348506</v>
          </cell>
          <cell r="AB82">
            <v>-8.6232630641157729E-2</v>
          </cell>
          <cell r="AC82" t="str">
            <v xml:space="preserve"> </v>
          </cell>
          <cell r="AD82">
            <v>-8.6232630641157729E-2</v>
          </cell>
          <cell r="AE82">
            <v>-12.74</v>
          </cell>
          <cell r="AF82">
            <v>-1.456</v>
          </cell>
          <cell r="AG82">
            <v>-23.63</v>
          </cell>
          <cell r="AH82">
            <v>-2.81</v>
          </cell>
          <cell r="AI82">
            <v>-8.692499999999999</v>
          </cell>
          <cell r="AJ82">
            <v>-8.692499999999999</v>
          </cell>
          <cell r="AK82">
            <v>-8.692499999999999</v>
          </cell>
          <cell r="AL82">
            <v>-8.692499999999999</v>
          </cell>
          <cell r="AM82">
            <v>-8.692499999999999</v>
          </cell>
          <cell r="AN82">
            <v>-8.692499999999999</v>
          </cell>
          <cell r="AO82">
            <v>-8.692499999999999</v>
          </cell>
          <cell r="AP82">
            <v>-0.49101880666666631</v>
          </cell>
          <cell r="AQ82">
            <v>-14.405856462500001</v>
          </cell>
          <cell r="AR82">
            <v>-2.2660254555555568</v>
          </cell>
          <cell r="AS82">
            <v>-5.2764389490909096</v>
          </cell>
          <cell r="AT82">
            <v>1.8040880479999979</v>
          </cell>
          <cell r="AU82">
            <v>2.3055015394444442</v>
          </cell>
          <cell r="AV82">
            <v>3.9788724499999999</v>
          </cell>
          <cell r="AW82">
            <v>6.2183497133333319</v>
          </cell>
          <cell r="AX82">
            <v>5.6062978933333323</v>
          </cell>
          <cell r="AY82">
            <v>-29.092875269166669</v>
          </cell>
          <cell r="AZ82">
            <v>-54.988900724722228</v>
          </cell>
          <cell r="BA82">
            <v>-63.07533967381314</v>
          </cell>
          <cell r="BB82">
            <v>-69.963751625813146</v>
          </cell>
          <cell r="BC82">
            <v>-76.350750086368706</v>
          </cell>
          <cell r="BD82">
            <v>-81.064377636368704</v>
          </cell>
          <cell r="BE82">
            <v>-83.538527923035375</v>
          </cell>
          <cell r="BF82">
            <v>-86.624730029702036</v>
          </cell>
          <cell r="BG82">
            <v>-91.901168978792953</v>
          </cell>
          <cell r="BH82">
            <v>-14.196</v>
          </cell>
          <cell r="BI82">
            <v>-37.826000000000001</v>
          </cell>
          <cell r="BJ82">
            <v>-40.636000000000003</v>
          </cell>
          <cell r="BK82">
            <v>-49.328500000000005</v>
          </cell>
          <cell r="BL82">
            <v>-58.021000000000001</v>
          </cell>
          <cell r="BM82">
            <v>-66.713499999999996</v>
          </cell>
          <cell r="BN82">
            <v>-75.405999999999992</v>
          </cell>
          <cell r="BO82">
            <v>-84.098499999999987</v>
          </cell>
          <cell r="BP82">
            <v>-92.790999999999983</v>
          </cell>
          <cell r="BQ82">
            <v>-14.896875269166669</v>
          </cell>
          <cell r="BR82">
            <v>-17.162900724722228</v>
          </cell>
          <cell r="BS82">
            <v>-22.439339673813137</v>
          </cell>
          <cell r="BT82">
            <v>-20.63525162581314</v>
          </cell>
          <cell r="BU82">
            <v>-18.329750086368705</v>
          </cell>
          <cell r="BV82">
            <v>-14.350877636368708</v>
          </cell>
          <cell r="BW82">
            <v>-8.1325279230353829</v>
          </cell>
          <cell r="BX82">
            <v>-2.5262300297020488</v>
          </cell>
          <cell r="BY82">
            <v>0.88983102120702995</v>
          </cell>
          <cell r="BZ82">
            <v>0</v>
          </cell>
          <cell r="CA82">
            <v>0</v>
          </cell>
          <cell r="CB82">
            <v>-13.54111</v>
          </cell>
          <cell r="CC82">
            <v>-54.988900724722228</v>
          </cell>
          <cell r="CD82">
            <v>-13.54111</v>
          </cell>
          <cell r="CE82">
            <v>-41.447790724722225</v>
          </cell>
          <cell r="CF82">
            <v>-306.08857563908884</v>
          </cell>
        </row>
        <row r="83">
          <cell r="AX83">
            <v>0</v>
          </cell>
          <cell r="BN83">
            <v>0</v>
          </cell>
          <cell r="BO83">
            <v>0</v>
          </cell>
        </row>
        <row r="84">
          <cell r="L84" t="e">
            <v>#REF!</v>
          </cell>
          <cell r="M84" t="e">
            <v>#REF!</v>
          </cell>
          <cell r="N84" t="e">
            <v>#REF!</v>
          </cell>
          <cell r="Q84">
            <v>1967.561798502649</v>
          </cell>
          <cell r="R84">
            <v>1601.3593586210206</v>
          </cell>
          <cell r="S84">
            <v>1700.632725426872</v>
          </cell>
          <cell r="T84">
            <v>1417.4514927429736</v>
          </cell>
          <cell r="U84">
            <v>1843.8241934066289</v>
          </cell>
          <cell r="V84">
            <v>1413.4552901216946</v>
          </cell>
          <cell r="W84">
            <v>1993.6851469276467</v>
          </cell>
          <cell r="X84">
            <v>1442.8363761355058</v>
          </cell>
          <cell r="Y84">
            <v>1619.0656806351003</v>
          </cell>
          <cell r="Z84">
            <v>2116.219692815831</v>
          </cell>
          <cell r="AA84">
            <v>19767.110563321941</v>
          </cell>
          <cell r="AB84" t="e">
            <v>#REF!</v>
          </cell>
          <cell r="AC84" t="e">
            <v>#REF!</v>
          </cell>
          <cell r="AD84" t="e">
            <v>#REF!</v>
          </cell>
          <cell r="AE84">
            <v>1302.3073577677512</v>
          </cell>
          <cell r="AF84">
            <v>1408.2547076321514</v>
          </cell>
          <cell r="AG84">
            <v>2257.467780242016</v>
          </cell>
          <cell r="AH84">
            <v>1602.550304772906</v>
          </cell>
          <cell r="AI84">
            <v>1586.9993259246439</v>
          </cell>
          <cell r="AJ84">
            <v>1424.4919971241065</v>
          </cell>
          <cell r="AK84">
            <v>1760.1468281597852</v>
          </cell>
          <cell r="AL84">
            <v>1385.4289587072624</v>
          </cell>
          <cell r="AM84">
            <v>1871.2085221322488</v>
          </cell>
          <cell r="AN84">
            <v>1450.6000278141439</v>
          </cell>
          <cell r="AO84">
            <v>1521.9814850443481</v>
          </cell>
          <cell r="AP84">
            <v>-10.981333217537895</v>
          </cell>
          <cell r="AQ84">
            <v>-48.561924196343853</v>
          </cell>
          <cell r="AR84">
            <v>-289.90598173936701</v>
          </cell>
          <cell r="AS84">
            <v>-1.1909461518853277</v>
          </cell>
          <cell r="AT84">
            <v>113.63339950222803</v>
          </cell>
          <cell r="AU84">
            <v>-7.0405043811329051</v>
          </cell>
          <cell r="AV84">
            <v>83.677365246843692</v>
          </cell>
          <cell r="AW84">
            <v>28.026331414432207</v>
          </cell>
          <cell r="AX84">
            <v>122.47662479539781</v>
          </cell>
          <cell r="AY84">
            <v>2651.0188079860209</v>
          </cell>
          <cell r="AZ84">
            <v>4618.5806064886692</v>
          </cell>
          <cell r="BA84">
            <v>6219.939965109691</v>
          </cell>
          <cell r="BB84">
            <v>7920.5726905365627</v>
          </cell>
          <cell r="BC84">
            <v>9338.0241832795364</v>
          </cell>
          <cell r="BD84">
            <v>11181.848376686165</v>
          </cell>
          <cell r="BE84">
            <v>12595.303666807862</v>
          </cell>
          <cell r="BF84">
            <v>14588.988813735506</v>
          </cell>
          <cell r="BG84">
            <v>16031.825189871011</v>
          </cell>
          <cell r="BH84">
            <v>2710.5620653999026</v>
          </cell>
          <cell r="BI84">
            <v>4968.0298456419187</v>
          </cell>
          <cell r="BJ84">
            <v>6570.5801504148239</v>
          </cell>
          <cell r="BK84">
            <v>8157.5794763394679</v>
          </cell>
          <cell r="BL84">
            <v>9582.0714734635749</v>
          </cell>
          <cell r="BM84">
            <v>11342.218301623359</v>
          </cell>
          <cell r="BN84">
            <v>12727.647260330621</v>
          </cell>
          <cell r="BO84">
            <v>14598.85578246287</v>
          </cell>
          <cell r="BP84">
            <v>16049.455810277013</v>
          </cell>
          <cell r="BQ84">
            <v>-59.543257413881875</v>
          </cell>
          <cell r="BR84">
            <v>-349.44923915324841</v>
          </cell>
          <cell r="BS84">
            <v>-350.64018530513346</v>
          </cell>
          <cell r="BT84">
            <v>-237.00678580290509</v>
          </cell>
          <cell r="BU84">
            <v>-244.04729018403773</v>
          </cell>
          <cell r="BV84">
            <v>-160.36992493719382</v>
          </cell>
          <cell r="BW84">
            <v>-132.34359352275897</v>
          </cell>
          <cell r="BX84">
            <v>-9.8669687273632007</v>
          </cell>
          <cell r="BY84">
            <v>-17.630620406001981</v>
          </cell>
          <cell r="BZ84" t="e">
            <v>#REF!</v>
          </cell>
          <cell r="CA84" t="e">
            <v>#REF!</v>
          </cell>
          <cell r="CB84" t="e">
            <v>#REF!</v>
          </cell>
          <cell r="CC84">
            <v>4618.5806064886692</v>
          </cell>
          <cell r="CD84" t="e">
            <v>#REF!</v>
          </cell>
          <cell r="CE84" t="e">
            <v>#REF!</v>
          </cell>
          <cell r="CF84" t="e">
            <v>#REF!</v>
          </cell>
        </row>
        <row r="85">
          <cell r="AX85">
            <v>0</v>
          </cell>
          <cell r="BN85">
            <v>0</v>
          </cell>
          <cell r="BO85">
            <v>0</v>
          </cell>
        </row>
        <row r="86">
          <cell r="L86" t="e">
            <v>#REF!</v>
          </cell>
          <cell r="M86" t="e">
            <v>#REF!</v>
          </cell>
          <cell r="N86" t="e">
            <v>#REF!</v>
          </cell>
          <cell r="Q86">
            <v>-850.17366658293872</v>
          </cell>
          <cell r="R86">
            <v>-463.2790313497519</v>
          </cell>
          <cell r="S86">
            <v>-520.89383297442691</v>
          </cell>
          <cell r="T86">
            <v>-41.811942938311745</v>
          </cell>
          <cell r="U86">
            <v>-345.06989518034618</v>
          </cell>
          <cell r="V86">
            <v>102.90889335637092</v>
          </cell>
          <cell r="W86">
            <v>-701.71409300909204</v>
          </cell>
          <cell r="X86">
            <v>-62.446592757542874</v>
          </cell>
          <cell r="Y86">
            <v>-527.29736573946957</v>
          </cell>
          <cell r="Z86">
            <v>-604.64285482753371</v>
          </cell>
          <cell r="AA86">
            <v>-4598.4097227644643</v>
          </cell>
          <cell r="AB86" t="e">
            <v>#REF!</v>
          </cell>
          <cell r="AC86" t="e">
            <v>#REF!</v>
          </cell>
          <cell r="AD86" t="e">
            <v>#REF!</v>
          </cell>
          <cell r="AE86">
            <v>-575.9715073753797</v>
          </cell>
          <cell r="AF86">
            <v>29.867994310949371</v>
          </cell>
          <cell r="AG86">
            <v>-1232.8574802420158</v>
          </cell>
          <cell r="AH86">
            <v>-383.28004872268616</v>
          </cell>
          <cell r="AI86">
            <v>-561.94133538391918</v>
          </cell>
          <cell r="AJ86">
            <v>-105.97947722535088</v>
          </cell>
          <cell r="AK86">
            <v>-373.29366455117605</v>
          </cell>
          <cell r="AL86">
            <v>-21.131312750924081</v>
          </cell>
          <cell r="AM86">
            <v>-723.42863081716143</v>
          </cell>
          <cell r="AN86">
            <v>-88.807746570460097</v>
          </cell>
          <cell r="AO86">
            <v>-549.80021158341378</v>
          </cell>
          <cell r="AP86">
            <v>27.439233281733436</v>
          </cell>
          <cell r="AQ86">
            <v>-65.325060978724139</v>
          </cell>
          <cell r="AR86">
            <v>382.68381365907703</v>
          </cell>
          <cell r="AS86">
            <v>-79.998982627065743</v>
          </cell>
          <cell r="AT86">
            <v>41.047502409492267</v>
          </cell>
          <cell r="AU86">
            <v>64.167534287039132</v>
          </cell>
          <cell r="AV86">
            <v>28.223769370829871</v>
          </cell>
          <cell r="AW86">
            <v>124.04020610729501</v>
          </cell>
          <cell r="AX86">
            <v>21.714537808069394</v>
          </cell>
          <cell r="AY86">
            <v>-593.82544533404121</v>
          </cell>
          <cell r="AZ86">
            <v>-1451.9646997743494</v>
          </cell>
          <cell r="BA86">
            <v>-1918.7683232754916</v>
          </cell>
          <cell r="BB86">
            <v>-2443.2050565290774</v>
          </cell>
          <cell r="BC86">
            <v>-2489.7588236420706</v>
          </cell>
          <cell r="BD86">
            <v>-2837.5506181821083</v>
          </cell>
          <cell r="BE86">
            <v>-2737.7540274483777</v>
          </cell>
          <cell r="BF86">
            <v>-3447.886715678058</v>
          </cell>
          <cell r="BG86">
            <v>-3510.3333084355982</v>
          </cell>
          <cell r="BH86">
            <v>-604.10238217326332</v>
          </cell>
          <cell r="BI86">
            <v>-1778.9609933064462</v>
          </cell>
          <cell r="BJ86">
            <v>-2162.2410420291312</v>
          </cell>
          <cell r="BK86">
            <v>-2724.1823774130503</v>
          </cell>
          <cell r="BL86">
            <v>-2830.1618546384016</v>
          </cell>
          <cell r="BM86">
            <v>-3203.4555191895774</v>
          </cell>
          <cell r="BN86">
            <v>-3224.5868319405026</v>
          </cell>
          <cell r="BO86">
            <v>-3948.015462757664</v>
          </cell>
          <cell r="BP86">
            <v>-4036.823209328124</v>
          </cell>
          <cell r="BQ86">
            <v>10.276936839222316</v>
          </cell>
          <cell r="BR86">
            <v>326.99629353209616</v>
          </cell>
          <cell r="BS86">
            <v>243.47271875364015</v>
          </cell>
          <cell r="BT86">
            <v>280.97732088397203</v>
          </cell>
          <cell r="BU86">
            <v>340.4030309963307</v>
          </cell>
          <cell r="BV86">
            <v>365.90490100747002</v>
          </cell>
          <cell r="BW86">
            <v>486.83280449212498</v>
          </cell>
          <cell r="BX86">
            <v>500.128747079606</v>
          </cell>
          <cell r="BY86">
            <v>526.48990089252584</v>
          </cell>
          <cell r="BZ86" t="e">
            <v>#REF!</v>
          </cell>
          <cell r="CA86" t="e">
            <v>#REF!</v>
          </cell>
          <cell r="CB86" t="e">
            <v>#REF!</v>
          </cell>
          <cell r="CC86">
            <v>-1451.9646997743494</v>
          </cell>
          <cell r="CD86" t="e">
            <v>#REF!</v>
          </cell>
          <cell r="CE86" t="e">
            <v>#REF!</v>
          </cell>
          <cell r="CF86" t="e">
            <v>#REF!</v>
          </cell>
        </row>
        <row r="87">
          <cell r="AX87">
            <v>0</v>
          </cell>
          <cell r="BN87">
            <v>0</v>
          </cell>
          <cell r="BO87">
            <v>0</v>
          </cell>
          <cell r="BP87">
            <v>0</v>
          </cell>
          <cell r="BW87">
            <v>0</v>
          </cell>
          <cell r="BX87">
            <v>0</v>
          </cell>
          <cell r="BY87">
            <v>0</v>
          </cell>
        </row>
        <row r="88">
          <cell r="L88">
            <v>147.05021974965689</v>
          </cell>
          <cell r="M88">
            <v>49.7</v>
          </cell>
          <cell r="N88">
            <v>196.75021974965688</v>
          </cell>
          <cell r="Q88">
            <v>40.036821937128892</v>
          </cell>
          <cell r="R88">
            <v>25.893005499405454</v>
          </cell>
          <cell r="S88">
            <v>5.5265848677800014</v>
          </cell>
          <cell r="T88">
            <v>1.5822323980600004</v>
          </cell>
          <cell r="U88">
            <v>4.3351867676299989</v>
          </cell>
          <cell r="V88">
            <v>31.716771812076669</v>
          </cell>
          <cell r="W88">
            <v>30.122478628093333</v>
          </cell>
          <cell r="X88">
            <v>5.2764389490909096</v>
          </cell>
          <cell r="Y88">
            <v>-1.8040880479999979</v>
          </cell>
          <cell r="Z88">
            <v>-2.3055015394444442</v>
          </cell>
          <cell r="AA88">
            <v>196.03832182802412</v>
          </cell>
          <cell r="AB88">
            <v>0.13664361298893576</v>
          </cell>
          <cell r="AC88">
            <v>4.6182777401568315E-2</v>
          </cell>
          <cell r="AD88">
            <v>0.18282639039050408</v>
          </cell>
          <cell r="AE88">
            <v>14.874000000000001</v>
          </cell>
          <cell r="AF88">
            <v>35.719349956987656</v>
          </cell>
          <cell r="AG88">
            <v>45.633769106525087</v>
          </cell>
          <cell r="AH88">
            <v>29.007659191067077</v>
          </cell>
          <cell r="AI88">
            <v>13.842499999999999</v>
          </cell>
          <cell r="AJ88">
            <v>18.993415301163697</v>
          </cell>
          <cell r="AK88">
            <v>10.192499999999999</v>
          </cell>
          <cell r="AL88">
            <v>45.589560843799987</v>
          </cell>
          <cell r="AM88">
            <v>42.212007933196098</v>
          </cell>
          <cell r="AN88">
            <v>32.700250820818169</v>
          </cell>
          <cell r="AO88">
            <v>14.309659701761369</v>
          </cell>
          <cell r="AP88">
            <v>-3.6613825587766673</v>
          </cell>
          <cell r="AQ88">
            <v>8.7264231579923432</v>
          </cell>
          <cell r="AR88">
            <v>-5.596947169396195</v>
          </cell>
          <cell r="AS88">
            <v>-3.1146536916616228</v>
          </cell>
          <cell r="AT88">
            <v>-8.3159151322199989</v>
          </cell>
          <cell r="AU88">
            <v>-17.411182903103697</v>
          </cell>
          <cell r="AV88">
            <v>-5.8573132323700001</v>
          </cell>
          <cell r="AW88">
            <v>-13.872789031723318</v>
          </cell>
          <cell r="AX88">
            <v>-12.089529305102765</v>
          </cell>
          <cell r="AY88">
            <v>55.658390556203337</v>
          </cell>
          <cell r="AZ88">
            <v>95.695212493332235</v>
          </cell>
          <cell r="BA88">
            <v>121.58821799273768</v>
          </cell>
          <cell r="BB88">
            <v>127.11480286051768</v>
          </cell>
          <cell r="BC88">
            <v>128.69703525857767</v>
          </cell>
          <cell r="BD88">
            <v>133.03222202620771</v>
          </cell>
          <cell r="BE88">
            <v>164.74899383828438</v>
          </cell>
          <cell r="BF88">
            <v>194.8714724663777</v>
          </cell>
          <cell r="BG88">
            <v>200.1479114154686</v>
          </cell>
          <cell r="BH88">
            <v>50.593349956987652</v>
          </cell>
          <cell r="BI88">
            <v>96.227119063512731</v>
          </cell>
          <cell r="BJ88">
            <v>125.23477825457981</v>
          </cell>
          <cell r="BK88">
            <v>139.07727825457982</v>
          </cell>
          <cell r="BL88">
            <v>158.07069355574353</v>
          </cell>
          <cell r="BM88">
            <v>168.26319355574353</v>
          </cell>
          <cell r="BN88">
            <v>213.85275439954353</v>
          </cell>
          <cell r="BO88">
            <v>256.06476233273963</v>
          </cell>
          <cell r="BP88">
            <v>288.76501315355779</v>
          </cell>
          <cell r="BQ88">
            <v>5.0650405992156795</v>
          </cell>
          <cell r="BR88">
            <v>-0.53190657018050835</v>
          </cell>
          <cell r="BS88">
            <v>-3.6465602618421329</v>
          </cell>
          <cell r="BT88">
            <v>-11.962475394062128</v>
          </cell>
          <cell r="BU88">
            <v>-29.373658297165818</v>
          </cell>
          <cell r="BV88">
            <v>-35.230971529535815</v>
          </cell>
          <cell r="BW88">
            <v>-49.103760561259151</v>
          </cell>
          <cell r="BX88">
            <v>-61.193289866361937</v>
          </cell>
          <cell r="BY88">
            <v>-88.61710173808919</v>
          </cell>
          <cell r="BZ88">
            <v>3.3572108000000012</v>
          </cell>
          <cell r="CA88">
            <v>28.847685874</v>
          </cell>
          <cell r="CB88">
            <v>25.258643499999998</v>
          </cell>
          <cell r="CC88">
            <v>95.695212493332235</v>
          </cell>
          <cell r="CD88">
            <v>57.463540174000002</v>
          </cell>
          <cell r="CE88">
            <v>38.231672319332233</v>
          </cell>
          <cell r="CF88">
            <v>66.532051808096853</v>
          </cell>
        </row>
        <row r="89">
          <cell r="E89" t="str">
            <v xml:space="preserve">Préstamos de Inversión </v>
          </cell>
          <cell r="L89">
            <v>92.8</v>
          </cell>
          <cell r="M89">
            <v>49.7</v>
          </cell>
          <cell r="N89">
            <v>142.5</v>
          </cell>
          <cell r="O89">
            <v>13.231018806666667</v>
          </cell>
          <cell r="P89">
            <v>15.8618564625</v>
          </cell>
          <cell r="Q89">
            <v>25.896025455555556</v>
          </cell>
          <cell r="R89">
            <v>8.0864389490909101</v>
          </cell>
          <cell r="S89">
            <v>6.8884119520000011</v>
          </cell>
          <cell r="T89">
            <v>6.3869984605555548</v>
          </cell>
          <cell r="U89">
            <v>4.7136275499999991</v>
          </cell>
          <cell r="V89">
            <v>2.4741502866666671</v>
          </cell>
          <cell r="W89">
            <v>3.0862021066666667</v>
          </cell>
          <cell r="X89">
            <v>5.2764389490909096</v>
          </cell>
          <cell r="Y89">
            <v>-1.8040880479999979</v>
          </cell>
          <cell r="Z89">
            <v>-2.3055015394444442</v>
          </cell>
          <cell r="AA89">
            <v>87.791579391348506</v>
          </cell>
          <cell r="AB89">
            <v>8.6232630641157729E-2</v>
          </cell>
          <cell r="AC89">
            <v>4.6182777401568315E-2</v>
          </cell>
          <cell r="AD89">
            <v>0.13241540804272606</v>
          </cell>
          <cell r="AE89">
            <v>12.74</v>
          </cell>
          <cell r="AF89">
            <v>1.456</v>
          </cell>
          <cell r="AG89">
            <v>23.63</v>
          </cell>
          <cell r="AH89">
            <v>2.81</v>
          </cell>
          <cell r="AI89">
            <v>8.692499999999999</v>
          </cell>
          <cell r="AJ89">
            <v>8.692499999999999</v>
          </cell>
          <cell r="AK89">
            <v>8.692499999999999</v>
          </cell>
          <cell r="AL89">
            <v>8.692499999999999</v>
          </cell>
          <cell r="AM89">
            <v>8.692499999999999</v>
          </cell>
          <cell r="AN89">
            <v>8.692499999999999</v>
          </cell>
          <cell r="AO89">
            <v>8.692499999999999</v>
          </cell>
          <cell r="AP89">
            <v>0.49101880666666631</v>
          </cell>
          <cell r="AQ89">
            <v>14.405856462500001</v>
          </cell>
          <cell r="AR89">
            <v>2.2660254555555568</v>
          </cell>
          <cell r="AS89">
            <v>5.2764389490909096</v>
          </cell>
          <cell r="AT89">
            <v>-1.8040880479999979</v>
          </cell>
          <cell r="AU89">
            <v>-2.3055015394444442</v>
          </cell>
          <cell r="AV89">
            <v>-3.9788724499999999</v>
          </cell>
          <cell r="AW89">
            <v>-6.2183497133333319</v>
          </cell>
          <cell r="AX89">
            <v>-5.6062978933333323</v>
          </cell>
          <cell r="AY89">
            <v>29.092875269166669</v>
          </cell>
          <cell r="AZ89">
            <v>54.988900724722228</v>
          </cell>
          <cell r="BA89">
            <v>63.07533967381314</v>
          </cell>
          <cell r="BB89">
            <v>69.963751625813146</v>
          </cell>
          <cell r="BC89">
            <v>76.350750086368706</v>
          </cell>
          <cell r="BD89">
            <v>81.064377636368704</v>
          </cell>
          <cell r="BE89">
            <v>83.538527923035375</v>
          </cell>
          <cell r="BF89">
            <v>86.624730029702036</v>
          </cell>
          <cell r="BG89">
            <v>91.901168978792953</v>
          </cell>
          <cell r="BH89">
            <v>14.196</v>
          </cell>
          <cell r="BI89">
            <v>37.826000000000001</v>
          </cell>
          <cell r="BJ89">
            <v>40.636000000000003</v>
          </cell>
          <cell r="BK89">
            <v>49.328500000000005</v>
          </cell>
          <cell r="BL89">
            <v>58.021000000000001</v>
          </cell>
          <cell r="BM89">
            <v>66.713499999999996</v>
          </cell>
          <cell r="BN89">
            <v>75.405999999999992</v>
          </cell>
          <cell r="BO89">
            <v>84.098499999999987</v>
          </cell>
          <cell r="BP89">
            <v>92.790999999999983</v>
          </cell>
          <cell r="BQ89">
            <v>14.896875269166669</v>
          </cell>
          <cell r="BR89">
            <v>17.162900724722228</v>
          </cell>
          <cell r="BS89">
            <v>22.439339673813137</v>
          </cell>
          <cell r="BT89">
            <v>20.63525162581314</v>
          </cell>
          <cell r="BU89">
            <v>18.329750086368705</v>
          </cell>
          <cell r="BV89">
            <v>14.350877636368708</v>
          </cell>
          <cell r="BW89">
            <v>8.1325279230353829</v>
          </cell>
          <cell r="BX89">
            <v>2.5262300297020488</v>
          </cell>
          <cell r="BY89">
            <v>-0.88983102120702995</v>
          </cell>
          <cell r="BZ89">
            <v>6.9509888000000011</v>
          </cell>
          <cell r="CA89">
            <v>0.80289280000000007</v>
          </cell>
          <cell r="CB89">
            <v>13.54111</v>
          </cell>
          <cell r="CC89">
            <v>54.988900724722228</v>
          </cell>
          <cell r="CD89">
            <v>21.294991600000003</v>
          </cell>
          <cell r="CE89">
            <v>33.693909124722225</v>
          </cell>
          <cell r="CF89">
            <v>158.22457109925426</v>
          </cell>
        </row>
        <row r="90">
          <cell r="E90" t="str">
            <v>Préstamo por Venta de Epsa</v>
          </cell>
          <cell r="N90">
            <v>0</v>
          </cell>
          <cell r="AA90">
            <v>0</v>
          </cell>
          <cell r="AB90" t="str">
            <v xml:space="preserve"> </v>
          </cell>
          <cell r="AC90" t="str">
            <v xml:space="preserve"> </v>
          </cell>
          <cell r="AD90" t="str">
            <v xml:space="preserve"> </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t="str">
            <v xml:space="preserve">n.a. </v>
          </cell>
        </row>
        <row r="91">
          <cell r="E91" t="str">
            <v>Préstamo CEDE</v>
          </cell>
          <cell r="L91">
            <v>164.96341974965685</v>
          </cell>
          <cell r="N91">
            <v>164.96341974965685</v>
          </cell>
          <cell r="O91">
            <v>1.4687005666666669E-2</v>
          </cell>
          <cell r="P91">
            <v>29.116483568500001</v>
          </cell>
          <cell r="Q91">
            <v>16.267671668333335</v>
          </cell>
          <cell r="R91">
            <v>18.511720713454544</v>
          </cell>
          <cell r="S91">
            <v>0</v>
          </cell>
          <cell r="T91">
            <v>4.875120232944445</v>
          </cell>
          <cell r="U91">
            <v>0</v>
          </cell>
          <cell r="V91">
            <v>29.481852691500002</v>
          </cell>
          <cell r="W91">
            <v>27.041020524666667</v>
          </cell>
          <cell r="X91">
            <v>0</v>
          </cell>
          <cell r="Y91">
            <v>0</v>
          </cell>
          <cell r="Z91">
            <v>0</v>
          </cell>
          <cell r="AA91">
            <v>125.30855640506564</v>
          </cell>
          <cell r="AB91">
            <v>0.15328911254929334</v>
          </cell>
          <cell r="AC91" t="str">
            <v xml:space="preserve"> </v>
          </cell>
          <cell r="AD91">
            <v>0.15328911254929334</v>
          </cell>
          <cell r="AE91">
            <v>0</v>
          </cell>
          <cell r="AF91">
            <v>33.588349956987656</v>
          </cell>
          <cell r="AG91">
            <v>19.208969106525082</v>
          </cell>
          <cell r="AH91">
            <v>19.04765919106708</v>
          </cell>
          <cell r="AI91">
            <v>0</v>
          </cell>
          <cell r="AJ91">
            <v>5.6009153011636998</v>
          </cell>
          <cell r="AK91">
            <v>0</v>
          </cell>
          <cell r="AL91">
            <v>34.597060843799994</v>
          </cell>
          <cell r="AM91">
            <v>28.719507933196102</v>
          </cell>
          <cell r="AN91">
            <v>21.637750820818169</v>
          </cell>
          <cell r="AO91">
            <v>3.7271597017613702</v>
          </cell>
          <cell r="AP91">
            <v>1.4687005666666669E-2</v>
          </cell>
          <cell r="AQ91">
            <v>-4.4718663884876548</v>
          </cell>
          <cell r="AR91">
            <v>-2.9412974381917465</v>
          </cell>
          <cell r="AS91">
            <v>-0.53593847761253599</v>
          </cell>
          <cell r="AT91">
            <v>0</v>
          </cell>
          <cell r="AU91">
            <v>-0.72579506821925488</v>
          </cell>
          <cell r="AV91">
            <v>0</v>
          </cell>
          <cell r="AW91">
            <v>-5.1152081522999922</v>
          </cell>
          <cell r="AX91">
            <v>-1.6784874085294348</v>
          </cell>
          <cell r="AY91">
            <v>29.131170574166667</v>
          </cell>
          <cell r="AZ91">
            <v>45.398842242500002</v>
          </cell>
          <cell r="BA91">
            <v>63.910562955954546</v>
          </cell>
          <cell r="BB91">
            <v>63.910562955954546</v>
          </cell>
          <cell r="BC91">
            <v>68.785683188898986</v>
          </cell>
          <cell r="BD91">
            <v>68.785683188898986</v>
          </cell>
          <cell r="BE91">
            <v>98.267535880398981</v>
          </cell>
          <cell r="BF91">
            <v>125.30855640506564</v>
          </cell>
          <cell r="BG91">
            <v>125.30855640506564</v>
          </cell>
          <cell r="BH91">
            <v>33.588349956987656</v>
          </cell>
          <cell r="BI91">
            <v>52.797319063512738</v>
          </cell>
          <cell r="BJ91">
            <v>71.844978254579814</v>
          </cell>
          <cell r="BK91">
            <v>71.844978254579814</v>
          </cell>
          <cell r="BL91">
            <v>77.44589355574351</v>
          </cell>
          <cell r="BM91">
            <v>77.44589355574351</v>
          </cell>
          <cell r="BN91">
            <v>112.0429543995435</v>
          </cell>
          <cell r="BO91">
            <v>140.7624623327396</v>
          </cell>
          <cell r="BP91">
            <v>162.40021315355779</v>
          </cell>
          <cell r="BQ91">
            <v>-4.4571793828209891</v>
          </cell>
          <cell r="BR91">
            <v>-7.3984768210127356</v>
          </cell>
          <cell r="BS91">
            <v>-7.9344152986252681</v>
          </cell>
          <cell r="BT91">
            <v>-7.9344152986252681</v>
          </cell>
          <cell r="BU91">
            <v>-8.6602103668445238</v>
          </cell>
          <cell r="BV91">
            <v>-8.6602103668445238</v>
          </cell>
          <cell r="BW91">
            <v>-13.775418519144523</v>
          </cell>
          <cell r="BX91">
            <v>-15.453905927673958</v>
          </cell>
          <cell r="BY91">
            <v>-37.091656748492142</v>
          </cell>
          <cell r="BZ91">
            <v>0</v>
          </cell>
          <cell r="CA91">
            <v>29.570398060000002</v>
          </cell>
          <cell r="CB91">
            <v>17.4681155</v>
          </cell>
          <cell r="CC91">
            <v>45.398842242500002</v>
          </cell>
          <cell r="CD91">
            <v>47.038513559999998</v>
          </cell>
          <cell r="CE91">
            <v>-1.639671317499996</v>
          </cell>
          <cell r="CF91">
            <v>-3.4858059777091221</v>
          </cell>
        </row>
        <row r="92">
          <cell r="E92" t="str">
            <v>Menos Recuperación de Cartera</v>
          </cell>
          <cell r="L92">
            <v>-110.71319999999999</v>
          </cell>
          <cell r="N92">
            <v>-110.71319999999999</v>
          </cell>
          <cell r="O92">
            <v>-2.0330883711100003</v>
          </cell>
          <cell r="P92">
            <v>-0.53256691602000006</v>
          </cell>
          <cell r="Q92">
            <v>-2.12687518676</v>
          </cell>
          <cell r="R92">
            <v>-0.70515416314000012</v>
          </cell>
          <cell r="S92">
            <v>-1.36182708422</v>
          </cell>
          <cell r="T92">
            <v>-9.6798862954399993</v>
          </cell>
          <cell r="U92">
            <v>-0.37844078237000001</v>
          </cell>
          <cell r="V92">
            <v>-0.23923116609000003</v>
          </cell>
          <cell r="W92">
            <v>-4.7440032400000009E-3</v>
          </cell>
          <cell r="X92">
            <v>0</v>
          </cell>
          <cell r="Y92">
            <v>0</v>
          </cell>
          <cell r="Z92">
            <v>0</v>
          </cell>
          <cell r="AA92">
            <v>-17.061813968389998</v>
          </cell>
          <cell r="AB92">
            <v>-0.10287813020151532</v>
          </cell>
          <cell r="AC92" t="str">
            <v xml:space="preserve"> </v>
          </cell>
          <cell r="AD92">
            <v>-0.10287813020151532</v>
          </cell>
          <cell r="AE92">
            <v>2.1339999999999999</v>
          </cell>
          <cell r="AF92">
            <v>0.67500000000000004</v>
          </cell>
          <cell r="AG92">
            <v>2.7948</v>
          </cell>
          <cell r="AH92">
            <v>7.15</v>
          </cell>
          <cell r="AI92">
            <v>5.15</v>
          </cell>
          <cell r="AJ92">
            <v>4.7</v>
          </cell>
          <cell r="AK92">
            <v>1.5</v>
          </cell>
          <cell r="AL92">
            <v>2.2999999999999998</v>
          </cell>
          <cell r="AM92">
            <v>4.8</v>
          </cell>
          <cell r="AN92">
            <v>2.37</v>
          </cell>
          <cell r="AO92">
            <v>1.89</v>
          </cell>
          <cell r="AP92">
            <v>-4.1670883711100002</v>
          </cell>
          <cell r="AQ92">
            <v>-1.2075669160200002</v>
          </cell>
          <cell r="AR92">
            <v>-4.9216751867599999</v>
          </cell>
          <cell r="AS92">
            <v>-7.8551541631400008</v>
          </cell>
          <cell r="AT92">
            <v>-6.5118270842200001</v>
          </cell>
          <cell r="AU92">
            <v>-14.379886295439999</v>
          </cell>
          <cell r="AV92">
            <v>-1.87844078237</v>
          </cell>
          <cell r="AW92">
            <v>-2.53923116609</v>
          </cell>
          <cell r="AX92">
            <v>-4.8047440032399997</v>
          </cell>
          <cell r="AY92">
            <v>-2.5656552871300002</v>
          </cell>
          <cell r="AZ92">
            <v>-4.6925304738900007</v>
          </cell>
          <cell r="BA92">
            <v>-5.3976846370300011</v>
          </cell>
          <cell r="BB92">
            <v>-6.7595117212500009</v>
          </cell>
          <cell r="BC92">
            <v>-16.439398016689999</v>
          </cell>
          <cell r="BD92">
            <v>-16.817838799059999</v>
          </cell>
          <cell r="BE92">
            <v>-17.057069965149999</v>
          </cell>
          <cell r="BF92">
            <v>-17.061813968389998</v>
          </cell>
          <cell r="BG92">
            <v>-17.061813968389998</v>
          </cell>
          <cell r="BH92">
            <v>2.8090000000000002</v>
          </cell>
          <cell r="BI92">
            <v>5.6037999999999997</v>
          </cell>
          <cell r="BJ92">
            <v>12.7538</v>
          </cell>
          <cell r="BK92">
            <v>17.9038</v>
          </cell>
          <cell r="BL92">
            <v>22.6038</v>
          </cell>
          <cell r="BM92">
            <v>24.1038</v>
          </cell>
          <cell r="BN92">
            <v>26.4038</v>
          </cell>
          <cell r="BO92">
            <v>31.203800000000001</v>
          </cell>
          <cell r="BP92">
            <v>33.573799999999999</v>
          </cell>
          <cell r="BQ92">
            <v>-5.3746552871300004</v>
          </cell>
          <cell r="BR92">
            <v>-10.29633047389</v>
          </cell>
          <cell r="BS92">
            <v>-18.151484637030002</v>
          </cell>
          <cell r="BT92">
            <v>-24.66331172125</v>
          </cell>
          <cell r="BU92">
            <v>-39.043198016689999</v>
          </cell>
          <cell r="BV92">
            <v>-40.921638799059998</v>
          </cell>
          <cell r="BW92">
            <v>-43.460869965149996</v>
          </cell>
          <cell r="BX92">
            <v>-48.265613968389999</v>
          </cell>
          <cell r="BY92">
            <v>-50.635613968389997</v>
          </cell>
          <cell r="BZ92">
            <v>-3.5937779999999999</v>
          </cell>
          <cell r="CA92">
            <v>-1.5256049859999998</v>
          </cell>
          <cell r="CB92">
            <v>-5.7505820000000005</v>
          </cell>
          <cell r="CC92">
            <v>-4.6925304738900007</v>
          </cell>
          <cell r="CD92">
            <v>-10.869964985999999</v>
          </cell>
          <cell r="CE92">
            <v>6.1774345121099987</v>
          </cell>
          <cell r="CF92">
            <v>-56.83030736590451</v>
          </cell>
        </row>
        <row r="93">
          <cell r="AX93">
            <v>0</v>
          </cell>
          <cell r="BN93">
            <v>0</v>
          </cell>
          <cell r="BO93">
            <v>0</v>
          </cell>
        </row>
        <row r="94">
          <cell r="L94" t="e">
            <v>#REF!</v>
          </cell>
          <cell r="M94" t="e">
            <v>#REF!</v>
          </cell>
          <cell r="N94" t="e">
            <v>#REF!</v>
          </cell>
          <cell r="Q94">
            <v>-890.21048852006766</v>
          </cell>
          <cell r="R94">
            <v>-489.17203684915734</v>
          </cell>
          <cell r="S94">
            <v>-526.42041784220692</v>
          </cell>
          <cell r="T94">
            <v>-43.394175336371745</v>
          </cell>
          <cell r="U94">
            <v>-349.40508194797616</v>
          </cell>
          <cell r="V94">
            <v>71.192121544294253</v>
          </cell>
          <cell r="W94">
            <v>-731.83657163718533</v>
          </cell>
          <cell r="X94">
            <v>-67.723031706633776</v>
          </cell>
          <cell r="Y94">
            <v>-525.49327769146953</v>
          </cell>
          <cell r="Z94">
            <v>-602.33735328808928</v>
          </cell>
          <cell r="AA94">
            <v>-4794.4480445924883</v>
          </cell>
          <cell r="AB94" t="e">
            <v>#REF!</v>
          </cell>
          <cell r="AC94" t="e">
            <v>#REF!</v>
          </cell>
          <cell r="AD94" t="e">
            <v>#REF!</v>
          </cell>
          <cell r="AE94">
            <v>-590.84550737537973</v>
          </cell>
          <cell r="AF94">
            <v>-5.8513556460382858</v>
          </cell>
          <cell r="AG94">
            <v>-1278.4912493485408</v>
          </cell>
          <cell r="AH94">
            <v>-412.28770791375325</v>
          </cell>
          <cell r="AI94">
            <v>-575.78383538391915</v>
          </cell>
          <cell r="AJ94">
            <v>-124.97289252651457</v>
          </cell>
          <cell r="AK94">
            <v>-383.48616455117605</v>
          </cell>
          <cell r="AL94">
            <v>-66.720873594724068</v>
          </cell>
          <cell r="AM94">
            <v>-765.64063875035754</v>
          </cell>
          <cell r="AN94">
            <v>-121.50799739127827</v>
          </cell>
          <cell r="AO94">
            <v>-564.10987128517513</v>
          </cell>
          <cell r="AP94">
            <v>31.100615840510159</v>
          </cell>
          <cell r="AQ94">
            <v>-74.051484136716482</v>
          </cell>
          <cell r="AR94">
            <v>388.28076082847315</v>
          </cell>
          <cell r="AS94">
            <v>-76.884328935404085</v>
          </cell>
          <cell r="AT94">
            <v>49.363417541712238</v>
          </cell>
          <cell r="AU94">
            <v>81.578717190142825</v>
          </cell>
          <cell r="AV94">
            <v>34.081082603199889</v>
          </cell>
          <cell r="AW94">
            <v>137.91299513901834</v>
          </cell>
          <cell r="AX94">
            <v>33.804067113172209</v>
          </cell>
          <cell r="AY94">
            <v>-649.48383589024456</v>
          </cell>
          <cell r="AZ94">
            <v>-1547.6599122676816</v>
          </cell>
          <cell r="BA94">
            <v>-2040.3565412682294</v>
          </cell>
          <cell r="BB94">
            <v>-2570.319859389595</v>
          </cell>
          <cell r="BC94">
            <v>-2618.4558589006483</v>
          </cell>
          <cell r="BD94">
            <v>-2970.5828402083162</v>
          </cell>
          <cell r="BE94">
            <v>-2902.5030212866623</v>
          </cell>
          <cell r="BF94">
            <v>-3642.7581881444357</v>
          </cell>
          <cell r="BG94">
            <v>-3710.4812198510667</v>
          </cell>
          <cell r="BH94">
            <v>-654.69573213025092</v>
          </cell>
          <cell r="BI94">
            <v>-1875.1881123699588</v>
          </cell>
          <cell r="BJ94">
            <v>-2287.4758202837111</v>
          </cell>
          <cell r="BK94">
            <v>-2863.2596556676299</v>
          </cell>
          <cell r="BL94">
            <v>-2988.2325481941452</v>
          </cell>
          <cell r="BM94">
            <v>-3371.7187127453208</v>
          </cell>
          <cell r="BN94">
            <v>-3438.4395863400459</v>
          </cell>
          <cell r="BO94">
            <v>-4204.0802250904035</v>
          </cell>
          <cell r="BP94">
            <v>-4325.5882224816814</v>
          </cell>
          <cell r="BQ94">
            <v>5.2118962400066362</v>
          </cell>
          <cell r="BR94">
            <v>327.52820010227668</v>
          </cell>
          <cell r="BS94">
            <v>247.11927901548228</v>
          </cell>
          <cell r="BT94">
            <v>292.93979627803418</v>
          </cell>
          <cell r="BU94">
            <v>369.77668929349653</v>
          </cell>
          <cell r="BV94">
            <v>401.13587253700581</v>
          </cell>
          <cell r="BW94">
            <v>535.93656505338367</v>
          </cell>
          <cell r="BX94">
            <v>561.32203694596774</v>
          </cell>
          <cell r="BY94">
            <v>615.10700263061472</v>
          </cell>
          <cell r="BZ94" t="e">
            <v>#REF!</v>
          </cell>
          <cell r="CA94" t="e">
            <v>#REF!</v>
          </cell>
          <cell r="CB94" t="e">
            <v>#REF!</v>
          </cell>
          <cell r="CC94">
            <v>-1547.6599122676816</v>
          </cell>
          <cell r="CD94" t="e">
            <v>#REF!</v>
          </cell>
          <cell r="CE94" t="e">
            <v>#REF!</v>
          </cell>
          <cell r="CF94" t="e">
            <v>#REF!</v>
          </cell>
        </row>
        <row r="95">
          <cell r="AX95">
            <v>0</v>
          </cell>
          <cell r="BN95">
            <v>0</v>
          </cell>
          <cell r="BO95">
            <v>0</v>
          </cell>
        </row>
        <row r="96">
          <cell r="L96" t="e">
            <v>#REF!</v>
          </cell>
          <cell r="M96" t="e">
            <v>#REF!</v>
          </cell>
          <cell r="N96" t="e">
            <v>#REF!</v>
          </cell>
          <cell r="Q96">
            <v>890.21048852006766</v>
          </cell>
          <cell r="R96">
            <v>489.17203684915734</v>
          </cell>
          <cell r="S96">
            <v>526.42041784220692</v>
          </cell>
          <cell r="T96">
            <v>43.394175336371745</v>
          </cell>
          <cell r="U96">
            <v>349.40508194797616</v>
          </cell>
          <cell r="V96">
            <v>-71.192121544294253</v>
          </cell>
          <cell r="W96">
            <v>731.83657163718533</v>
          </cell>
          <cell r="X96">
            <v>67.723031706633776</v>
          </cell>
          <cell r="Y96">
            <v>525.49327769146953</v>
          </cell>
          <cell r="Z96">
            <v>602.33735328808928</v>
          </cell>
          <cell r="AA96">
            <v>4794.4480445924883</v>
          </cell>
          <cell r="AB96" t="e">
            <v>#REF!</v>
          </cell>
          <cell r="AC96" t="e">
            <v>#REF!</v>
          </cell>
          <cell r="AD96" t="e">
            <v>#REF!</v>
          </cell>
          <cell r="AE96">
            <v>590.84550737537973</v>
          </cell>
          <cell r="AF96">
            <v>5.8513556460382858</v>
          </cell>
          <cell r="AG96">
            <v>1278.4912493485408</v>
          </cell>
          <cell r="AH96">
            <v>412.28770791375325</v>
          </cell>
          <cell r="AI96">
            <v>575.78383538391915</v>
          </cell>
          <cell r="AJ96">
            <v>124.97289252651457</v>
          </cell>
          <cell r="AK96">
            <v>383.48616455117605</v>
          </cell>
          <cell r="AL96">
            <v>66.720873594724068</v>
          </cell>
          <cell r="AM96">
            <v>765.64063875035754</v>
          </cell>
          <cell r="AN96">
            <v>121.50799739127827</v>
          </cell>
          <cell r="AO96">
            <v>564.10987128517513</v>
          </cell>
          <cell r="AP96">
            <v>-31.100615840510159</v>
          </cell>
          <cell r="AQ96">
            <v>74.051484136716482</v>
          </cell>
          <cell r="AR96">
            <v>-388.28076082847315</v>
          </cell>
          <cell r="AS96">
            <v>76.884328935404085</v>
          </cell>
          <cell r="AT96">
            <v>-49.363417541712238</v>
          </cell>
          <cell r="AU96">
            <v>-81.578717190142825</v>
          </cell>
          <cell r="AV96">
            <v>-34.081082603199889</v>
          </cell>
          <cell r="AW96">
            <v>-137.91299513901834</v>
          </cell>
          <cell r="AX96">
            <v>-33.804067113172209</v>
          </cell>
          <cell r="AY96">
            <v>649.48383589024456</v>
          </cell>
          <cell r="AZ96">
            <v>1547.6599122676816</v>
          </cell>
          <cell r="BA96">
            <v>2040.3565412682294</v>
          </cell>
          <cell r="BB96">
            <v>2570.319859389595</v>
          </cell>
          <cell r="BC96">
            <v>2618.4558589006483</v>
          </cell>
          <cell r="BD96">
            <v>2970.5828402083162</v>
          </cell>
          <cell r="BE96">
            <v>2902.5030212866623</v>
          </cell>
          <cell r="BF96">
            <v>3642.7581881444357</v>
          </cell>
          <cell r="BG96">
            <v>3710.4812198510667</v>
          </cell>
          <cell r="BH96">
            <v>654.69573213025092</v>
          </cell>
          <cell r="BI96">
            <v>1875.1881123699588</v>
          </cell>
          <cell r="BJ96">
            <v>2287.4758202837111</v>
          </cell>
          <cell r="BK96">
            <v>2863.2596556676299</v>
          </cell>
          <cell r="BL96">
            <v>2988.2325481941452</v>
          </cell>
          <cell r="BM96">
            <v>3371.7187127453208</v>
          </cell>
          <cell r="BN96">
            <v>3438.4395863400459</v>
          </cell>
          <cell r="BO96">
            <v>4204.0802250904035</v>
          </cell>
          <cell r="BP96">
            <v>4325.5882224816814</v>
          </cell>
          <cell r="BQ96">
            <v>-5.2118962400066362</v>
          </cell>
          <cell r="BR96">
            <v>-327.52820010227668</v>
          </cell>
          <cell r="BS96">
            <v>-247.11927901548228</v>
          </cell>
          <cell r="BT96">
            <v>-292.93979627803418</v>
          </cell>
          <cell r="BU96">
            <v>-369.77668929349653</v>
          </cell>
          <cell r="BV96">
            <v>-401.13587253700581</v>
          </cell>
          <cell r="BW96">
            <v>-535.93656505338367</v>
          </cell>
          <cell r="BX96">
            <v>-561.32203694596774</v>
          </cell>
          <cell r="BY96">
            <v>-615.10700263061472</v>
          </cell>
          <cell r="BZ96" t="e">
            <v>#REF!</v>
          </cell>
          <cell r="CA96" t="e">
            <v>#REF!</v>
          </cell>
          <cell r="CB96" t="e">
            <v>#REF!</v>
          </cell>
          <cell r="CC96">
            <v>1547.6599122676816</v>
          </cell>
          <cell r="CD96" t="e">
            <v>#REF!</v>
          </cell>
          <cell r="CE96" t="e">
            <v>#REF!</v>
          </cell>
          <cell r="CF96" t="e">
            <v>#REF!</v>
          </cell>
        </row>
        <row r="97">
          <cell r="AX97">
            <v>0</v>
          </cell>
          <cell r="BN97">
            <v>0</v>
          </cell>
          <cell r="BO97">
            <v>0</v>
          </cell>
        </row>
        <row r="98">
          <cell r="L98">
            <v>639.05421527048111</v>
          </cell>
          <cell r="M98">
            <v>335.92549594676302</v>
          </cell>
          <cell r="N98">
            <v>974.97971121724413</v>
          </cell>
          <cell r="Q98">
            <v>2.9894620952923319</v>
          </cell>
          <cell r="R98">
            <v>-164.77816799706926</v>
          </cell>
          <cell r="S98">
            <v>-295.41200307049195</v>
          </cell>
          <cell r="T98">
            <v>1.1693489214799122</v>
          </cell>
          <cell r="U98">
            <v>-10.156778040254203</v>
          </cell>
          <cell r="V98">
            <v>2.7434353768728386</v>
          </cell>
          <cell r="W98">
            <v>-93.031746413190135</v>
          </cell>
          <cell r="X98">
            <v>43.998957597113261</v>
          </cell>
          <cell r="Y98">
            <v>24.711978947638865</v>
          </cell>
          <cell r="Z98">
            <v>189.83435812515449</v>
          </cell>
          <cell r="AA98">
            <v>759.39219859510604</v>
          </cell>
          <cell r="AB98">
            <v>0.59382894509799888</v>
          </cell>
          <cell r="AC98">
            <v>0.31215236222979464</v>
          </cell>
          <cell r="AD98">
            <v>0.90598130732779358</v>
          </cell>
          <cell r="AE98">
            <v>34.883341659996759</v>
          </cell>
          <cell r="AF98">
            <v>828.78595952418698</v>
          </cell>
          <cell r="AG98">
            <v>36.778636096465263</v>
          </cell>
          <cell r="AH98">
            <v>-103.89689032556608</v>
          </cell>
          <cell r="AI98">
            <v>-242.52994766108284</v>
          </cell>
          <cell r="AJ98">
            <v>52.087356112903294</v>
          </cell>
          <cell r="AK98">
            <v>40.920096609244311</v>
          </cell>
          <cell r="AL98">
            <v>41.739180194382115</v>
          </cell>
          <cell r="AM98">
            <v>-72.382533511861823</v>
          </cell>
          <cell r="AN98">
            <v>-29.276127941215918</v>
          </cell>
          <cell r="AO98">
            <v>91.586691720826991</v>
          </cell>
          <cell r="AP98">
            <v>-20.444387593865255</v>
          </cell>
          <cell r="AQ98">
            <v>214.09843946224112</v>
          </cell>
          <cell r="AR98">
            <v>-33.789174001172931</v>
          </cell>
          <cell r="AS98">
            <v>-60.881277671503184</v>
          </cell>
          <cell r="AT98">
            <v>-52.882055409409105</v>
          </cell>
          <cell r="AU98">
            <v>-50.918007191423385</v>
          </cell>
          <cell r="AV98">
            <v>-51.076874649498514</v>
          </cell>
          <cell r="AW98">
            <v>-38.995744817509276</v>
          </cell>
          <cell r="AX98">
            <v>-20.649212901328312</v>
          </cell>
          <cell r="AY98">
            <v>1057.3233530525597</v>
          </cell>
          <cell r="AZ98">
            <v>1060.3128151478522</v>
          </cell>
          <cell r="BA98">
            <v>895.53464715078269</v>
          </cell>
          <cell r="BB98">
            <v>600.12264408029068</v>
          </cell>
          <cell r="BC98">
            <v>601.29199300177049</v>
          </cell>
          <cell r="BD98">
            <v>591.13521496151657</v>
          </cell>
          <cell r="BE98">
            <v>593.87865033838943</v>
          </cell>
          <cell r="BF98">
            <v>500.84690392519929</v>
          </cell>
          <cell r="BG98">
            <v>544.84586152231236</v>
          </cell>
          <cell r="BH98">
            <v>863.66930118418372</v>
          </cell>
          <cell r="BI98">
            <v>900.44793728064883</v>
          </cell>
          <cell r="BJ98">
            <v>796.55104695508282</v>
          </cell>
          <cell r="BK98">
            <v>554.0210992939999</v>
          </cell>
          <cell r="BL98">
            <v>606.10845540690343</v>
          </cell>
          <cell r="BM98">
            <v>647.02855201614761</v>
          </cell>
          <cell r="BN98">
            <v>688.76773221052974</v>
          </cell>
          <cell r="BO98">
            <v>616.38519869866786</v>
          </cell>
          <cell r="BP98">
            <v>587.10907075745195</v>
          </cell>
          <cell r="BQ98">
            <v>193.65405186837592</v>
          </cell>
          <cell r="BR98">
            <v>159.86487786720298</v>
          </cell>
          <cell r="BS98">
            <v>98.983600195699808</v>
          </cell>
          <cell r="BT98">
            <v>46.101544786290731</v>
          </cell>
          <cell r="BU98">
            <v>-4.8164624051326967</v>
          </cell>
          <cell r="BV98">
            <v>-55.893337054631075</v>
          </cell>
          <cell r="BW98">
            <v>-94.889081872140309</v>
          </cell>
          <cell r="BX98">
            <v>-115.53829477346858</v>
          </cell>
          <cell r="BY98">
            <v>-42.263209235139584</v>
          </cell>
          <cell r="BZ98">
            <v>1.4981328000000005</v>
          </cell>
          <cell r="CA98">
            <v>366.78625418000001</v>
          </cell>
          <cell r="CB98">
            <v>263.98059999999998</v>
          </cell>
          <cell r="CC98">
            <v>1060.3128151478522</v>
          </cell>
          <cell r="CD98">
            <v>632.26498698</v>
          </cell>
          <cell r="CE98">
            <v>428.04782816785223</v>
          </cell>
          <cell r="CF98">
            <v>67.700700969132171</v>
          </cell>
        </row>
        <row r="99">
          <cell r="L99">
            <v>1428.4849897022912</v>
          </cell>
          <cell r="M99">
            <v>335.92549594676302</v>
          </cell>
          <cell r="N99">
            <v>1764.4104856490542</v>
          </cell>
          <cell r="Q99">
            <v>50.937557258403459</v>
          </cell>
          <cell r="R99">
            <v>37.39597355783981</v>
          </cell>
          <cell r="S99">
            <v>28.940566820708035</v>
          </cell>
          <cell r="T99">
            <v>30.712036930479918</v>
          </cell>
          <cell r="U99">
            <v>35.931942268301334</v>
          </cell>
          <cell r="V99">
            <v>84.686021780539505</v>
          </cell>
          <cell r="W99">
            <v>19.657021299809866</v>
          </cell>
          <cell r="X99">
            <v>156.90923406822435</v>
          </cell>
          <cell r="Y99">
            <v>37.102043533638863</v>
          </cell>
          <cell r="Z99">
            <v>219.22892079860355</v>
          </cell>
          <cell r="AA99">
            <v>1857.9286864009418</v>
          </cell>
          <cell r="AB99">
            <v>1.3273924406620223</v>
          </cell>
          <cell r="AC99">
            <v>0.31215236222979464</v>
          </cell>
          <cell r="AD99">
            <v>1.6395448028918169</v>
          </cell>
          <cell r="AE99">
            <v>60.376594117647059</v>
          </cell>
          <cell r="AF99">
            <v>907.19443251295115</v>
          </cell>
          <cell r="AG99">
            <v>88.734204559688919</v>
          </cell>
          <cell r="AH99">
            <v>42.168021793740976</v>
          </cell>
          <cell r="AI99">
            <v>57.148968347815327</v>
          </cell>
          <cell r="AJ99">
            <v>74.831563446766765</v>
          </cell>
          <cell r="AK99">
            <v>92.394756404912712</v>
          </cell>
          <cell r="AL99">
            <v>69.852676542503275</v>
          </cell>
          <cell r="AM99">
            <v>81.862530473357879</v>
          </cell>
          <cell r="AN99">
            <v>107.71517339232685</v>
          </cell>
          <cell r="AO99">
            <v>142.5262457243648</v>
          </cell>
          <cell r="AP99">
            <v>-21.052551138182217</v>
          </cell>
          <cell r="AQ99">
            <v>209.90889259197706</v>
          </cell>
          <cell r="AR99">
            <v>-37.796647301285461</v>
          </cell>
          <cell r="AS99">
            <v>-4.7720482359011669</v>
          </cell>
          <cell r="AT99">
            <v>-28.208401527107291</v>
          </cell>
          <cell r="AU99">
            <v>-44.119526516286847</v>
          </cell>
          <cell r="AV99">
            <v>-56.462814136611378</v>
          </cell>
          <cell r="AW99">
            <v>14.83334523803623</v>
          </cell>
          <cell r="AX99">
            <v>-62.205509173548009</v>
          </cell>
          <cell r="AY99">
            <v>1156.427368084393</v>
          </cell>
          <cell r="AZ99">
            <v>1207.3649253427966</v>
          </cell>
          <cell r="BA99">
            <v>1244.7608989006362</v>
          </cell>
          <cell r="BB99">
            <v>1273.7014657213442</v>
          </cell>
          <cell r="BC99">
            <v>1304.413502651824</v>
          </cell>
          <cell r="BD99">
            <v>1340.3454449201256</v>
          </cell>
          <cell r="BE99">
            <v>1425.0314667006651</v>
          </cell>
          <cell r="BF99">
            <v>1444.688488000475</v>
          </cell>
          <cell r="BG99">
            <v>1601.5977220686991</v>
          </cell>
          <cell r="BH99">
            <v>967.57102663059823</v>
          </cell>
          <cell r="BI99">
            <v>1056.305231190287</v>
          </cell>
          <cell r="BJ99">
            <v>1098.473252984028</v>
          </cell>
          <cell r="BK99">
            <v>1155.6222213318433</v>
          </cell>
          <cell r="BL99">
            <v>1230.4537847786103</v>
          </cell>
          <cell r="BM99">
            <v>1322.8485411835229</v>
          </cell>
          <cell r="BN99">
            <v>1392.701217726026</v>
          </cell>
          <cell r="BO99">
            <v>1474.563748199384</v>
          </cell>
          <cell r="BP99">
            <v>1582.278921591711</v>
          </cell>
          <cell r="BQ99">
            <v>188.85634145379476</v>
          </cell>
          <cell r="BR99">
            <v>151.05969415250931</v>
          </cell>
          <cell r="BS99">
            <v>146.28764591660814</v>
          </cell>
          <cell r="BT99">
            <v>118.07924438950084</v>
          </cell>
          <cell r="BU99">
            <v>73.959717873214018</v>
          </cell>
          <cell r="BV99">
            <v>17.496903736602661</v>
          </cell>
          <cell r="BW99">
            <v>32.330248974639062</v>
          </cell>
          <cell r="BX99">
            <v>-29.875260198909018</v>
          </cell>
          <cell r="BY99">
            <v>19.318800476988145</v>
          </cell>
          <cell r="BZ99">
            <v>17.5490368</v>
          </cell>
          <cell r="CA99">
            <v>447.42097360000002</v>
          </cell>
          <cell r="CB99">
            <v>321.45983000000001</v>
          </cell>
          <cell r="CC99">
            <v>1207.3649253427966</v>
          </cell>
          <cell r="CD99">
            <v>786.42984039999999</v>
          </cell>
          <cell r="CE99">
            <v>420.93508494279661</v>
          </cell>
          <cell r="CF99">
            <v>53.524810900956822</v>
          </cell>
        </row>
        <row r="100">
          <cell r="L100">
            <v>356.97048970229122</v>
          </cell>
          <cell r="N100">
            <v>356.97048970229122</v>
          </cell>
          <cell r="Q100">
            <v>25.211344145070115</v>
          </cell>
          <cell r="R100">
            <v>15.471296199657996</v>
          </cell>
          <cell r="S100">
            <v>14.601926332708032</v>
          </cell>
          <cell r="T100">
            <v>27.790709804368806</v>
          </cell>
          <cell r="U100">
            <v>24.114951007745784</v>
          </cell>
          <cell r="V100">
            <v>52.914449292206172</v>
          </cell>
          <cell r="W100">
            <v>10.4738662931432</v>
          </cell>
          <cell r="X100">
            <v>22.569315121557686</v>
          </cell>
          <cell r="Y100">
            <v>37.102043533638863</v>
          </cell>
          <cell r="Z100">
            <v>89.728920798603539</v>
          </cell>
          <cell r="AA100">
            <v>343.14598011434299</v>
          </cell>
          <cell r="AB100">
            <v>0.33170802142554823</v>
          </cell>
          <cell r="AC100" t="str">
            <v xml:space="preserve"> </v>
          </cell>
          <cell r="AD100">
            <v>0.33170802142554823</v>
          </cell>
          <cell r="AE100">
            <v>31.6</v>
          </cell>
          <cell r="AF100">
            <v>33.909257759124486</v>
          </cell>
          <cell r="AG100">
            <v>45.457189265571266</v>
          </cell>
          <cell r="AH100">
            <v>19.748698264329217</v>
          </cell>
          <cell r="AI100">
            <v>21.840693053697674</v>
          </cell>
          <cell r="AJ100">
            <v>28.471841093825585</v>
          </cell>
          <cell r="AK100">
            <v>37.506622287265657</v>
          </cell>
          <cell r="AL100">
            <v>29.261461248385629</v>
          </cell>
          <cell r="AM100">
            <v>26.146386943946119</v>
          </cell>
          <cell r="AN100">
            <v>50.999029862915073</v>
          </cell>
          <cell r="AO100">
            <v>30.595363959658915</v>
          </cell>
          <cell r="AP100">
            <v>-28.748003050535168</v>
          </cell>
          <cell r="AQ100">
            <v>-13.594097122946511</v>
          </cell>
          <cell r="AR100">
            <v>-20.245845120501151</v>
          </cell>
          <cell r="AS100">
            <v>-4.2774020646712216</v>
          </cell>
          <cell r="AT100">
            <v>-7.2387667209896414</v>
          </cell>
          <cell r="AU100">
            <v>-0.68113128945677914</v>
          </cell>
          <cell r="AV100">
            <v>-13.391671279519873</v>
          </cell>
          <cell r="AW100">
            <v>23.652988043820542</v>
          </cell>
          <cell r="AX100">
            <v>-15.67252065080292</v>
          </cell>
          <cell r="AY100">
            <v>23.167157585642808</v>
          </cell>
          <cell r="AZ100">
            <v>48.378501730712927</v>
          </cell>
          <cell r="BA100">
            <v>63.849797930370926</v>
          </cell>
          <cell r="BB100">
            <v>78.451724263078958</v>
          </cell>
          <cell r="BC100">
            <v>106.24243406744776</v>
          </cell>
          <cell r="BD100">
            <v>130.35738507519355</v>
          </cell>
          <cell r="BE100">
            <v>183.27183436739972</v>
          </cell>
          <cell r="BF100">
            <v>193.74570066054292</v>
          </cell>
          <cell r="BG100">
            <v>216.3150157821006</v>
          </cell>
          <cell r="BH100">
            <v>65.509257759124495</v>
          </cell>
          <cell r="BI100">
            <v>110.96644702469575</v>
          </cell>
          <cell r="BJ100">
            <v>130.71514528902497</v>
          </cell>
          <cell r="BK100">
            <v>152.55583834272264</v>
          </cell>
          <cell r="BL100">
            <v>181.02767943654823</v>
          </cell>
          <cell r="BM100">
            <v>218.53430172381388</v>
          </cell>
          <cell r="BN100">
            <v>247.7957629721995</v>
          </cell>
          <cell r="BO100">
            <v>273.94214991614564</v>
          </cell>
          <cell r="BP100">
            <v>324.94117977906069</v>
          </cell>
          <cell r="BQ100">
            <v>-42.342100173481683</v>
          </cell>
          <cell r="BR100">
            <v>-62.587945293982827</v>
          </cell>
          <cell r="BS100">
            <v>-66.865347358654049</v>
          </cell>
          <cell r="BT100">
            <v>-74.104114079643679</v>
          </cell>
          <cell r="BU100">
            <v>-74.785245369100465</v>
          </cell>
          <cell r="BV100">
            <v>-88.176916648620335</v>
          </cell>
          <cell r="BW100">
            <v>-64.523928604799778</v>
          </cell>
          <cell r="BX100">
            <v>-80.196449255602715</v>
          </cell>
          <cell r="BY100">
            <v>-108.62616399696009</v>
          </cell>
          <cell r="BZ100">
            <v>1.8360000000000001</v>
          </cell>
          <cell r="CA100">
            <v>9.57714</v>
          </cell>
          <cell r="CB100">
            <v>13.1625</v>
          </cell>
          <cell r="CC100">
            <v>48.378501730712927</v>
          </cell>
          <cell r="CD100">
            <v>24.57564</v>
          </cell>
          <cell r="CE100">
            <v>23.802861730712927</v>
          </cell>
          <cell r="CF100">
            <v>96.855511110648294</v>
          </cell>
        </row>
        <row r="101">
          <cell r="L101">
            <v>1071.5145</v>
          </cell>
          <cell r="N101">
            <v>1071.5145</v>
          </cell>
          <cell r="Q101">
            <v>0</v>
          </cell>
          <cell r="R101">
            <v>0</v>
          </cell>
          <cell r="S101">
            <v>0</v>
          </cell>
          <cell r="T101">
            <v>0</v>
          </cell>
          <cell r="U101">
            <v>0</v>
          </cell>
          <cell r="V101">
            <v>0</v>
          </cell>
          <cell r="W101">
            <v>0</v>
          </cell>
          <cell r="X101">
            <v>125.86422222222221</v>
          </cell>
          <cell r="Y101">
            <v>0</v>
          </cell>
          <cell r="Z101">
            <v>129.5</v>
          </cell>
          <cell r="AA101">
            <v>1326.9345440034724</v>
          </cell>
          <cell r="AB101">
            <v>0.99568441923647422</v>
          </cell>
          <cell r="AC101" t="str">
            <v xml:space="preserve"> </v>
          </cell>
          <cell r="AD101">
            <v>0.99568441923647422</v>
          </cell>
          <cell r="AE101">
            <v>0</v>
          </cell>
          <cell r="AF101">
            <v>802.26950534206196</v>
          </cell>
          <cell r="AG101">
            <v>0</v>
          </cell>
          <cell r="AH101">
            <v>0</v>
          </cell>
          <cell r="AI101">
            <v>0</v>
          </cell>
          <cell r="AJ101">
            <v>0</v>
          </cell>
          <cell r="AK101">
            <v>0</v>
          </cell>
          <cell r="AL101">
            <v>0</v>
          </cell>
          <cell r="AM101">
            <v>0</v>
          </cell>
          <cell r="AN101">
            <v>0</v>
          </cell>
          <cell r="AO101">
            <v>0</v>
          </cell>
          <cell r="AP101">
            <v>0</v>
          </cell>
          <cell r="AQ101">
            <v>269.30081643918822</v>
          </cell>
          <cell r="AR101">
            <v>0</v>
          </cell>
          <cell r="AS101">
            <v>0</v>
          </cell>
          <cell r="AT101">
            <v>0</v>
          </cell>
          <cell r="AU101">
            <v>0</v>
          </cell>
          <cell r="AV101">
            <v>0</v>
          </cell>
          <cell r="AW101">
            <v>0</v>
          </cell>
          <cell r="AX101">
            <v>0</v>
          </cell>
          <cell r="AY101">
            <v>1071.5703217812502</v>
          </cell>
          <cell r="AZ101">
            <v>1071.5703217812502</v>
          </cell>
          <cell r="BA101">
            <v>1071.5703217812502</v>
          </cell>
          <cell r="BB101">
            <v>1071.5703217812502</v>
          </cell>
          <cell r="BC101">
            <v>1071.5703217812502</v>
          </cell>
          <cell r="BD101">
            <v>1071.5703217812502</v>
          </cell>
          <cell r="BE101">
            <v>1071.5703217812502</v>
          </cell>
          <cell r="BF101">
            <v>1071.5703217812502</v>
          </cell>
          <cell r="BG101">
            <v>1197.4345440034724</v>
          </cell>
          <cell r="BH101">
            <v>802.26950534206196</v>
          </cell>
          <cell r="BI101">
            <v>802.26950534206196</v>
          </cell>
          <cell r="BJ101">
            <v>802.26950534206196</v>
          </cell>
          <cell r="BK101">
            <v>802.26950534206196</v>
          </cell>
          <cell r="BL101">
            <v>802.26950534206196</v>
          </cell>
          <cell r="BM101">
            <v>802.26950534206196</v>
          </cell>
          <cell r="BN101">
            <v>802.26950534206196</v>
          </cell>
          <cell r="BO101">
            <v>802.26950534206196</v>
          </cell>
          <cell r="BP101">
            <v>802.26950534206196</v>
          </cell>
          <cell r="BQ101">
            <v>269.30081643918822</v>
          </cell>
          <cell r="BR101">
            <v>269.30081643918822</v>
          </cell>
          <cell r="BS101">
            <v>269.30081643918822</v>
          </cell>
          <cell r="BT101">
            <v>269.30081643918822</v>
          </cell>
          <cell r="BU101">
            <v>269.30081643918822</v>
          </cell>
          <cell r="BV101">
            <v>269.30081643918822</v>
          </cell>
          <cell r="BW101">
            <v>269.30081643918822</v>
          </cell>
          <cell r="BX101">
            <v>269.30081643918822</v>
          </cell>
          <cell r="BY101">
            <v>395.16503866141045</v>
          </cell>
          <cell r="BZ101">
            <v>0</v>
          </cell>
          <cell r="CA101">
            <v>410.29914000000002</v>
          </cell>
          <cell r="CB101">
            <v>297.97899999999998</v>
          </cell>
          <cell r="CC101">
            <v>1071.5703217812502</v>
          </cell>
          <cell r="CD101">
            <v>708.27814000000001</v>
          </cell>
          <cell r="CE101">
            <v>363.29218178125018</v>
          </cell>
          <cell r="CF101">
            <v>51.292304712559698</v>
          </cell>
        </row>
        <row r="102">
          <cell r="M102">
            <v>335.92549594676302</v>
          </cell>
          <cell r="N102">
            <v>335.92549594676302</v>
          </cell>
          <cell r="Q102">
            <v>25.72621311333334</v>
          </cell>
          <cell r="R102">
            <v>21.924677358181814</v>
          </cell>
          <cell r="S102">
            <v>14.338640488000003</v>
          </cell>
          <cell r="T102">
            <v>2.9213271261111111</v>
          </cell>
          <cell r="U102">
            <v>11.816991260555552</v>
          </cell>
          <cell r="V102">
            <v>31.771572488333337</v>
          </cell>
          <cell r="W102">
            <v>9.1831550066666665</v>
          </cell>
          <cell r="X102">
            <v>8.475696724444445</v>
          </cell>
          <cell r="Y102">
            <v>0</v>
          </cell>
          <cell r="Z102">
            <v>0</v>
          </cell>
          <cell r="AA102">
            <v>187.84816228312627</v>
          </cell>
          <cell r="AB102" t="str">
            <v xml:space="preserve"> </v>
          </cell>
          <cell r="AC102">
            <v>0.31215236222979464</v>
          </cell>
          <cell r="AD102">
            <v>0.31215236222979464</v>
          </cell>
          <cell r="AE102">
            <v>28.776594117647058</v>
          </cell>
          <cell r="AF102">
            <v>71.015669411764705</v>
          </cell>
          <cell r="AG102">
            <v>43.277015294117646</v>
          </cell>
          <cell r="AH102">
            <v>22.419323529411763</v>
          </cell>
          <cell r="AI102">
            <v>35.308275294117649</v>
          </cell>
          <cell r="AJ102">
            <v>46.359722352941176</v>
          </cell>
          <cell r="AK102">
            <v>54.888134117647056</v>
          </cell>
          <cell r="AL102">
            <v>40.591215294117646</v>
          </cell>
          <cell r="AM102">
            <v>55.716143529411767</v>
          </cell>
          <cell r="AN102">
            <v>56.716143529411767</v>
          </cell>
          <cell r="AO102">
            <v>111.93088176470587</v>
          </cell>
          <cell r="AP102">
            <v>7.6954519123529508</v>
          </cell>
          <cell r="AQ102">
            <v>-45.797826724264695</v>
          </cell>
          <cell r="AR102">
            <v>-17.550802180784306</v>
          </cell>
          <cell r="AS102">
            <v>-0.49464617122994881</v>
          </cell>
          <cell r="AT102">
            <v>-20.969634806117647</v>
          </cell>
          <cell r="AU102">
            <v>-43.438395226830067</v>
          </cell>
          <cell r="AV102">
            <v>-43.071142857091502</v>
          </cell>
          <cell r="AW102">
            <v>-8.8196428057843086</v>
          </cell>
          <cell r="AX102">
            <v>-46.5329885227451</v>
          </cell>
          <cell r="AY102">
            <v>61.689888717500011</v>
          </cell>
          <cell r="AZ102">
            <v>87.416101830833355</v>
          </cell>
          <cell r="BA102">
            <v>109.34077918901517</v>
          </cell>
          <cell r="BB102">
            <v>123.67941967701518</v>
          </cell>
          <cell r="BC102">
            <v>126.60074680312628</v>
          </cell>
          <cell r="BD102">
            <v>138.41773806368184</v>
          </cell>
          <cell r="BE102">
            <v>170.18931055201517</v>
          </cell>
          <cell r="BF102">
            <v>179.37246555868182</v>
          </cell>
          <cell r="BG102">
            <v>187.84816228312627</v>
          </cell>
          <cell r="BH102">
            <v>99.79226352941177</v>
          </cell>
          <cell r="BI102">
            <v>143.06927882352943</v>
          </cell>
          <cell r="BJ102">
            <v>165.4886023529412</v>
          </cell>
          <cell r="BK102">
            <v>200.79687764705886</v>
          </cell>
          <cell r="BL102">
            <v>247.15660000000003</v>
          </cell>
          <cell r="BM102">
            <v>302.04473411764707</v>
          </cell>
          <cell r="BN102">
            <v>342.63594941176473</v>
          </cell>
          <cell r="BO102">
            <v>398.35209294117647</v>
          </cell>
          <cell r="BP102">
            <v>455.0682364705882</v>
          </cell>
          <cell r="BQ102">
            <v>-38.102374811911758</v>
          </cell>
          <cell r="BR102">
            <v>-55.653176992696075</v>
          </cell>
          <cell r="BS102">
            <v>-56.147823163926034</v>
          </cell>
          <cell r="BT102">
            <v>-77.117457970043688</v>
          </cell>
          <cell r="BU102">
            <v>-120.55585319687374</v>
          </cell>
          <cell r="BV102">
            <v>-163.62699605396523</v>
          </cell>
          <cell r="BW102">
            <v>-172.44663885974956</v>
          </cell>
          <cell r="BX102">
            <v>-218.97962738249464</v>
          </cell>
          <cell r="BY102">
            <v>-267.22007418746193</v>
          </cell>
          <cell r="BZ102">
            <v>15.713036800000001</v>
          </cell>
          <cell r="CA102">
            <v>27.544693599999995</v>
          </cell>
          <cell r="CB102">
            <v>10.31833</v>
          </cell>
          <cell r="CC102">
            <v>87.416101830833355</v>
          </cell>
          <cell r="CD102">
            <v>53.576060400000003</v>
          </cell>
          <cell r="CE102">
            <v>33.840041430833352</v>
          </cell>
          <cell r="CF102">
            <v>63.162616247224769</v>
          </cell>
        </row>
        <row r="103">
          <cell r="L103">
            <v>789.43077443181005</v>
          </cell>
          <cell r="M103">
            <v>0</v>
          </cell>
          <cell r="N103">
            <v>789.43077443181005</v>
          </cell>
          <cell r="Q103">
            <v>47.948095163111127</v>
          </cell>
          <cell r="R103">
            <v>202.17414155490908</v>
          </cell>
          <cell r="S103">
            <v>324.35256989120001</v>
          </cell>
          <cell r="T103">
            <v>29.542688009000006</v>
          </cell>
          <cell r="U103">
            <v>46.088720308555537</v>
          </cell>
          <cell r="V103">
            <v>81.942586403666667</v>
          </cell>
          <cell r="W103">
            <v>112.688767713</v>
          </cell>
          <cell r="X103">
            <v>112.91027647111109</v>
          </cell>
          <cell r="Y103">
            <v>12.390064585999998</v>
          </cell>
          <cell r="Z103">
            <v>29.394562673449055</v>
          </cell>
          <cell r="AA103">
            <v>1098.5364878058358</v>
          </cell>
          <cell r="AB103">
            <v>0.73356349556402356</v>
          </cell>
          <cell r="AC103" t="str">
            <v xml:space="preserve"> </v>
          </cell>
          <cell r="AD103">
            <v>0.73356349556402356</v>
          </cell>
          <cell r="AE103">
            <v>25.493252457650296</v>
          </cell>
          <cell r="AF103">
            <v>78.408472988764188</v>
          </cell>
          <cell r="AG103">
            <v>51.955568463223656</v>
          </cell>
          <cell r="AH103">
            <v>146.06491211930705</v>
          </cell>
          <cell r="AI103">
            <v>299.67891600889817</v>
          </cell>
          <cell r="AJ103">
            <v>22.744207333863471</v>
          </cell>
          <cell r="AK103">
            <v>51.474659795668401</v>
          </cell>
          <cell r="AL103">
            <v>28.113496348121156</v>
          </cell>
          <cell r="AM103">
            <v>154.2450639852197</v>
          </cell>
          <cell r="AN103">
            <v>136.99130133354276</v>
          </cell>
          <cell r="AO103">
            <v>50.9395540035378</v>
          </cell>
          <cell r="AP103">
            <v>-0.60816354431695885</v>
          </cell>
          <cell r="AQ103">
            <v>-4.1895468702641807</v>
          </cell>
          <cell r="AR103">
            <v>-4.0074733001125296</v>
          </cell>
          <cell r="AS103">
            <v>56.109229435602032</v>
          </cell>
          <cell r="AT103">
            <v>24.673653882301835</v>
          </cell>
          <cell r="AU103">
            <v>6.7984806751365348</v>
          </cell>
          <cell r="AV103">
            <v>-5.3859394871128643</v>
          </cell>
          <cell r="AW103">
            <v>53.829090055545507</v>
          </cell>
          <cell r="AX103">
            <v>-41.556296272219697</v>
          </cell>
          <cell r="AY103">
            <v>99.104015031833342</v>
          </cell>
          <cell r="AZ103">
            <v>147.05211019494448</v>
          </cell>
          <cell r="BA103">
            <v>349.22625174985353</v>
          </cell>
          <cell r="BB103">
            <v>673.57882164105354</v>
          </cell>
          <cell r="BC103">
            <v>703.12150965005355</v>
          </cell>
          <cell r="BD103">
            <v>749.21022995860903</v>
          </cell>
          <cell r="BE103">
            <v>831.15281636227564</v>
          </cell>
          <cell r="BF103">
            <v>943.8415840752757</v>
          </cell>
          <cell r="BG103">
            <v>1056.7518605463868</v>
          </cell>
          <cell r="BH103">
            <v>103.90172544641449</v>
          </cell>
          <cell r="BI103">
            <v>155.85729390963814</v>
          </cell>
          <cell r="BJ103">
            <v>301.9222060289452</v>
          </cell>
          <cell r="BK103">
            <v>601.60112203784342</v>
          </cell>
          <cell r="BL103">
            <v>624.34532937170684</v>
          </cell>
          <cell r="BM103">
            <v>675.8199891673753</v>
          </cell>
          <cell r="BN103">
            <v>703.9334855154965</v>
          </cell>
          <cell r="BO103">
            <v>858.17854950071614</v>
          </cell>
          <cell r="BP103">
            <v>995.16985083425891</v>
          </cell>
          <cell r="BQ103">
            <v>-4.7977104145811467</v>
          </cell>
          <cell r="BR103">
            <v>-8.8051837146936691</v>
          </cell>
          <cell r="BS103">
            <v>47.304045720908334</v>
          </cell>
          <cell r="BT103">
            <v>71.977699603210112</v>
          </cell>
          <cell r="BU103">
            <v>78.776180278346715</v>
          </cell>
          <cell r="BV103">
            <v>73.390240791233737</v>
          </cell>
          <cell r="BW103">
            <v>127.21933084677914</v>
          </cell>
          <cell r="BX103">
            <v>85.66303457455956</v>
          </cell>
          <cell r="BY103">
            <v>61.582009712127842</v>
          </cell>
          <cell r="BZ103">
            <v>16.050903999999999</v>
          </cell>
          <cell r="CA103">
            <v>80.634719419999996</v>
          </cell>
          <cell r="CB103">
            <v>57.479230000000001</v>
          </cell>
          <cell r="CC103">
            <v>147.05211019494448</v>
          </cell>
          <cell r="CD103">
            <v>154.16485341999999</v>
          </cell>
          <cell r="CE103">
            <v>-7.1127432250555103</v>
          </cell>
          <cell r="CF103">
            <v>-4.613725545911473</v>
          </cell>
        </row>
        <row r="104">
          <cell r="G104" t="str">
            <v>Menos Bonos Ley 55/85 y Otros</v>
          </cell>
          <cell r="L104">
            <v>279.56515974264568</v>
          </cell>
          <cell r="N104">
            <v>279.56515974264568</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0.25978059439896362</v>
          </cell>
          <cell r="AC104" t="str">
            <v xml:space="preserve"> </v>
          </cell>
          <cell r="AD104">
            <v>0.25978059439896362</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I104">
            <v>0</v>
          </cell>
          <cell r="BJ104">
            <v>0</v>
          </cell>
          <cell r="BK104">
            <v>0</v>
          </cell>
          <cell r="BL104">
            <v>0</v>
          </cell>
          <cell r="BM104">
            <v>0</v>
          </cell>
          <cell r="BN104">
            <v>0</v>
          </cell>
          <cell r="BO104">
            <v>0</v>
          </cell>
          <cell r="BP104">
            <v>0</v>
          </cell>
          <cell r="BW104">
            <v>0</v>
          </cell>
          <cell r="BX104">
            <v>0</v>
          </cell>
          <cell r="BY104">
            <v>0</v>
          </cell>
          <cell r="CC104">
            <v>0</v>
          </cell>
          <cell r="CD104">
            <v>0</v>
          </cell>
          <cell r="CE104">
            <v>0</v>
          </cell>
          <cell r="CF104" t="str">
            <v xml:space="preserve">n.a. </v>
          </cell>
        </row>
        <row r="105">
          <cell r="AX105">
            <v>0</v>
          </cell>
          <cell r="BN105">
            <v>0</v>
          </cell>
          <cell r="BO105">
            <v>0</v>
          </cell>
        </row>
        <row r="106">
          <cell r="L106" t="e">
            <v>#REF!</v>
          </cell>
          <cell r="M106" t="e">
            <v>#REF!</v>
          </cell>
          <cell r="N106" t="e">
            <v>#REF!</v>
          </cell>
          <cell r="Q106">
            <v>206.27681502049001</v>
          </cell>
          <cell r="R106">
            <v>639.88448619985002</v>
          </cell>
          <cell r="S106">
            <v>652.53199717977998</v>
          </cell>
          <cell r="T106">
            <v>248.23939259432001</v>
          </cell>
          <cell r="U106">
            <v>304.01528822100011</v>
          </cell>
          <cell r="V106">
            <v>420.99438568722007</v>
          </cell>
          <cell r="W106">
            <v>46.367790962989829</v>
          </cell>
          <cell r="X106">
            <v>583.99450135899986</v>
          </cell>
          <cell r="Y106">
            <v>70.188505643999989</v>
          </cell>
          <cell r="Z106">
            <v>-202.6288738400001</v>
          </cell>
          <cell r="AA106">
            <v>4055.4105103676493</v>
          </cell>
          <cell r="AB106" t="e">
            <v>#REF!</v>
          </cell>
          <cell r="AC106" t="e">
            <v>#REF!</v>
          </cell>
          <cell r="AD106" t="e">
            <v>#REF!</v>
          </cell>
          <cell r="AE106">
            <v>257.41269150581837</v>
          </cell>
          <cell r="AF106">
            <v>166.61080914380179</v>
          </cell>
          <cell r="AG106">
            <v>202.07436370859196</v>
          </cell>
          <cell r="AH106">
            <v>577.5588673884979</v>
          </cell>
          <cell r="AI106">
            <v>367.08218172257608</v>
          </cell>
          <cell r="AJ106">
            <v>346.06187568583243</v>
          </cell>
          <cell r="AK106">
            <v>117.1763798686485</v>
          </cell>
          <cell r="AL106">
            <v>-19.196601741356289</v>
          </cell>
          <cell r="AM106">
            <v>66.673193170564787</v>
          </cell>
          <cell r="AN106">
            <v>359.89872821879396</v>
          </cell>
          <cell r="AO106">
            <v>255.9316246498239</v>
          </cell>
          <cell r="AP106">
            <v>602.54650179418172</v>
          </cell>
          <cell r="AQ106">
            <v>58.97621889519823</v>
          </cell>
          <cell r="AR106">
            <v>4.2024513118980451</v>
          </cell>
          <cell r="AS106">
            <v>62.325618811352115</v>
          </cell>
          <cell r="AT106">
            <v>285.4498154572039</v>
          </cell>
          <cell r="AU106">
            <v>-97.822483091512424</v>
          </cell>
          <cell r="AV106">
            <v>186.83890835235161</v>
          </cell>
          <cell r="AW106">
            <v>440.19098742857636</v>
          </cell>
          <cell r="AX106">
            <v>-20.305402207574957</v>
          </cell>
          <cell r="AY106">
            <v>1085.5462213389999</v>
          </cell>
          <cell r="AZ106">
            <v>1291.8230363594898</v>
          </cell>
          <cell r="BA106">
            <v>1931.7075225593398</v>
          </cell>
          <cell r="BB106">
            <v>2584.2395197391197</v>
          </cell>
          <cell r="BC106">
            <v>2832.4789123334403</v>
          </cell>
          <cell r="BD106">
            <v>3136.4942005544408</v>
          </cell>
          <cell r="BE106">
            <v>3557.48858624166</v>
          </cell>
          <cell r="BF106">
            <v>3603.8563772046491</v>
          </cell>
          <cell r="BG106">
            <v>4187.8508785636486</v>
          </cell>
          <cell r="BH106">
            <v>424.02350064962013</v>
          </cell>
          <cell r="BI106">
            <v>626.09786435821229</v>
          </cell>
          <cell r="BJ106">
            <v>1203.6567317467102</v>
          </cell>
          <cell r="BK106">
            <v>1570.7389134692862</v>
          </cell>
          <cell r="BL106">
            <v>1916.8007891551183</v>
          </cell>
          <cell r="BM106">
            <v>1883.9771690237671</v>
          </cell>
          <cell r="BN106">
            <v>2014.7805672824104</v>
          </cell>
          <cell r="BO106">
            <v>2081.4537604529751</v>
          </cell>
          <cell r="BP106">
            <v>2441.3524886717692</v>
          </cell>
          <cell r="BQ106">
            <v>661.52272068937975</v>
          </cell>
          <cell r="BR106">
            <v>665.72517200127766</v>
          </cell>
          <cell r="BS106">
            <v>728.05079081262954</v>
          </cell>
          <cell r="BT106">
            <v>1013.5006062698337</v>
          </cell>
          <cell r="BU106">
            <v>915.67812317832113</v>
          </cell>
          <cell r="BV106">
            <v>1252.5170315306732</v>
          </cell>
          <cell r="BW106">
            <v>1542.7080189592496</v>
          </cell>
          <cell r="BX106">
            <v>1522.402616751674</v>
          </cell>
          <cell r="BY106">
            <v>1746.4983898918795</v>
          </cell>
          <cell r="BZ106">
            <v>243.755</v>
          </cell>
          <cell r="CA106">
            <v>-104.41860000000003</v>
          </cell>
          <cell r="CB106">
            <v>186.23699999999997</v>
          </cell>
          <cell r="CC106">
            <v>1291.8230363594898</v>
          </cell>
          <cell r="CD106">
            <v>325.57339999999999</v>
          </cell>
          <cell r="CE106">
            <v>966.24963635948984</v>
          </cell>
          <cell r="CF106">
            <v>296.78396219085766</v>
          </cell>
        </row>
        <row r="107">
          <cell r="L107" t="e">
            <v>#REF!</v>
          </cell>
          <cell r="M107" t="e">
            <v>#REF!</v>
          </cell>
          <cell r="N107" t="e">
            <v>#REF!</v>
          </cell>
          <cell r="Q107">
            <v>462.70712472049001</v>
          </cell>
          <cell r="R107">
            <v>1088.91101183302</v>
          </cell>
          <cell r="S107">
            <v>927.42099089452995</v>
          </cell>
          <cell r="T107">
            <v>395.50859826532002</v>
          </cell>
          <cell r="U107">
            <v>828.39575822100005</v>
          </cell>
          <cell r="V107">
            <v>692.66227908200005</v>
          </cell>
          <cell r="W107">
            <v>559.36255331399991</v>
          </cell>
          <cell r="X107">
            <v>641.7194013589999</v>
          </cell>
          <cell r="Y107">
            <v>155.74210564399999</v>
          </cell>
          <cell r="Z107">
            <v>149.57612615999989</v>
          </cell>
          <cell r="AA107">
            <v>7196.4493439323596</v>
          </cell>
          <cell r="AB107" t="e">
            <v>#REF!</v>
          </cell>
          <cell r="AC107" t="e">
            <v>#REF!</v>
          </cell>
          <cell r="AD107" t="e">
            <v>#REF!</v>
          </cell>
          <cell r="AE107">
            <v>396.71800000000002</v>
          </cell>
          <cell r="AF107">
            <v>230.15110914380179</v>
          </cell>
          <cell r="AG107">
            <v>437.34327619978995</v>
          </cell>
          <cell r="AH107">
            <v>997.21158021495796</v>
          </cell>
          <cell r="AI107">
            <v>670.7728257158501</v>
          </cell>
          <cell r="AJ107">
            <v>511.91857889883244</v>
          </cell>
          <cell r="AK107">
            <v>714.08966999580252</v>
          </cell>
          <cell r="AL107">
            <v>520.34018775564368</v>
          </cell>
          <cell r="AM107">
            <v>647.75248287969373</v>
          </cell>
          <cell r="AN107">
            <v>405.01155945365394</v>
          </cell>
          <cell r="AO107">
            <v>322.060455079473</v>
          </cell>
          <cell r="AP107">
            <v>617.52199999999993</v>
          </cell>
          <cell r="AQ107">
            <v>50.052285295198232</v>
          </cell>
          <cell r="AR107">
            <v>25.36384852070006</v>
          </cell>
          <cell r="AS107">
            <v>91.699431618062022</v>
          </cell>
          <cell r="AT107">
            <v>256.64816517867985</v>
          </cell>
          <cell r="AU107">
            <v>-116.40998063351242</v>
          </cell>
          <cell r="AV107">
            <v>114.30608822519753</v>
          </cell>
          <cell r="AW107">
            <v>172.32209132635637</v>
          </cell>
          <cell r="AX107">
            <v>-88.389929565693819</v>
          </cell>
          <cell r="AY107">
            <v>1294.4433944389998</v>
          </cell>
          <cell r="AZ107">
            <v>1757.1505191594899</v>
          </cell>
          <cell r="BA107">
            <v>2846.0615309925097</v>
          </cell>
          <cell r="BB107">
            <v>3773.4825218870396</v>
          </cell>
          <cell r="BC107">
            <v>4168.9911201523601</v>
          </cell>
          <cell r="BD107">
            <v>4997.3868783733606</v>
          </cell>
          <cell r="BE107">
            <v>5690.0491574553598</v>
          </cell>
          <cell r="BF107">
            <v>6249.4117107693592</v>
          </cell>
          <cell r="BG107">
            <v>6891.1311121283588</v>
          </cell>
          <cell r="BH107">
            <v>626.86910914380178</v>
          </cell>
          <cell r="BI107">
            <v>1064.2123853435919</v>
          </cell>
          <cell r="BJ107">
            <v>2061.4239655585498</v>
          </cell>
          <cell r="BK107">
            <v>2732.1967912743999</v>
          </cell>
          <cell r="BL107">
            <v>3244.1153701732319</v>
          </cell>
          <cell r="BM107">
            <v>3958.2050401690349</v>
          </cell>
          <cell r="BN107">
            <v>4478.5452279246783</v>
          </cell>
          <cell r="BO107">
            <v>5126.2977108043724</v>
          </cell>
          <cell r="BP107">
            <v>5531.3092702580261</v>
          </cell>
          <cell r="BQ107">
            <v>667.57428529519814</v>
          </cell>
          <cell r="BR107">
            <v>692.93813381589803</v>
          </cell>
          <cell r="BS107">
            <v>784.63756543395994</v>
          </cell>
          <cell r="BT107">
            <v>1041.28573061264</v>
          </cell>
          <cell r="BU107">
            <v>924.87574997912748</v>
          </cell>
          <cell r="BV107">
            <v>1039.1818382043252</v>
          </cell>
          <cell r="BW107">
            <v>1211.5039295306815</v>
          </cell>
          <cell r="BX107">
            <v>1123.1139999649868</v>
          </cell>
          <cell r="BY107">
            <v>1359.8218418703327</v>
          </cell>
          <cell r="BZ107">
            <v>300.08199999999999</v>
          </cell>
          <cell r="CA107">
            <v>281.39999999999998</v>
          </cell>
          <cell r="CB107">
            <v>394.53199999999998</v>
          </cell>
          <cell r="CC107">
            <v>1757.1505191594899</v>
          </cell>
          <cell r="CD107">
            <v>976.01400000000001</v>
          </cell>
          <cell r="CE107">
            <v>781.13651915948992</v>
          </cell>
          <cell r="CF107">
            <v>80.033331402980906</v>
          </cell>
        </row>
        <row r="108">
          <cell r="L108">
            <v>5977.6461322326977</v>
          </cell>
          <cell r="M108">
            <v>0</v>
          </cell>
          <cell r="N108">
            <v>5977.6461322326977</v>
          </cell>
          <cell r="Q108">
            <v>462.70712472049001</v>
          </cell>
          <cell r="R108">
            <v>1088.91101183302</v>
          </cell>
          <cell r="S108">
            <v>718.84242761753001</v>
          </cell>
          <cell r="T108">
            <v>393.189057263</v>
          </cell>
          <cell r="U108">
            <v>743.365338221</v>
          </cell>
          <cell r="V108">
            <v>625.69829108200008</v>
          </cell>
          <cell r="W108">
            <v>551.82264131399995</v>
          </cell>
          <cell r="X108">
            <v>635.25968435899995</v>
          </cell>
          <cell r="Y108">
            <v>150.814092644</v>
          </cell>
          <cell r="Z108">
            <v>148.83265815999988</v>
          </cell>
          <cell r="AA108">
            <v>6783.8857216530396</v>
          </cell>
          <cell r="AB108">
            <v>5.5546136963832682</v>
          </cell>
          <cell r="AC108" t="str">
            <v xml:space="preserve"> </v>
          </cell>
          <cell r="AD108">
            <v>5.5546136963832682</v>
          </cell>
          <cell r="AE108">
            <v>366.71800000000002</v>
          </cell>
          <cell r="AF108">
            <v>230.15110914380179</v>
          </cell>
          <cell r="AG108">
            <v>437.34327619978995</v>
          </cell>
          <cell r="AH108">
            <v>997.21158021495796</v>
          </cell>
          <cell r="AI108">
            <v>608.76358658717902</v>
          </cell>
          <cell r="AJ108">
            <v>363.30695944018055</v>
          </cell>
          <cell r="AK108">
            <v>639.43524439606597</v>
          </cell>
          <cell r="AL108">
            <v>422.03017174382603</v>
          </cell>
          <cell r="AM108">
            <v>643.60206961169797</v>
          </cell>
          <cell r="AN108">
            <v>371.73436399999997</v>
          </cell>
          <cell r="AO108">
            <v>317.07336399999997</v>
          </cell>
          <cell r="AP108">
            <v>617.52199999999993</v>
          </cell>
          <cell r="AQ108">
            <v>50.052285295198232</v>
          </cell>
          <cell r="AR108">
            <v>25.36384852070006</v>
          </cell>
          <cell r="AS108">
            <v>91.699431618062022</v>
          </cell>
          <cell r="AT108">
            <v>110.07884103035099</v>
          </cell>
          <cell r="AU108">
            <v>29.882097822819446</v>
          </cell>
          <cell r="AV108">
            <v>103.93009382493403</v>
          </cell>
          <cell r="AW108">
            <v>203.66811933817405</v>
          </cell>
          <cell r="AX108">
            <v>-91.779428297698018</v>
          </cell>
          <cell r="AY108">
            <v>1264.4433944389998</v>
          </cell>
          <cell r="AZ108">
            <v>1727.1505191594899</v>
          </cell>
          <cell r="BA108">
            <v>2816.0615309925097</v>
          </cell>
          <cell r="BB108">
            <v>3534.9039586100398</v>
          </cell>
          <cell r="BC108">
            <v>3928.0930158730398</v>
          </cell>
          <cell r="BD108">
            <v>4671.4583540940403</v>
          </cell>
          <cell r="BE108">
            <v>5297.15664517604</v>
          </cell>
          <cell r="BF108">
            <v>5848.9792864900392</v>
          </cell>
          <cell r="BG108">
            <v>6484.2389708490391</v>
          </cell>
          <cell r="BH108">
            <v>596.86910914380178</v>
          </cell>
          <cell r="BI108">
            <v>1034.2123853435919</v>
          </cell>
          <cell r="BJ108">
            <v>2031.4239655585498</v>
          </cell>
          <cell r="BK108">
            <v>2640.1875521457287</v>
          </cell>
          <cell r="BL108">
            <v>3003.4945115859091</v>
          </cell>
          <cell r="BM108">
            <v>3642.9297559819752</v>
          </cell>
          <cell r="BN108">
            <v>4064.9599277258012</v>
          </cell>
          <cell r="BO108">
            <v>4708.5619973374996</v>
          </cell>
          <cell r="BP108">
            <v>5080.2963613374995</v>
          </cell>
          <cell r="BQ108">
            <v>667.57428529519814</v>
          </cell>
          <cell r="BR108">
            <v>692.93813381589803</v>
          </cell>
          <cell r="BS108">
            <v>784.63756543395994</v>
          </cell>
          <cell r="BT108">
            <v>894.71640646431115</v>
          </cell>
          <cell r="BU108">
            <v>924.59850428713048</v>
          </cell>
          <cell r="BV108">
            <v>1028.5285981120646</v>
          </cell>
          <cell r="BW108">
            <v>1232.1967174502388</v>
          </cell>
          <cell r="BX108">
            <v>1140.4172891525395</v>
          </cell>
          <cell r="BY108">
            <v>1403.9426095115396</v>
          </cell>
          <cell r="BZ108">
            <v>300.08199999999999</v>
          </cell>
          <cell r="CA108">
            <v>281.39999999999998</v>
          </cell>
          <cell r="CB108">
            <v>341.089</v>
          </cell>
          <cell r="CC108">
            <v>1727.1505191594899</v>
          </cell>
          <cell r="CD108">
            <v>922.57100000000003</v>
          </cell>
          <cell r="CE108">
            <v>804.57951915948991</v>
          </cell>
          <cell r="CF108">
            <v>87.210579907615767</v>
          </cell>
        </row>
        <row r="109">
          <cell r="L109">
            <v>1800.2401520390001</v>
          </cell>
          <cell r="N109">
            <v>1800.2401520390001</v>
          </cell>
          <cell r="Q109">
            <v>132.15</v>
          </cell>
          <cell r="R109">
            <v>374.5</v>
          </cell>
          <cell r="S109">
            <v>159.91300000000001</v>
          </cell>
          <cell r="T109">
            <v>44.726067593000003</v>
          </cell>
          <cell r="U109">
            <v>98.430521941999999</v>
          </cell>
          <cell r="V109">
            <v>91.8</v>
          </cell>
          <cell r="W109">
            <v>330.7</v>
          </cell>
          <cell r="X109">
            <v>107.436361198</v>
          </cell>
          <cell r="Y109">
            <v>60.815374818999999</v>
          </cell>
          <cell r="Z109">
            <v>79.538499999999999</v>
          </cell>
          <cell r="AA109">
            <v>2046.2419775909998</v>
          </cell>
          <cell r="AB109">
            <v>1.6728388372431113</v>
          </cell>
          <cell r="AC109" t="str">
            <v xml:space="preserve"> </v>
          </cell>
          <cell r="AD109">
            <v>1.6728388372431113</v>
          </cell>
          <cell r="AE109">
            <v>116.718</v>
          </cell>
          <cell r="AF109">
            <v>76.635999999999996</v>
          </cell>
          <cell r="AG109">
            <v>129.99199999999999</v>
          </cell>
          <cell r="AH109">
            <v>266.02800000000002</v>
          </cell>
          <cell r="AI109">
            <v>151.977</v>
          </cell>
          <cell r="AJ109">
            <v>62.365000000000002</v>
          </cell>
          <cell r="AK109">
            <v>92.058999999999997</v>
          </cell>
          <cell r="AL109">
            <v>85.102000000000004</v>
          </cell>
          <cell r="AM109">
            <v>296.23500000000001</v>
          </cell>
          <cell r="AN109">
            <v>50</v>
          </cell>
          <cell r="AO109">
            <v>50</v>
          </cell>
          <cell r="AP109">
            <v>370.13199999999995</v>
          </cell>
          <cell r="AQ109">
            <v>2.7461520390000089</v>
          </cell>
          <cell r="AR109">
            <v>2.1580000000000155</v>
          </cell>
          <cell r="AS109">
            <v>108.47199999999998</v>
          </cell>
          <cell r="AT109">
            <v>7.936000000000007</v>
          </cell>
          <cell r="AU109">
            <v>-17.638932406999999</v>
          </cell>
          <cell r="AV109">
            <v>6.3715219420000011</v>
          </cell>
          <cell r="AW109">
            <v>6.6979999999999933</v>
          </cell>
          <cell r="AX109">
            <v>34.464999999999975</v>
          </cell>
          <cell r="AY109">
            <v>566.23215203899997</v>
          </cell>
          <cell r="AZ109">
            <v>698.38215203899995</v>
          </cell>
          <cell r="BA109">
            <v>1072.8821520389999</v>
          </cell>
          <cell r="BB109">
            <v>1232.795152039</v>
          </cell>
          <cell r="BC109">
            <v>1277.5212196319999</v>
          </cell>
          <cell r="BD109">
            <v>1375.9517415739999</v>
          </cell>
          <cell r="BE109">
            <v>1467.7517415739999</v>
          </cell>
          <cell r="BF109">
            <v>1798.4517415739999</v>
          </cell>
          <cell r="BG109">
            <v>1905.8881027719999</v>
          </cell>
          <cell r="BH109">
            <v>193.35399999999998</v>
          </cell>
          <cell r="BI109">
            <v>323.346</v>
          </cell>
          <cell r="BJ109">
            <v>589.37400000000002</v>
          </cell>
          <cell r="BK109">
            <v>741.351</v>
          </cell>
          <cell r="BL109">
            <v>803.71600000000001</v>
          </cell>
          <cell r="BM109">
            <v>895.77499999999998</v>
          </cell>
          <cell r="BN109">
            <v>980.87699999999995</v>
          </cell>
          <cell r="BO109">
            <v>1277.1120000000001</v>
          </cell>
          <cell r="BP109">
            <v>1327.1120000000001</v>
          </cell>
          <cell r="BQ109">
            <v>372.87815203899999</v>
          </cell>
          <cell r="BR109">
            <v>375.03615203899994</v>
          </cell>
          <cell r="BS109">
            <v>483.50815203899992</v>
          </cell>
          <cell r="BT109">
            <v>491.44415203899996</v>
          </cell>
          <cell r="BU109">
            <v>473.80521963199988</v>
          </cell>
          <cell r="BV109">
            <v>480.17674157399995</v>
          </cell>
          <cell r="BW109">
            <v>486.87474157399993</v>
          </cell>
          <cell r="BX109">
            <v>521.33974157399985</v>
          </cell>
          <cell r="BY109">
            <v>578.77610277199983</v>
          </cell>
          <cell r="BZ109">
            <v>196.523</v>
          </cell>
          <cell r="CA109">
            <v>207.4</v>
          </cell>
          <cell r="CB109">
            <v>202.44</v>
          </cell>
          <cell r="CC109">
            <v>698.38215203899995</v>
          </cell>
          <cell r="CD109">
            <v>606.36300000000006</v>
          </cell>
          <cell r="CE109">
            <v>92.019152038999891</v>
          </cell>
          <cell r="CF109">
            <v>15.175588226689275</v>
          </cell>
        </row>
        <row r="110">
          <cell r="L110">
            <v>1999.9646399999999</v>
          </cell>
          <cell r="N110">
            <v>1999.9646399999999</v>
          </cell>
          <cell r="Q110">
            <v>126.04443754799999</v>
          </cell>
          <cell r="R110">
            <v>445.03289853799998</v>
          </cell>
          <cell r="S110">
            <v>346.61981351199995</v>
          </cell>
          <cell r="T110">
            <v>219.998784503</v>
          </cell>
          <cell r="U110">
            <v>247.522541058</v>
          </cell>
          <cell r="V110">
            <v>279.08910039599999</v>
          </cell>
          <cell r="W110">
            <v>221.12264131399999</v>
          </cell>
          <cell r="X110">
            <v>527.82332316099996</v>
          </cell>
          <cell r="Y110">
            <v>89.998717825</v>
          </cell>
          <cell r="Z110">
            <v>69.294158159999895</v>
          </cell>
          <cell r="AA110">
            <v>2863.2583826419991</v>
          </cell>
          <cell r="AB110">
            <v>1.8584290096605172</v>
          </cell>
          <cell r="AC110" t="str">
            <v xml:space="preserve"> </v>
          </cell>
          <cell r="AD110">
            <v>1.8584290096605172</v>
          </cell>
          <cell r="AE110">
            <v>100</v>
          </cell>
          <cell r="AF110">
            <v>91.8</v>
          </cell>
          <cell r="AG110">
            <v>151.38036399999999</v>
          </cell>
          <cell r="AH110">
            <v>271.54036400000001</v>
          </cell>
          <cell r="AI110">
            <v>160.82836400000002</v>
          </cell>
          <cell r="AJ110">
            <v>121.27336400000002</v>
          </cell>
          <cell r="AK110">
            <v>162.04036400000001</v>
          </cell>
          <cell r="AL110">
            <v>109.50136400000001</v>
          </cell>
          <cell r="AM110">
            <v>105.72936399999998</v>
          </cell>
          <cell r="AN110">
            <v>113.53436399999998</v>
          </cell>
          <cell r="AO110">
            <v>110.973364</v>
          </cell>
          <cell r="AP110">
            <v>129.59</v>
          </cell>
          <cell r="AQ110">
            <v>-30.678033372999998</v>
          </cell>
          <cell r="AR110">
            <v>-25.335926451999995</v>
          </cell>
          <cell r="AS110">
            <v>173.49253453799997</v>
          </cell>
          <cell r="AT110">
            <v>185.79144951199993</v>
          </cell>
          <cell r="AU110">
            <v>98.725420502999981</v>
          </cell>
          <cell r="AV110">
            <v>85.482177057999991</v>
          </cell>
          <cell r="AW110">
            <v>169.58773639599997</v>
          </cell>
          <cell r="AX110">
            <v>115.39327731400002</v>
          </cell>
          <cell r="AY110">
            <v>290.71196662699998</v>
          </cell>
          <cell r="AZ110">
            <v>416.75640417499994</v>
          </cell>
          <cell r="BA110">
            <v>861.78930271299987</v>
          </cell>
          <cell r="BB110">
            <v>1208.4091162249997</v>
          </cell>
          <cell r="BC110">
            <v>1428.4079007279997</v>
          </cell>
          <cell r="BD110">
            <v>1675.9304417859998</v>
          </cell>
          <cell r="BE110">
            <v>1955.0195421819999</v>
          </cell>
          <cell r="BF110">
            <v>2176.1421834959997</v>
          </cell>
          <cell r="BG110">
            <v>2703.9655066569994</v>
          </cell>
          <cell r="BH110">
            <v>191.8</v>
          </cell>
          <cell r="BI110">
            <v>343.180364</v>
          </cell>
          <cell r="BJ110">
            <v>614.72072800000001</v>
          </cell>
          <cell r="BK110">
            <v>775.54909199999997</v>
          </cell>
          <cell r="BL110">
            <v>896.82245599999999</v>
          </cell>
          <cell r="BM110">
            <v>1058.8628200000001</v>
          </cell>
          <cell r="BN110">
            <v>1168.364184</v>
          </cell>
          <cell r="BO110">
            <v>1274.0935480000001</v>
          </cell>
          <cell r="BP110">
            <v>1387.6279119999999</v>
          </cell>
          <cell r="BQ110">
            <v>98.91196662699997</v>
          </cell>
          <cell r="BR110">
            <v>73.576040174999946</v>
          </cell>
          <cell r="BS110">
            <v>247.06857471299986</v>
          </cell>
          <cell r="BT110">
            <v>432.86002422499973</v>
          </cell>
          <cell r="BU110">
            <v>531.58544472799974</v>
          </cell>
          <cell r="BV110">
            <v>617.06762178599979</v>
          </cell>
          <cell r="BW110">
            <v>786.65535818199987</v>
          </cell>
          <cell r="BX110">
            <v>902.04863549599963</v>
          </cell>
          <cell r="BY110">
            <v>1316.3375946569995</v>
          </cell>
          <cell r="BZ110">
            <v>15</v>
          </cell>
          <cell r="CA110">
            <v>5.4</v>
          </cell>
          <cell r="CB110">
            <v>0.54900000000000004</v>
          </cell>
          <cell r="CC110">
            <v>416.75640417499994</v>
          </cell>
          <cell r="CD110">
            <v>20.948999999999998</v>
          </cell>
          <cell r="CE110">
            <v>395.80740417499993</v>
          </cell>
          <cell r="CF110">
            <v>1889.3856707957418</v>
          </cell>
        </row>
        <row r="111">
          <cell r="L111">
            <v>1777.4413401936974</v>
          </cell>
          <cell r="N111">
            <v>1777.4413401936974</v>
          </cell>
          <cell r="Q111">
            <v>204.51268717249002</v>
          </cell>
          <cell r="R111">
            <v>269.37811329502</v>
          </cell>
          <cell r="S111">
            <v>212.30961410553002</v>
          </cell>
          <cell r="T111">
            <v>128.46420516699999</v>
          </cell>
          <cell r="U111">
            <v>397.41227522100002</v>
          </cell>
          <cell r="V111">
            <v>254.80919068600005</v>
          </cell>
          <cell r="W111">
            <v>0</v>
          </cell>
          <cell r="X111">
            <v>0</v>
          </cell>
          <cell r="Y111">
            <v>0</v>
          </cell>
          <cell r="Z111">
            <v>0</v>
          </cell>
          <cell r="AA111">
            <v>1874.3853614200402</v>
          </cell>
          <cell r="AB111">
            <v>1.6516534760263737</v>
          </cell>
          <cell r="AC111" t="str">
            <v xml:space="preserve"> </v>
          </cell>
          <cell r="AD111">
            <v>1.6516534760263737</v>
          </cell>
          <cell r="AE111">
            <v>150</v>
          </cell>
          <cell r="AF111">
            <v>61.715109143801804</v>
          </cell>
          <cell r="AG111">
            <v>155.97091219979001</v>
          </cell>
          <cell r="AH111">
            <v>159.64321621495799</v>
          </cell>
          <cell r="AI111">
            <v>195.95822258717899</v>
          </cell>
          <cell r="AJ111">
            <v>79.668595440180496</v>
          </cell>
          <cell r="AK111">
            <v>385.33588039606599</v>
          </cell>
          <cell r="AL111">
            <v>227.426807743826</v>
          </cell>
          <cell r="AM111">
            <v>141.63770561169801</v>
          </cell>
          <cell r="AN111">
            <v>108.2</v>
          </cell>
          <cell r="AO111">
            <v>56.1</v>
          </cell>
          <cell r="AP111">
            <v>117.80000000000001</v>
          </cell>
          <cell r="AQ111">
            <v>77.984166629198171</v>
          </cell>
          <cell r="AR111">
            <v>48.541774972700011</v>
          </cell>
          <cell r="AS111">
            <v>109.73489708006201</v>
          </cell>
          <cell r="AT111">
            <v>16.351391518351022</v>
          </cell>
          <cell r="AU111">
            <v>48.795609726819492</v>
          </cell>
          <cell r="AV111">
            <v>12.076394824934027</v>
          </cell>
          <cell r="AW111">
            <v>27.382382942174047</v>
          </cell>
          <cell r="AX111">
            <v>-141.63770561169801</v>
          </cell>
          <cell r="AY111">
            <v>407.49927577300002</v>
          </cell>
          <cell r="AZ111">
            <v>612.01196294549004</v>
          </cell>
          <cell r="BA111">
            <v>881.3900762405101</v>
          </cell>
          <cell r="BB111">
            <v>1093.6996903460401</v>
          </cell>
          <cell r="BC111">
            <v>1222.1638955130402</v>
          </cell>
          <cell r="BD111">
            <v>1619.5761707340403</v>
          </cell>
          <cell r="BE111">
            <v>1874.3853614200402</v>
          </cell>
          <cell r="BF111">
            <v>1874.3853614200402</v>
          </cell>
          <cell r="BG111">
            <v>1874.3853614200402</v>
          </cell>
          <cell r="BH111">
            <v>211.71510914380181</v>
          </cell>
          <cell r="BI111">
            <v>367.68602134359185</v>
          </cell>
          <cell r="BJ111">
            <v>527.32923755854983</v>
          </cell>
          <cell r="BK111">
            <v>723.2874601457288</v>
          </cell>
          <cell r="BL111">
            <v>802.95605558590933</v>
          </cell>
          <cell r="BM111">
            <v>1188.2919359819753</v>
          </cell>
          <cell r="BN111">
            <v>1415.7187437258012</v>
          </cell>
          <cell r="BO111">
            <v>1557.3564493374993</v>
          </cell>
          <cell r="BP111">
            <v>1665.5564493374993</v>
          </cell>
          <cell r="BQ111">
            <v>195.78416662919821</v>
          </cell>
          <cell r="BR111">
            <v>244.32594160189819</v>
          </cell>
          <cell r="BS111">
            <v>354.06083868196026</v>
          </cell>
          <cell r="BT111">
            <v>370.41223020031134</v>
          </cell>
          <cell r="BU111">
            <v>419.20783992713086</v>
          </cell>
          <cell r="BV111">
            <v>431.284234752065</v>
          </cell>
          <cell r="BW111">
            <v>458.66661769423899</v>
          </cell>
          <cell r="BX111">
            <v>317.02891208254096</v>
          </cell>
          <cell r="BY111">
            <v>208.82891208254091</v>
          </cell>
          <cell r="BZ111">
            <v>88.558999999999997</v>
          </cell>
          <cell r="CA111">
            <v>68.599999999999994</v>
          </cell>
          <cell r="CB111">
            <v>138.1</v>
          </cell>
          <cell r="CC111">
            <v>612.01196294549004</v>
          </cell>
          <cell r="CD111">
            <v>295.25900000000001</v>
          </cell>
          <cell r="CE111">
            <v>316.75296294549003</v>
          </cell>
          <cell r="CF111">
            <v>107.27969780616</v>
          </cell>
        </row>
        <row r="112">
          <cell r="L112">
            <v>400</v>
          </cell>
          <cell r="N112">
            <v>400</v>
          </cell>
          <cell r="Q112">
            <v>0</v>
          </cell>
          <cell r="R112">
            <v>0</v>
          </cell>
          <cell r="S112">
            <v>0</v>
          </cell>
          <cell r="T112">
            <v>0</v>
          </cell>
          <cell r="U112">
            <v>0</v>
          </cell>
          <cell r="V112">
            <v>0</v>
          </cell>
          <cell r="W112">
            <v>0</v>
          </cell>
          <cell r="X112">
            <v>0</v>
          </cell>
          <cell r="Y112">
            <v>0</v>
          </cell>
          <cell r="Z112">
            <v>0</v>
          </cell>
          <cell r="AA112">
            <v>0</v>
          </cell>
          <cell r="AB112">
            <v>0.37169237345326611</v>
          </cell>
          <cell r="AC112" t="str">
            <v xml:space="preserve"> </v>
          </cell>
          <cell r="AD112">
            <v>0.37169237345326611</v>
          </cell>
          <cell r="AE112">
            <v>0</v>
          </cell>
          <cell r="AF112">
            <v>0</v>
          </cell>
          <cell r="AG112">
            <v>0</v>
          </cell>
          <cell r="AH112">
            <v>300</v>
          </cell>
          <cell r="AI112">
            <v>100</v>
          </cell>
          <cell r="AJ112">
            <v>100</v>
          </cell>
          <cell r="AK112">
            <v>0</v>
          </cell>
          <cell r="AL112">
            <v>0</v>
          </cell>
          <cell r="AM112">
            <v>100</v>
          </cell>
          <cell r="AN112">
            <v>100</v>
          </cell>
          <cell r="AO112">
            <v>100</v>
          </cell>
          <cell r="AP112">
            <v>0</v>
          </cell>
          <cell r="AQ112">
            <v>0</v>
          </cell>
          <cell r="AR112">
            <v>0</v>
          </cell>
          <cell r="AS112">
            <v>-300</v>
          </cell>
          <cell r="AT112">
            <v>-100</v>
          </cell>
          <cell r="AU112">
            <v>-100</v>
          </cell>
          <cell r="AV112">
            <v>0</v>
          </cell>
          <cell r="AW112">
            <v>0</v>
          </cell>
          <cell r="AX112">
            <v>-100</v>
          </cell>
          <cell r="AY112">
            <v>0</v>
          </cell>
          <cell r="AZ112">
            <v>0</v>
          </cell>
          <cell r="BA112">
            <v>0</v>
          </cell>
          <cell r="BB112">
            <v>0</v>
          </cell>
          <cell r="BC112">
            <v>0</v>
          </cell>
          <cell r="BD112">
            <v>0</v>
          </cell>
          <cell r="BE112">
            <v>0</v>
          </cell>
          <cell r="BF112">
            <v>0</v>
          </cell>
          <cell r="BG112">
            <v>0</v>
          </cell>
          <cell r="BH112">
            <v>0</v>
          </cell>
          <cell r="BI112">
            <v>0</v>
          </cell>
          <cell r="BJ112">
            <v>300</v>
          </cell>
          <cell r="BK112">
            <v>400</v>
          </cell>
          <cell r="BL112">
            <v>500</v>
          </cell>
          <cell r="BM112">
            <v>500</v>
          </cell>
          <cell r="BN112">
            <v>500</v>
          </cell>
          <cell r="BO112">
            <v>600</v>
          </cell>
          <cell r="BP112">
            <v>700</v>
          </cell>
          <cell r="BQ112">
            <v>0</v>
          </cell>
          <cell r="BR112">
            <v>0</v>
          </cell>
          <cell r="BS112">
            <v>-300</v>
          </cell>
          <cell r="BT112">
            <v>-400</v>
          </cell>
          <cell r="BU112">
            <v>-500</v>
          </cell>
          <cell r="BV112">
            <v>-500</v>
          </cell>
          <cell r="BW112">
            <v>-500</v>
          </cell>
          <cell r="BX112">
            <v>-600</v>
          </cell>
          <cell r="BY112">
            <v>-700</v>
          </cell>
          <cell r="CC112">
            <v>0</v>
          </cell>
          <cell r="CD112">
            <v>0</v>
          </cell>
          <cell r="CE112">
            <v>0</v>
          </cell>
          <cell r="CF112" t="str">
            <v xml:space="preserve">n.a. </v>
          </cell>
        </row>
        <row r="113">
          <cell r="L113" t="e">
            <v>#REF!</v>
          </cell>
          <cell r="M113" t="e">
            <v>#REF!</v>
          </cell>
          <cell r="N113" t="e">
            <v>#REF!</v>
          </cell>
          <cell r="Q113">
            <v>0</v>
          </cell>
          <cell r="R113">
            <v>0</v>
          </cell>
          <cell r="S113">
            <v>208.57856327699997</v>
          </cell>
          <cell r="T113">
            <v>2.3195410023199998</v>
          </cell>
          <cell r="U113">
            <v>85.030420000000007</v>
          </cell>
          <cell r="V113">
            <v>66.963988000000001</v>
          </cell>
          <cell r="W113">
            <v>7.5399120000000002</v>
          </cell>
          <cell r="X113">
            <v>6.4597169999999995</v>
          </cell>
          <cell r="Y113">
            <v>4.9280130000000009</v>
          </cell>
          <cell r="Z113">
            <v>0.74346800000000002</v>
          </cell>
          <cell r="AA113">
            <v>412.56362227931999</v>
          </cell>
          <cell r="AB113" t="e">
            <v>#REF!</v>
          </cell>
          <cell r="AC113" t="e">
            <v>#REF!</v>
          </cell>
          <cell r="AD113" t="e">
            <v>#REF!</v>
          </cell>
          <cell r="AE113">
            <v>30</v>
          </cell>
          <cell r="AF113">
            <v>0</v>
          </cell>
          <cell r="AG113">
            <v>0</v>
          </cell>
          <cell r="AH113">
            <v>0</v>
          </cell>
          <cell r="AI113">
            <v>62.009239128671091</v>
          </cell>
          <cell r="AJ113">
            <v>148.61161945865189</v>
          </cell>
          <cell r="AK113">
            <v>74.654425599736498</v>
          </cell>
          <cell r="AL113">
            <v>98.310016011817709</v>
          </cell>
          <cell r="AM113">
            <v>4.1504132679958099</v>
          </cell>
          <cell r="AN113">
            <v>33.277195453654002</v>
          </cell>
          <cell r="AO113">
            <v>4.9870910794730197</v>
          </cell>
          <cell r="AP113">
            <v>0</v>
          </cell>
          <cell r="AQ113">
            <v>0</v>
          </cell>
          <cell r="AR113">
            <v>0</v>
          </cell>
          <cell r="AS113">
            <v>0</v>
          </cell>
          <cell r="AT113">
            <v>146.56932414832889</v>
          </cell>
          <cell r="AU113">
            <v>-146.29207845633189</v>
          </cell>
          <cell r="AV113">
            <v>10.375994400263508</v>
          </cell>
          <cell r="AW113">
            <v>-31.346028011817708</v>
          </cell>
          <cell r="AX113">
            <v>3.3894987320041903</v>
          </cell>
          <cell r="AY113">
            <v>30</v>
          </cell>
          <cell r="AZ113">
            <v>30</v>
          </cell>
          <cell r="BA113">
            <v>30</v>
          </cell>
          <cell r="BB113">
            <v>238.57856327699997</v>
          </cell>
          <cell r="BC113">
            <v>240.89810427931997</v>
          </cell>
          <cell r="BD113">
            <v>325.92852427931996</v>
          </cell>
          <cell r="BE113">
            <v>392.89251227931993</v>
          </cell>
          <cell r="BF113">
            <v>400.43242427931995</v>
          </cell>
          <cell r="BG113">
            <v>406.89214127931996</v>
          </cell>
          <cell r="BH113">
            <v>30</v>
          </cell>
          <cell r="BI113">
            <v>30</v>
          </cell>
          <cell r="BJ113">
            <v>30</v>
          </cell>
          <cell r="BK113">
            <v>92.009239128671084</v>
          </cell>
          <cell r="BL113">
            <v>240.62085858732297</v>
          </cell>
          <cell r="BM113">
            <v>315.27528418705947</v>
          </cell>
          <cell r="BN113">
            <v>413.58530019887718</v>
          </cell>
          <cell r="BO113">
            <v>417.73571346687299</v>
          </cell>
          <cell r="BP113">
            <v>451.01290892052702</v>
          </cell>
          <cell r="BQ113">
            <v>0</v>
          </cell>
          <cell r="BR113">
            <v>0</v>
          </cell>
          <cell r="BS113">
            <v>0</v>
          </cell>
          <cell r="BT113">
            <v>146.56932414832889</v>
          </cell>
          <cell r="BU113">
            <v>0.27724569199699545</v>
          </cell>
          <cell r="BV113">
            <v>10.653240092260489</v>
          </cell>
          <cell r="BW113">
            <v>-20.692787919557247</v>
          </cell>
          <cell r="BX113">
            <v>-17.303289187553048</v>
          </cell>
          <cell r="BY113">
            <v>-44.120767641207067</v>
          </cell>
          <cell r="BZ113">
            <v>0</v>
          </cell>
          <cell r="CA113">
            <v>0</v>
          </cell>
          <cell r="CB113">
            <v>53.442999999999998</v>
          </cell>
          <cell r="CC113">
            <v>30</v>
          </cell>
          <cell r="CD113">
            <v>53.442999999999998</v>
          </cell>
          <cell r="CE113">
            <v>-23.442999999999998</v>
          </cell>
          <cell r="CF113">
            <v>-43.865426716314573</v>
          </cell>
        </row>
        <row r="114">
          <cell r="H114" t="str">
            <v>Bonos de Seguridad</v>
          </cell>
          <cell r="L114">
            <v>426.00000000000006</v>
          </cell>
          <cell r="N114">
            <v>426.00000000000006</v>
          </cell>
          <cell r="O114">
            <v>0</v>
          </cell>
          <cell r="P114">
            <v>0</v>
          </cell>
          <cell r="Q114">
            <v>0</v>
          </cell>
          <cell r="R114">
            <v>0</v>
          </cell>
          <cell r="S114">
            <v>208.57856327699997</v>
          </cell>
          <cell r="T114">
            <v>2.3195410023199998</v>
          </cell>
          <cell r="U114">
            <v>85.030420000000007</v>
          </cell>
          <cell r="V114">
            <v>66.963988000000001</v>
          </cell>
          <cell r="W114">
            <v>7.5399120000000002</v>
          </cell>
          <cell r="X114">
            <v>6.4597169999999995</v>
          </cell>
          <cell r="Y114">
            <v>4.9280130000000009</v>
          </cell>
          <cell r="Z114">
            <v>0.74346800000000002</v>
          </cell>
          <cell r="AA114">
            <v>382.56362227931999</v>
          </cell>
          <cell r="AB114">
            <v>0.39585237772772847</v>
          </cell>
          <cell r="AC114" t="str">
            <v xml:space="preserve"> </v>
          </cell>
          <cell r="AD114">
            <v>0.39585237772772847</v>
          </cell>
          <cell r="AE114">
            <v>0</v>
          </cell>
          <cell r="AF114">
            <v>0</v>
          </cell>
          <cell r="AG114">
            <v>0</v>
          </cell>
          <cell r="AH114">
            <v>0</v>
          </cell>
          <cell r="AI114">
            <v>62.009239128671091</v>
          </cell>
          <cell r="AJ114">
            <v>148.61161945865189</v>
          </cell>
          <cell r="AK114">
            <v>74.654425599736498</v>
          </cell>
          <cell r="AL114">
            <v>98.310016011817709</v>
          </cell>
          <cell r="AM114">
            <v>4.1504132679958099</v>
          </cell>
          <cell r="AN114">
            <v>33.277195453654002</v>
          </cell>
          <cell r="AO114">
            <v>4.9870910794730197</v>
          </cell>
          <cell r="AP114">
            <v>0</v>
          </cell>
          <cell r="AQ114">
            <v>0</v>
          </cell>
          <cell r="AR114">
            <v>0</v>
          </cell>
          <cell r="AS114">
            <v>0</v>
          </cell>
          <cell r="AT114">
            <v>146.56932414832889</v>
          </cell>
          <cell r="AU114">
            <v>-146.29207845633189</v>
          </cell>
          <cell r="AV114">
            <v>10.375994400263508</v>
          </cell>
          <cell r="AW114">
            <v>-31.346028011817708</v>
          </cell>
          <cell r="AX114">
            <v>3.3894987320041903</v>
          </cell>
          <cell r="AY114">
            <v>0</v>
          </cell>
          <cell r="AZ114">
            <v>0</v>
          </cell>
          <cell r="BA114">
            <v>0</v>
          </cell>
          <cell r="BB114">
            <v>208.57856327699997</v>
          </cell>
          <cell r="BC114">
            <v>210.89810427931997</v>
          </cell>
          <cell r="BD114">
            <v>295.92852427931996</v>
          </cell>
          <cell r="BE114">
            <v>362.89251227931993</v>
          </cell>
          <cell r="BF114">
            <v>370.43242427931995</v>
          </cell>
          <cell r="BG114">
            <v>376.89214127931996</v>
          </cell>
          <cell r="BH114">
            <v>0</v>
          </cell>
          <cell r="BI114">
            <v>0</v>
          </cell>
          <cell r="BJ114">
            <v>0</v>
          </cell>
          <cell r="BK114">
            <v>62.009239128671091</v>
          </cell>
          <cell r="BL114">
            <v>210.62085858732297</v>
          </cell>
          <cell r="BM114">
            <v>285.27528418705947</v>
          </cell>
          <cell r="BN114">
            <v>383.58530019887718</v>
          </cell>
          <cell r="BO114">
            <v>387.73571346687299</v>
          </cell>
          <cell r="BP114">
            <v>421.01290892052702</v>
          </cell>
          <cell r="BQ114">
            <v>0</v>
          </cell>
          <cell r="BR114">
            <v>0</v>
          </cell>
          <cell r="BS114">
            <v>0</v>
          </cell>
          <cell r="BT114">
            <v>146.56932414832889</v>
          </cell>
          <cell r="BU114">
            <v>0.27724569199699545</v>
          </cell>
          <cell r="BV114">
            <v>10.653240092260489</v>
          </cell>
          <cell r="BW114">
            <v>-20.692787919557247</v>
          </cell>
          <cell r="BX114">
            <v>-17.303289187553048</v>
          </cell>
          <cell r="BY114">
            <v>-44.120767641207067</v>
          </cell>
          <cell r="BZ114">
            <v>0</v>
          </cell>
          <cell r="CC114">
            <v>0</v>
          </cell>
          <cell r="CD114">
            <v>0</v>
          </cell>
          <cell r="CE114">
            <v>0</v>
          </cell>
          <cell r="CF114" t="str">
            <v xml:space="preserve">n.a. </v>
          </cell>
        </row>
        <row r="115">
          <cell r="H115" t="str">
            <v>Fondo de Pensiones Caja Agraria</v>
          </cell>
          <cell r="M115">
            <v>48</v>
          </cell>
          <cell r="N115">
            <v>48</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 xml:space="preserve"> </v>
          </cell>
          <cell r="AC115">
            <v>4.460308481439193E-2</v>
          </cell>
          <cell r="AD115">
            <v>4.460308481439193E-2</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53.442999999999998</v>
          </cell>
          <cell r="CC115">
            <v>0</v>
          </cell>
          <cell r="CD115">
            <v>53.442999999999998</v>
          </cell>
          <cell r="CE115">
            <v>-53.442999999999998</v>
          </cell>
          <cell r="CF115">
            <v>-100</v>
          </cell>
        </row>
        <row r="116">
          <cell r="H116" t="str">
            <v>Fondo de Solidaridad Agropecuario</v>
          </cell>
          <cell r="M116">
            <v>105</v>
          </cell>
          <cell r="N116">
            <v>105</v>
          </cell>
          <cell r="O116">
            <v>30</v>
          </cell>
          <cell r="P116">
            <v>0</v>
          </cell>
          <cell r="Q116">
            <v>0</v>
          </cell>
          <cell r="R116">
            <v>0</v>
          </cell>
          <cell r="S116">
            <v>0</v>
          </cell>
          <cell r="T116">
            <v>0</v>
          </cell>
          <cell r="U116">
            <v>0</v>
          </cell>
          <cell r="V116">
            <v>0</v>
          </cell>
          <cell r="W116">
            <v>0</v>
          </cell>
          <cell r="X116">
            <v>0</v>
          </cell>
          <cell r="Y116">
            <v>0</v>
          </cell>
          <cell r="Z116">
            <v>0</v>
          </cell>
          <cell r="AA116">
            <v>30</v>
          </cell>
          <cell r="AB116" t="str">
            <v xml:space="preserve"> </v>
          </cell>
          <cell r="AC116">
            <v>9.7569248031482342E-2</v>
          </cell>
          <cell r="AD116">
            <v>9.7569248031482342E-2</v>
          </cell>
          <cell r="AE116">
            <v>30</v>
          </cell>
          <cell r="AP116">
            <v>0</v>
          </cell>
          <cell r="AQ116">
            <v>0</v>
          </cell>
          <cell r="AR116">
            <v>0</v>
          </cell>
          <cell r="AS116">
            <v>0</v>
          </cell>
          <cell r="AT116">
            <v>0</v>
          </cell>
          <cell r="AU116">
            <v>0</v>
          </cell>
          <cell r="AV116">
            <v>0</v>
          </cell>
          <cell r="AW116">
            <v>0</v>
          </cell>
          <cell r="AX116">
            <v>0</v>
          </cell>
          <cell r="AY116">
            <v>30</v>
          </cell>
          <cell r="AZ116">
            <v>30</v>
          </cell>
          <cell r="BA116">
            <v>30</v>
          </cell>
          <cell r="BB116">
            <v>30</v>
          </cell>
          <cell r="BC116">
            <v>30</v>
          </cell>
          <cell r="BD116">
            <v>30</v>
          </cell>
          <cell r="BE116">
            <v>30</v>
          </cell>
          <cell r="BF116">
            <v>30</v>
          </cell>
          <cell r="BG116">
            <v>30</v>
          </cell>
          <cell r="BH116">
            <v>30</v>
          </cell>
          <cell r="BI116">
            <v>30</v>
          </cell>
          <cell r="BJ116">
            <v>30</v>
          </cell>
          <cell r="BK116">
            <v>30</v>
          </cell>
          <cell r="BL116">
            <v>30</v>
          </cell>
          <cell r="BM116">
            <v>30</v>
          </cell>
          <cell r="BN116">
            <v>30</v>
          </cell>
          <cell r="BO116">
            <v>30</v>
          </cell>
          <cell r="BP116">
            <v>30</v>
          </cell>
          <cell r="BQ116">
            <v>0</v>
          </cell>
          <cell r="BR116">
            <v>0</v>
          </cell>
          <cell r="BS116">
            <v>0</v>
          </cell>
          <cell r="BT116">
            <v>0</v>
          </cell>
          <cell r="BU116">
            <v>0</v>
          </cell>
          <cell r="BV116">
            <v>0</v>
          </cell>
          <cell r="BW116">
            <v>0</v>
          </cell>
          <cell r="BX116">
            <v>0</v>
          </cell>
          <cell r="BY116">
            <v>0</v>
          </cell>
          <cell r="CC116">
            <v>30</v>
          </cell>
          <cell r="CD116">
            <v>0</v>
          </cell>
          <cell r="CE116">
            <v>30</v>
          </cell>
          <cell r="CF116" t="str">
            <v xml:space="preserve">n.a. </v>
          </cell>
        </row>
        <row r="117">
          <cell r="L117">
            <v>3390.7645173871006</v>
          </cell>
          <cell r="M117">
            <v>48</v>
          </cell>
          <cell r="N117">
            <v>3438.7645173871006</v>
          </cell>
          <cell r="Q117">
            <v>256.43030970000001</v>
          </cell>
          <cell r="R117">
            <v>449.02652563316997</v>
          </cell>
          <cell r="S117">
            <v>274.88899371474997</v>
          </cell>
          <cell r="T117">
            <v>147.26920567100001</v>
          </cell>
          <cell r="U117">
            <v>524.38046999999995</v>
          </cell>
          <cell r="V117">
            <v>271.66789339477998</v>
          </cell>
          <cell r="W117">
            <v>512.99476235101008</v>
          </cell>
          <cell r="X117">
            <v>57.724899999999998</v>
          </cell>
          <cell r="Y117">
            <v>85.553600000000003</v>
          </cell>
          <cell r="Z117">
            <v>352.20499999999998</v>
          </cell>
          <cell r="AA117">
            <v>3141.0388335647103</v>
          </cell>
          <cell r="AB117">
            <v>3.150803278221824</v>
          </cell>
          <cell r="AC117">
            <v>4.460308481439193E-2</v>
          </cell>
          <cell r="AD117">
            <v>3.1954063630362164</v>
          </cell>
          <cell r="AE117">
            <v>139.30530849418165</v>
          </cell>
          <cell r="AF117">
            <v>63.540300000000002</v>
          </cell>
          <cell r="AG117">
            <v>235.26891249119799</v>
          </cell>
          <cell r="AH117">
            <v>419.65271282646</v>
          </cell>
          <cell r="AI117">
            <v>303.69064399327402</v>
          </cell>
          <cell r="AJ117">
            <v>165.856703213</v>
          </cell>
          <cell r="AK117">
            <v>596.91329012715403</v>
          </cell>
          <cell r="AL117">
            <v>539.53678949699997</v>
          </cell>
          <cell r="AM117">
            <v>581.07928970912894</v>
          </cell>
          <cell r="AN117">
            <v>45.112831234860003</v>
          </cell>
          <cell r="AO117">
            <v>66.128830429649099</v>
          </cell>
          <cell r="AP117">
            <v>14.975498205818354</v>
          </cell>
          <cell r="AQ117">
            <v>-8.9239336000000051</v>
          </cell>
          <cell r="AR117">
            <v>21.161397208802015</v>
          </cell>
          <cell r="AS117">
            <v>29.373812806709964</v>
          </cell>
          <cell r="AT117">
            <v>-28.80165027852405</v>
          </cell>
          <cell r="AU117">
            <v>-18.587497541999994</v>
          </cell>
          <cell r="AV117">
            <v>-72.532820127154082</v>
          </cell>
          <cell r="AW117">
            <v>-267.86889610221999</v>
          </cell>
          <cell r="AX117">
            <v>-68.084527358118862</v>
          </cell>
          <cell r="AY117">
            <v>208.8971731</v>
          </cell>
          <cell r="AZ117">
            <v>465.32748279999998</v>
          </cell>
          <cell r="BA117">
            <v>914.35400843316995</v>
          </cell>
          <cell r="BB117">
            <v>1189.2430021479199</v>
          </cell>
          <cell r="BC117">
            <v>1336.5122078189199</v>
          </cell>
          <cell r="BD117">
            <v>1860.8926778189198</v>
          </cell>
          <cell r="BE117">
            <v>2132.5605712136999</v>
          </cell>
          <cell r="BF117">
            <v>2645.5553335647101</v>
          </cell>
          <cell r="BG117">
            <v>2703.2802335647102</v>
          </cell>
          <cell r="BH117">
            <v>202.84560849418165</v>
          </cell>
          <cell r="BI117">
            <v>438.11452098537961</v>
          </cell>
          <cell r="BJ117">
            <v>857.76723381183956</v>
          </cell>
          <cell r="BK117">
            <v>1161.4578778051136</v>
          </cell>
          <cell r="BL117">
            <v>1327.3145810181136</v>
          </cell>
          <cell r="BM117">
            <v>2074.2278711452677</v>
          </cell>
          <cell r="BN117">
            <v>2463.7646606422677</v>
          </cell>
          <cell r="BO117">
            <v>3044.8439503513964</v>
          </cell>
          <cell r="BP117">
            <v>3089.9567815862565</v>
          </cell>
          <cell r="BQ117">
            <v>6.0515646058183563</v>
          </cell>
          <cell r="BR117">
            <v>27.212961814620371</v>
          </cell>
          <cell r="BS117">
            <v>56.586774621330392</v>
          </cell>
          <cell r="BT117">
            <v>27.785124342806284</v>
          </cell>
          <cell r="BU117">
            <v>9.1976268008063471</v>
          </cell>
          <cell r="BV117">
            <v>-213.33519332634796</v>
          </cell>
          <cell r="BW117">
            <v>-331.20408942856784</v>
          </cell>
          <cell r="BX117">
            <v>-399.28861678668636</v>
          </cell>
          <cell r="BY117">
            <v>-386.6765480215463</v>
          </cell>
          <cell r="BZ117">
            <v>56.326999999999998</v>
          </cell>
          <cell r="CA117">
            <v>385.8186</v>
          </cell>
          <cell r="CB117">
            <v>208.29500000000002</v>
          </cell>
          <cell r="CC117">
            <v>465.32748279999998</v>
          </cell>
          <cell r="CD117">
            <v>650.44060000000002</v>
          </cell>
          <cell r="CE117">
            <v>-185.11311720000003</v>
          </cell>
          <cell r="CF117">
            <v>-28.459649843506085</v>
          </cell>
        </row>
        <row r="118">
          <cell r="G118" t="str">
            <v>TESORERIA TES B</v>
          </cell>
          <cell r="L118">
            <v>3111.1993576444547</v>
          </cell>
          <cell r="N118">
            <v>3111.1993576444547</v>
          </cell>
          <cell r="O118">
            <v>154.2808067</v>
          </cell>
          <cell r="P118">
            <v>54.616366399999997</v>
          </cell>
          <cell r="Q118">
            <v>256.43030970000001</v>
          </cell>
          <cell r="R118">
            <v>449.02652563316997</v>
          </cell>
          <cell r="S118">
            <v>274.88899371474997</v>
          </cell>
          <cell r="T118">
            <v>147.26920567100001</v>
          </cell>
          <cell r="U118">
            <v>524.38046999999995</v>
          </cell>
          <cell r="V118">
            <v>271.66789339477998</v>
          </cell>
          <cell r="W118">
            <v>512.99476235101008</v>
          </cell>
          <cell r="X118">
            <v>57.724899999999998</v>
          </cell>
          <cell r="Y118">
            <v>85.553600000000003</v>
          </cell>
          <cell r="Z118">
            <v>352.20499999999998</v>
          </cell>
          <cell r="AA118">
            <v>3141.0388335647103</v>
          </cell>
          <cell r="AB118">
            <v>2.8910226838228605</v>
          </cell>
          <cell r="AC118" t="str">
            <v xml:space="preserve"> </v>
          </cell>
          <cell r="AD118">
            <v>2.8910226838228605</v>
          </cell>
          <cell r="AE118">
            <v>139.30530849418165</v>
          </cell>
          <cell r="AF118">
            <v>63.540300000000002</v>
          </cell>
          <cell r="AG118">
            <v>235.26891249119799</v>
          </cell>
          <cell r="AH118">
            <v>419.65271282646</v>
          </cell>
          <cell r="AI118">
            <v>303.69064399327402</v>
          </cell>
          <cell r="AJ118">
            <v>165.856703213</v>
          </cell>
          <cell r="AK118">
            <v>446.91329012715403</v>
          </cell>
          <cell r="AL118">
            <v>439.53678949699997</v>
          </cell>
          <cell r="AM118">
            <v>581.07928970912894</v>
          </cell>
          <cell r="AN118">
            <v>45.112831234860003</v>
          </cell>
          <cell r="AO118">
            <v>66.128830429649099</v>
          </cell>
          <cell r="AP118">
            <v>14.975498205818354</v>
          </cell>
          <cell r="AQ118">
            <v>-8.9239336000000051</v>
          </cell>
          <cell r="AR118">
            <v>21.161397208802015</v>
          </cell>
          <cell r="AS118">
            <v>29.373812806709964</v>
          </cell>
          <cell r="AT118">
            <v>-28.80165027852405</v>
          </cell>
          <cell r="AU118">
            <v>-18.587497541999994</v>
          </cell>
          <cell r="AV118">
            <v>77.467179872845918</v>
          </cell>
          <cell r="AW118">
            <v>-167.86889610221999</v>
          </cell>
          <cell r="AX118">
            <v>-68.084527358118862</v>
          </cell>
          <cell r="AY118">
            <v>208.8971731</v>
          </cell>
          <cell r="AZ118">
            <v>465.32748279999998</v>
          </cell>
          <cell r="BA118">
            <v>914.35400843316995</v>
          </cell>
          <cell r="BB118">
            <v>1189.2430021479199</v>
          </cell>
          <cell r="BC118">
            <v>1336.5122078189199</v>
          </cell>
          <cell r="BD118">
            <v>1860.8926778189198</v>
          </cell>
          <cell r="BE118">
            <v>2132.5605712136999</v>
          </cell>
          <cell r="BF118">
            <v>2645.5553335647101</v>
          </cell>
          <cell r="BG118">
            <v>2703.2802335647102</v>
          </cell>
          <cell r="BH118">
            <v>202.84560849418165</v>
          </cell>
          <cell r="BI118">
            <v>438.11452098537961</v>
          </cell>
          <cell r="BJ118">
            <v>857.76723381183956</v>
          </cell>
          <cell r="BK118">
            <v>1161.4578778051136</v>
          </cell>
          <cell r="BL118">
            <v>1327.3145810181136</v>
          </cell>
          <cell r="BM118">
            <v>1774.2278711452677</v>
          </cell>
          <cell r="BN118">
            <v>2213.7646606422677</v>
          </cell>
          <cell r="BO118">
            <v>2794.8439503513964</v>
          </cell>
          <cell r="BP118">
            <v>2839.9567815862565</v>
          </cell>
          <cell r="BQ118">
            <v>6.0515646058183563</v>
          </cell>
          <cell r="BR118">
            <v>27.212961814620371</v>
          </cell>
          <cell r="BS118">
            <v>56.586774621330392</v>
          </cell>
          <cell r="BT118">
            <v>27.785124342806284</v>
          </cell>
          <cell r="BU118">
            <v>9.1976268008063471</v>
          </cell>
          <cell r="BV118">
            <v>86.664806673652038</v>
          </cell>
          <cell r="BW118">
            <v>-81.204089428567841</v>
          </cell>
          <cell r="BX118">
            <v>-149.28861678668636</v>
          </cell>
          <cell r="BY118">
            <v>-136.6765480215463</v>
          </cell>
          <cell r="BZ118">
            <v>56.326999999999998</v>
          </cell>
          <cell r="CA118">
            <v>385.8186</v>
          </cell>
          <cell r="CB118">
            <v>154.846</v>
          </cell>
          <cell r="CC118">
            <v>465.32748279999998</v>
          </cell>
          <cell r="CD118">
            <v>596.99160000000006</v>
          </cell>
          <cell r="CE118">
            <v>-131.66411720000008</v>
          </cell>
          <cell r="CF118">
            <v>-22.054601304272971</v>
          </cell>
        </row>
        <row r="119">
          <cell r="G119" t="str">
            <v>OTROS</v>
          </cell>
          <cell r="L119">
            <v>0</v>
          </cell>
          <cell r="M119">
            <v>48</v>
          </cell>
          <cell r="N119">
            <v>48</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t="str">
            <v xml:space="preserve"> </v>
          </cell>
          <cell r="AC119">
            <v>4.460308481439193E-2</v>
          </cell>
          <cell r="AD119">
            <v>4.460308481439193E-2</v>
          </cell>
          <cell r="AE119">
            <v>0</v>
          </cell>
          <cell r="AF119">
            <v>0</v>
          </cell>
          <cell r="AG119">
            <v>0</v>
          </cell>
          <cell r="AH119">
            <v>0</v>
          </cell>
          <cell r="AI119">
            <v>0</v>
          </cell>
          <cell r="AJ119">
            <v>0</v>
          </cell>
          <cell r="AK119">
            <v>150</v>
          </cell>
          <cell r="AL119">
            <v>100</v>
          </cell>
          <cell r="AM119">
            <v>0</v>
          </cell>
          <cell r="AN119">
            <v>0</v>
          </cell>
          <cell r="AO119">
            <v>0</v>
          </cell>
          <cell r="AP119">
            <v>0</v>
          </cell>
          <cell r="AQ119">
            <v>0</v>
          </cell>
          <cell r="AR119">
            <v>0</v>
          </cell>
          <cell r="AS119">
            <v>0</v>
          </cell>
          <cell r="AT119">
            <v>0</v>
          </cell>
          <cell r="AU119">
            <v>0</v>
          </cell>
          <cell r="AV119">
            <v>-150</v>
          </cell>
          <cell r="AW119">
            <v>-100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300</v>
          </cell>
          <cell r="BN119">
            <v>250</v>
          </cell>
          <cell r="BO119">
            <v>250</v>
          </cell>
          <cell r="BP119">
            <v>250</v>
          </cell>
          <cell r="BQ119">
            <v>0</v>
          </cell>
          <cell r="BR119">
            <v>0</v>
          </cell>
          <cell r="BS119">
            <v>0</v>
          </cell>
          <cell r="BT119">
            <v>0</v>
          </cell>
          <cell r="BU119">
            <v>0</v>
          </cell>
          <cell r="BV119">
            <v>-300</v>
          </cell>
          <cell r="BW119">
            <v>-250</v>
          </cell>
          <cell r="BX119">
            <v>-250</v>
          </cell>
          <cell r="BY119">
            <v>-250</v>
          </cell>
          <cell r="BZ119">
            <v>0</v>
          </cell>
          <cell r="CA119">
            <v>0</v>
          </cell>
          <cell r="CB119">
            <v>53.448999999999998</v>
          </cell>
          <cell r="CC119">
            <v>0</v>
          </cell>
          <cell r="CD119">
            <v>53.448999999999998</v>
          </cell>
          <cell r="CE119">
            <v>-53.448999999999998</v>
          </cell>
          <cell r="CF119">
            <v>-100</v>
          </cell>
        </row>
        <row r="120">
          <cell r="H120" t="str">
            <v>Caja Agraria pagares</v>
          </cell>
          <cell r="M120">
            <v>48</v>
          </cell>
          <cell r="N120">
            <v>48</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 xml:space="preserve"> </v>
          </cell>
          <cell r="AC120">
            <v>4.460308481439193E-2</v>
          </cell>
          <cell r="AD120">
            <v>4.460308481439193E-2</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53.448999999999998</v>
          </cell>
          <cell r="CC120">
            <v>0</v>
          </cell>
          <cell r="CD120">
            <v>53.448999999999998</v>
          </cell>
          <cell r="CE120">
            <v>-53.448999999999998</v>
          </cell>
          <cell r="CF120">
            <v>-100</v>
          </cell>
        </row>
        <row r="121">
          <cell r="H121" t="str">
            <v>Otra Deuda Interna</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 xml:space="preserve"> </v>
          </cell>
          <cell r="AC121" t="str">
            <v xml:space="preserve"> </v>
          </cell>
          <cell r="AD121" t="str">
            <v xml:space="preserve"> </v>
          </cell>
          <cell r="AK121">
            <v>150</v>
          </cell>
          <cell r="AL121">
            <v>100</v>
          </cell>
          <cell r="AM121">
            <v>0</v>
          </cell>
          <cell r="AN121">
            <v>0</v>
          </cell>
          <cell r="AO121">
            <v>0</v>
          </cell>
          <cell r="AP121">
            <v>0</v>
          </cell>
          <cell r="AQ121">
            <v>0</v>
          </cell>
          <cell r="AR121">
            <v>0</v>
          </cell>
          <cell r="AS121">
            <v>0</v>
          </cell>
          <cell r="AT121">
            <v>0</v>
          </cell>
          <cell r="AU121">
            <v>0</v>
          </cell>
          <cell r="AV121">
            <v>-150</v>
          </cell>
          <cell r="AW121">
            <v>-100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150</v>
          </cell>
          <cell r="BN121">
            <v>250</v>
          </cell>
          <cell r="BO121">
            <v>250</v>
          </cell>
          <cell r="BP121">
            <v>250</v>
          </cell>
          <cell r="BQ121">
            <v>0</v>
          </cell>
          <cell r="BR121">
            <v>0</v>
          </cell>
          <cell r="BS121">
            <v>0</v>
          </cell>
          <cell r="BT121">
            <v>0</v>
          </cell>
          <cell r="BU121">
            <v>0</v>
          </cell>
          <cell r="BV121">
            <v>-150</v>
          </cell>
          <cell r="BW121">
            <v>-250</v>
          </cell>
          <cell r="BX121">
            <v>-250</v>
          </cell>
          <cell r="BY121">
            <v>-250</v>
          </cell>
          <cell r="CC121">
            <v>0</v>
          </cell>
          <cell r="CD121">
            <v>0</v>
          </cell>
          <cell r="CE121">
            <v>0</v>
          </cell>
          <cell r="CF121" t="str">
            <v xml:space="preserve">n.a. </v>
          </cell>
        </row>
        <row r="122">
          <cell r="G122" t="str">
            <v>Mas Bonos Ley 55/85 y otros</v>
          </cell>
          <cell r="L122">
            <v>279.56515974264568</v>
          </cell>
          <cell r="N122">
            <v>279.56515974264568</v>
          </cell>
          <cell r="AA122">
            <v>0</v>
          </cell>
          <cell r="AB122">
            <v>0.25978059439896362</v>
          </cell>
          <cell r="AC122" t="str">
            <v xml:space="preserve"> </v>
          </cell>
          <cell r="AD122">
            <v>0.25978059439896362</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CC122">
            <v>0</v>
          </cell>
          <cell r="CD122">
            <v>0</v>
          </cell>
          <cell r="CE122">
            <v>0</v>
          </cell>
          <cell r="CF122" t="str">
            <v xml:space="preserve">n.a. </v>
          </cell>
        </row>
        <row r="123">
          <cell r="L123">
            <v>476.65260000000001</v>
          </cell>
          <cell r="M123">
            <v>0</v>
          </cell>
          <cell r="N123">
            <v>476.65260000000001</v>
          </cell>
          <cell r="Q123">
            <v>1.5</v>
          </cell>
          <cell r="R123">
            <v>1.7</v>
          </cell>
          <cell r="S123">
            <v>0</v>
          </cell>
          <cell r="T123">
            <v>531.70000000000005</v>
          </cell>
          <cell r="U123">
            <v>6.7278700999999996E-2</v>
          </cell>
          <cell r="V123">
            <v>0</v>
          </cell>
          <cell r="W123">
            <v>0</v>
          </cell>
          <cell r="X123">
            <v>0</v>
          </cell>
          <cell r="Y123">
            <v>0</v>
          </cell>
          <cell r="Z123">
            <v>0</v>
          </cell>
          <cell r="AA123">
            <v>699.42638120100003</v>
          </cell>
          <cell r="AB123">
            <v>0.44292034051667567</v>
          </cell>
          <cell r="AC123" t="str">
            <v xml:space="preserve"> </v>
          </cell>
          <cell r="AD123">
            <v>0.44292034051667567</v>
          </cell>
          <cell r="AE123">
            <v>0</v>
          </cell>
          <cell r="AF123">
            <v>161.71041390315327</v>
          </cell>
          <cell r="AG123">
            <v>0</v>
          </cell>
          <cell r="AH123">
            <v>0</v>
          </cell>
          <cell r="AI123">
            <v>0</v>
          </cell>
          <cell r="AJ123">
            <v>0</v>
          </cell>
          <cell r="AK123">
            <v>535</v>
          </cell>
          <cell r="AL123">
            <v>0</v>
          </cell>
          <cell r="AM123">
            <v>0</v>
          </cell>
          <cell r="AN123">
            <v>0</v>
          </cell>
          <cell r="AO123">
            <v>0</v>
          </cell>
          <cell r="AP123">
            <v>0</v>
          </cell>
          <cell r="AQ123">
            <v>2.7486885968467334</v>
          </cell>
          <cell r="AR123">
            <v>1.5</v>
          </cell>
          <cell r="AS123">
            <v>1.7</v>
          </cell>
          <cell r="AT123">
            <v>0</v>
          </cell>
          <cell r="AU123">
            <v>531.70000000000005</v>
          </cell>
          <cell r="AV123">
            <v>-534.93272129900004</v>
          </cell>
          <cell r="AW123">
            <v>0</v>
          </cell>
          <cell r="AX123">
            <v>0</v>
          </cell>
          <cell r="AY123">
            <v>164.4591025</v>
          </cell>
          <cell r="AZ123">
            <v>165.9591025</v>
          </cell>
          <cell r="BA123">
            <v>167.65910250000002</v>
          </cell>
          <cell r="BB123">
            <v>167.65910250000002</v>
          </cell>
          <cell r="BC123">
            <v>699.35910250000006</v>
          </cell>
          <cell r="BD123">
            <v>699.42638120099991</v>
          </cell>
          <cell r="BE123">
            <v>699.42638120099991</v>
          </cell>
          <cell r="BF123">
            <v>699.42638120099991</v>
          </cell>
          <cell r="BG123">
            <v>699.42638120099991</v>
          </cell>
          <cell r="BH123">
            <v>161.71041390315327</v>
          </cell>
          <cell r="BI123">
            <v>161.71041390315327</v>
          </cell>
          <cell r="BJ123">
            <v>161.71041390315327</v>
          </cell>
          <cell r="BK123">
            <v>161.71041390315327</v>
          </cell>
          <cell r="BL123">
            <v>161.71041390315327</v>
          </cell>
          <cell r="BM123">
            <v>696.71041390315327</v>
          </cell>
          <cell r="BN123">
            <v>696.71041390315327</v>
          </cell>
          <cell r="BO123">
            <v>696.71041390315327</v>
          </cell>
          <cell r="BP123">
            <v>696.71041390315327</v>
          </cell>
          <cell r="BQ123">
            <v>2.7486885968467392</v>
          </cell>
          <cell r="BR123">
            <v>4.2486885968467387</v>
          </cell>
          <cell r="BS123">
            <v>5.9486885968467389</v>
          </cell>
          <cell r="BT123">
            <v>5.9486885968467389</v>
          </cell>
          <cell r="BU123">
            <v>537.6486885968468</v>
          </cell>
          <cell r="BV123">
            <v>2.7159672978467029</v>
          </cell>
          <cell r="BW123">
            <v>2.715967297846646</v>
          </cell>
          <cell r="BX123">
            <v>2.715967297846646</v>
          </cell>
          <cell r="BY123">
            <v>2.715967297846646</v>
          </cell>
          <cell r="BZ123">
            <v>0</v>
          </cell>
          <cell r="CA123">
            <v>0</v>
          </cell>
          <cell r="CB123">
            <v>0</v>
          </cell>
          <cell r="CC123">
            <v>165.9591025</v>
          </cell>
          <cell r="CD123">
            <v>0</v>
          </cell>
          <cell r="CE123">
            <v>165.9591025</v>
          </cell>
          <cell r="CF123" t="str">
            <v xml:space="preserve">n.a. </v>
          </cell>
        </row>
        <row r="124">
          <cell r="F124" t="str">
            <v>Cerromatoso</v>
          </cell>
          <cell r="L124">
            <v>164.3526</v>
          </cell>
          <cell r="N124">
            <v>164.3526</v>
          </cell>
          <cell r="O124">
            <v>0</v>
          </cell>
          <cell r="P124">
            <v>164.35910250000001</v>
          </cell>
          <cell r="Q124">
            <v>0</v>
          </cell>
          <cell r="R124">
            <v>0</v>
          </cell>
          <cell r="S124">
            <v>0</v>
          </cell>
          <cell r="T124">
            <v>0</v>
          </cell>
          <cell r="U124">
            <v>0</v>
          </cell>
          <cell r="V124">
            <v>0</v>
          </cell>
          <cell r="W124">
            <v>0</v>
          </cell>
          <cell r="X124">
            <v>0</v>
          </cell>
          <cell r="Y124">
            <v>0</v>
          </cell>
          <cell r="Z124">
            <v>0</v>
          </cell>
          <cell r="AA124">
            <v>164.35910250000001</v>
          </cell>
          <cell r="AB124">
            <v>0.15272151994303815</v>
          </cell>
          <cell r="AC124" t="str">
            <v xml:space="preserve"> </v>
          </cell>
          <cell r="AD124">
            <v>0.15272151994303815</v>
          </cell>
          <cell r="AE124">
            <v>0</v>
          </cell>
          <cell r="AF124">
            <v>161.71041390315327</v>
          </cell>
          <cell r="AG124">
            <v>0</v>
          </cell>
          <cell r="AH124">
            <v>0</v>
          </cell>
          <cell r="AI124">
            <v>0</v>
          </cell>
          <cell r="AJ124">
            <v>0</v>
          </cell>
          <cell r="AK124">
            <v>0</v>
          </cell>
          <cell r="AL124">
            <v>0</v>
          </cell>
          <cell r="AM124">
            <v>0</v>
          </cell>
          <cell r="AN124">
            <v>0</v>
          </cell>
          <cell r="AO124">
            <v>0</v>
          </cell>
          <cell r="AP124">
            <v>0</v>
          </cell>
          <cell r="AQ124">
            <v>2.6486885968467391</v>
          </cell>
          <cell r="AR124">
            <v>0</v>
          </cell>
          <cell r="AS124">
            <v>0</v>
          </cell>
          <cell r="AT124">
            <v>0</v>
          </cell>
          <cell r="AU124">
            <v>0</v>
          </cell>
          <cell r="AV124">
            <v>0</v>
          </cell>
          <cell r="AW124">
            <v>0</v>
          </cell>
          <cell r="AX124">
            <v>0</v>
          </cell>
          <cell r="AY124">
            <v>164.35910250000001</v>
          </cell>
          <cell r="AZ124">
            <v>164.35910250000001</v>
          </cell>
          <cell r="BA124">
            <v>164.35910250000001</v>
          </cell>
          <cell r="BB124">
            <v>164.35910250000001</v>
          </cell>
          <cell r="BC124">
            <v>164.35910250000001</v>
          </cell>
          <cell r="BD124">
            <v>164.35910250000001</v>
          </cell>
          <cell r="BE124">
            <v>164.35910250000001</v>
          </cell>
          <cell r="BF124">
            <v>164.35910250000001</v>
          </cell>
          <cell r="BG124">
            <v>164.35910250000001</v>
          </cell>
          <cell r="BH124">
            <v>161.71041390315327</v>
          </cell>
          <cell r="BI124">
            <v>161.71041390315327</v>
          </cell>
          <cell r="BJ124">
            <v>161.71041390315327</v>
          </cell>
          <cell r="BK124">
            <v>161.71041390315327</v>
          </cell>
          <cell r="BL124">
            <v>161.71041390315327</v>
          </cell>
          <cell r="BM124">
            <v>161.71041390315327</v>
          </cell>
          <cell r="BN124">
            <v>161.71041390315327</v>
          </cell>
          <cell r="BO124">
            <v>161.71041390315327</v>
          </cell>
          <cell r="BP124">
            <v>161.71041390315327</v>
          </cell>
          <cell r="BQ124">
            <v>2.6486885968467391</v>
          </cell>
          <cell r="BR124">
            <v>2.6486885968467391</v>
          </cell>
          <cell r="BS124">
            <v>2.6486885968467391</v>
          </cell>
          <cell r="BT124">
            <v>2.6486885968467391</v>
          </cell>
          <cell r="BU124">
            <v>2.6486885968467391</v>
          </cell>
          <cell r="BV124">
            <v>2.6486885968467391</v>
          </cell>
          <cell r="BW124">
            <v>2.6486885968467391</v>
          </cell>
          <cell r="BX124">
            <v>2.6486885968467391</v>
          </cell>
          <cell r="BY124">
            <v>2.6486885968467391</v>
          </cell>
          <cell r="CC124">
            <v>164.35910250000001</v>
          </cell>
          <cell r="CD124">
            <v>0</v>
          </cell>
          <cell r="CE124">
            <v>164.35910250000001</v>
          </cell>
          <cell r="CF124" t="str">
            <v xml:space="preserve">n.a. </v>
          </cell>
        </row>
        <row r="125">
          <cell r="F125" t="str">
            <v xml:space="preserve">Epsa </v>
          </cell>
          <cell r="L125">
            <v>312.3</v>
          </cell>
          <cell r="N125">
            <v>312.3</v>
          </cell>
          <cell r="O125">
            <v>0</v>
          </cell>
          <cell r="P125">
            <v>0.1</v>
          </cell>
          <cell r="Q125">
            <v>1.5</v>
          </cell>
          <cell r="R125">
            <v>1.7</v>
          </cell>
          <cell r="S125">
            <v>0</v>
          </cell>
          <cell r="T125">
            <v>531.70000000000005</v>
          </cell>
          <cell r="U125">
            <v>6.7278700999999996E-2</v>
          </cell>
          <cell r="V125">
            <v>0</v>
          </cell>
          <cell r="W125">
            <v>0</v>
          </cell>
          <cell r="X125">
            <v>0</v>
          </cell>
          <cell r="Y125">
            <v>0</v>
          </cell>
          <cell r="Z125">
            <v>0</v>
          </cell>
          <cell r="AA125">
            <v>535.06727870099996</v>
          </cell>
          <cell r="AB125">
            <v>0.29019882057363749</v>
          </cell>
          <cell r="AC125" t="str">
            <v xml:space="preserve"> </v>
          </cell>
          <cell r="AD125">
            <v>0.29019882057363749</v>
          </cell>
          <cell r="AE125">
            <v>0</v>
          </cell>
          <cell r="AF125">
            <v>0</v>
          </cell>
          <cell r="AG125">
            <v>0</v>
          </cell>
          <cell r="AH125">
            <v>0</v>
          </cell>
          <cell r="AI125">
            <v>0</v>
          </cell>
          <cell r="AJ125">
            <v>0</v>
          </cell>
          <cell r="AK125">
            <v>535</v>
          </cell>
          <cell r="AL125">
            <v>0</v>
          </cell>
          <cell r="AM125">
            <v>0</v>
          </cell>
          <cell r="AN125">
            <v>0</v>
          </cell>
          <cell r="AO125">
            <v>0</v>
          </cell>
          <cell r="AP125">
            <v>0</v>
          </cell>
          <cell r="AQ125">
            <v>0.1</v>
          </cell>
          <cell r="AR125">
            <v>1.5</v>
          </cell>
          <cell r="AS125">
            <v>1.7</v>
          </cell>
          <cell r="AT125">
            <v>0</v>
          </cell>
          <cell r="AU125">
            <v>531.70000000000005</v>
          </cell>
          <cell r="AV125">
            <v>-534.93272129900004</v>
          </cell>
          <cell r="AW125">
            <v>0</v>
          </cell>
          <cell r="AX125">
            <v>0</v>
          </cell>
          <cell r="AY125">
            <v>0.1</v>
          </cell>
          <cell r="AZ125">
            <v>1.6</v>
          </cell>
          <cell r="BA125">
            <v>3.3</v>
          </cell>
          <cell r="BB125">
            <v>3.3</v>
          </cell>
          <cell r="BC125">
            <v>535</v>
          </cell>
          <cell r="BD125">
            <v>535.06727870099996</v>
          </cell>
          <cell r="BE125">
            <v>535.06727870099996</v>
          </cell>
          <cell r="BF125">
            <v>535.06727870099996</v>
          </cell>
          <cell r="BG125">
            <v>535.06727870099996</v>
          </cell>
          <cell r="BH125">
            <v>0</v>
          </cell>
          <cell r="BI125">
            <v>0</v>
          </cell>
          <cell r="BJ125">
            <v>0</v>
          </cell>
          <cell r="BK125">
            <v>0</v>
          </cell>
          <cell r="BL125">
            <v>0</v>
          </cell>
          <cell r="BM125">
            <v>535</v>
          </cell>
          <cell r="BN125">
            <v>535</v>
          </cell>
          <cell r="BO125">
            <v>535</v>
          </cell>
          <cell r="BP125">
            <v>535</v>
          </cell>
          <cell r="BQ125">
            <v>0.1</v>
          </cell>
          <cell r="BR125">
            <v>1.6</v>
          </cell>
          <cell r="BS125">
            <v>3.3</v>
          </cell>
          <cell r="BT125">
            <v>3.3</v>
          </cell>
          <cell r="BU125">
            <v>535</v>
          </cell>
          <cell r="BV125">
            <v>6.7278700999963803E-2</v>
          </cell>
          <cell r="BW125">
            <v>6.7278700999963803E-2</v>
          </cell>
          <cell r="BX125">
            <v>6.7278700999963803E-2</v>
          </cell>
          <cell r="BY125">
            <v>6.7278700999963803E-2</v>
          </cell>
          <cell r="CC125">
            <v>1.6</v>
          </cell>
          <cell r="CD125">
            <v>0</v>
          </cell>
          <cell r="CE125">
            <v>1.6</v>
          </cell>
          <cell r="CF125" t="str">
            <v xml:space="preserve">n.a. </v>
          </cell>
        </row>
        <row r="126">
          <cell r="AX126">
            <v>0</v>
          </cell>
          <cell r="BN126">
            <v>0</v>
          </cell>
          <cell r="BO126">
            <v>0</v>
          </cell>
        </row>
        <row r="127">
          <cell r="L127">
            <v>494.46593362474619</v>
          </cell>
          <cell r="M127">
            <v>-105</v>
          </cell>
          <cell r="N127">
            <v>389.46593362474619</v>
          </cell>
          <cell r="Q127">
            <v>565.83517064273622</v>
          </cell>
          <cell r="R127">
            <v>42.685130151915928</v>
          </cell>
          <cell r="S127">
            <v>121.74199531563303</v>
          </cell>
          <cell r="T127">
            <v>-716.07373198375967</v>
          </cell>
          <cell r="U127">
            <v>52.654882650232103</v>
          </cell>
          <cell r="V127">
            <v>-437.69818666688025</v>
          </cell>
          <cell r="W127">
            <v>746.83107923199123</v>
          </cell>
          <cell r="X127">
            <v>-565.43032128721893</v>
          </cell>
          <cell r="Y127">
            <v>459.90283069623837</v>
          </cell>
          <cell r="Z127">
            <v>1576.7389019964503</v>
          </cell>
          <cell r="AA127">
            <v>386.77268877276833</v>
          </cell>
          <cell r="AB127">
            <v>0.45947304115191756</v>
          </cell>
          <cell r="AC127">
            <v>-9.7569248031482342E-2</v>
          </cell>
          <cell r="AD127">
            <v>0.36190379312043525</v>
          </cell>
          <cell r="AE127">
            <v>508.70000000000005</v>
          </cell>
          <cell r="AF127">
            <v>0</v>
          </cell>
          <cell r="AG127">
            <v>0</v>
          </cell>
          <cell r="AH127">
            <v>0</v>
          </cell>
          <cell r="AI127">
            <v>0</v>
          </cell>
          <cell r="AJ127">
            <v>0</v>
          </cell>
          <cell r="AK127">
            <v>0</v>
          </cell>
          <cell r="AL127">
            <v>0</v>
          </cell>
          <cell r="AM127">
            <v>0</v>
          </cell>
          <cell r="AN127">
            <v>0</v>
          </cell>
          <cell r="AO127">
            <v>0</v>
          </cell>
          <cell r="AP127">
            <v>-728.72774775733319</v>
          </cell>
          <cell r="AQ127">
            <v>-1240.387314217237</v>
          </cell>
          <cell r="AR127">
            <v>565.83517064273622</v>
          </cell>
          <cell r="AS127">
            <v>42.685130151915928</v>
          </cell>
          <cell r="AT127">
            <v>121.74199531563303</v>
          </cell>
          <cell r="AU127">
            <v>-716.07373198375967</v>
          </cell>
          <cell r="AV127">
            <v>52.654882650232103</v>
          </cell>
          <cell r="AW127">
            <v>-437.69818666688025</v>
          </cell>
          <cell r="AX127">
            <v>746.83107923199123</v>
          </cell>
          <cell r="AY127">
            <v>-1460.4150619745701</v>
          </cell>
          <cell r="AZ127">
            <v>-894.57989133183389</v>
          </cell>
          <cell r="BA127">
            <v>-851.89476117991796</v>
          </cell>
          <cell r="BB127">
            <v>-730.1527658642849</v>
          </cell>
          <cell r="BC127">
            <v>-1446.2264978480446</v>
          </cell>
          <cell r="BD127">
            <v>-1393.5716151978124</v>
          </cell>
          <cell r="BE127">
            <v>-1831.2698018646927</v>
          </cell>
          <cell r="BF127">
            <v>-1084.4387226327015</v>
          </cell>
          <cell r="BG127">
            <v>-1649.8690439199204</v>
          </cell>
          <cell r="BH127">
            <v>508.70000000000005</v>
          </cell>
          <cell r="BI127">
            <v>508.70000000000005</v>
          </cell>
          <cell r="BJ127">
            <v>508.70000000000005</v>
          </cell>
          <cell r="BK127">
            <v>508.70000000000005</v>
          </cell>
          <cell r="BL127">
            <v>508.70000000000005</v>
          </cell>
          <cell r="BM127">
            <v>508.70000000000005</v>
          </cell>
          <cell r="BN127">
            <v>508.70000000000005</v>
          </cell>
          <cell r="BO127">
            <v>508.70000000000005</v>
          </cell>
          <cell r="BP127">
            <v>508.70000000000005</v>
          </cell>
          <cell r="BQ127">
            <v>-1969.1150619745699</v>
          </cell>
          <cell r="BR127">
            <v>-1403.2798913318338</v>
          </cell>
          <cell r="BS127">
            <v>-1360.5947611799179</v>
          </cell>
          <cell r="BT127">
            <v>-1238.8527658642849</v>
          </cell>
          <cell r="BU127">
            <v>-1954.9264978480446</v>
          </cell>
          <cell r="BV127">
            <v>-1902.2716151978125</v>
          </cell>
          <cell r="BW127">
            <v>-2339.9698018646927</v>
          </cell>
          <cell r="BX127">
            <v>-1593.1387226327015</v>
          </cell>
          <cell r="BY127">
            <v>-2158.5690439199207</v>
          </cell>
          <cell r="BZ127">
            <v>133.48042187999999</v>
          </cell>
          <cell r="CA127">
            <v>-222.04193587760008</v>
          </cell>
          <cell r="CB127">
            <v>227.13897456100011</v>
          </cell>
          <cell r="CC127">
            <v>-894.57989133183389</v>
          </cell>
          <cell r="CD127">
            <v>138.57746056340005</v>
          </cell>
          <cell r="CE127">
            <v>-1033.1573518952339</v>
          </cell>
          <cell r="CF127">
            <v>-745.54501698532567</v>
          </cell>
        </row>
        <row r="128">
          <cell r="L128">
            <v>399.66593362474617</v>
          </cell>
          <cell r="M128">
            <v>0</v>
          </cell>
          <cell r="N128">
            <v>399.66593362474617</v>
          </cell>
          <cell r="Q128">
            <v>-30.112321813264227</v>
          </cell>
          <cell r="R128">
            <v>293.96046498791429</v>
          </cell>
          <cell r="S128">
            <v>131.99697951248331</v>
          </cell>
          <cell r="T128">
            <v>-429.1030702787582</v>
          </cell>
          <cell r="U128">
            <v>53.862612822234006</v>
          </cell>
          <cell r="V128">
            <v>222.47641698612006</v>
          </cell>
          <cell r="W128">
            <v>264.01452723499602</v>
          </cell>
          <cell r="X128">
            <v>46.525055275661792</v>
          </cell>
          <cell r="Y128">
            <v>54.253219819235881</v>
          </cell>
          <cell r="Z128">
            <v>578.56029855644999</v>
          </cell>
          <cell r="AA128">
            <v>603.55169489150296</v>
          </cell>
          <cell r="AB128">
            <v>0.3713819486434935</v>
          </cell>
          <cell r="AC128" t="str">
            <v xml:space="preserve"> </v>
          </cell>
          <cell r="AD128">
            <v>0.3713819486434935</v>
          </cell>
          <cell r="AE128">
            <v>538.70000000000005</v>
          </cell>
          <cell r="AF128">
            <v>0</v>
          </cell>
          <cell r="AG128">
            <v>0</v>
          </cell>
          <cell r="AH128">
            <v>0</v>
          </cell>
          <cell r="AI128">
            <v>0</v>
          </cell>
          <cell r="AJ128">
            <v>0</v>
          </cell>
          <cell r="AK128">
            <v>0</v>
          </cell>
          <cell r="AL128">
            <v>0</v>
          </cell>
          <cell r="AM128">
            <v>0</v>
          </cell>
          <cell r="AN128">
            <v>0</v>
          </cell>
          <cell r="AO128">
            <v>0</v>
          </cell>
          <cell r="AP128">
            <v>-305.24850433333336</v>
          </cell>
          <cell r="AQ128">
            <v>-816.33398387823672</v>
          </cell>
          <cell r="AR128">
            <v>-30.112321813264227</v>
          </cell>
          <cell r="AS128">
            <v>293.96046498791429</v>
          </cell>
          <cell r="AT128">
            <v>131.99697951248331</v>
          </cell>
          <cell r="AU128">
            <v>-429.1030702787582</v>
          </cell>
          <cell r="AV128">
            <v>53.862612822234006</v>
          </cell>
          <cell r="AW128">
            <v>222.47641698612006</v>
          </cell>
          <cell r="AX128">
            <v>264.01452723499602</v>
          </cell>
          <cell r="AY128">
            <v>-582.88248821157003</v>
          </cell>
          <cell r="AZ128">
            <v>-612.99481002483424</v>
          </cell>
          <cell r="BA128">
            <v>-319.03434503691994</v>
          </cell>
          <cell r="BB128">
            <v>-187.03736552443661</v>
          </cell>
          <cell r="BC128">
            <v>-616.1404358031948</v>
          </cell>
          <cell r="BD128">
            <v>-562.27782298096076</v>
          </cell>
          <cell r="BE128">
            <v>-339.80140599484071</v>
          </cell>
          <cell r="BF128">
            <v>-75.786878759844683</v>
          </cell>
          <cell r="BG128">
            <v>-29.261823484182912</v>
          </cell>
          <cell r="BH128">
            <v>538.70000000000005</v>
          </cell>
          <cell r="BI128">
            <v>538.70000000000005</v>
          </cell>
          <cell r="BJ128">
            <v>538.70000000000005</v>
          </cell>
          <cell r="BK128">
            <v>538.70000000000005</v>
          </cell>
          <cell r="BL128">
            <v>538.70000000000005</v>
          </cell>
          <cell r="BM128">
            <v>538.70000000000005</v>
          </cell>
          <cell r="BN128">
            <v>538.70000000000005</v>
          </cell>
          <cell r="BO128">
            <v>538.70000000000005</v>
          </cell>
          <cell r="BP128">
            <v>538.70000000000005</v>
          </cell>
          <cell r="BQ128">
            <v>-1121.5824882115699</v>
          </cell>
          <cell r="BR128">
            <v>-1151.6948100248342</v>
          </cell>
          <cell r="BS128">
            <v>-857.73434503691999</v>
          </cell>
          <cell r="BT128">
            <v>-725.73736552443665</v>
          </cell>
          <cell r="BU128">
            <v>-1154.8404358031949</v>
          </cell>
          <cell r="BV128">
            <v>-1100.9778229809608</v>
          </cell>
          <cell r="BW128">
            <v>-878.50140599484075</v>
          </cell>
          <cell r="BX128">
            <v>-614.48687875984479</v>
          </cell>
          <cell r="BY128">
            <v>-567.96182348418301</v>
          </cell>
          <cell r="BZ128">
            <v>47.340546880000005</v>
          </cell>
          <cell r="CA128">
            <v>-219.18651125660006</v>
          </cell>
          <cell r="CB128">
            <v>-71.816450059999909</v>
          </cell>
          <cell r="CC128">
            <v>-612.99481002483424</v>
          </cell>
          <cell r="CD128">
            <v>-243.66241443659993</v>
          </cell>
          <cell r="CE128">
            <v>-369.33239558823431</v>
          </cell>
          <cell r="CF128">
            <v>151.57544771203652</v>
          </cell>
        </row>
        <row r="129">
          <cell r="G129" t="str">
            <v>Utilización Portafolio Tesoreria</v>
          </cell>
          <cell r="L129">
            <v>620.90776154493005</v>
          </cell>
          <cell r="N129">
            <v>620.90776154493005</v>
          </cell>
          <cell r="O129">
            <v>141.83744633333336</v>
          </cell>
          <cell r="P129">
            <v>-816.33398387823672</v>
          </cell>
          <cell r="Q129">
            <v>-30.112321813264227</v>
          </cell>
          <cell r="R129">
            <v>293.96046498791429</v>
          </cell>
          <cell r="S129">
            <v>131.99697951248331</v>
          </cell>
          <cell r="T129">
            <v>106.67200472124185</v>
          </cell>
          <cell r="U129">
            <v>53.862612822234006</v>
          </cell>
          <cell r="V129">
            <v>222.47641698612006</v>
          </cell>
          <cell r="W129">
            <v>264.01452723499602</v>
          </cell>
          <cell r="X129">
            <v>46.525055275661792</v>
          </cell>
          <cell r="Y129">
            <v>41.436198461096744</v>
          </cell>
          <cell r="Z129">
            <v>250.53679855644995</v>
          </cell>
          <cell r="AA129">
            <v>706.87219920003042</v>
          </cell>
          <cell r="AB129">
            <v>0.57696669896047403</v>
          </cell>
          <cell r="AC129" t="str">
            <v xml:space="preserve"> </v>
          </cell>
          <cell r="AD129">
            <v>0.57696669896047403</v>
          </cell>
          <cell r="AE129">
            <v>448.15828804700004</v>
          </cell>
          <cell r="AF129">
            <v>0</v>
          </cell>
          <cell r="AG129">
            <v>0</v>
          </cell>
          <cell r="AH129">
            <v>0</v>
          </cell>
          <cell r="AI129">
            <v>0</v>
          </cell>
          <cell r="AJ129">
            <v>0</v>
          </cell>
          <cell r="AK129">
            <v>0</v>
          </cell>
          <cell r="AL129">
            <v>0</v>
          </cell>
          <cell r="AM129">
            <v>0</v>
          </cell>
          <cell r="AN129">
            <v>0</v>
          </cell>
          <cell r="AO129">
            <v>0</v>
          </cell>
          <cell r="AP129">
            <v>-306.32084171366671</v>
          </cell>
          <cell r="AQ129">
            <v>-816.33398387823672</v>
          </cell>
          <cell r="AR129">
            <v>-30.112321813264227</v>
          </cell>
          <cell r="AS129">
            <v>293.96046498791429</v>
          </cell>
          <cell r="AT129">
            <v>131.99697951248331</v>
          </cell>
          <cell r="AU129">
            <v>106.67200472124185</v>
          </cell>
          <cell r="AV129">
            <v>53.862612822234006</v>
          </cell>
          <cell r="AW129">
            <v>222.47641698612006</v>
          </cell>
          <cell r="AX129">
            <v>264.01452723499602</v>
          </cell>
          <cell r="AY129">
            <v>-674.49653754490339</v>
          </cell>
          <cell r="AZ129">
            <v>-704.60885935816759</v>
          </cell>
          <cell r="BA129">
            <v>-410.6483943702533</v>
          </cell>
          <cell r="BB129">
            <v>-278.65141485776996</v>
          </cell>
          <cell r="BC129">
            <v>-171.97941013652812</v>
          </cell>
          <cell r="BD129">
            <v>-118.1167973142941</v>
          </cell>
          <cell r="BE129">
            <v>104.35961967182595</v>
          </cell>
          <cell r="BF129">
            <v>368.37414690682198</v>
          </cell>
          <cell r="BG129">
            <v>414.89920218248375</v>
          </cell>
          <cell r="BH129">
            <v>448.15828804700004</v>
          </cell>
          <cell r="BI129">
            <v>448.15828804700004</v>
          </cell>
          <cell r="BJ129">
            <v>448.15828804700004</v>
          </cell>
          <cell r="BK129">
            <v>448.15828804700004</v>
          </cell>
          <cell r="BL129">
            <v>448.15828804700004</v>
          </cell>
          <cell r="BM129">
            <v>448.15828804700004</v>
          </cell>
          <cell r="BN129">
            <v>448.15828804700004</v>
          </cell>
          <cell r="BO129">
            <v>448.15828804700004</v>
          </cell>
          <cell r="BP129">
            <v>448.15828804700004</v>
          </cell>
          <cell r="BQ129">
            <v>-1122.6548255919033</v>
          </cell>
          <cell r="BR129">
            <v>-1152.7671474051676</v>
          </cell>
          <cell r="BS129">
            <v>-858.80668241725334</v>
          </cell>
          <cell r="BT129">
            <v>-726.80970290477001</v>
          </cell>
          <cell r="BU129">
            <v>-620.13769818352819</v>
          </cell>
          <cell r="BV129">
            <v>-566.27508536129415</v>
          </cell>
          <cell r="BW129">
            <v>-343.79866837517409</v>
          </cell>
          <cell r="BX129">
            <v>-79.784141140178065</v>
          </cell>
          <cell r="BY129">
            <v>-33.259085864516294</v>
          </cell>
          <cell r="BZ129">
            <v>-42.656453119999995</v>
          </cell>
          <cell r="CA129">
            <v>-219.18651125660006</v>
          </cell>
          <cell r="CB129">
            <v>-71.816450059999909</v>
          </cell>
          <cell r="CC129">
            <v>-704.60885935816759</v>
          </cell>
          <cell r="CD129">
            <v>-333.65941443659995</v>
          </cell>
          <cell r="CE129">
            <v>-370.94944492156765</v>
          </cell>
          <cell r="CF129">
            <v>111.17607622369468</v>
          </cell>
        </row>
        <row r="130">
          <cell r="G130" t="str">
            <v>Utilización Portafolio Larga Distancia</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t="str">
            <v xml:space="preserve"> </v>
          </cell>
          <cell r="AC130" t="str">
            <v xml:space="preserve"> </v>
          </cell>
          <cell r="AD130" t="str">
            <v xml:space="preserve"> </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CC130">
            <v>0</v>
          </cell>
          <cell r="CD130">
            <v>0</v>
          </cell>
          <cell r="CE130">
            <v>0</v>
          </cell>
          <cell r="CF130" t="str">
            <v xml:space="preserve">n.a. </v>
          </cell>
        </row>
        <row r="131">
          <cell r="G131" t="str">
            <v>Utilización Portafolio Telefonia Celular</v>
          </cell>
          <cell r="L131">
            <v>8.8901720798161357</v>
          </cell>
          <cell r="N131">
            <v>8.8901720798161357</v>
          </cell>
          <cell r="O131">
            <v>91.614049333333355</v>
          </cell>
          <cell r="P131">
            <v>0</v>
          </cell>
          <cell r="Q131">
            <v>0</v>
          </cell>
          <cell r="R131">
            <v>0</v>
          </cell>
          <cell r="S131">
            <v>0</v>
          </cell>
          <cell r="T131">
            <v>0</v>
          </cell>
          <cell r="U131">
            <v>0</v>
          </cell>
          <cell r="V131">
            <v>0</v>
          </cell>
          <cell r="W131">
            <v>0</v>
          </cell>
          <cell r="X131">
            <v>0</v>
          </cell>
          <cell r="Y131">
            <v>0</v>
          </cell>
          <cell r="Z131">
            <v>0</v>
          </cell>
          <cell r="AA131">
            <v>91.614049333333355</v>
          </cell>
          <cell r="AB131">
            <v>8.2610229018870458E-3</v>
          </cell>
          <cell r="AC131" t="str">
            <v xml:space="preserve"> </v>
          </cell>
          <cell r="AD131">
            <v>8.2610229018870458E-3</v>
          </cell>
          <cell r="AE131">
            <v>90.541711952999989</v>
          </cell>
          <cell r="AF131">
            <v>0</v>
          </cell>
          <cell r="AG131">
            <v>0</v>
          </cell>
          <cell r="AH131">
            <v>0</v>
          </cell>
          <cell r="AI131">
            <v>0</v>
          </cell>
          <cell r="AJ131">
            <v>0</v>
          </cell>
          <cell r="AK131">
            <v>0</v>
          </cell>
          <cell r="AL131">
            <v>0</v>
          </cell>
          <cell r="AM131">
            <v>0</v>
          </cell>
          <cell r="AN131">
            <v>0</v>
          </cell>
          <cell r="AO131">
            <v>0</v>
          </cell>
          <cell r="AP131">
            <v>1.0723373803333658</v>
          </cell>
          <cell r="AQ131">
            <v>0</v>
          </cell>
          <cell r="AR131">
            <v>0</v>
          </cell>
          <cell r="AS131">
            <v>0</v>
          </cell>
          <cell r="AT131">
            <v>0</v>
          </cell>
          <cell r="AU131">
            <v>0</v>
          </cell>
          <cell r="AV131">
            <v>0</v>
          </cell>
          <cell r="AW131">
            <v>0</v>
          </cell>
          <cell r="AX131">
            <v>0</v>
          </cell>
          <cell r="AY131">
            <v>91.614049333333355</v>
          </cell>
          <cell r="AZ131">
            <v>91.614049333333355</v>
          </cell>
          <cell r="BA131">
            <v>91.614049333333355</v>
          </cell>
          <cell r="BB131">
            <v>91.614049333333355</v>
          </cell>
          <cell r="BC131">
            <v>91.614049333333355</v>
          </cell>
          <cell r="BD131">
            <v>91.614049333333355</v>
          </cell>
          <cell r="BE131">
            <v>91.614049333333355</v>
          </cell>
          <cell r="BF131">
            <v>91.614049333333355</v>
          </cell>
          <cell r="BG131">
            <v>91.614049333333355</v>
          </cell>
          <cell r="BH131">
            <v>90.541711952999989</v>
          </cell>
          <cell r="BI131">
            <v>90.541711952999989</v>
          </cell>
          <cell r="BJ131">
            <v>90.541711952999989</v>
          </cell>
          <cell r="BK131">
            <v>90.541711952999989</v>
          </cell>
          <cell r="BL131">
            <v>90.541711952999989</v>
          </cell>
          <cell r="BM131">
            <v>90.541711952999989</v>
          </cell>
          <cell r="BN131">
            <v>90.541711952999989</v>
          </cell>
          <cell r="BO131">
            <v>90.541711952999989</v>
          </cell>
          <cell r="BP131">
            <v>90.541711952999989</v>
          </cell>
          <cell r="BQ131">
            <v>1.0723373803333658</v>
          </cell>
          <cell r="BR131">
            <v>1.0723373803333658</v>
          </cell>
          <cell r="BS131">
            <v>1.0723373803333658</v>
          </cell>
          <cell r="BT131">
            <v>1.0723373803333658</v>
          </cell>
          <cell r="BU131">
            <v>1.0723373803333658</v>
          </cell>
          <cell r="BV131">
            <v>1.0723373803333658</v>
          </cell>
          <cell r="BW131">
            <v>1.0723373803333658</v>
          </cell>
          <cell r="BX131">
            <v>1.0723373803333658</v>
          </cell>
          <cell r="BY131">
            <v>1.0723373803333658</v>
          </cell>
          <cell r="BZ131">
            <v>89.997</v>
          </cell>
          <cell r="CA131">
            <v>0</v>
          </cell>
          <cell r="CB131">
            <v>0</v>
          </cell>
          <cell r="CC131">
            <v>91.614049333333355</v>
          </cell>
          <cell r="CD131">
            <v>89.997</v>
          </cell>
          <cell r="CE131">
            <v>1.6170493333333553</v>
          </cell>
          <cell r="CF131">
            <v>1.7967813741939898</v>
          </cell>
        </row>
        <row r="132">
          <cell r="G132" t="str">
            <v>Utilización Portafolio EPSA</v>
          </cell>
          <cell r="L132">
            <v>-312.3</v>
          </cell>
          <cell r="N132">
            <v>-312.3</v>
          </cell>
          <cell r="O132">
            <v>0</v>
          </cell>
          <cell r="P132">
            <v>0</v>
          </cell>
          <cell r="Q132">
            <v>0</v>
          </cell>
          <cell r="R132">
            <v>0</v>
          </cell>
          <cell r="S132">
            <v>0</v>
          </cell>
          <cell r="T132">
            <v>-535.77507500000002</v>
          </cell>
          <cell r="U132">
            <v>0</v>
          </cell>
          <cell r="V132">
            <v>0</v>
          </cell>
          <cell r="W132">
            <v>0</v>
          </cell>
          <cell r="X132">
            <v>0</v>
          </cell>
          <cell r="Y132">
            <v>12.817021358139133</v>
          </cell>
          <cell r="Z132">
            <v>328.02350000000001</v>
          </cell>
          <cell r="AA132">
            <v>-194.93455364186082</v>
          </cell>
          <cell r="AB132">
            <v>-0.29019882057363749</v>
          </cell>
          <cell r="AC132" t="str">
            <v xml:space="preserve"> </v>
          </cell>
          <cell r="AD132">
            <v>-0.29019882057363749</v>
          </cell>
          <cell r="AP132">
            <v>0</v>
          </cell>
          <cell r="AQ132">
            <v>0</v>
          </cell>
          <cell r="AR132">
            <v>0</v>
          </cell>
          <cell r="AS132">
            <v>0</v>
          </cell>
          <cell r="AT132">
            <v>0</v>
          </cell>
          <cell r="AU132">
            <v>-535.77507500000002</v>
          </cell>
          <cell r="AV132">
            <v>0</v>
          </cell>
          <cell r="AW132">
            <v>0</v>
          </cell>
          <cell r="AX132">
            <v>0</v>
          </cell>
          <cell r="AY132">
            <v>0</v>
          </cell>
          <cell r="AZ132">
            <v>0</v>
          </cell>
          <cell r="BA132">
            <v>0</v>
          </cell>
          <cell r="BB132">
            <v>0</v>
          </cell>
          <cell r="BC132">
            <v>-535.77507500000002</v>
          </cell>
          <cell r="BD132">
            <v>-535.77507500000002</v>
          </cell>
          <cell r="BE132">
            <v>-535.77507500000002</v>
          </cell>
          <cell r="BF132">
            <v>-535.77507500000002</v>
          </cell>
          <cell r="BG132">
            <v>-535.77507500000002</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-535.77507500000002</v>
          </cell>
          <cell r="BV132">
            <v>-535.77507500000002</v>
          </cell>
          <cell r="BW132">
            <v>-535.77507500000002</v>
          </cell>
          <cell r="BX132">
            <v>-535.77507500000002</v>
          </cell>
          <cell r="BY132">
            <v>-535.77507500000002</v>
          </cell>
          <cell r="CC132">
            <v>0</v>
          </cell>
          <cell r="CD132">
            <v>0</v>
          </cell>
          <cell r="CE132">
            <v>0</v>
          </cell>
          <cell r="CF132" t="str">
            <v xml:space="preserve">n.a. </v>
          </cell>
        </row>
        <row r="133">
          <cell r="L133">
            <v>94.8</v>
          </cell>
          <cell r="M133">
            <v>-105</v>
          </cell>
          <cell r="N133">
            <v>-10.200000000000003</v>
          </cell>
          <cell r="Q133">
            <v>595.94749245600042</v>
          </cell>
          <cell r="R133">
            <v>-251.27533483599836</v>
          </cell>
          <cell r="S133">
            <v>-10.254984196850273</v>
          </cell>
          <cell r="T133">
            <v>-286.97066170500148</v>
          </cell>
          <cell r="U133">
            <v>-1.2077301720019022</v>
          </cell>
          <cell r="V133">
            <v>-660.1746036530003</v>
          </cell>
          <cell r="W133">
            <v>482.81655199699526</v>
          </cell>
          <cell r="X133">
            <v>-611.9553765628807</v>
          </cell>
          <cell r="Y133">
            <v>405.64961087700249</v>
          </cell>
          <cell r="Z133">
            <v>998.17860344000019</v>
          </cell>
          <cell r="AA133">
            <v>-216.77900611873474</v>
          </cell>
          <cell r="AB133">
            <v>8.8091092508424063E-2</v>
          </cell>
          <cell r="AC133">
            <v>-9.7569248031482342E-2</v>
          </cell>
          <cell r="AD133">
            <v>-9.4781555230582879E-3</v>
          </cell>
          <cell r="AE133">
            <v>-30</v>
          </cell>
          <cell r="AF133">
            <v>0</v>
          </cell>
          <cell r="AG133">
            <v>0</v>
          </cell>
          <cell r="AH133">
            <v>0</v>
          </cell>
          <cell r="AI133">
            <v>0</v>
          </cell>
          <cell r="AJ133">
            <v>0</v>
          </cell>
          <cell r="AK133">
            <v>0</v>
          </cell>
          <cell r="AL133">
            <v>0</v>
          </cell>
          <cell r="AM133">
            <v>0</v>
          </cell>
          <cell r="AN133">
            <v>0</v>
          </cell>
          <cell r="AO133">
            <v>0</v>
          </cell>
          <cell r="AP133">
            <v>-423.47924342399983</v>
          </cell>
          <cell r="AQ133">
            <v>-424.05333033900024</v>
          </cell>
          <cell r="AR133">
            <v>595.94749245600042</v>
          </cell>
          <cell r="AS133">
            <v>-251.27533483599836</v>
          </cell>
          <cell r="AT133">
            <v>-10.254984196850273</v>
          </cell>
          <cell r="AU133">
            <v>-286.97066170500148</v>
          </cell>
          <cell r="AV133">
            <v>-1.2077301720019022</v>
          </cell>
          <cell r="AW133">
            <v>-660.1746036530003</v>
          </cell>
          <cell r="AX133">
            <v>482.81655199699526</v>
          </cell>
          <cell r="AY133">
            <v>-877.53257376300007</v>
          </cell>
          <cell r="AZ133">
            <v>-281.58508130699965</v>
          </cell>
          <cell r="BA133">
            <v>-532.86041614299802</v>
          </cell>
          <cell r="BB133">
            <v>-543.11540033984829</v>
          </cell>
          <cell r="BC133">
            <v>-830.08606204484977</v>
          </cell>
          <cell r="BD133">
            <v>-831.29379221685167</v>
          </cell>
          <cell r="BE133">
            <v>-1491.468395869852</v>
          </cell>
          <cell r="BF133">
            <v>-1008.6518438728567</v>
          </cell>
          <cell r="BG133">
            <v>-1620.6072204357374</v>
          </cell>
          <cell r="BH133">
            <v>-30</v>
          </cell>
          <cell r="BI133">
            <v>-30</v>
          </cell>
          <cell r="BJ133">
            <v>-30</v>
          </cell>
          <cell r="BK133">
            <v>-30</v>
          </cell>
          <cell r="BL133">
            <v>-30</v>
          </cell>
          <cell r="BM133">
            <v>-30</v>
          </cell>
          <cell r="BN133">
            <v>-30</v>
          </cell>
          <cell r="BO133">
            <v>-30</v>
          </cell>
          <cell r="BP133">
            <v>-30</v>
          </cell>
          <cell r="BQ133">
            <v>-847.53257376300007</v>
          </cell>
          <cell r="BR133">
            <v>-251.58508130699965</v>
          </cell>
          <cell r="BS133">
            <v>-502.86041614299802</v>
          </cell>
          <cell r="BT133">
            <v>-513.11540033984829</v>
          </cell>
          <cell r="BU133">
            <v>-800.08606204484977</v>
          </cell>
          <cell r="BV133">
            <v>-801.29379221685167</v>
          </cell>
          <cell r="BW133">
            <v>-1461.468395869852</v>
          </cell>
          <cell r="BX133">
            <v>-978.65184387285672</v>
          </cell>
          <cell r="BY133">
            <v>-1590.6072204357374</v>
          </cell>
          <cell r="BZ133">
            <v>86.139874999999989</v>
          </cell>
          <cell r="CA133">
            <v>-2.8554246210000165</v>
          </cell>
          <cell r="CB133">
            <v>298.95542462100002</v>
          </cell>
          <cell r="CC133">
            <v>-281.58508130699965</v>
          </cell>
          <cell r="CD133">
            <v>382.23987499999998</v>
          </cell>
          <cell r="CE133">
            <v>-663.82495630699964</v>
          </cell>
          <cell r="CF133">
            <v>-173.66711317258557</v>
          </cell>
        </row>
        <row r="134">
          <cell r="G134" t="str">
            <v>Utilización Portafolio Tesoreria</v>
          </cell>
          <cell r="L134">
            <v>37</v>
          </cell>
          <cell r="N134">
            <v>37</v>
          </cell>
          <cell r="O134">
            <v>-423.47924342399983</v>
          </cell>
          <cell r="P134">
            <v>-424.05333033900024</v>
          </cell>
          <cell r="Q134">
            <v>595.94749245600042</v>
          </cell>
          <cell r="R134">
            <v>-251.27533483599836</v>
          </cell>
          <cell r="S134">
            <v>-10.254984196850273</v>
          </cell>
          <cell r="T134">
            <v>-286.97066170500148</v>
          </cell>
          <cell r="U134">
            <v>-1.2077301720019022</v>
          </cell>
          <cell r="V134">
            <v>-660.1746036530003</v>
          </cell>
          <cell r="W134">
            <v>482.81655199699526</v>
          </cell>
          <cell r="X134">
            <v>-611.9553765628807</v>
          </cell>
          <cell r="Y134">
            <v>405.64961087700249</v>
          </cell>
          <cell r="Z134">
            <v>998.17860344000019</v>
          </cell>
          <cell r="AA134">
            <v>-186.77900611873474</v>
          </cell>
          <cell r="AB134">
            <v>3.4381544544427114E-2</v>
          </cell>
          <cell r="AC134" t="str">
            <v xml:space="preserve"> </v>
          </cell>
          <cell r="AD134">
            <v>3.4381544544427114E-2</v>
          </cell>
          <cell r="AE134">
            <v>0</v>
          </cell>
          <cell r="AF134">
            <v>0</v>
          </cell>
          <cell r="AG134">
            <v>0</v>
          </cell>
          <cell r="AH134">
            <v>0</v>
          </cell>
          <cell r="AI134">
            <v>0</v>
          </cell>
          <cell r="AJ134">
            <v>0</v>
          </cell>
          <cell r="AK134">
            <v>0</v>
          </cell>
          <cell r="AL134">
            <v>0</v>
          </cell>
          <cell r="AM134">
            <v>0</v>
          </cell>
          <cell r="AN134">
            <v>0</v>
          </cell>
          <cell r="AO134">
            <v>0</v>
          </cell>
          <cell r="AP134">
            <v>-423.47924342399983</v>
          </cell>
          <cell r="AQ134">
            <v>-424.05333033900024</v>
          </cell>
          <cell r="AR134">
            <v>595.94749245600042</v>
          </cell>
          <cell r="AS134">
            <v>-251.27533483599836</v>
          </cell>
          <cell r="AT134">
            <v>-10.254984196850273</v>
          </cell>
          <cell r="AU134">
            <v>-286.97066170500148</v>
          </cell>
          <cell r="AV134">
            <v>-1.2077301720019022</v>
          </cell>
          <cell r="AW134">
            <v>-660.1746036530003</v>
          </cell>
          <cell r="AX134">
            <v>482.81655199699526</v>
          </cell>
          <cell r="AY134">
            <v>-847.53257376300007</v>
          </cell>
          <cell r="AZ134">
            <v>-251.58508130699965</v>
          </cell>
          <cell r="BA134">
            <v>-502.86041614299802</v>
          </cell>
          <cell r="BB134">
            <v>-513.11540033984829</v>
          </cell>
          <cell r="BC134">
            <v>-800.08606204484977</v>
          </cell>
          <cell r="BD134">
            <v>-801.29379221685167</v>
          </cell>
          <cell r="BE134">
            <v>-1461.468395869852</v>
          </cell>
          <cell r="BF134">
            <v>-978.65184387285672</v>
          </cell>
          <cell r="BG134">
            <v>-1590.6072204357374</v>
          </cell>
          <cell r="BH134">
            <v>0</v>
          </cell>
          <cell r="BI134">
            <v>0</v>
          </cell>
          <cell r="BJ134">
            <v>0</v>
          </cell>
          <cell r="BK134">
            <v>0</v>
          </cell>
          <cell r="BL134">
            <v>0</v>
          </cell>
          <cell r="BM134">
            <v>0</v>
          </cell>
          <cell r="BN134">
            <v>0</v>
          </cell>
          <cell r="BO134">
            <v>0</v>
          </cell>
          <cell r="BP134">
            <v>0</v>
          </cell>
          <cell r="BQ134">
            <v>-847.53257376300007</v>
          </cell>
          <cell r="BR134">
            <v>-251.58508130699965</v>
          </cell>
          <cell r="BS134">
            <v>-502.86041614299802</v>
          </cell>
          <cell r="BT134">
            <v>-513.11540033984829</v>
          </cell>
          <cell r="BU134">
            <v>-800.08606204484977</v>
          </cell>
          <cell r="BV134">
            <v>-801.29379221685167</v>
          </cell>
          <cell r="BW134">
            <v>-1461.468395869852</v>
          </cell>
          <cell r="BX134">
            <v>-978.65184387285672</v>
          </cell>
          <cell r="BY134">
            <v>-1590.6072204357374</v>
          </cell>
          <cell r="BZ134">
            <v>86.139874999999989</v>
          </cell>
          <cell r="CA134">
            <v>-2.8554246210000165</v>
          </cell>
          <cell r="CB134">
            <v>298.95542462100002</v>
          </cell>
          <cell r="CC134">
            <v>-251.58508130699965</v>
          </cell>
          <cell r="CD134">
            <v>382.23987499999998</v>
          </cell>
          <cell r="CE134">
            <v>-633.82495630699964</v>
          </cell>
          <cell r="CF134">
            <v>-165.81863844189456</v>
          </cell>
          <cell r="CK134">
            <v>100</v>
          </cell>
          <cell r="CL134">
            <v>-100</v>
          </cell>
          <cell r="CM134">
            <v>-200</v>
          </cell>
        </row>
        <row r="135">
          <cell r="G135" t="str">
            <v>Utilización Cartera FSA</v>
          </cell>
          <cell r="M135">
            <v>-105</v>
          </cell>
          <cell r="N135">
            <v>-105</v>
          </cell>
          <cell r="O135">
            <v>-30</v>
          </cell>
          <cell r="P135">
            <v>0</v>
          </cell>
          <cell r="Q135">
            <v>0</v>
          </cell>
          <cell r="R135">
            <v>0</v>
          </cell>
          <cell r="S135">
            <v>0</v>
          </cell>
          <cell r="T135">
            <v>0</v>
          </cell>
          <cell r="U135">
            <v>0</v>
          </cell>
          <cell r="V135">
            <v>0</v>
          </cell>
          <cell r="W135">
            <v>0</v>
          </cell>
          <cell r="X135">
            <v>0</v>
          </cell>
          <cell r="Y135">
            <v>0</v>
          </cell>
          <cell r="Z135">
            <v>0</v>
          </cell>
          <cell r="AA135">
            <v>-30</v>
          </cell>
          <cell r="AB135" t="str">
            <v xml:space="preserve"> </v>
          </cell>
          <cell r="AC135">
            <v>-9.7569248031482342E-2</v>
          </cell>
          <cell r="AD135">
            <v>-9.7569248031482342E-2</v>
          </cell>
          <cell r="AE135">
            <v>-30</v>
          </cell>
          <cell r="AP135">
            <v>0</v>
          </cell>
          <cell r="AQ135">
            <v>0</v>
          </cell>
          <cell r="AR135">
            <v>0</v>
          </cell>
          <cell r="AS135">
            <v>0</v>
          </cell>
          <cell r="AT135">
            <v>0</v>
          </cell>
          <cell r="AU135">
            <v>0</v>
          </cell>
          <cell r="AV135">
            <v>0</v>
          </cell>
          <cell r="AW135">
            <v>0</v>
          </cell>
          <cell r="AX135">
            <v>0</v>
          </cell>
          <cell r="AY135">
            <v>-30</v>
          </cell>
          <cell r="AZ135">
            <v>-30</v>
          </cell>
          <cell r="BA135">
            <v>-30</v>
          </cell>
          <cell r="BB135">
            <v>-30</v>
          </cell>
          <cell r="BC135">
            <v>-30</v>
          </cell>
          <cell r="BD135">
            <v>-30</v>
          </cell>
          <cell r="BE135">
            <v>-30</v>
          </cell>
          <cell r="BF135">
            <v>-30</v>
          </cell>
          <cell r="BG135">
            <v>-30</v>
          </cell>
          <cell r="BH135">
            <v>-30</v>
          </cell>
          <cell r="BI135">
            <v>-30</v>
          </cell>
          <cell r="BJ135">
            <v>-30</v>
          </cell>
          <cell r="BK135">
            <v>-30</v>
          </cell>
          <cell r="BL135">
            <v>-30</v>
          </cell>
          <cell r="BM135">
            <v>-30</v>
          </cell>
          <cell r="BN135">
            <v>-30</v>
          </cell>
          <cell r="BO135">
            <v>-30</v>
          </cell>
          <cell r="BP135">
            <v>-30</v>
          </cell>
          <cell r="BR135">
            <v>0</v>
          </cell>
          <cell r="BW135">
            <v>0</v>
          </cell>
          <cell r="BX135">
            <v>0</v>
          </cell>
          <cell r="BY135">
            <v>0</v>
          </cell>
          <cell r="CC135">
            <v>-30</v>
          </cell>
          <cell r="CD135">
            <v>0</v>
          </cell>
          <cell r="CE135">
            <v>-30</v>
          </cell>
          <cell r="CF135" t="str">
            <v xml:space="preserve">n.a. </v>
          </cell>
        </row>
        <row r="136">
          <cell r="Q136">
            <v>113.60904076154917</v>
          </cell>
          <cell r="R136">
            <v>-30.31941150553935</v>
          </cell>
          <cell r="S136">
            <v>47.558428417285803</v>
          </cell>
          <cell r="T136">
            <v>-21.640834195668504</v>
          </cell>
          <cell r="U136">
            <v>2.8244104159981589</v>
          </cell>
          <cell r="V136">
            <v>-57.23175594150689</v>
          </cell>
          <cell r="W136">
            <v>31.669447855394424</v>
          </cell>
          <cell r="X136">
            <v>5.1598940377396048</v>
          </cell>
          <cell r="Y136">
            <v>-29.310037596407653</v>
          </cell>
          <cell r="Z136">
            <v>-961.60703299351542</v>
          </cell>
          <cell r="AA136">
            <v>-1106.553734344036</v>
          </cell>
          <cell r="AE136">
            <v>-210.15052579043538</v>
          </cell>
          <cell r="AF136">
            <v>-1151.2558269251037</v>
          </cell>
          <cell r="AG136">
            <v>1039.6382495434837</v>
          </cell>
          <cell r="AH136">
            <v>-61.374269149178588</v>
          </cell>
          <cell r="AI136">
            <v>451.23160132242594</v>
          </cell>
          <cell r="AJ136">
            <v>-273.17633927222118</v>
          </cell>
          <cell r="AK136">
            <v>-309.61031192671675</v>
          </cell>
          <cell r="AL136">
            <v>44.178295141698243</v>
          </cell>
          <cell r="AM136">
            <v>771.34997909165463</v>
          </cell>
          <cell r="AN136">
            <v>-209.11460288629979</v>
          </cell>
          <cell r="AO136">
            <v>216.59155491452424</v>
          </cell>
          <cell r="AP136">
            <v>115.52501771650657</v>
          </cell>
          <cell r="AQ136">
            <v>1038.6154513996673</v>
          </cell>
          <cell r="AR136">
            <v>-926.02920878193447</v>
          </cell>
          <cell r="AS136">
            <v>31.054857643639238</v>
          </cell>
          <cell r="AT136">
            <v>-403.67317290514012</v>
          </cell>
          <cell r="AU136">
            <v>251.53550507655268</v>
          </cell>
          <cell r="AV136">
            <v>312.43472234271491</v>
          </cell>
          <cell r="AW136">
            <v>-101.41005108320513</v>
          </cell>
          <cell r="AX136">
            <v>-739.68053123626021</v>
          </cell>
          <cell r="AZ136">
            <v>-93.656842837816058</v>
          </cell>
          <cell r="BA136">
            <v>-123.97625434335541</v>
          </cell>
          <cell r="BB136">
            <v>-76.417825926069611</v>
          </cell>
          <cell r="BC136">
            <v>-98.058660121738114</v>
          </cell>
          <cell r="BD136">
            <v>-95.234249705739956</v>
          </cell>
          <cell r="BE136">
            <v>-152.46600564724685</v>
          </cell>
          <cell r="BF136">
            <v>-120.79655779185242</v>
          </cell>
          <cell r="BG136">
            <v>-115.63666375411282</v>
          </cell>
          <cell r="BI136">
            <v>-321.76810317205536</v>
          </cell>
          <cell r="BJ136">
            <v>-383.14237232123395</v>
          </cell>
          <cell r="BK136">
            <v>68.089229001191995</v>
          </cell>
          <cell r="BL136">
            <v>-205.08711027102919</v>
          </cell>
          <cell r="BM136">
            <v>-514.69742219774594</v>
          </cell>
          <cell r="BN136">
            <v>-470.51912705604769</v>
          </cell>
          <cell r="BO136">
            <v>300.83085203560694</v>
          </cell>
          <cell r="BP136">
            <v>91.716249149307146</v>
          </cell>
          <cell r="BR136">
            <v>228.11126033423932</v>
          </cell>
          <cell r="BS136">
            <v>259.16611797787857</v>
          </cell>
          <cell r="BT136">
            <v>-144.50705492726161</v>
          </cell>
          <cell r="BU136">
            <v>107.02845014929107</v>
          </cell>
          <cell r="BV136">
            <v>419.46317249200598</v>
          </cell>
          <cell r="BW136">
            <v>318.05312140880085</v>
          </cell>
          <cell r="BX136">
            <v>-421.62740982745936</v>
          </cell>
          <cell r="BY136">
            <v>-207.35291290341996</v>
          </cell>
        </row>
        <row r="138">
          <cell r="L138" t="e">
            <v>#REF!</v>
          </cell>
          <cell r="M138" t="e">
            <v>#REF!</v>
          </cell>
          <cell r="N138" t="e">
            <v>#REF!</v>
          </cell>
          <cell r="Q138">
            <v>-0.79000766994919547</v>
          </cell>
          <cell r="R138">
            <v>-0.43049320683379838</v>
          </cell>
          <cell r="S138">
            <v>-0.48403066273858475</v>
          </cell>
          <cell r="T138">
            <v>-3.8852950773584048E-2</v>
          </cell>
          <cell r="U138">
            <v>-0.3206496208671315</v>
          </cell>
          <cell r="V138">
            <v>9.562612705269638E-2</v>
          </cell>
          <cell r="W138">
            <v>-0.65205444179038829</v>
          </cell>
          <cell r="X138">
            <v>-5.8027305690301609E-2</v>
          </cell>
          <cell r="Y138">
            <v>-0.48998102346839589</v>
          </cell>
          <cell r="Z138">
            <v>-0.56185284450601147</v>
          </cell>
          <cell r="AA138">
            <v>-4.2729845599122473</v>
          </cell>
          <cell r="AE138">
            <v>-0.53521054154452552</v>
          </cell>
          <cell r="AF138">
            <v>2.7754264239313552E-2</v>
          </cell>
          <cell r="AG138">
            <v>-1.1456093074019198</v>
          </cell>
          <cell r="AH138">
            <v>-0.35615567751754668</v>
          </cell>
          <cell r="AI138">
            <v>-0.52217327172586681</v>
          </cell>
          <cell r="AJ138">
            <v>-9.847940856806757E-2</v>
          </cell>
          <cell r="AK138">
            <v>-0.34687602043023491</v>
          </cell>
          <cell r="AL138">
            <v>-1.9635869476435593E-2</v>
          </cell>
          <cell r="AM138">
            <v>-0.67223226203119335</v>
          </cell>
          <cell r="AN138">
            <v>-8.2522905259526158E-2</v>
          </cell>
          <cell r="AO138">
            <v>-0.51089136392136736</v>
          </cell>
          <cell r="AP138">
            <v>2.5497384360563369E-2</v>
          </cell>
          <cell r="AQ138">
            <v>-6.0702067402903279E-2</v>
          </cell>
          <cell r="AR138">
            <v>0.35560163745272433</v>
          </cell>
          <cell r="AS138">
            <v>-7.4337529316251705E-2</v>
          </cell>
          <cell r="AT138">
            <v>3.8142608987282056E-2</v>
          </cell>
          <cell r="AU138">
            <v>5.9626457794483521E-2</v>
          </cell>
          <cell r="AV138">
            <v>-2.6226399563103409E-2</v>
          </cell>
          <cell r="AW138">
            <v>-0.11526199652913197</v>
          </cell>
          <cell r="AX138">
            <v>2.0177820240805056E-2</v>
          </cell>
          <cell r="AY138">
            <v>-0.55180097298288122</v>
          </cell>
          <cell r="AZ138">
            <v>-1.3492105135737171</v>
          </cell>
          <cell r="BA138">
            <v>-1.7829788804630282</v>
          </cell>
          <cell r="BB138">
            <v>-2.2703017157357848</v>
          </cell>
          <cell r="BC138">
            <v>-2.3135609162143322</v>
          </cell>
          <cell r="BD138">
            <v>-2.6367398101647255</v>
          </cell>
          <cell r="BE138">
            <v>-2.5440057309838138</v>
          </cell>
          <cell r="BF138">
            <v>-3.2038829918709091</v>
          </cell>
          <cell r="BG138">
            <v>-3.2619102975612089</v>
          </cell>
          <cell r="BH138">
            <v>-0.56135062059688057</v>
          </cell>
          <cell r="BI138">
            <v>-1.6530655847071318</v>
          </cell>
          <cell r="BJ138">
            <v>-2.0092212622246777</v>
          </cell>
          <cell r="BK138">
            <v>-2.5313945339505444</v>
          </cell>
          <cell r="BL138">
            <v>-2.629873942518612</v>
          </cell>
          <cell r="BM138">
            <v>-2.9767499629488472</v>
          </cell>
          <cell r="BN138">
            <v>-2.9963858324252834</v>
          </cell>
          <cell r="BO138">
            <v>-3.6686180944564768</v>
          </cell>
          <cell r="BP138">
            <v>-3.7511409997160028</v>
          </cell>
          <cell r="BQ138">
            <v>9.5496476139996216E-3</v>
          </cell>
          <cell r="BR138">
            <v>0.30385507113341426</v>
          </cell>
          <cell r="BS138">
            <v>0.2262423817616501</v>
          </cell>
          <cell r="BT138">
            <v>0.26109281821475877</v>
          </cell>
          <cell r="BU138">
            <v>0.31631302630427965</v>
          </cell>
          <cell r="BV138">
            <v>0.34001015278412228</v>
          </cell>
          <cell r="BW138">
            <v>0.45238010144146967</v>
          </cell>
          <cell r="BX138">
            <v>0.46473510258556772</v>
          </cell>
          <cell r="BY138">
            <v>0.48923070215479392</v>
          </cell>
          <cell r="BZ138">
            <v>-0.39553762640049328</v>
          </cell>
          <cell r="CA138">
            <v>-4.0176828879510539E-2</v>
          </cell>
          <cell r="CB138">
            <v>-0.71847181882567046</v>
          </cell>
          <cell r="CC138">
            <v>-1.3492105135737171</v>
          </cell>
          <cell r="CD138">
            <v>-1.1541862741056743</v>
          </cell>
          <cell r="CE138">
            <v>-0.19502423946804281</v>
          </cell>
        </row>
        <row r="139">
          <cell r="L139" t="e">
            <v>#REF!</v>
          </cell>
          <cell r="M139" t="e">
            <v>#REF!</v>
          </cell>
          <cell r="N139" t="e">
            <v>#REF!</v>
          </cell>
          <cell r="Q139">
            <v>-0.78861382354874565</v>
          </cell>
          <cell r="R139">
            <v>-0.428913514246622</v>
          </cell>
          <cell r="S139">
            <v>-0.48403066273858475</v>
          </cell>
          <cell r="T139">
            <v>0.45521913663916991</v>
          </cell>
          <cell r="U139">
            <v>-0.32058710341698765</v>
          </cell>
          <cell r="V139">
            <v>9.562612705269638E-2</v>
          </cell>
          <cell r="W139">
            <v>-0.65205444179038829</v>
          </cell>
          <cell r="X139">
            <v>-5.8027305690301609E-2</v>
          </cell>
          <cell r="Y139">
            <v>-0.48998102346839589</v>
          </cell>
          <cell r="Z139">
            <v>-0.56185284450601147</v>
          </cell>
          <cell r="AA139">
            <v>-3.623055930701176</v>
          </cell>
          <cell r="AE139">
            <v>-0.53521054154452552</v>
          </cell>
          <cell r="AF139">
            <v>0.17802058312874625</v>
          </cell>
          <cell r="AG139">
            <v>-1.1456093074019198</v>
          </cell>
          <cell r="AH139">
            <v>-0.35615567751754668</v>
          </cell>
          <cell r="AI139">
            <v>-0.52217327172586681</v>
          </cell>
          <cell r="AJ139">
            <v>-9.847940856806757E-2</v>
          </cell>
          <cell r="AK139">
            <v>0.15026252906350845</v>
          </cell>
          <cell r="AL139">
            <v>-1.9635869476435593E-2</v>
          </cell>
          <cell r="AM139">
            <v>-0.67223226203119335</v>
          </cell>
          <cell r="AN139">
            <v>-8.2522905259526158E-2</v>
          </cell>
          <cell r="AO139">
            <v>-0.51089136392136736</v>
          </cell>
          <cell r="AP139">
            <v>2.5497384360563369E-2</v>
          </cell>
          <cell r="AQ139">
            <v>-5.8147900931788565E-2</v>
          </cell>
          <cell r="AR139">
            <v>0.35699548385317414</v>
          </cell>
          <cell r="AS139">
            <v>-7.275783672907532E-2</v>
          </cell>
          <cell r="AT139">
            <v>3.8142608987282056E-2</v>
          </cell>
          <cell r="AU139">
            <v>0.55369854520723749</v>
          </cell>
          <cell r="AV139">
            <v>0.47084963248049611</v>
          </cell>
          <cell r="AW139">
            <v>-0.11526199652913197</v>
          </cell>
          <cell r="AX139">
            <v>2.0177820240805056E-2</v>
          </cell>
          <cell r="AY139">
            <v>-0.39898048762233385</v>
          </cell>
          <cell r="AZ139">
            <v>-1.1949961818127197</v>
          </cell>
          <cell r="BA139">
            <v>-1.6271848561148543</v>
          </cell>
          <cell r="BB139">
            <v>-2.1145076913876113</v>
          </cell>
          <cell r="BC139">
            <v>-1.6636948044534048</v>
          </cell>
          <cell r="BD139">
            <v>-1.9868111809536542</v>
          </cell>
          <cell r="BE139">
            <v>-1.8940771017727429</v>
          </cell>
          <cell r="BF139">
            <v>-2.5539543626598382</v>
          </cell>
          <cell r="BG139">
            <v>-2.6119816683501371</v>
          </cell>
          <cell r="BH139">
            <v>-0.41108430170744792</v>
          </cell>
          <cell r="BI139">
            <v>-1.5027992658176992</v>
          </cell>
          <cell r="BJ139">
            <v>-1.8589549433352448</v>
          </cell>
          <cell r="BK139">
            <v>-2.3811282150611115</v>
          </cell>
          <cell r="BL139">
            <v>-2.4796076236291791</v>
          </cell>
          <cell r="BM139">
            <v>-2.3293450945656708</v>
          </cell>
          <cell r="BN139">
            <v>-2.3489809640421075</v>
          </cell>
          <cell r="BO139">
            <v>-3.0212132260733009</v>
          </cell>
          <cell r="BP139">
            <v>-3.1037361313328269</v>
          </cell>
          <cell r="BQ139">
            <v>1.2103814085114352E-2</v>
          </cell>
          <cell r="BR139">
            <v>0.30780308400497874</v>
          </cell>
          <cell r="BS139">
            <v>0.23177008722039097</v>
          </cell>
          <cell r="BT139">
            <v>0.26662052367349964</v>
          </cell>
          <cell r="BU139">
            <v>0.81591281917577452</v>
          </cell>
          <cell r="BV139">
            <v>0.34253391361201752</v>
          </cell>
          <cell r="BW139">
            <v>0.45490386226936463</v>
          </cell>
          <cell r="BX139">
            <v>0.46725886341346268</v>
          </cell>
          <cell r="BY139">
            <v>0.49175446298268977</v>
          </cell>
          <cell r="BZ139">
            <v>-0.39553762640049328</v>
          </cell>
          <cell r="CA139">
            <v>-4.0176828879510539E-2</v>
          </cell>
          <cell r="CB139">
            <v>-0.71847181882567046</v>
          </cell>
          <cell r="CC139">
            <v>-1.1949961818127197</v>
          </cell>
          <cell r="CD139">
            <v>-1.1541862741056743</v>
          </cell>
          <cell r="CE139">
            <v>-4.0809907707045401E-2</v>
          </cell>
        </row>
        <row r="140">
          <cell r="AP140">
            <v>0</v>
          </cell>
          <cell r="AQ140">
            <v>0</v>
          </cell>
          <cell r="AR140">
            <v>0</v>
          </cell>
          <cell r="AS140">
            <v>0</v>
          </cell>
          <cell r="AT140">
            <v>0</v>
          </cell>
        </row>
        <row r="141">
          <cell r="N141">
            <v>35781.130642476855</v>
          </cell>
          <cell r="AP141">
            <v>0</v>
          </cell>
          <cell r="AQ141">
            <v>0</v>
          </cell>
          <cell r="AR141">
            <v>0</v>
          </cell>
          <cell r="AS141">
            <v>0</v>
          </cell>
          <cell r="AT141">
            <v>0</v>
          </cell>
        </row>
        <row r="142">
          <cell r="L142" t="e">
            <v>#REF!</v>
          </cell>
          <cell r="M142" t="e">
            <v>#REF!</v>
          </cell>
          <cell r="N142" t="e">
            <v>#REF!</v>
          </cell>
          <cell r="Q142">
            <v>76.535133318163403</v>
          </cell>
          <cell r="R142">
            <v>97.942742984624218</v>
          </cell>
          <cell r="S142">
            <v>53.422788509173181</v>
          </cell>
          <cell r="T142">
            <v>71.912813169509292</v>
          </cell>
          <cell r="U142">
            <v>70.55560521390862</v>
          </cell>
          <cell r="V142">
            <v>127.1873279736335</v>
          </cell>
          <cell r="W142">
            <v>94.59926169735175</v>
          </cell>
          <cell r="X142">
            <v>47.588840544149178</v>
          </cell>
          <cell r="Y142">
            <v>82.058772178296437</v>
          </cell>
          <cell r="Z142">
            <v>961.60703299351542</v>
          </cell>
          <cell r="AA142">
            <v>1106.5537343440355</v>
          </cell>
          <cell r="AE142">
            <v>253.7</v>
          </cell>
          <cell r="AF142">
            <v>1258.9000000000001</v>
          </cell>
          <cell r="AG142">
            <v>307.5</v>
          </cell>
          <cell r="AH142">
            <v>628.6</v>
          </cell>
          <cell r="AI142">
            <v>373.7</v>
          </cell>
          <cell r="AJ142">
            <v>374.7</v>
          </cell>
          <cell r="AP142">
            <v>-16.309425259404492</v>
          </cell>
          <cell r="AR142">
            <v>-230.96486668183661</v>
          </cell>
          <cell r="AS142">
            <v>-530.65725701537576</v>
          </cell>
          <cell r="AT142">
            <v>-320.2772114908268</v>
          </cell>
          <cell r="AY142">
            <v>197.42977902674491</v>
          </cell>
          <cell r="AZ142">
            <v>75.855150407826528</v>
          </cell>
          <cell r="BA142">
            <v>102.64996976197506</v>
          </cell>
          <cell r="BB142">
            <v>51.548641065530546</v>
          </cell>
          <cell r="BH142">
            <v>1303.4074836067064</v>
          </cell>
          <cell r="BI142">
            <v>321.76810317205559</v>
          </cell>
          <cell r="BJ142">
            <v>383.14237232123514</v>
          </cell>
          <cell r="BK142">
            <v>-68.089229001190233</v>
          </cell>
          <cell r="BZ142" t="e">
            <v>#REF!</v>
          </cell>
          <cell r="CA142" t="e">
            <v>#REF!</v>
          </cell>
          <cell r="CB142" t="e">
            <v>#REF!</v>
          </cell>
          <cell r="CC142">
            <v>75.855150407826528</v>
          </cell>
          <cell r="CD142" t="e">
            <v>#REF!</v>
          </cell>
        </row>
        <row r="143">
          <cell r="L143">
            <v>82.168000000000006</v>
          </cell>
          <cell r="N143">
            <v>82.168000000000006</v>
          </cell>
          <cell r="Q143">
            <v>152.01283043028573</v>
          </cell>
          <cell r="R143">
            <v>34.773126812437603</v>
          </cell>
          <cell r="S143">
            <v>66.4884524018901</v>
          </cell>
          <cell r="T143">
            <v>19.435201437592379</v>
          </cell>
          <cell r="U143">
            <v>33.044557190524358</v>
          </cell>
          <cell r="V143">
            <v>41.019891418236647</v>
          </cell>
          <cell r="W143">
            <v>42.606146909500019</v>
          </cell>
          <cell r="X143">
            <v>0</v>
          </cell>
          <cell r="Y143">
            <v>0</v>
          </cell>
          <cell r="AB143">
            <v>7.6353047354769915E-2</v>
          </cell>
          <cell r="AC143" t="str">
            <v xml:space="preserve"> </v>
          </cell>
          <cell r="AD143">
            <v>7.6353047354769915E-2</v>
          </cell>
          <cell r="AE143">
            <v>80.968000000000018</v>
          </cell>
          <cell r="AF143">
            <v>226.39999999999998</v>
          </cell>
          <cell r="AG143">
            <v>643.80000000000007</v>
          </cell>
          <cell r="AH143">
            <v>268.2</v>
          </cell>
          <cell r="AI143">
            <v>165.3</v>
          </cell>
          <cell r="AJ143">
            <v>164.3</v>
          </cell>
          <cell r="AP143">
            <v>1.1970666666666574</v>
          </cell>
          <cell r="AR143">
            <v>-491.78716956971437</v>
          </cell>
          <cell r="AS143">
            <v>-233.42687318756239</v>
          </cell>
          <cell r="AT143">
            <v>-98.811547598109911</v>
          </cell>
          <cell r="AY143">
            <v>-72.329566940000092</v>
          </cell>
          <cell r="AZ143">
            <v>46.319894589999898</v>
          </cell>
          <cell r="BA143">
            <v>25.815792559999913</v>
          </cell>
          <cell r="BH143">
            <v>-545.96420000000012</v>
          </cell>
          <cell r="BI143">
            <v>-168.72200000000001</v>
          </cell>
          <cell r="BJ143">
            <v>-391.11059999999998</v>
          </cell>
          <cell r="BK143">
            <v>78.130235950914539</v>
          </cell>
          <cell r="BQ143">
            <v>473.63463306000006</v>
          </cell>
          <cell r="BR143">
            <v>215.04189458999991</v>
          </cell>
          <cell r="BS143">
            <v>416.9263925599999</v>
          </cell>
          <cell r="BZ143">
            <v>38.049000000000007</v>
          </cell>
          <cell r="CA143">
            <v>40.092517940000093</v>
          </cell>
          <cell r="CB143">
            <v>60.301548543399676</v>
          </cell>
          <cell r="CC143">
            <v>46.319894589999898</v>
          </cell>
          <cell r="CD143">
            <v>-35.185500000000047</v>
          </cell>
          <cell r="CE143">
            <v>81.505394589999952</v>
          </cell>
          <cell r="CF143">
            <v>231.64483832828816</v>
          </cell>
        </row>
        <row r="144">
          <cell r="L144">
            <v>57.8</v>
          </cell>
          <cell r="N144">
            <v>57.8</v>
          </cell>
          <cell r="Q144">
            <v>38.131343649426853</v>
          </cell>
          <cell r="R144">
            <v>32.850204666647272</v>
          </cell>
          <cell r="S144">
            <v>34.492764524568877</v>
          </cell>
          <cell r="T144">
            <v>30.836777536248412</v>
          </cell>
          <cell r="U144">
            <v>40.335458439382421</v>
          </cell>
          <cell r="V144">
            <v>28.935680613889957</v>
          </cell>
          <cell r="W144">
            <v>83.662562643246162</v>
          </cell>
          <cell r="X144">
            <v>52.748734581888783</v>
          </cell>
          <cell r="Y144">
            <v>52.748734581888783</v>
          </cell>
          <cell r="AA144">
            <v>512.93305881892422</v>
          </cell>
          <cell r="AB144">
            <v>5.3709547963996948E-2</v>
          </cell>
          <cell r="AC144" t="str">
            <v xml:space="preserve"> </v>
          </cell>
          <cell r="AD144">
            <v>5.3709547963996948E-2</v>
          </cell>
          <cell r="AE144">
            <v>60.6</v>
          </cell>
          <cell r="AF144">
            <v>50.8</v>
          </cell>
          <cell r="AG144">
            <v>638.6</v>
          </cell>
          <cell r="AH144">
            <v>62.8</v>
          </cell>
          <cell r="AI144">
            <v>165.7</v>
          </cell>
          <cell r="AJ144">
            <v>166.7</v>
          </cell>
          <cell r="AP144">
            <v>0</v>
          </cell>
          <cell r="AQ144">
            <v>6.790797581736669</v>
          </cell>
          <cell r="AR144">
            <v>-600.46865635057316</v>
          </cell>
          <cell r="AS144">
            <v>-29.949795333352725</v>
          </cell>
          <cell r="AT144">
            <v>-131.2072354754311</v>
          </cell>
          <cell r="AY144">
            <v>22.476616515600668</v>
          </cell>
          <cell r="AZ144">
            <v>30.407488795600713</v>
          </cell>
          <cell r="BA144">
            <v>-247.67332709439859</v>
          </cell>
          <cell r="BH144">
            <v>-571.36779999999999</v>
          </cell>
          <cell r="BI144">
            <v>2.7899999999999991</v>
          </cell>
          <cell r="BJ144">
            <v>-378.46139999999997</v>
          </cell>
          <cell r="BK144">
            <v>237.14163595091455</v>
          </cell>
          <cell r="BQ144">
            <v>593.84441651560064</v>
          </cell>
          <cell r="BR144">
            <v>27.617488795600714</v>
          </cell>
          <cell r="BS144">
            <v>130.78807290560138</v>
          </cell>
          <cell r="BZ144">
            <v>39</v>
          </cell>
          <cell r="CA144">
            <v>57.800574999999995</v>
          </cell>
          <cell r="CB144">
            <v>13.047924379000294</v>
          </cell>
          <cell r="CC144">
            <v>30.407488795600713</v>
          </cell>
          <cell r="CD144">
            <v>31.245587999999653</v>
          </cell>
          <cell r="CE144">
            <v>-0.83809920439894015</v>
          </cell>
          <cell r="CF144">
            <v>-2.6822961513764731</v>
          </cell>
        </row>
        <row r="145">
          <cell r="AP145">
            <v>0</v>
          </cell>
          <cell r="AQ145">
            <v>0</v>
          </cell>
          <cell r="AR145">
            <v>0</v>
          </cell>
          <cell r="AS145">
            <v>0</v>
          </cell>
          <cell r="AT145">
            <v>0</v>
          </cell>
        </row>
        <row r="146">
          <cell r="Q146">
            <v>66.711860024399471</v>
          </cell>
          <cell r="R146">
            <v>96.791493494399347</v>
          </cell>
          <cell r="S146">
            <v>27.433528871040053</v>
          </cell>
          <cell r="T146">
            <v>22.233528871040054</v>
          </cell>
          <cell r="U146">
            <v>16.033528871040055</v>
          </cell>
          <cell r="V146">
            <v>8.8335288710400555</v>
          </cell>
          <cell r="AP146">
            <v>86.35228332999958</v>
          </cell>
          <cell r="AQ146">
            <v>187.00347658439969</v>
          </cell>
          <cell r="AR146">
            <v>66.711860024399471</v>
          </cell>
          <cell r="AS146">
            <v>96.791493494399347</v>
          </cell>
          <cell r="AT146">
            <v>27.433528871040053</v>
          </cell>
        </row>
        <row r="147">
          <cell r="Q147">
            <v>9.8232732937639327</v>
          </cell>
          <cell r="R147">
            <v>1.1512494902248704</v>
          </cell>
          <cell r="S147">
            <v>25.989259638133127</v>
          </cell>
          <cell r="T147">
            <v>49.679284298469241</v>
          </cell>
          <cell r="U147">
            <v>54.522076342868566</v>
          </cell>
          <cell r="V147">
            <v>118.35379910259344</v>
          </cell>
          <cell r="AP147">
            <v>151.03829141059592</v>
          </cell>
          <cell r="AQ147">
            <v>16.211476176744696</v>
          </cell>
          <cell r="AR147">
            <v>9.8232732937639327</v>
          </cell>
          <cell r="AS147">
            <v>1.1512494902248704</v>
          </cell>
          <cell r="AT147">
            <v>25.989259638133127</v>
          </cell>
        </row>
        <row r="148">
          <cell r="AP148">
            <v>0</v>
          </cell>
          <cell r="AQ148">
            <v>0</v>
          </cell>
          <cell r="AR148">
            <v>0</v>
          </cell>
          <cell r="AS148">
            <v>0</v>
          </cell>
          <cell r="AT148">
            <v>0</v>
          </cell>
        </row>
        <row r="149">
          <cell r="AP149">
            <v>0</v>
          </cell>
          <cell r="AQ149">
            <v>0</v>
          </cell>
          <cell r="AR149">
            <v>0</v>
          </cell>
          <cell r="AS149">
            <v>0</v>
          </cell>
          <cell r="AT149">
            <v>0</v>
          </cell>
        </row>
        <row r="150">
          <cell r="L150">
            <v>1118.2606389705827</v>
          </cell>
          <cell r="Q150">
            <v>1062.0999999999999</v>
          </cell>
          <cell r="R150">
            <v>1060.5999999999999</v>
          </cell>
          <cell r="S150">
            <v>1075.2</v>
          </cell>
          <cell r="T150">
            <v>0</v>
          </cell>
          <cell r="U150">
            <v>0</v>
          </cell>
          <cell r="AP150">
            <v>1027.0999999999999</v>
          </cell>
          <cell r="AQ150">
            <v>1074.2</v>
          </cell>
          <cell r="AR150">
            <v>1062.0999999999999</v>
          </cell>
          <cell r="AS150">
            <v>1060.5999999999999</v>
          </cell>
          <cell r="AT150">
            <v>1075.2</v>
          </cell>
        </row>
        <row r="151">
          <cell r="L151" t="e">
            <v>#REF!</v>
          </cell>
          <cell r="AE151">
            <v>-23.5</v>
          </cell>
          <cell r="AF151">
            <v>-23.5</v>
          </cell>
          <cell r="AG151">
            <v>23.5</v>
          </cell>
          <cell r="AH151">
            <v>23.5</v>
          </cell>
          <cell r="AP151">
            <v>23.5</v>
          </cell>
          <cell r="AQ151">
            <v>23.5</v>
          </cell>
          <cell r="AR151">
            <v>-23.5</v>
          </cell>
          <cell r="AS151">
            <v>-23.5</v>
          </cell>
          <cell r="AT151">
            <v>0</v>
          </cell>
        </row>
        <row r="152">
          <cell r="Q152">
            <v>54.716666666666669</v>
          </cell>
          <cell r="R152">
            <v>54.716666666666669</v>
          </cell>
          <cell r="S152">
            <v>54.716666666666669</v>
          </cell>
          <cell r="T152">
            <v>54.716666666666669</v>
          </cell>
          <cell r="U152">
            <v>54.716666666666669</v>
          </cell>
          <cell r="V152">
            <v>54.716666666666669</v>
          </cell>
          <cell r="W152">
            <v>54.716666666666669</v>
          </cell>
          <cell r="X152">
            <v>54.716666666666669</v>
          </cell>
          <cell r="Y152">
            <v>54.716666666666669</v>
          </cell>
          <cell r="Z152">
            <v>54.716666666666669</v>
          </cell>
          <cell r="AP152">
            <v>54.716666666666669</v>
          </cell>
          <cell r="AQ152">
            <v>54.716666666666669</v>
          </cell>
          <cell r="AR152">
            <v>54.716666666666669</v>
          </cell>
          <cell r="AS152">
            <v>54.716666666666669</v>
          </cell>
          <cell r="AT152">
            <v>54.716666666666669</v>
          </cell>
        </row>
        <row r="153">
          <cell r="Q153">
            <v>1.6583333333333332</v>
          </cell>
          <cell r="R153">
            <v>1.6583333333333332</v>
          </cell>
          <cell r="S153">
            <v>1.6583333333333332</v>
          </cell>
          <cell r="T153">
            <v>1.6583333333333332</v>
          </cell>
          <cell r="U153">
            <v>1.6583333333333332</v>
          </cell>
          <cell r="V153">
            <v>1.6583333333333332</v>
          </cell>
          <cell r="W153">
            <v>1.6583333333333332</v>
          </cell>
          <cell r="X153">
            <v>1.6583333333333332</v>
          </cell>
          <cell r="Y153">
            <v>1.6583333333333332</v>
          </cell>
          <cell r="Z153">
            <v>1.6583333333333332</v>
          </cell>
          <cell r="AP153">
            <v>1.6583333333333332</v>
          </cell>
          <cell r="AQ153">
            <v>1.6583333333333332</v>
          </cell>
          <cell r="AR153">
            <v>1.6583333333333332</v>
          </cell>
          <cell r="AS153">
            <v>1.6583333333333332</v>
          </cell>
          <cell r="AT153">
            <v>1.6583333333333332</v>
          </cell>
        </row>
        <row r="164">
          <cell r="L164" t="str">
            <v>TESORERIA</v>
          </cell>
          <cell r="M164" t="str">
            <v>RESTO</v>
          </cell>
          <cell r="N164" t="str">
            <v>TOTAL</v>
          </cell>
          <cell r="Q164" t="str">
            <v>Observ.</v>
          </cell>
          <cell r="R164" t="str">
            <v>Observ.</v>
          </cell>
          <cell r="S164" t="str">
            <v>Observ.</v>
          </cell>
          <cell r="T164" t="str">
            <v>Observ.</v>
          </cell>
          <cell r="U164" t="str">
            <v>Observ.</v>
          </cell>
          <cell r="V164" t="str">
            <v>Observ.</v>
          </cell>
          <cell r="W164" t="str">
            <v>Observ.</v>
          </cell>
          <cell r="X164" t="str">
            <v>Observ.</v>
          </cell>
          <cell r="Y164" t="str">
            <v>Observ.</v>
          </cell>
          <cell r="Z164" t="str">
            <v>Observ.</v>
          </cell>
          <cell r="AA164" t="str">
            <v xml:space="preserve">Total </v>
          </cell>
          <cell r="AB164" t="str">
            <v>% PIB</v>
          </cell>
          <cell r="AC164" t="str">
            <v>% PIB</v>
          </cell>
          <cell r="AD164" t="str">
            <v>% PIB</v>
          </cell>
          <cell r="AE164" t="str">
            <v>Progr.</v>
          </cell>
          <cell r="AF164" t="str">
            <v>Progr.</v>
          </cell>
          <cell r="AG164" t="str">
            <v>Progr.</v>
          </cell>
          <cell r="AH164" t="str">
            <v>Progr.</v>
          </cell>
          <cell r="AI164" t="str">
            <v>Progr.</v>
          </cell>
          <cell r="AJ164" t="str">
            <v>Progr.</v>
          </cell>
          <cell r="AK164" t="str">
            <v>Progr.</v>
          </cell>
          <cell r="AL164" t="str">
            <v>Progr.</v>
          </cell>
          <cell r="AM164" t="str">
            <v>Progr.</v>
          </cell>
          <cell r="AP164" t="str">
            <v>Observ.-Prog.</v>
          </cell>
          <cell r="AQ164" t="str">
            <v>Observ.-Prog.</v>
          </cell>
          <cell r="AR164" t="str">
            <v>Observ.-Prog.</v>
          </cell>
          <cell r="AS164" t="str">
            <v>Observ.-Prog.</v>
          </cell>
          <cell r="AT164" t="str">
            <v>Observ.-Prog.</v>
          </cell>
          <cell r="AU164" t="str">
            <v>Observ-Prog</v>
          </cell>
          <cell r="AV164" t="str">
            <v>Observ-Prog</v>
          </cell>
          <cell r="AW164" t="str">
            <v>Observ-Prog</v>
          </cell>
          <cell r="AY164" t="str">
            <v>Observ.</v>
          </cell>
          <cell r="AZ164" t="str">
            <v>Observ.</v>
          </cell>
          <cell r="BA164" t="str">
            <v>Observ.</v>
          </cell>
          <cell r="BB164" t="str">
            <v>Observ.</v>
          </cell>
          <cell r="BC164" t="str">
            <v>Observ.</v>
          </cell>
          <cell r="BD164" t="str">
            <v>Observ.</v>
          </cell>
          <cell r="BE164" t="str">
            <v>Observ.</v>
          </cell>
          <cell r="BH164" t="str">
            <v>Progr.</v>
          </cell>
          <cell r="BI164" t="str">
            <v>Progr.</v>
          </cell>
          <cell r="BJ164" t="str">
            <v>Progr.</v>
          </cell>
          <cell r="BK164" t="str">
            <v>Progr.</v>
          </cell>
          <cell r="BL164" t="str">
            <v>Progr.</v>
          </cell>
          <cell r="BM164" t="str">
            <v>Progr.</v>
          </cell>
          <cell r="BN164" t="str">
            <v>Progr.</v>
          </cell>
          <cell r="BQ164" t="str">
            <v>Observ-Progr</v>
          </cell>
          <cell r="BR164" t="str">
            <v>Observ-Progr</v>
          </cell>
          <cell r="BS164" t="str">
            <v>Observ-Progr</v>
          </cell>
          <cell r="BT164" t="str">
            <v>Observ-Progr</v>
          </cell>
          <cell r="BU164" t="str">
            <v>Observ-Progr</v>
          </cell>
          <cell r="BV164" t="str">
            <v>Observ-Progr</v>
          </cell>
          <cell r="BW164" t="str">
            <v>Observ-Progr</v>
          </cell>
          <cell r="BZ164" t="str">
            <v>% PIB Observ.</v>
          </cell>
          <cell r="CA164" t="str">
            <v>% PIB Progr</v>
          </cell>
        </row>
        <row r="165">
          <cell r="L165" t="str">
            <v>CSF</v>
          </cell>
          <cell r="M165" t="str">
            <v>SSF</v>
          </cell>
          <cell r="N165" t="str">
            <v>CSF+SSF</v>
          </cell>
          <cell r="Q165">
            <v>35490</v>
          </cell>
          <cell r="R165">
            <v>35521</v>
          </cell>
          <cell r="S165">
            <v>35551</v>
          </cell>
          <cell r="T165">
            <v>35582</v>
          </cell>
          <cell r="U165">
            <v>35612</v>
          </cell>
          <cell r="V165">
            <v>35643</v>
          </cell>
          <cell r="W165">
            <v>35674</v>
          </cell>
          <cell r="X165">
            <v>35704</v>
          </cell>
          <cell r="Y165">
            <v>35735</v>
          </cell>
          <cell r="Z165">
            <v>35765</v>
          </cell>
          <cell r="AA165">
            <v>1997</v>
          </cell>
          <cell r="AB165" t="str">
            <v>CSF</v>
          </cell>
          <cell r="AC165" t="str">
            <v>SSF</v>
          </cell>
          <cell r="AD165" t="str">
            <v>CSF+SSF</v>
          </cell>
          <cell r="AE165" t="str">
            <v>Ene</v>
          </cell>
          <cell r="AF165" t="str">
            <v>Feb</v>
          </cell>
          <cell r="AG165" t="str">
            <v>Mar</v>
          </cell>
          <cell r="AH165" t="str">
            <v>Abr</v>
          </cell>
          <cell r="AI165" t="str">
            <v>May</v>
          </cell>
          <cell r="AJ165" t="str">
            <v>Jun</v>
          </cell>
          <cell r="AK165" t="str">
            <v>Jul</v>
          </cell>
          <cell r="AL165" t="str">
            <v>Ago</v>
          </cell>
          <cell r="AM165" t="str">
            <v>Sep</v>
          </cell>
          <cell r="AP165" t="str">
            <v>Enero</v>
          </cell>
          <cell r="AQ165" t="str">
            <v>Febrero</v>
          </cell>
          <cell r="AR165" t="str">
            <v>Marzo</v>
          </cell>
          <cell r="AS165" t="str">
            <v>Abril</v>
          </cell>
          <cell r="AT165" t="str">
            <v>Mayo</v>
          </cell>
          <cell r="AU165" t="str">
            <v>Junio</v>
          </cell>
          <cell r="AV165" t="str">
            <v>Julio</v>
          </cell>
          <cell r="AW165" t="str">
            <v>Agosto</v>
          </cell>
          <cell r="AY165" t="str">
            <v>Ene-Feb</v>
          </cell>
          <cell r="AZ165" t="str">
            <v>Ene-Mar</v>
          </cell>
          <cell r="BA165" t="str">
            <v>Ene-Abr</v>
          </cell>
          <cell r="BB165" t="str">
            <v>Ene-May</v>
          </cell>
          <cell r="BC165" t="str">
            <v>Ene-Jun</v>
          </cell>
          <cell r="BD165" t="str">
            <v>Ene-Jul</v>
          </cell>
          <cell r="BE165" t="str">
            <v>Ene-Agos</v>
          </cell>
          <cell r="BH165" t="str">
            <v>Ene-Feb</v>
          </cell>
          <cell r="BI165" t="str">
            <v>Ene-Mar</v>
          </cell>
          <cell r="BJ165" t="str">
            <v>Ene-Abr</v>
          </cell>
          <cell r="BK165" t="str">
            <v>Ene-May</v>
          </cell>
          <cell r="BL165" t="str">
            <v>Ene-Jun</v>
          </cell>
          <cell r="BM165" t="str">
            <v>Ene-Jul</v>
          </cell>
          <cell r="BN165" t="str">
            <v>Ene-Agos</v>
          </cell>
          <cell r="BQ165" t="str">
            <v>Ene-Feb</v>
          </cell>
          <cell r="BR165" t="str">
            <v>Ene-Mar</v>
          </cell>
          <cell r="BS165" t="str">
            <v>Ene-Abr</v>
          </cell>
          <cell r="BT165" t="str">
            <v>Ene-May</v>
          </cell>
          <cell r="BU165" t="str">
            <v>Ene-Jun</v>
          </cell>
          <cell r="BV165" t="str">
            <v>Ene-Jul</v>
          </cell>
          <cell r="BW165" t="str">
            <v>Ene-Agos</v>
          </cell>
          <cell r="BZ165" t="str">
            <v>Ene-Jun</v>
          </cell>
          <cell r="CA165" t="str">
            <v>Ene-Jun</v>
          </cell>
        </row>
        <row r="166">
          <cell r="Q166">
            <v>1109.4225440623406</v>
          </cell>
          <cell r="R166">
            <v>1134.5557351198786</v>
          </cell>
          <cell r="S166">
            <v>1176.195992173285</v>
          </cell>
          <cell r="T166">
            <v>1370.897725629982</v>
          </cell>
          <cell r="U166">
            <v>1496.0323988665925</v>
          </cell>
          <cell r="V166">
            <v>1513.2518808554255</v>
          </cell>
          <cell r="W166">
            <v>1283.5524586979645</v>
          </cell>
          <cell r="X166">
            <v>1327.6792521698108</v>
          </cell>
          <cell r="Y166">
            <v>939.49260787227013</v>
          </cell>
          <cell r="Z166">
            <v>1423.5621228785751</v>
          </cell>
          <cell r="AA166">
            <v>13585.217358032784</v>
          </cell>
          <cell r="AB166">
            <v>12.086825027770352</v>
          </cell>
          <cell r="AC166" t="e">
            <v>#VALUE!</v>
          </cell>
          <cell r="AD166">
            <v>12.086825027770352</v>
          </cell>
          <cell r="AE166">
            <v>726.33585039237164</v>
          </cell>
          <cell r="AF166">
            <v>1438.1227019431008</v>
          </cell>
          <cell r="AG166">
            <v>1024.6103000000001</v>
          </cell>
          <cell r="AH166">
            <v>1219.2702560502198</v>
          </cell>
          <cell r="AI166">
            <v>1025.0579905407249</v>
          </cell>
          <cell r="AJ166">
            <v>1318.5125198987557</v>
          </cell>
          <cell r="AK166">
            <v>1386.8531636086091</v>
          </cell>
          <cell r="AL166">
            <v>1364.2976459563383</v>
          </cell>
          <cell r="AP166">
            <v>13.374136032745128</v>
          </cell>
          <cell r="AQ166">
            <v>-120.63932571623809</v>
          </cell>
          <cell r="AR166">
            <v>84.812244062340596</v>
          </cell>
          <cell r="AS166">
            <v>-84.714520930341223</v>
          </cell>
          <cell r="AT166">
            <v>151.13800163256019</v>
          </cell>
          <cell r="AU166">
            <v>52.385205731226279</v>
          </cell>
          <cell r="AV166">
            <v>109.17923525798346</v>
          </cell>
          <cell r="AW166">
            <v>148.95423489908717</v>
          </cell>
          <cell r="AY166">
            <v>2057.1933626519794</v>
          </cell>
          <cell r="AZ166">
            <v>3166.6159067143203</v>
          </cell>
          <cell r="BA166">
            <v>4301.1716418341994</v>
          </cell>
          <cell r="BB166">
            <v>5477.3676340074853</v>
          </cell>
          <cell r="BC166">
            <v>6848.2653596374657</v>
          </cell>
          <cell r="BD166">
            <v>8344.2977585040589</v>
          </cell>
          <cell r="BE166">
            <v>9857.549639359484</v>
          </cell>
          <cell r="BH166">
            <v>2106.4596832266393</v>
          </cell>
          <cell r="BI166">
            <v>3189.068852335472</v>
          </cell>
          <cell r="BJ166">
            <v>4408.3391083856923</v>
          </cell>
          <cell r="BK166">
            <v>5433.3970989264171</v>
          </cell>
          <cell r="BL166">
            <v>6751.9096188251733</v>
          </cell>
          <cell r="BM166">
            <v>8138.7627824337824</v>
          </cell>
          <cell r="BN166">
            <v>9503.0604283901212</v>
          </cell>
          <cell r="BQ166">
            <v>-49.266320574659602</v>
          </cell>
          <cell r="BR166">
            <v>-22.452945621152274</v>
          </cell>
          <cell r="BS166">
            <v>-107.16746655149332</v>
          </cell>
          <cell r="BT166">
            <v>43.970535081066949</v>
          </cell>
          <cell r="BU166">
            <v>96.355740812292964</v>
          </cell>
          <cell r="BV166">
            <v>205.53497607027657</v>
          </cell>
          <cell r="BW166">
            <v>354.48921096936283</v>
          </cell>
          <cell r="BZ166">
            <v>6.1338717767530824</v>
          </cell>
          <cell r="CA166">
            <v>6.047567621166456</v>
          </cell>
        </row>
        <row r="167">
          <cell r="Q167">
            <v>918.67541202805035</v>
          </cell>
          <cell r="R167">
            <v>1041.3214851985499</v>
          </cell>
          <cell r="S167">
            <v>1060.4619888837797</v>
          </cell>
          <cell r="T167">
            <v>1183.4589118603099</v>
          </cell>
          <cell r="U167">
            <v>1175.3498713699</v>
          </cell>
          <cell r="V167">
            <v>1300.8273561133799</v>
          </cell>
          <cell r="W167">
            <v>1030.2689678214899</v>
          </cell>
          <cell r="X167">
            <v>1285.17972252666</v>
          </cell>
          <cell r="Y167">
            <v>916.57072490871997</v>
          </cell>
          <cell r="Z167">
            <v>1367.4223958232524</v>
          </cell>
          <cell r="AA167">
            <v>13075.612779912504</v>
          </cell>
          <cell r="AB167">
            <v>11.611762310490025</v>
          </cell>
          <cell r="AC167" t="e">
            <v>#VALUE!</v>
          </cell>
          <cell r="AD167">
            <v>11.611762310490025</v>
          </cell>
          <cell r="AE167">
            <v>653.77829999999994</v>
          </cell>
          <cell r="AF167">
            <v>1354.6194</v>
          </cell>
          <cell r="AG167">
            <v>786.88030000000003</v>
          </cell>
          <cell r="AH167">
            <v>1121.4405222222222</v>
          </cell>
          <cell r="AI167">
            <v>935.23733791019799</v>
          </cell>
          <cell r="AJ167">
            <v>1193.5068379101976</v>
          </cell>
          <cell r="AK167">
            <v>1019.9875954975064</v>
          </cell>
          <cell r="AL167">
            <v>1247.3770828528786</v>
          </cell>
          <cell r="AP167">
            <v>-76.766353117949848</v>
          </cell>
          <cell r="AQ167">
            <v>-135.55540350363995</v>
          </cell>
          <cell r="AR167">
            <v>131.7951120280502</v>
          </cell>
          <cell r="AS167">
            <v>-80.119037023672178</v>
          </cell>
          <cell r="AT167">
            <v>125.22465097358187</v>
          </cell>
          <cell r="AU167">
            <v>-10.047926049887893</v>
          </cell>
          <cell r="AV167">
            <v>155.36227587239364</v>
          </cell>
          <cell r="AW167">
            <v>53.450273260501262</v>
          </cell>
          <cell r="AY167">
            <v>1796.0759433784101</v>
          </cell>
          <cell r="AZ167">
            <v>2714.7513554064603</v>
          </cell>
          <cell r="BA167">
            <v>3756.0728406050102</v>
          </cell>
          <cell r="BB167">
            <v>4816.5348294887908</v>
          </cell>
          <cell r="BC167">
            <v>5999.9937413490998</v>
          </cell>
          <cell r="BD167">
            <v>7175.3436127189998</v>
          </cell>
          <cell r="BE167">
            <v>8476.170968832379</v>
          </cell>
          <cell r="BH167">
            <v>2008.3977</v>
          </cell>
          <cell r="BI167">
            <v>2795.2779999999998</v>
          </cell>
          <cell r="BJ167">
            <v>3916.7185222222224</v>
          </cell>
          <cell r="BK167">
            <v>4851.9558601324197</v>
          </cell>
          <cell r="BL167">
            <v>6045.4626980426183</v>
          </cell>
          <cell r="BM167">
            <v>7065.4502935401251</v>
          </cell>
          <cell r="BN167">
            <v>8312.8273763930047</v>
          </cell>
          <cell r="BQ167">
            <v>-212.32175662158997</v>
          </cell>
          <cell r="BR167">
            <v>-80.526644593539771</v>
          </cell>
          <cell r="BS167">
            <v>-160.64568161721201</v>
          </cell>
          <cell r="BT167">
            <v>-35.421030643630175</v>
          </cell>
          <cell r="BU167">
            <v>-45.468956693518301</v>
          </cell>
          <cell r="BV167">
            <v>109.89331917887466</v>
          </cell>
          <cell r="BW167">
            <v>163.34359243937433</v>
          </cell>
          <cell r="BZ167">
            <v>5.3740896910432614</v>
          </cell>
          <cell r="CA167">
            <v>5.4148154420961596</v>
          </cell>
        </row>
        <row r="168">
          <cell r="Q168">
            <v>612.18613506100019</v>
          </cell>
          <cell r="R168">
            <v>752.90155518899996</v>
          </cell>
          <cell r="S168">
            <v>709.49727737799981</v>
          </cell>
          <cell r="T168">
            <v>851.27870428699998</v>
          </cell>
          <cell r="U168">
            <v>803.17442898100001</v>
          </cell>
          <cell r="V168">
            <v>972.70713087999991</v>
          </cell>
          <cell r="W168">
            <v>690.39096822800002</v>
          </cell>
          <cell r="X168">
            <v>919.5669539930002</v>
          </cell>
          <cell r="Y168">
            <v>560.75002455699996</v>
          </cell>
          <cell r="Z168">
            <v>976.01564914280027</v>
          </cell>
          <cell r="AA168">
            <v>9152.5181370445007</v>
          </cell>
          <cell r="AB168">
            <v>8.0643945886236565</v>
          </cell>
          <cell r="AC168" t="e">
            <v>#VALUE!</v>
          </cell>
          <cell r="AD168">
            <v>8.0643945886236565</v>
          </cell>
          <cell r="AE168">
            <v>372.33579999999995</v>
          </cell>
          <cell r="AF168">
            <v>1072.5493999999999</v>
          </cell>
          <cell r="AG168">
            <v>494.41030000000001</v>
          </cell>
          <cell r="AH168">
            <v>798.19579999999996</v>
          </cell>
          <cell r="AI168">
            <v>600.26139999999998</v>
          </cell>
          <cell r="AJ168">
            <v>857.12189999999987</v>
          </cell>
          <cell r="AK168">
            <v>668.19430000000011</v>
          </cell>
          <cell r="AL168">
            <v>897.23910000000001</v>
          </cell>
          <cell r="AP168">
            <v>-28.368856882299951</v>
          </cell>
          <cell r="AQ168">
            <v>-112.46703376999994</v>
          </cell>
          <cell r="AR168">
            <v>117.77583506100018</v>
          </cell>
          <cell r="AS168">
            <v>-45.294244810999999</v>
          </cell>
          <cell r="AT168">
            <v>109.23587737799983</v>
          </cell>
          <cell r="AU168">
            <v>-5.8431957129998864</v>
          </cell>
          <cell r="AV168">
            <v>134.98012898099989</v>
          </cell>
          <cell r="AW168">
            <v>75.468030879999901</v>
          </cell>
          <cell r="AY168">
            <v>1304.0493093476998</v>
          </cell>
          <cell r="AZ168">
            <v>1916.2354444087</v>
          </cell>
          <cell r="BA168">
            <v>2669.1369995977002</v>
          </cell>
          <cell r="BB168">
            <v>3378.6342769757002</v>
          </cell>
          <cell r="BC168">
            <v>4229.9129812626998</v>
          </cell>
          <cell r="BD168">
            <v>5033.0874102437001</v>
          </cell>
          <cell r="BE168">
            <v>6005.7945411236997</v>
          </cell>
          <cell r="BH168">
            <v>1444.8851999999999</v>
          </cell>
          <cell r="BI168">
            <v>1939.2954999999999</v>
          </cell>
          <cell r="BJ168">
            <v>2737.4913000000001</v>
          </cell>
          <cell r="BK168">
            <v>3337.7527</v>
          </cell>
          <cell r="BL168">
            <v>4194.8746000000001</v>
          </cell>
          <cell r="BM168">
            <v>4863.0688999999993</v>
          </cell>
          <cell r="BN168">
            <v>5760.3079999999991</v>
          </cell>
          <cell r="BQ168">
            <v>-140.83589065230001</v>
          </cell>
          <cell r="BR168">
            <v>-23.060055591299829</v>
          </cell>
          <cell r="BS168">
            <v>-68.354300402299941</v>
          </cell>
          <cell r="BT168">
            <v>40.881576975699772</v>
          </cell>
          <cell r="BU168">
            <v>35.038381262699659</v>
          </cell>
          <cell r="BV168">
            <v>170.0185102437008</v>
          </cell>
          <cell r="BW168">
            <v>245.48654112370059</v>
          </cell>
          <cell r="BZ168">
            <v>3.7886592430849206</v>
          </cell>
          <cell r="CA168">
            <v>3.7572759764263166</v>
          </cell>
        </row>
        <row r="169">
          <cell r="Q169">
            <v>547.25089320100017</v>
          </cell>
          <cell r="R169">
            <v>273.53488764100001</v>
          </cell>
          <cell r="S169">
            <v>633.26266243399982</v>
          </cell>
          <cell r="T169">
            <v>407.06395279499992</v>
          </cell>
          <cell r="U169">
            <v>716.37736025599997</v>
          </cell>
          <cell r="V169">
            <v>457.37705655100001</v>
          </cell>
          <cell r="W169">
            <v>587.30996725600005</v>
          </cell>
          <cell r="AE169">
            <v>300.03099999999995</v>
          </cell>
          <cell r="AF169">
            <v>412.96669999999995</v>
          </cell>
          <cell r="AG169">
            <v>411.47919999999999</v>
          </cell>
          <cell r="AH169">
            <v>256.96799999999996</v>
          </cell>
          <cell r="AI169">
            <v>517.72820000000002</v>
          </cell>
          <cell r="AJ169">
            <v>367.72089999999997</v>
          </cell>
          <cell r="AK169">
            <v>564.85660000000007</v>
          </cell>
          <cell r="AL169">
            <v>375.6336</v>
          </cell>
          <cell r="AP169">
            <v>-56.474356882299986</v>
          </cell>
          <cell r="AQ169">
            <v>-44.584800674999997</v>
          </cell>
          <cell r="AR169">
            <v>135.77169320100018</v>
          </cell>
          <cell r="AT169">
            <v>115.53446243399981</v>
          </cell>
          <cell r="AU169">
            <v>39.343052794999949</v>
          </cell>
          <cell r="AV169">
            <v>151.5207602559999</v>
          </cell>
          <cell r="AW169">
            <v>81.743456551000008</v>
          </cell>
          <cell r="AY169">
            <v>611.93854244269994</v>
          </cell>
          <cell r="AZ169">
            <v>1159.1894356437001</v>
          </cell>
          <cell r="BA169">
            <v>1432.7243232847002</v>
          </cell>
          <cell r="BB169">
            <v>2065.9869857187</v>
          </cell>
          <cell r="BC169">
            <v>2473.0509385136997</v>
          </cell>
          <cell r="BD169">
            <v>3189.4282987696997</v>
          </cell>
          <cell r="BE169">
            <v>3646.8053553206996</v>
          </cell>
          <cell r="BH169">
            <v>712.9976999999999</v>
          </cell>
          <cell r="BI169">
            <v>1124.4768999999999</v>
          </cell>
          <cell r="BJ169">
            <v>1381.4449</v>
          </cell>
          <cell r="BK169">
            <v>1899.1731</v>
          </cell>
          <cell r="BL169">
            <v>2266.8939999999998</v>
          </cell>
          <cell r="BM169">
            <v>2831.7505999999998</v>
          </cell>
          <cell r="BN169">
            <v>3207.3842</v>
          </cell>
          <cell r="BQ169">
            <v>-101.05915755729995</v>
          </cell>
          <cell r="BR169">
            <v>34.712535643700221</v>
          </cell>
          <cell r="BS169">
            <v>51.279423284700215</v>
          </cell>
          <cell r="BT169">
            <v>166.81388571870002</v>
          </cell>
          <cell r="BU169">
            <v>206.15693851369997</v>
          </cell>
          <cell r="BV169">
            <v>357.67769876969987</v>
          </cell>
          <cell r="BW169">
            <v>439.42115532069965</v>
          </cell>
          <cell r="BZ169">
            <v>2.2150685695720389</v>
          </cell>
          <cell r="CA169">
            <v>2.0304173972935824</v>
          </cell>
        </row>
        <row r="170">
          <cell r="Q170">
            <v>64.935241859999991</v>
          </cell>
          <cell r="R170">
            <v>479.36666754800001</v>
          </cell>
          <cell r="S170">
            <v>76.234614944000015</v>
          </cell>
          <cell r="T170">
            <v>444.214751492</v>
          </cell>
          <cell r="U170">
            <v>86.797068725000017</v>
          </cell>
          <cell r="V170">
            <v>515.3300743289999</v>
          </cell>
          <cell r="W170">
            <v>103.08100097199998</v>
          </cell>
          <cell r="AE170">
            <v>72.3048</v>
          </cell>
          <cell r="AF170">
            <v>659.58270000000005</v>
          </cell>
          <cell r="AG170">
            <v>82.931100000000001</v>
          </cell>
          <cell r="AH170">
            <v>541.2278</v>
          </cell>
          <cell r="AI170">
            <v>82.533199999999994</v>
          </cell>
          <cell r="AJ170">
            <v>489.40099999999995</v>
          </cell>
          <cell r="AK170">
            <v>103.3377</v>
          </cell>
          <cell r="AL170">
            <v>521.60550000000001</v>
          </cell>
          <cell r="AP170">
            <v>28.105500000000006</v>
          </cell>
          <cell r="AQ170">
            <v>-67.882233095000061</v>
          </cell>
          <cell r="AR170">
            <v>-17.99585814000001</v>
          </cell>
          <cell r="AT170">
            <v>-6.298585055999979</v>
          </cell>
          <cell r="AU170">
            <v>-45.186248507999949</v>
          </cell>
          <cell r="AV170">
            <v>-16.540631274999981</v>
          </cell>
          <cell r="AW170">
            <v>-6.2754256710001073</v>
          </cell>
          <cell r="AY170">
            <v>692.11076690499999</v>
          </cell>
          <cell r="AZ170">
            <v>757.04600876500001</v>
          </cell>
          <cell r="BA170">
            <v>1236.412676313</v>
          </cell>
          <cell r="BB170">
            <v>1312.647291257</v>
          </cell>
          <cell r="BC170">
            <v>1756.862042749</v>
          </cell>
          <cell r="BD170">
            <v>1843.6591114739999</v>
          </cell>
          <cell r="BE170">
            <v>2358.9891858029996</v>
          </cell>
          <cell r="BH170">
            <v>731.88750000000005</v>
          </cell>
          <cell r="BI170">
            <v>814.81860000000006</v>
          </cell>
          <cell r="BJ170">
            <v>1356.0464000000002</v>
          </cell>
          <cell r="BK170">
            <v>1438.5796000000003</v>
          </cell>
          <cell r="BL170">
            <v>1927.9806000000003</v>
          </cell>
          <cell r="BM170">
            <v>2031.3183000000004</v>
          </cell>
          <cell r="BN170">
            <v>2552.9238000000005</v>
          </cell>
          <cell r="BQ170">
            <v>-39.776733095000054</v>
          </cell>
          <cell r="BR170">
            <v>-57.77259123500005</v>
          </cell>
          <cell r="BS170">
            <v>-119.63372368700016</v>
          </cell>
          <cell r="BT170">
            <v>-125.93230874300025</v>
          </cell>
          <cell r="BU170">
            <v>-171.11855725100031</v>
          </cell>
          <cell r="BV170">
            <v>-187.65918852600043</v>
          </cell>
          <cell r="BW170">
            <v>-193.93461419700088</v>
          </cell>
          <cell r="BZ170">
            <v>1.573590673512882</v>
          </cell>
          <cell r="CA170">
            <v>1.726858579132734</v>
          </cell>
        </row>
        <row r="171">
          <cell r="Q171">
            <v>230.41582564200002</v>
          </cell>
          <cell r="R171">
            <v>208.70567652300002</v>
          </cell>
          <cell r="S171">
            <v>278.76066448540001</v>
          </cell>
          <cell r="T171">
            <v>262.92810880995995</v>
          </cell>
          <cell r="U171">
            <v>309.66857646900002</v>
          </cell>
          <cell r="V171">
            <v>275.746238785</v>
          </cell>
          <cell r="W171">
            <v>299.01292254214991</v>
          </cell>
          <cell r="X171">
            <v>317.95930432717</v>
          </cell>
          <cell r="Y171">
            <v>308.058088183</v>
          </cell>
          <cell r="Z171">
            <v>340.72488169626354</v>
          </cell>
          <cell r="AA171">
            <v>3197.1848572169438</v>
          </cell>
          <cell r="AB171">
            <v>2.7631307308090571</v>
          </cell>
          <cell r="AC171" t="e">
            <v>#VALUE!</v>
          </cell>
          <cell r="AD171">
            <v>2.7631307308090571</v>
          </cell>
          <cell r="AE171">
            <v>220</v>
          </cell>
          <cell r="AF171">
            <v>220</v>
          </cell>
          <cell r="AG171">
            <v>220</v>
          </cell>
          <cell r="AH171">
            <v>240</v>
          </cell>
          <cell r="AI171">
            <v>250</v>
          </cell>
          <cell r="AJ171">
            <v>250</v>
          </cell>
          <cell r="AK171">
            <v>267.2</v>
          </cell>
          <cell r="AL171">
            <v>267.5</v>
          </cell>
          <cell r="AP171">
            <v>-44.580802537000011</v>
          </cell>
          <cell r="AQ171">
            <v>-30.214627709000013</v>
          </cell>
          <cell r="AR171">
            <v>10.415825642000016</v>
          </cell>
          <cell r="AS171">
            <v>-31.294323476999978</v>
          </cell>
          <cell r="AT171">
            <v>28.760664485400014</v>
          </cell>
          <cell r="AU171">
            <v>12.928108809959951</v>
          </cell>
          <cell r="AV171">
            <v>42.468576469000027</v>
          </cell>
          <cell r="AW171">
            <v>8.2462387850000027</v>
          </cell>
          <cell r="AY171">
            <v>365.20456975399998</v>
          </cell>
          <cell r="AZ171">
            <v>595.62039539600005</v>
          </cell>
          <cell r="BA171">
            <v>804.32607191900001</v>
          </cell>
          <cell r="BB171">
            <v>1083.0867364044002</v>
          </cell>
          <cell r="BC171">
            <v>1346.0148452143601</v>
          </cell>
          <cell r="BD171">
            <v>1655.6834216833599</v>
          </cell>
          <cell r="BE171">
            <v>1931.42966046836</v>
          </cell>
          <cell r="BH171">
            <v>440.00000000000006</v>
          </cell>
          <cell r="BI171">
            <v>660</v>
          </cell>
          <cell r="BJ171">
            <v>900</v>
          </cell>
          <cell r="BK171">
            <v>1150</v>
          </cell>
          <cell r="BL171">
            <v>1400</v>
          </cell>
          <cell r="BM171">
            <v>1667.2</v>
          </cell>
          <cell r="BN171">
            <v>1934.7</v>
          </cell>
          <cell r="BQ171">
            <v>-74.79543024600008</v>
          </cell>
          <cell r="BR171">
            <v>-64.379604604000065</v>
          </cell>
          <cell r="BS171">
            <v>-95.673928080999985</v>
          </cell>
          <cell r="BT171">
            <v>-66.913263595599915</v>
          </cell>
          <cell r="BU171">
            <v>-53.985154785639963</v>
          </cell>
          <cell r="BV171">
            <v>-11.516578316640107</v>
          </cell>
          <cell r="BW171">
            <v>-3.2703395316400474</v>
          </cell>
          <cell r="BZ171">
            <v>1.2056020081832963</v>
          </cell>
          <cell r="CA171">
            <v>1.2539555692551199</v>
          </cell>
        </row>
        <row r="172">
          <cell r="Q172">
            <v>87.581100000000021</v>
          </cell>
          <cell r="R172">
            <v>75.481886342485012</v>
          </cell>
          <cell r="S172">
            <v>100.79985627792065</v>
          </cell>
          <cell r="T172">
            <v>96.822372804126232</v>
          </cell>
          <cell r="U172">
            <v>119.95336933611877</v>
          </cell>
          <cell r="V172">
            <v>106.80132008960814</v>
          </cell>
          <cell r="W172">
            <v>121.30396975051718</v>
          </cell>
          <cell r="X172">
            <v>123.15117546677656</v>
          </cell>
          <cell r="Y172">
            <v>120.73640728030996</v>
          </cell>
          <cell r="Z172">
            <v>131.96731670782302</v>
          </cell>
          <cell r="AA172">
            <v>1221.3033438096857</v>
          </cell>
          <cell r="AB172">
            <v>1.0069033117662627</v>
          </cell>
          <cell r="AC172" t="str">
            <v xml:space="preserve"> </v>
          </cell>
          <cell r="AD172">
            <v>1.0069033117662627</v>
          </cell>
          <cell r="AE172">
            <v>79.530992176990523</v>
          </cell>
          <cell r="AF172">
            <v>79.5</v>
          </cell>
          <cell r="AG172">
            <v>79.5</v>
          </cell>
          <cell r="AH172">
            <v>86.8</v>
          </cell>
          <cell r="AI172">
            <v>90.4</v>
          </cell>
          <cell r="AJ172">
            <v>90.4</v>
          </cell>
          <cell r="AK172">
            <v>96.6</v>
          </cell>
          <cell r="AL172">
            <v>96.7</v>
          </cell>
          <cell r="AP172">
            <v>-17.211794713990507</v>
          </cell>
          <cell r="AQ172">
            <v>-5.1146277089999614</v>
          </cell>
          <cell r="AR172">
            <v>8.0811000000000206</v>
          </cell>
          <cell r="AS172">
            <v>-11.318113657514985</v>
          </cell>
          <cell r="AT172">
            <v>10.399856277920648</v>
          </cell>
          <cell r="AU172">
            <v>6.4223728041262262</v>
          </cell>
          <cell r="AV172">
            <v>23.353369336118774</v>
          </cell>
          <cell r="AW172">
            <v>10.101320089608137</v>
          </cell>
          <cell r="AY172">
            <v>136.70456975400006</v>
          </cell>
          <cell r="AZ172">
            <v>224.28566975400008</v>
          </cell>
          <cell r="BA172">
            <v>299.76755609648512</v>
          </cell>
          <cell r="BB172">
            <v>400.56741237440576</v>
          </cell>
          <cell r="BC172">
            <v>497.38978517853201</v>
          </cell>
          <cell r="BD172">
            <v>617.34315451465079</v>
          </cell>
          <cell r="BE172">
            <v>724.1444746042589</v>
          </cell>
          <cell r="BH172">
            <v>159.03099217699054</v>
          </cell>
          <cell r="BI172">
            <v>238.53099217699054</v>
          </cell>
          <cell r="BJ172">
            <v>325.33099217699055</v>
          </cell>
          <cell r="BK172">
            <v>415.73099217699053</v>
          </cell>
          <cell r="BL172">
            <v>506.1309921769905</v>
          </cell>
          <cell r="BM172">
            <v>602.73099217699053</v>
          </cell>
          <cell r="BN172">
            <v>699.43099217699057</v>
          </cell>
          <cell r="BQ172">
            <v>-22.326422422990476</v>
          </cell>
          <cell r="BR172">
            <v>-14.245322422990455</v>
          </cell>
          <cell r="BS172">
            <v>-25.563436080505426</v>
          </cell>
          <cell r="BT172">
            <v>-15.163579802584763</v>
          </cell>
          <cell r="BU172">
            <v>-8.7412069984584946</v>
          </cell>
          <cell r="BV172">
            <v>14.612162337660266</v>
          </cell>
          <cell r="BW172">
            <v>24.713482427268332</v>
          </cell>
          <cell r="BZ172">
            <v>0.44550335086801984</v>
          </cell>
          <cell r="CA172">
            <v>0.45333269743782617</v>
          </cell>
        </row>
        <row r="173">
          <cell r="Q173">
            <v>142.834725642</v>
          </cell>
          <cell r="R173">
            <v>133.22379018051501</v>
          </cell>
          <cell r="S173">
            <v>177.96080820747937</v>
          </cell>
          <cell r="T173">
            <v>166.10573600583371</v>
          </cell>
          <cell r="U173">
            <v>189.71520713288123</v>
          </cell>
          <cell r="V173">
            <v>168.94491869539186</v>
          </cell>
          <cell r="W173">
            <v>177.70895279163273</v>
          </cell>
          <cell r="X173">
            <v>194.80812886039345</v>
          </cell>
          <cell r="Y173">
            <v>187.32168090269005</v>
          </cell>
          <cell r="Z173">
            <v>208.75756498844049</v>
          </cell>
          <cell r="AA173">
            <v>1975.8815134072579</v>
          </cell>
          <cell r="AB173">
            <v>1.7562274190427944</v>
          </cell>
          <cell r="AC173" t="str">
            <v xml:space="preserve"> </v>
          </cell>
          <cell r="AD173">
            <v>1.7562274190427944</v>
          </cell>
          <cell r="AE173">
            <v>140.46900782300949</v>
          </cell>
          <cell r="AF173">
            <v>140.5</v>
          </cell>
          <cell r="AG173">
            <v>140.5</v>
          </cell>
          <cell r="AH173">
            <v>153.19999999999999</v>
          </cell>
          <cell r="AI173">
            <v>159.6</v>
          </cell>
          <cell r="AJ173">
            <v>159.6</v>
          </cell>
          <cell r="AK173">
            <v>170.6</v>
          </cell>
          <cell r="AL173">
            <v>170.8</v>
          </cell>
          <cell r="AP173">
            <v>-27.369007823009511</v>
          </cell>
          <cell r="AQ173">
            <v>-25.100000000000065</v>
          </cell>
          <cell r="AR173">
            <v>2.3347256419999951</v>
          </cell>
          <cell r="AS173">
            <v>-19.976209819484978</v>
          </cell>
          <cell r="AT173">
            <v>18.36080820747938</v>
          </cell>
          <cell r="AU173">
            <v>6.505736005833711</v>
          </cell>
          <cell r="AV173">
            <v>19.115207132881238</v>
          </cell>
          <cell r="AW173">
            <v>-1.8550813046081487</v>
          </cell>
          <cell r="AY173">
            <v>228.49999999999991</v>
          </cell>
          <cell r="AZ173">
            <v>371.33472564199991</v>
          </cell>
          <cell r="BA173">
            <v>504.55851582251489</v>
          </cell>
          <cell r="BB173">
            <v>682.51932402999432</v>
          </cell>
          <cell r="BC173">
            <v>848.62506003582803</v>
          </cell>
          <cell r="BD173">
            <v>1038.3402671687093</v>
          </cell>
          <cell r="BE173">
            <v>1207.2851858641011</v>
          </cell>
          <cell r="BH173">
            <v>280.96900782300952</v>
          </cell>
          <cell r="BI173">
            <v>421.46900782300952</v>
          </cell>
          <cell r="BJ173">
            <v>574.66900782300945</v>
          </cell>
          <cell r="BK173">
            <v>734.26900782300947</v>
          </cell>
          <cell r="BL173">
            <v>893.8690078230095</v>
          </cell>
          <cell r="BM173">
            <v>1064.4690078230094</v>
          </cell>
          <cell r="BN173">
            <v>1235.2690078230094</v>
          </cell>
          <cell r="BQ173">
            <v>-52.469007823009605</v>
          </cell>
          <cell r="BR173">
            <v>-50.13428218100961</v>
          </cell>
          <cell r="BS173">
            <v>-70.11049200049456</v>
          </cell>
          <cell r="BT173">
            <v>-51.749683793015151</v>
          </cell>
          <cell r="BU173">
            <v>-45.243947787181469</v>
          </cell>
          <cell r="BV173">
            <v>-26.128740654300145</v>
          </cell>
          <cell r="BW173">
            <v>-27.983821958908266</v>
          </cell>
          <cell r="BZ173">
            <v>0.76009865731527637</v>
          </cell>
          <cell r="CA173">
            <v>0.80062287181729352</v>
          </cell>
        </row>
        <row r="174">
          <cell r="Q174">
            <v>48.755678719580004</v>
          </cell>
          <cell r="R174">
            <v>61.927547688800004</v>
          </cell>
          <cell r="S174">
            <v>56.177978153059996</v>
          </cell>
          <cell r="T174">
            <v>65.378911245259999</v>
          </cell>
          <cell r="U174">
            <v>60.214436816019997</v>
          </cell>
          <cell r="V174">
            <v>49.163226856559994</v>
          </cell>
          <cell r="W174">
            <v>38.87063087264</v>
          </cell>
          <cell r="X174">
            <v>45.708496023000002</v>
          </cell>
          <cell r="Y174">
            <v>45.870645472</v>
          </cell>
          <cell r="Z174">
            <v>50.682198984188432</v>
          </cell>
          <cell r="AA174">
            <v>634.42619069857847</v>
          </cell>
          <cell r="AB174">
            <v>0.73449525917993053</v>
          </cell>
          <cell r="AC174" t="str">
            <v xml:space="preserve"> </v>
          </cell>
          <cell r="AD174">
            <v>0.73449525917993053</v>
          </cell>
          <cell r="AE174">
            <v>60.442500000000003</v>
          </cell>
          <cell r="AF174">
            <v>60.4</v>
          </cell>
          <cell r="AG174">
            <v>60.4</v>
          </cell>
          <cell r="AH174">
            <v>67.674722222222201</v>
          </cell>
          <cell r="AI174">
            <v>68.014937910197958</v>
          </cell>
          <cell r="AJ174">
            <v>68.014937910197958</v>
          </cell>
          <cell r="AK174">
            <v>67.71493791019796</v>
          </cell>
          <cell r="AL174">
            <v>67.989937910197952</v>
          </cell>
          <cell r="AP174">
            <v>-4.2526461975098897</v>
          </cell>
          <cell r="AQ174">
            <v>-4.913413935020003</v>
          </cell>
          <cell r="AR174">
            <v>-11.644321280419994</v>
          </cell>
          <cell r="AS174">
            <v>-5.7471745334221964</v>
          </cell>
          <cell r="AT174">
            <v>-11.836959757137961</v>
          </cell>
          <cell r="AU174">
            <v>-2.6360266649379582</v>
          </cell>
          <cell r="AV174">
            <v>-7.5005010941779631</v>
          </cell>
          <cell r="AW174">
            <v>-18.826711053637958</v>
          </cell>
          <cell r="AY174">
            <v>111.67643986747011</v>
          </cell>
          <cell r="AZ174">
            <v>160.43211858705013</v>
          </cell>
          <cell r="BA174">
            <v>222.35966627585015</v>
          </cell>
          <cell r="BB174">
            <v>278.53764442891014</v>
          </cell>
          <cell r="BC174">
            <v>343.91655567417013</v>
          </cell>
          <cell r="BD174">
            <v>404.13099249019012</v>
          </cell>
          <cell r="BE174">
            <v>453.29421934675014</v>
          </cell>
          <cell r="BH174">
            <v>120.8425</v>
          </cell>
          <cell r="BI174">
            <v>181.24250000000001</v>
          </cell>
          <cell r="BJ174">
            <v>248.91722222222222</v>
          </cell>
          <cell r="BK174">
            <v>316.93216013242017</v>
          </cell>
          <cell r="BL174">
            <v>384.94709804261811</v>
          </cell>
          <cell r="BM174">
            <v>452.66203595281604</v>
          </cell>
          <cell r="BN174">
            <v>520.65197386301395</v>
          </cell>
          <cell r="BQ174">
            <v>-9.1660601325298927</v>
          </cell>
          <cell r="BR174">
            <v>-20.81038141294988</v>
          </cell>
          <cell r="BS174">
            <v>-26.557555946372077</v>
          </cell>
          <cell r="BT174">
            <v>-38.394515703510024</v>
          </cell>
          <cell r="BU174">
            <v>-41.030542368447982</v>
          </cell>
          <cell r="BV174">
            <v>-48.531043462625917</v>
          </cell>
          <cell r="BW174">
            <v>-67.35775451626381</v>
          </cell>
          <cell r="BZ174">
            <v>0.30804005739047435</v>
          </cell>
          <cell r="CA174">
            <v>0.34479039818509827</v>
          </cell>
        </row>
        <row r="175">
          <cell r="Q175">
            <v>27.317772605470001</v>
          </cell>
          <cell r="R175">
            <v>17.786705797749999</v>
          </cell>
          <cell r="S175">
            <v>16.026068867319999</v>
          </cell>
          <cell r="T175">
            <v>3.8731875180900004</v>
          </cell>
          <cell r="U175">
            <v>2.29242910388</v>
          </cell>
          <cell r="V175">
            <v>3.2107595918200014</v>
          </cell>
          <cell r="W175">
            <v>1.9944461786999981</v>
          </cell>
          <cell r="X175">
            <v>1.9449681834900003</v>
          </cell>
          <cell r="Y175">
            <v>1.891966696719994</v>
          </cell>
          <cell r="Z175">
            <v>-3.3399999999872421E-4</v>
          </cell>
          <cell r="AA175">
            <v>91.483594952479976</v>
          </cell>
          <cell r="AB175">
            <v>4.974173187738333E-2</v>
          </cell>
          <cell r="AC175" t="e">
            <v>#VALUE!</v>
          </cell>
          <cell r="AD175">
            <v>4.974173187738333E-2</v>
          </cell>
          <cell r="AE175">
            <v>1</v>
          </cell>
          <cell r="AF175">
            <v>1.67</v>
          </cell>
          <cell r="AG175">
            <v>12.07</v>
          </cell>
          <cell r="AH175">
            <v>15.57</v>
          </cell>
          <cell r="AI175">
            <v>16.960999999999999</v>
          </cell>
          <cell r="AJ175">
            <v>18.37</v>
          </cell>
          <cell r="AK175">
            <v>16.878357587308294</v>
          </cell>
          <cell r="AL175">
            <v>14.648044942680542</v>
          </cell>
          <cell r="AP175">
            <v>0.43595249885999721</v>
          </cell>
          <cell r="AQ175">
            <v>12.039671910380003</v>
          </cell>
          <cell r="AR175">
            <v>15.247772605470001</v>
          </cell>
          <cell r="AS175">
            <v>2.2167057977499987</v>
          </cell>
          <cell r="AT175">
            <v>-0.93493113267999917</v>
          </cell>
          <cell r="AU175">
            <v>-14.49681248191</v>
          </cell>
          <cell r="AV175">
            <v>-14.585928483428294</v>
          </cell>
          <cell r="AW175">
            <v>-11.437285350860542</v>
          </cell>
          <cell r="AY175">
            <v>15.14562440924</v>
          </cell>
          <cell r="AZ175">
            <v>42.463397014709997</v>
          </cell>
          <cell r="BA175">
            <v>60.25010281246</v>
          </cell>
          <cell r="BB175">
            <v>76.276171679779992</v>
          </cell>
          <cell r="BC175">
            <v>80.149359197869998</v>
          </cell>
          <cell r="BD175">
            <v>82.441788301749995</v>
          </cell>
          <cell r="BE175">
            <v>85.652547893570002</v>
          </cell>
          <cell r="BH175">
            <v>2.67</v>
          </cell>
          <cell r="BI175">
            <v>14.74</v>
          </cell>
          <cell r="BJ175">
            <v>30.310000000000002</v>
          </cell>
          <cell r="BK175">
            <v>47.271000000000001</v>
          </cell>
          <cell r="BL175">
            <v>65.641000000000005</v>
          </cell>
          <cell r="BM175">
            <v>82.519357587308292</v>
          </cell>
          <cell r="BN175">
            <v>97.167402529988834</v>
          </cell>
          <cell r="BQ175">
            <v>12.47562440924</v>
          </cell>
          <cell r="BR175">
            <v>27.723397014709995</v>
          </cell>
          <cell r="BS175">
            <v>29.940102812459994</v>
          </cell>
          <cell r="BT175">
            <v>29.005171679779991</v>
          </cell>
          <cell r="BU175">
            <v>14.508359197869986</v>
          </cell>
          <cell r="BV175">
            <v>-7.7569285558297452E-2</v>
          </cell>
          <cell r="BW175">
            <v>-11.514854636418832</v>
          </cell>
          <cell r="BZ175">
            <v>7.1788382384570096E-2</v>
          </cell>
          <cell r="CA175">
            <v>5.8793498229625228E-2</v>
          </cell>
        </row>
        <row r="176">
          <cell r="Q176">
            <v>35.094471764150001</v>
          </cell>
          <cell r="R176">
            <v>35.14656270695</v>
          </cell>
          <cell r="S176">
            <v>29.180717095710001</v>
          </cell>
          <cell r="T176">
            <v>31.759557582969997</v>
          </cell>
          <cell r="U176">
            <v>26.012900590530002</v>
          </cell>
          <cell r="V176">
            <v>28.550581069179998</v>
          </cell>
          <cell r="W176">
            <v>29.711161721580002</v>
          </cell>
          <cell r="X176">
            <v>29.501093009100003</v>
          </cell>
          <cell r="Y176">
            <v>16.481547299860001</v>
          </cell>
          <cell r="Z176">
            <v>54.881081765122673</v>
          </cell>
          <cell r="AA176">
            <v>407.57820320317273</v>
          </cell>
          <cell r="AB176">
            <v>0.3597821418076097</v>
          </cell>
          <cell r="AC176" t="e">
            <v>#VALUE!</v>
          </cell>
          <cell r="AD176">
            <v>0.3597821418076097</v>
          </cell>
          <cell r="AE176">
            <v>29.198869108833222</v>
          </cell>
          <cell r="AF176">
            <v>28.8</v>
          </cell>
          <cell r="AG176">
            <v>31.3</v>
          </cell>
          <cell r="AH176">
            <v>27.130943987791408</v>
          </cell>
          <cell r="AI176">
            <v>30.444743670989389</v>
          </cell>
          <cell r="AJ176">
            <v>28.784751352719894</v>
          </cell>
          <cell r="AK176">
            <v>31.027972937692418</v>
          </cell>
          <cell r="AL176">
            <v>31.818774086118658</v>
          </cell>
          <cell r="AP176">
            <v>6.3351749155667676</v>
          </cell>
          <cell r="AQ176">
            <v>26.924484573620003</v>
          </cell>
          <cell r="AR176">
            <v>3.7944717641499999</v>
          </cell>
          <cell r="AS176">
            <v>8.0156187191585921</v>
          </cell>
          <cell r="AT176">
            <v>-1.264026575279388</v>
          </cell>
          <cell r="AU176">
            <v>2.9748062302501026</v>
          </cell>
          <cell r="AV176">
            <v>-5.0150723471624161</v>
          </cell>
          <cell r="AW176">
            <v>-3.2681930169386604</v>
          </cell>
          <cell r="AY176">
            <v>91.258528598020007</v>
          </cell>
          <cell r="AZ176">
            <v>126.35300036216999</v>
          </cell>
          <cell r="BA176">
            <v>161.49956306912</v>
          </cell>
          <cell r="BB176">
            <v>190.68028016483001</v>
          </cell>
          <cell r="BC176">
            <v>222.43983774780003</v>
          </cell>
          <cell r="BD176">
            <v>248.45273833832999</v>
          </cell>
          <cell r="BE176">
            <v>277.00331940750999</v>
          </cell>
          <cell r="BH176">
            <v>0</v>
          </cell>
          <cell r="BI176">
            <v>89.29886910883323</v>
          </cell>
          <cell r="BJ176">
            <v>116.42981309662463</v>
          </cell>
          <cell r="BK176">
            <v>146.87455676761402</v>
          </cell>
          <cell r="BL176">
            <v>175.65930812033389</v>
          </cell>
          <cell r="BM176">
            <v>206.68728105802634</v>
          </cell>
          <cell r="BN176">
            <v>238.50605514414499</v>
          </cell>
          <cell r="BQ176">
            <v>91.258528598020007</v>
          </cell>
          <cell r="BR176">
            <v>37.05413125333677</v>
          </cell>
          <cell r="BS176">
            <v>45.069749972495373</v>
          </cell>
          <cell r="BT176">
            <v>43.805723397215992</v>
          </cell>
          <cell r="BU176">
            <v>46.780529627466109</v>
          </cell>
          <cell r="BV176">
            <v>41.76545728030365</v>
          </cell>
          <cell r="BW176">
            <v>38.497264263364997</v>
          </cell>
          <cell r="BZ176">
            <v>0.19923548097718502</v>
          </cell>
          <cell r="CA176">
            <v>0.15733497693499554</v>
          </cell>
        </row>
        <row r="177">
          <cell r="Q177">
            <v>22.9039720259</v>
          </cell>
          <cell r="R177">
            <v>25.0219692973</v>
          </cell>
          <cell r="S177">
            <v>21.114573597</v>
          </cell>
          <cell r="T177">
            <v>20.491068197259999</v>
          </cell>
          <cell r="U177">
            <v>18.793302554930001</v>
          </cell>
          <cell r="V177">
            <v>20.673125192440001</v>
          </cell>
          <cell r="W177">
            <v>21.788663787080001</v>
          </cell>
          <cell r="X177">
            <v>23.042011341850003</v>
          </cell>
          <cell r="Y177">
            <v>10.44828470136</v>
          </cell>
          <cell r="Z177">
            <v>47.236163857398111</v>
          </cell>
          <cell r="AA177">
            <v>281.14187918592813</v>
          </cell>
          <cell r="AB177">
            <v>0.31086268638339837</v>
          </cell>
          <cell r="AC177" t="str">
            <v xml:space="preserve"> </v>
          </cell>
          <cell r="AD177">
            <v>0.31086268638339837</v>
          </cell>
          <cell r="AE177">
            <v>22</v>
          </cell>
          <cell r="AF177">
            <v>22</v>
          </cell>
          <cell r="AG177">
            <v>22</v>
          </cell>
          <cell r="AH177">
            <v>23</v>
          </cell>
          <cell r="AI177">
            <v>26.92924657871426</v>
          </cell>
          <cell r="AJ177">
            <v>26.854149303394049</v>
          </cell>
          <cell r="AK177">
            <v>26.855239421008392</v>
          </cell>
          <cell r="AL177">
            <v>29.218076853133606</v>
          </cell>
          <cell r="AP177">
            <v>0.79152494470999457</v>
          </cell>
          <cell r="AQ177">
            <v>4.8372196887000065</v>
          </cell>
          <cell r="AR177">
            <v>0.90397202589999992</v>
          </cell>
          <cell r="AS177">
            <v>2.0219692973000001</v>
          </cell>
          <cell r="AT177">
            <v>-5.8146729817142599</v>
          </cell>
          <cell r="AU177">
            <v>-6.3630811061340502</v>
          </cell>
          <cell r="AV177">
            <v>-8.0619368660783906</v>
          </cell>
          <cell r="AW177">
            <v>-8.5449516606936058</v>
          </cell>
          <cell r="AY177">
            <v>49.628744633410001</v>
          </cell>
          <cell r="AZ177">
            <v>72.532716659309997</v>
          </cell>
          <cell r="BA177">
            <v>97.554685956610001</v>
          </cell>
          <cell r="BB177">
            <v>118.66925955361</v>
          </cell>
          <cell r="BC177">
            <v>139.16032775087001</v>
          </cell>
          <cell r="BD177">
            <v>157.9536303058</v>
          </cell>
          <cell r="BE177">
            <v>178.62675549824002</v>
          </cell>
          <cell r="BH177">
            <v>0</v>
          </cell>
          <cell r="BI177">
            <v>66</v>
          </cell>
          <cell r="BJ177">
            <v>89</v>
          </cell>
          <cell r="BK177">
            <v>115.92924657871426</v>
          </cell>
          <cell r="BL177">
            <v>142.78339588210829</v>
          </cell>
          <cell r="BM177">
            <v>169.6386353031167</v>
          </cell>
          <cell r="BN177">
            <v>198.8567121562503</v>
          </cell>
          <cell r="BQ177">
            <v>49.628744633410001</v>
          </cell>
          <cell r="BR177">
            <v>6.5327166593099975</v>
          </cell>
          <cell r="BS177">
            <v>8.5546859566100011</v>
          </cell>
          <cell r="BT177">
            <v>2.7400129748957482</v>
          </cell>
          <cell r="BU177">
            <v>-3.6230681312382842</v>
          </cell>
          <cell r="BV177">
            <v>-11.685004997316696</v>
          </cell>
          <cell r="BW177">
            <v>-20.229956658010281</v>
          </cell>
          <cell r="BZ177">
            <v>0.12464347714469375</v>
          </cell>
          <cell r="CA177">
            <v>0.12788859604537731</v>
          </cell>
        </row>
        <row r="178">
          <cell r="Q178">
            <v>12.190499738249997</v>
          </cell>
          <cell r="R178">
            <v>10.12459340965</v>
          </cell>
          <cell r="S178">
            <v>8.0661434987099998</v>
          </cell>
          <cell r="T178">
            <v>11.26848938571</v>
          </cell>
          <cell r="U178">
            <v>7.2195980356000007</v>
          </cell>
          <cell r="V178">
            <v>7.8774558767399991</v>
          </cell>
          <cell r="W178">
            <v>7.9224979344999999</v>
          </cell>
          <cell r="X178">
            <v>6.4590816672500004</v>
          </cell>
          <cell r="Y178">
            <v>6.0332625985000004</v>
          </cell>
          <cell r="Z178">
            <v>7.6449179077245635</v>
          </cell>
          <cell r="AA178">
            <v>126.43632401724457</v>
          </cell>
          <cell r="AB178">
            <v>4.8919455424211347E-2</v>
          </cell>
          <cell r="AC178" t="str">
            <v xml:space="preserve"> </v>
          </cell>
          <cell r="AD178">
            <v>4.8919455424211347E-2</v>
          </cell>
          <cell r="AE178">
            <v>7.19886910883322</v>
          </cell>
          <cell r="AF178">
            <v>6.8000000000000007</v>
          </cell>
          <cell r="AG178">
            <v>9.3000000000000007</v>
          </cell>
          <cell r="AH178">
            <v>4.1309439877914071</v>
          </cell>
          <cell r="AI178">
            <v>3.5154970922751296</v>
          </cell>
          <cell r="AJ178">
            <v>1.9306020493258464</v>
          </cell>
          <cell r="AK178">
            <v>4.1727335166840263</v>
          </cell>
          <cell r="AL178">
            <v>2.6006972329850533</v>
          </cell>
          <cell r="AP178">
            <v>5.5436499708567784</v>
          </cell>
          <cell r="AQ178">
            <v>22.087264884919996</v>
          </cell>
          <cell r="AR178">
            <v>2.8904997382499964</v>
          </cell>
          <cell r="AS178">
            <v>5.993649421858593</v>
          </cell>
          <cell r="AT178">
            <v>4.5506464064348702</v>
          </cell>
          <cell r="AU178">
            <v>9.3378873363841528</v>
          </cell>
          <cell r="AV178">
            <v>3.0468645189159744</v>
          </cell>
          <cell r="AW178">
            <v>5.2767586437549454</v>
          </cell>
          <cell r="AY178">
            <v>41.629783964609999</v>
          </cell>
          <cell r="AZ178">
            <v>53.820283702859996</v>
          </cell>
          <cell r="BA178">
            <v>63.94487711251</v>
          </cell>
          <cell r="BB178">
            <v>72.011020611220005</v>
          </cell>
          <cell r="BC178">
            <v>83.279509996930003</v>
          </cell>
          <cell r="BD178">
            <v>90.499108032530003</v>
          </cell>
          <cell r="BE178">
            <v>98.376563909270004</v>
          </cell>
          <cell r="BH178">
            <v>0</v>
          </cell>
          <cell r="BI178">
            <v>23.298869108833223</v>
          </cell>
          <cell r="BJ178">
            <v>27.429813096624631</v>
          </cell>
          <cell r="BK178">
            <v>30.945310188899761</v>
          </cell>
          <cell r="BL178">
            <v>32.875912238225609</v>
          </cell>
          <cell r="BM178">
            <v>37.048645754909636</v>
          </cell>
          <cell r="BN178">
            <v>39.649342987894691</v>
          </cell>
          <cell r="BQ178">
            <v>41.629783964609999</v>
          </cell>
          <cell r="BR178">
            <v>30.521414594026773</v>
          </cell>
          <cell r="BS178">
            <v>36.515064015885372</v>
          </cell>
          <cell r="BT178">
            <v>41.065710422320244</v>
          </cell>
          <cell r="BU178">
            <v>50.403597758704393</v>
          </cell>
          <cell r="BV178">
            <v>53.450462277620368</v>
          </cell>
          <cell r="BW178">
            <v>58.727220921375313</v>
          </cell>
          <cell r="BZ178">
            <v>7.4592003832491288E-2</v>
          </cell>
          <cell r="CA178">
            <v>2.9446380889618252E-2</v>
          </cell>
        </row>
        <row r="179">
          <cell r="Q179">
            <v>155.65266027014036</v>
          </cell>
          <cell r="R179">
            <v>58.087687214378782</v>
          </cell>
          <cell r="S179">
            <v>86.553286193795373</v>
          </cell>
          <cell r="T179">
            <v>155.67925618670219</v>
          </cell>
          <cell r="U179">
            <v>294.66962690616242</v>
          </cell>
          <cell r="V179">
            <v>183.87394367286561</v>
          </cell>
          <cell r="W179">
            <v>223.57232915489456</v>
          </cell>
          <cell r="X179">
            <v>12.998436634050623</v>
          </cell>
          <cell r="Y179">
            <v>6.4403356636901039</v>
          </cell>
          <cell r="Z179">
            <v>1.2586452902</v>
          </cell>
          <cell r="AA179">
            <v>102.02637491710546</v>
          </cell>
          <cell r="AB179">
            <v>0.11528057547271719</v>
          </cell>
          <cell r="AC179" t="e">
            <v>#VALUE!</v>
          </cell>
          <cell r="AD179">
            <v>0.11528057547271719</v>
          </cell>
          <cell r="AE179">
            <v>43.358681283538402</v>
          </cell>
          <cell r="AF179">
            <v>54.703301943100755</v>
          </cell>
          <cell r="AG179">
            <v>206.42999999999998</v>
          </cell>
          <cell r="AH179">
            <v>70.698789840206189</v>
          </cell>
          <cell r="AI179">
            <v>59.375908959537568</v>
          </cell>
          <cell r="AJ179">
            <v>96.220930635838158</v>
          </cell>
          <cell r="AK179">
            <v>335.83759517341036</v>
          </cell>
          <cell r="AL179">
            <v>85.101789017341048</v>
          </cell>
          <cell r="AP179">
            <v>83.805314235128293</v>
          </cell>
          <cell r="AQ179">
            <v>-12.008406786217925</v>
          </cell>
          <cell r="AR179">
            <v>-50.777339729859619</v>
          </cell>
          <cell r="AS179">
            <v>-12.611102625827407</v>
          </cell>
          <cell r="AT179">
            <v>27.177377234257804</v>
          </cell>
          <cell r="AU179">
            <v>59.458325550864032</v>
          </cell>
          <cell r="AV179">
            <v>-41.167968267247943</v>
          </cell>
          <cell r="AW179">
            <v>98.77215465552456</v>
          </cell>
          <cell r="AY179">
            <v>169.85889067554956</v>
          </cell>
          <cell r="AZ179">
            <v>325.51155094568986</v>
          </cell>
          <cell r="BA179">
            <v>383.59923816006869</v>
          </cell>
          <cell r="BB179">
            <v>470.15252435386401</v>
          </cell>
          <cell r="BC179">
            <v>625.83178054056623</v>
          </cell>
          <cell r="BD179">
            <v>920.50140744672865</v>
          </cell>
          <cell r="BE179">
            <v>1104.3753511195941</v>
          </cell>
          <cell r="BH179">
            <v>98.061983226639157</v>
          </cell>
          <cell r="BI179">
            <v>304.49198322663915</v>
          </cell>
          <cell r="BJ179">
            <v>375.19077306684534</v>
          </cell>
          <cell r="BK179">
            <v>434.56668202638292</v>
          </cell>
          <cell r="BL179">
            <v>530.78761266222102</v>
          </cell>
          <cell r="BM179">
            <v>866.6252078356315</v>
          </cell>
          <cell r="BN179">
            <v>951.72699685297255</v>
          </cell>
          <cell r="BQ179">
            <v>71.79690744891036</v>
          </cell>
          <cell r="BR179">
            <v>21.019567719050727</v>
          </cell>
          <cell r="BS179">
            <v>8.4084650932233131</v>
          </cell>
          <cell r="BT179">
            <v>35.585842327481132</v>
          </cell>
          <cell r="BU179">
            <v>95.044167878345149</v>
          </cell>
          <cell r="BV179">
            <v>53.876199611097149</v>
          </cell>
          <cell r="BW179">
            <v>152.6483542666216</v>
          </cell>
          <cell r="BZ179">
            <v>0.56054660473263629</v>
          </cell>
          <cell r="CA179">
            <v>0.47541720213530098</v>
          </cell>
        </row>
        <row r="180">
          <cell r="Q180">
            <v>20.389989183469996</v>
          </cell>
          <cell r="R180">
            <v>23.18330702766</v>
          </cell>
          <cell r="S180">
            <v>26.06416653558</v>
          </cell>
          <cell r="T180">
            <v>47.061405926010011</v>
          </cell>
          <cell r="U180">
            <v>30.953203019040004</v>
          </cell>
          <cell r="V180">
            <v>36.708243836569999</v>
          </cell>
          <cell r="W180">
            <v>24.578930537091001</v>
          </cell>
          <cell r="AE180">
            <v>27.7</v>
          </cell>
          <cell r="AF180">
            <v>36</v>
          </cell>
          <cell r="AG180">
            <v>32.700000000000003</v>
          </cell>
          <cell r="AH180">
            <v>24.7</v>
          </cell>
          <cell r="AI180">
            <v>31.9</v>
          </cell>
          <cell r="AJ180">
            <v>52.1</v>
          </cell>
          <cell r="AK180">
            <v>39</v>
          </cell>
          <cell r="AL180">
            <v>43.2</v>
          </cell>
          <cell r="AP180">
            <v>10.564640287859877</v>
          </cell>
          <cell r="AQ180">
            <v>-11.601199240870002</v>
          </cell>
          <cell r="AR180">
            <v>-12.310010816530006</v>
          </cell>
          <cell r="AT180">
            <v>-5.8358334644199985</v>
          </cell>
          <cell r="AU180">
            <v>-5.0385940739899908</v>
          </cell>
          <cell r="AV180">
            <v>-8.0467969809599964</v>
          </cell>
          <cell r="AW180">
            <v>-6.4917561634300043</v>
          </cell>
          <cell r="AY180">
            <v>62.663441046989874</v>
          </cell>
          <cell r="AZ180">
            <v>83.053430230459867</v>
          </cell>
          <cell r="BA180">
            <v>106.23673725811986</v>
          </cell>
          <cell r="BB180">
            <v>132.30090379369986</v>
          </cell>
          <cell r="BC180">
            <v>179.36230971970986</v>
          </cell>
          <cell r="BD180">
            <v>210.31551273874987</v>
          </cell>
          <cell r="BE180">
            <v>247.02375657531988</v>
          </cell>
          <cell r="BH180">
            <v>63.7</v>
          </cell>
          <cell r="BI180">
            <v>96.4</v>
          </cell>
          <cell r="BJ180">
            <v>121.10000000000001</v>
          </cell>
          <cell r="BK180">
            <v>153</v>
          </cell>
          <cell r="BL180">
            <v>205.1</v>
          </cell>
          <cell r="BM180">
            <v>244.1</v>
          </cell>
          <cell r="BN180">
            <v>287.3</v>
          </cell>
          <cell r="BQ180">
            <v>-1.0365589530101289</v>
          </cell>
          <cell r="BR180">
            <v>-13.346569769540139</v>
          </cell>
          <cell r="BS180">
            <v>-14.863262741880149</v>
          </cell>
          <cell r="BT180">
            <v>-20.69909620630014</v>
          </cell>
          <cell r="BU180">
            <v>-25.737690280290138</v>
          </cell>
          <cell r="BV180">
            <v>-33.784487261250121</v>
          </cell>
          <cell r="BW180">
            <v>-40.276243424680132</v>
          </cell>
          <cell r="BZ180">
            <v>0.16065169084820849</v>
          </cell>
          <cell r="CA180">
            <v>0.18370449089587504</v>
          </cell>
        </row>
        <row r="181">
          <cell r="Q181">
            <v>20.419145816216478</v>
          </cell>
          <cell r="R181">
            <v>18.153312371182583</v>
          </cell>
          <cell r="S181">
            <v>17.05947118514537</v>
          </cell>
          <cell r="T181">
            <v>12.247566229500725</v>
          </cell>
          <cell r="U181">
            <v>25.380658931673061</v>
          </cell>
          <cell r="V181">
            <v>21.110588443768986</v>
          </cell>
          <cell r="W181">
            <v>19.332088271396032</v>
          </cell>
          <cell r="AE181">
            <v>2</v>
          </cell>
          <cell r="AF181">
            <v>4.0999999999999996</v>
          </cell>
          <cell r="AG181">
            <v>5</v>
          </cell>
          <cell r="AH181">
            <v>22</v>
          </cell>
          <cell r="AI181">
            <v>10.4</v>
          </cell>
          <cell r="AJ181">
            <v>11.8</v>
          </cell>
          <cell r="AK181">
            <v>23.4</v>
          </cell>
          <cell r="AL181">
            <v>7.2</v>
          </cell>
          <cell r="AP181">
            <v>6.741418895517878</v>
          </cell>
          <cell r="AQ181">
            <v>2.3909133710559747</v>
          </cell>
          <cell r="AR181">
            <v>15.419145816216478</v>
          </cell>
          <cell r="AT181">
            <v>6.6594711851453692</v>
          </cell>
          <cell r="AU181">
            <v>0.44756622950072433</v>
          </cell>
          <cell r="AV181">
            <v>1.9806589316730623</v>
          </cell>
          <cell r="AW181">
            <v>13.910588443768987</v>
          </cell>
          <cell r="AY181">
            <v>15.232332266573852</v>
          </cell>
          <cell r="AZ181">
            <v>35.651478082790334</v>
          </cell>
          <cell r="BA181">
            <v>53.804790453972913</v>
          </cell>
          <cell r="BB181">
            <v>70.864261639118283</v>
          </cell>
          <cell r="BC181">
            <v>83.111827868619002</v>
          </cell>
          <cell r="BD181">
            <v>108.49248680029206</v>
          </cell>
          <cell r="BE181">
            <v>129.60307524406105</v>
          </cell>
          <cell r="BH181">
            <v>6.1</v>
          </cell>
          <cell r="BI181">
            <v>11.1</v>
          </cell>
          <cell r="BJ181">
            <v>33.1</v>
          </cell>
          <cell r="BK181">
            <v>43.5</v>
          </cell>
          <cell r="BL181">
            <v>55.3</v>
          </cell>
          <cell r="BM181">
            <v>78.699999999999989</v>
          </cell>
          <cell r="BN181">
            <v>85.899999999999991</v>
          </cell>
          <cell r="BQ181">
            <v>9.1323322665738527</v>
          </cell>
          <cell r="BR181">
            <v>24.551478082790332</v>
          </cell>
          <cell r="BS181">
            <v>20.704790453972912</v>
          </cell>
          <cell r="BT181">
            <v>27.364261639118283</v>
          </cell>
          <cell r="BU181">
            <v>27.811827868619005</v>
          </cell>
          <cell r="BV181">
            <v>29.792486800292068</v>
          </cell>
          <cell r="BW181">
            <v>43.703075244061054</v>
          </cell>
          <cell r="BZ181">
            <v>7.4441813876305482E-2</v>
          </cell>
          <cell r="CA181">
            <v>4.9531244985577226E-2</v>
          </cell>
        </row>
        <row r="182">
          <cell r="Q182">
            <v>5.0113765807009782</v>
          </cell>
          <cell r="R182">
            <v>4.7818756766337636</v>
          </cell>
          <cell r="S182">
            <v>21.554095750260004</v>
          </cell>
          <cell r="T182">
            <v>5.9497288321294901</v>
          </cell>
          <cell r="U182">
            <v>3.9456540861499994</v>
          </cell>
          <cell r="V182">
            <v>21.941462904838779</v>
          </cell>
          <cell r="W182">
            <v>6.9551681920775339</v>
          </cell>
          <cell r="AE182">
            <v>10.119681283538403</v>
          </cell>
          <cell r="AF182">
            <v>10.35904385061521</v>
          </cell>
          <cell r="AG182">
            <v>9.3999999999999986</v>
          </cell>
          <cell r="AH182">
            <v>7.7757898402061905</v>
          </cell>
          <cell r="AI182">
            <v>10.8</v>
          </cell>
          <cell r="AJ182">
            <v>24</v>
          </cell>
          <cell r="AK182">
            <v>5.2</v>
          </cell>
          <cell r="AL182">
            <v>29.5</v>
          </cell>
          <cell r="AP182">
            <v>53.538706444161605</v>
          </cell>
          <cell r="AQ182">
            <v>-1.4290486148652075</v>
          </cell>
          <cell r="AR182">
            <v>-4.3886234192990203</v>
          </cell>
          <cell r="AT182">
            <v>10.754095750260003</v>
          </cell>
          <cell r="AU182">
            <v>-18.050271167870509</v>
          </cell>
          <cell r="AV182">
            <v>-1.2543459138500008</v>
          </cell>
          <cell r="AW182">
            <v>-7.5585370951612205</v>
          </cell>
          <cell r="AY182">
            <v>72.588382963450016</v>
          </cell>
          <cell r="AZ182">
            <v>77.599759544150999</v>
          </cell>
          <cell r="BA182">
            <v>82.381635220784759</v>
          </cell>
          <cell r="BB182">
            <v>103.93573097104476</v>
          </cell>
          <cell r="BC182">
            <v>109.88545980317426</v>
          </cell>
          <cell r="BD182">
            <v>113.83111388932426</v>
          </cell>
          <cell r="BE182">
            <v>135.77257679416303</v>
          </cell>
          <cell r="BH182">
            <v>20.478725134153613</v>
          </cell>
          <cell r="BI182">
            <v>29.878725134153612</v>
          </cell>
          <cell r="BJ182">
            <v>37.654514974359799</v>
          </cell>
          <cell r="BK182">
            <v>48.454514974359796</v>
          </cell>
          <cell r="BL182">
            <v>72.454514974359796</v>
          </cell>
          <cell r="BM182">
            <v>77.654514974359799</v>
          </cell>
          <cell r="BN182">
            <v>107.1545149743598</v>
          </cell>
          <cell r="BQ182">
            <v>52.109657829296403</v>
          </cell>
          <cell r="BR182">
            <v>47.721034409997387</v>
          </cell>
          <cell r="BS182">
            <v>44.72712024642496</v>
          </cell>
          <cell r="BT182">
            <v>55.481215996684966</v>
          </cell>
          <cell r="BU182">
            <v>37.430944828814461</v>
          </cell>
          <cell r="BV182">
            <v>36.176598914964458</v>
          </cell>
          <cell r="BW182">
            <v>28.618061819803231</v>
          </cell>
          <cell r="BZ182">
            <v>9.8422488785964254E-2</v>
          </cell>
          <cell r="CA182">
            <v>6.4896244692697808E-2</v>
          </cell>
        </row>
        <row r="183">
          <cell r="Q183">
            <v>100</v>
          </cell>
          <cell r="R183">
            <v>0</v>
          </cell>
          <cell r="S183">
            <v>17.899999999999999</v>
          </cell>
          <cell r="T183">
            <v>88.812268683499994</v>
          </cell>
          <cell r="U183">
            <v>114.15</v>
          </cell>
          <cell r="V183">
            <v>98.247960756910004</v>
          </cell>
          <cell r="W183">
            <v>150.15</v>
          </cell>
          <cell r="AE183">
            <v>0</v>
          </cell>
          <cell r="AF183">
            <v>0</v>
          </cell>
          <cell r="AG183">
            <v>138.19999999999999</v>
          </cell>
          <cell r="AH183">
            <v>0</v>
          </cell>
          <cell r="AI183">
            <v>0</v>
          </cell>
          <cell r="AJ183">
            <v>0</v>
          </cell>
          <cell r="AK183">
            <v>139.078495</v>
          </cell>
          <cell r="AL183">
            <v>0</v>
          </cell>
          <cell r="AP183">
            <v>4.4000000000000004</v>
          </cell>
          <cell r="AQ183">
            <v>0.5</v>
          </cell>
          <cell r="AR183">
            <v>-38.199999999999989</v>
          </cell>
          <cell r="AT183">
            <v>17.899999999999999</v>
          </cell>
          <cell r="AU183">
            <v>88.812268683499994</v>
          </cell>
          <cell r="AV183">
            <v>-24.928494999999998</v>
          </cell>
          <cell r="AW183">
            <v>98.247960756910004</v>
          </cell>
          <cell r="AY183">
            <v>4.9000000000000004</v>
          </cell>
          <cell r="AZ183">
            <v>104.9</v>
          </cell>
          <cell r="BA183">
            <v>104.9</v>
          </cell>
          <cell r="BB183">
            <v>122.8</v>
          </cell>
          <cell r="BC183">
            <v>211.61226868349999</v>
          </cell>
          <cell r="BD183">
            <v>325.7622686835</v>
          </cell>
          <cell r="BE183">
            <v>424.01022944041</v>
          </cell>
          <cell r="BH183">
            <v>0</v>
          </cell>
          <cell r="BI183">
            <v>138.19999999999999</v>
          </cell>
          <cell r="BJ183">
            <v>138.19999999999999</v>
          </cell>
          <cell r="BK183">
            <v>138.19999999999999</v>
          </cell>
          <cell r="BL183">
            <v>138.19999999999999</v>
          </cell>
          <cell r="BM183">
            <v>277.27849500000002</v>
          </cell>
          <cell r="BN183">
            <v>277.27849500000002</v>
          </cell>
          <cell r="BQ183">
            <v>4.9000000000000004</v>
          </cell>
          <cell r="BR183">
            <v>-33.29999999999999</v>
          </cell>
          <cell r="BS183">
            <v>-33.29999999999999</v>
          </cell>
          <cell r="BT183">
            <v>-15.399999999999991</v>
          </cell>
          <cell r="BU183">
            <v>73.412268683500002</v>
          </cell>
          <cell r="BV183">
            <v>48.483773683499976</v>
          </cell>
          <cell r="BW183">
            <v>146.73173444040998</v>
          </cell>
          <cell r="BZ183">
            <v>0.18953741631313256</v>
          </cell>
          <cell r="CA183">
            <v>0.12378332833646967</v>
          </cell>
        </row>
        <row r="184">
          <cell r="Q184">
            <v>0</v>
          </cell>
          <cell r="R184">
            <v>0</v>
          </cell>
          <cell r="S184">
            <v>0</v>
          </cell>
          <cell r="T184">
            <v>0</v>
          </cell>
          <cell r="U184">
            <v>109.19289789080555</v>
          </cell>
          <cell r="V184">
            <v>0</v>
          </cell>
          <cell r="W184">
            <v>0</v>
          </cell>
          <cell r="AE184">
            <v>0</v>
          </cell>
          <cell r="AF184">
            <v>0</v>
          </cell>
          <cell r="AG184">
            <v>0</v>
          </cell>
          <cell r="AH184">
            <v>0</v>
          </cell>
          <cell r="AI184">
            <v>0</v>
          </cell>
          <cell r="AJ184">
            <v>0</v>
          </cell>
          <cell r="AK184">
            <v>111.04121000000001</v>
          </cell>
          <cell r="AL184">
            <v>0</v>
          </cell>
          <cell r="AP184">
            <v>0</v>
          </cell>
          <cell r="AQ184">
            <v>0</v>
          </cell>
          <cell r="AR184">
            <v>0</v>
          </cell>
          <cell r="AS184">
            <v>0</v>
          </cell>
          <cell r="AT184">
            <v>0</v>
          </cell>
          <cell r="AU184">
            <v>0</v>
          </cell>
          <cell r="AV184">
            <v>-1.8483121091944525</v>
          </cell>
          <cell r="AW184">
            <v>0</v>
          </cell>
          <cell r="AY184">
            <v>0</v>
          </cell>
          <cell r="AZ184">
            <v>0</v>
          </cell>
          <cell r="BA184">
            <v>0</v>
          </cell>
          <cell r="BB184">
            <v>0</v>
          </cell>
          <cell r="BC184">
            <v>0</v>
          </cell>
          <cell r="BD184">
            <v>109.19289789080555</v>
          </cell>
          <cell r="BE184">
            <v>109.19289789080555</v>
          </cell>
          <cell r="BH184">
            <v>0</v>
          </cell>
          <cell r="BI184">
            <v>0</v>
          </cell>
          <cell r="BJ184">
            <v>0</v>
          </cell>
          <cell r="BK184">
            <v>0</v>
          </cell>
          <cell r="BL184">
            <v>0</v>
          </cell>
          <cell r="BM184">
            <v>111.04121000000001</v>
          </cell>
          <cell r="BN184">
            <v>111.04121000000001</v>
          </cell>
          <cell r="BQ184">
            <v>0</v>
          </cell>
          <cell r="BR184">
            <v>0</v>
          </cell>
          <cell r="BS184">
            <v>0</v>
          </cell>
          <cell r="BT184">
            <v>0</v>
          </cell>
          <cell r="BU184">
            <v>0</v>
          </cell>
          <cell r="BV184">
            <v>-1.8483121091944525</v>
          </cell>
          <cell r="BW184">
            <v>-1.8483121091944525</v>
          </cell>
        </row>
        <row r="185">
          <cell r="Q185">
            <v>9.8321486897529002</v>
          </cell>
          <cell r="R185">
            <v>11.969192138902438</v>
          </cell>
          <cell r="S185">
            <v>3.9755527228100003</v>
          </cell>
          <cell r="T185">
            <v>1.608286515561961</v>
          </cell>
          <cell r="U185">
            <v>11.047212978493802</v>
          </cell>
          <cell r="V185">
            <v>5.8656877307778501</v>
          </cell>
          <cell r="W185">
            <v>22.556142154329997</v>
          </cell>
          <cell r="X185">
            <v>12.998436634050623</v>
          </cell>
          <cell r="Y185">
            <v>6.4403356636901039</v>
          </cell>
          <cell r="Z185">
            <v>1.2586452902</v>
          </cell>
          <cell r="AA185">
            <v>102.02637491710546</v>
          </cell>
          <cell r="AB185">
            <v>0.11528057547271719</v>
          </cell>
          <cell r="AC185" t="e">
            <v>#VALUE!</v>
          </cell>
          <cell r="AD185">
            <v>0.11528057547271719</v>
          </cell>
          <cell r="AE185">
            <v>3.5389999999999997</v>
          </cell>
          <cell r="AF185">
            <v>4.2442580924855484</v>
          </cell>
          <cell r="AG185">
            <v>21.13</v>
          </cell>
          <cell r="AH185">
            <v>16.222999999999999</v>
          </cell>
          <cell r="AI185">
            <v>6.2759089595375706</v>
          </cell>
          <cell r="AJ185">
            <v>8.320930635838149</v>
          </cell>
          <cell r="AK185">
            <v>18.117890173410402</v>
          </cell>
          <cell r="AL185">
            <v>5.2017890173410404</v>
          </cell>
          <cell r="AP185">
            <v>8.5605486075889345</v>
          </cell>
          <cell r="AQ185">
            <v>-1.869072301538699</v>
          </cell>
          <cell r="AR185">
            <v>-11.297851310247099</v>
          </cell>
          <cell r="AT185">
            <v>-2.3003562367275698</v>
          </cell>
          <cell r="AU185">
            <v>-6.7126441202761882</v>
          </cell>
          <cell r="AV185">
            <v>-7.0706771949166001</v>
          </cell>
          <cell r="AW185">
            <v>0.66389871343680973</v>
          </cell>
          <cell r="AY185">
            <v>14.474734398535784</v>
          </cell>
          <cell r="AZ185">
            <v>24.306883088288686</v>
          </cell>
          <cell r="BA185">
            <v>36.276075227191122</v>
          </cell>
          <cell r="BB185">
            <v>40.251627950001122</v>
          </cell>
          <cell r="BC185">
            <v>41.859914465563087</v>
          </cell>
          <cell r="BD185">
            <v>52.90712744405689</v>
          </cell>
          <cell r="BE185">
            <v>58.77281517483474</v>
          </cell>
          <cell r="BH185">
            <v>7.783258092485549</v>
          </cell>
          <cell r="BI185">
            <v>28.913258092485549</v>
          </cell>
          <cell r="BJ185">
            <v>45.136258092485548</v>
          </cell>
          <cell r="BK185">
            <v>51.412167052023108</v>
          </cell>
          <cell r="BL185">
            <v>59.73309768786126</v>
          </cell>
          <cell r="BM185">
            <v>77.850987861271676</v>
          </cell>
          <cell r="BN185">
            <v>83.052776878612718</v>
          </cell>
          <cell r="BQ185">
            <v>6.6914763060502338</v>
          </cell>
          <cell r="BR185">
            <v>-4.6063750041968614</v>
          </cell>
          <cell r="BS185">
            <v>-8.860182865294421</v>
          </cell>
          <cell r="BT185">
            <v>-11.160539102021989</v>
          </cell>
          <cell r="BU185">
            <v>-17.873183222298174</v>
          </cell>
          <cell r="BV185">
            <v>-24.943860417214786</v>
          </cell>
          <cell r="BW185">
            <v>-24.279961703777978</v>
          </cell>
          <cell r="BZ185">
            <v>3.7493194909025564E-2</v>
          </cell>
          <cell r="CA185">
            <v>5.3501893224681248E-2</v>
          </cell>
        </row>
        <row r="188">
          <cell r="Q188">
            <v>1562.7831531930278</v>
          </cell>
          <cell r="R188">
            <v>1335.5517192517016</v>
          </cell>
          <cell r="S188">
            <v>1459.047491855642</v>
          </cell>
          <cell r="T188">
            <v>1159.3107929749726</v>
          </cell>
          <cell r="U188">
            <v>1597.5626542380755</v>
          </cell>
          <cell r="V188">
            <v>1158.6352938180446</v>
          </cell>
          <cell r="W188">
            <v>1776.2541291407799</v>
          </cell>
          <cell r="X188">
            <v>1148.16500459793</v>
          </cell>
          <cell r="Y188">
            <v>1326.2427183671002</v>
          </cell>
          <cell r="Z188">
            <v>1444.4205285488624</v>
          </cell>
          <cell r="AA188">
            <v>16173.372973017389</v>
          </cell>
          <cell r="AB188">
            <v>14.480122042055168</v>
          </cell>
          <cell r="AC188" t="e">
            <v>#VALUE!</v>
          </cell>
          <cell r="AD188">
            <v>14.606218679749187</v>
          </cell>
          <cell r="AE188">
            <v>1068.756363721712</v>
          </cell>
          <cell r="AF188">
            <v>1031.5777194433952</v>
          </cell>
          <cell r="AG188">
            <v>1690.6351448769883</v>
          </cell>
          <cell r="AH188">
            <v>1358.7798698023994</v>
          </cell>
          <cell r="AI188">
            <v>1374.4917745222101</v>
          </cell>
          <cell r="AJ188">
            <v>1179.3930006395633</v>
          </cell>
          <cell r="AK188">
            <v>1534.3171599107404</v>
          </cell>
          <cell r="AP188">
            <v>71.364277281834575</v>
          </cell>
          <cell r="AQ188">
            <v>33.701126584312306</v>
          </cell>
          <cell r="AR188">
            <v>-127.85199168396048</v>
          </cell>
          <cell r="AS188">
            <v>-23.228150550697819</v>
          </cell>
          <cell r="AT188">
            <v>84.555717333431858</v>
          </cell>
          <cell r="AU188">
            <v>-20.082207664590669</v>
          </cell>
          <cell r="AV188">
            <v>63.245494327335109</v>
          </cell>
          <cell r="AY188">
            <v>2205.399487031254</v>
          </cell>
          <cell r="AZ188">
            <v>3768.1826402242814</v>
          </cell>
          <cell r="BA188">
            <v>5103.7343594759841</v>
          </cell>
          <cell r="BB188">
            <v>6562.7818513316261</v>
          </cell>
          <cell r="BC188">
            <v>7722.0926443065991</v>
          </cell>
          <cell r="BD188">
            <v>9319.6552985446742</v>
          </cell>
          <cell r="BE188">
            <v>10478.290592362719</v>
          </cell>
          <cell r="BH188">
            <v>2100.3340831651071</v>
          </cell>
          <cell r="BI188">
            <v>3790.969228042095</v>
          </cell>
          <cell r="BJ188">
            <v>5149.7490978444939</v>
          </cell>
          <cell r="BK188">
            <v>6524.240872366704</v>
          </cell>
          <cell r="BL188">
            <v>7703.633873006268</v>
          </cell>
          <cell r="BM188">
            <v>9237.951032917008</v>
          </cell>
          <cell r="BN188">
            <v>9237.951032917008</v>
          </cell>
          <cell r="BQ188">
            <v>105.06540386614701</v>
          </cell>
          <cell r="BR188">
            <v>-22.786587817813107</v>
          </cell>
          <cell r="BS188">
            <v>-46.014738368510578</v>
          </cell>
          <cell r="BT188">
            <v>38.540978964921635</v>
          </cell>
          <cell r="BU188">
            <v>18.458771300331165</v>
          </cell>
          <cell r="BV188">
            <v>81.704265627666246</v>
          </cell>
          <cell r="BW188">
            <v>1240.3395594457106</v>
          </cell>
          <cell r="BZ188">
            <v>6.9165436268801814</v>
          </cell>
          <cell r="CA188">
            <v>6.9000104275418552</v>
          </cell>
        </row>
        <row r="189">
          <cell r="Q189">
            <v>1268.7220575171</v>
          </cell>
          <cell r="R189">
            <v>1092.9445943212645</v>
          </cell>
          <cell r="S189">
            <v>1295.417872444752</v>
          </cell>
          <cell r="T189">
            <v>1014.5812168482155</v>
          </cell>
          <cell r="U189">
            <v>1354.7337588262978</v>
          </cell>
          <cell r="V189">
            <v>960.02224971059331</v>
          </cell>
          <cell r="W189">
            <v>1265.1986597871232</v>
          </cell>
          <cell r="X189">
            <v>936.90342965859668</v>
          </cell>
          <cell r="Y189">
            <v>1228.3875718281001</v>
          </cell>
          <cell r="Z189">
            <v>1156.9326777232959</v>
          </cell>
          <cell r="AA189">
            <v>13489.213309872008</v>
          </cell>
          <cell r="AB189">
            <v>12.122117719974254</v>
          </cell>
          <cell r="AC189" t="e">
            <v>#VALUE!</v>
          </cell>
          <cell r="AD189">
            <v>12.248214357668274</v>
          </cell>
          <cell r="AE189">
            <v>929.45947908848927</v>
          </cell>
          <cell r="AF189">
            <v>892.92130767706817</v>
          </cell>
          <cell r="AG189">
            <v>1360.775263643369</v>
          </cell>
          <cell r="AH189">
            <v>1117.5272050139802</v>
          </cell>
          <cell r="AI189">
            <v>1194.5268260458204</v>
          </cell>
          <cell r="AJ189">
            <v>1015.6999489663854</v>
          </cell>
          <cell r="AK189">
            <v>1339.5282498029148</v>
          </cell>
          <cell r="AP189">
            <v>72.717097568724057</v>
          </cell>
          <cell r="AQ189">
            <v>20.271336872389384</v>
          </cell>
          <cell r="AR189">
            <v>-92.05320612626906</v>
          </cell>
          <cell r="AS189">
            <v>-24.582610692715662</v>
          </cell>
          <cell r="AT189">
            <v>100.89104639893162</v>
          </cell>
          <cell r="AU189">
            <v>-1.1187321181698735</v>
          </cell>
          <cell r="AV189">
            <v>15.205509023383001</v>
          </cell>
          <cell r="AY189">
            <v>1915.3692212066708</v>
          </cell>
          <cell r="AZ189">
            <v>3184.0912787237703</v>
          </cell>
          <cell r="BA189">
            <v>4277.0358730450353</v>
          </cell>
          <cell r="BB189">
            <v>5572.4537454897873</v>
          </cell>
          <cell r="BC189">
            <v>6587.0349623380034</v>
          </cell>
          <cell r="BD189">
            <v>7941.7687211643006</v>
          </cell>
          <cell r="BE189">
            <v>8901.7909708748939</v>
          </cell>
          <cell r="BH189">
            <v>1822.3807867655573</v>
          </cell>
          <cell r="BI189">
            <v>3183.1560504089261</v>
          </cell>
          <cell r="BJ189">
            <v>4300.6832554229059</v>
          </cell>
          <cell r="BK189">
            <v>5495.2100814687265</v>
          </cell>
          <cell r="BL189">
            <v>6510.9100304351123</v>
          </cell>
          <cell r="BM189">
            <v>7850.4382802380269</v>
          </cell>
          <cell r="BN189">
            <v>7850.4382802380269</v>
          </cell>
          <cell r="BQ189">
            <v>92.988434441113299</v>
          </cell>
          <cell r="BR189">
            <v>0.93522831484444424</v>
          </cell>
          <cell r="BS189">
            <v>-23.647382377871011</v>
          </cell>
          <cell r="BT189">
            <v>77.243664021060852</v>
          </cell>
          <cell r="BU189">
            <v>76.124931902891007</v>
          </cell>
          <cell r="BV189">
            <v>91.330440926273695</v>
          </cell>
          <cell r="BW189">
            <v>1051.352690636867</v>
          </cell>
          <cell r="BZ189">
            <v>5.8998922685013762</v>
          </cell>
          <cell r="CA189">
            <v>5.8317084954165219</v>
          </cell>
        </row>
        <row r="190">
          <cell r="Q190">
            <v>229.82562720125335</v>
          </cell>
          <cell r="R190">
            <v>231.78627338494337</v>
          </cell>
          <cell r="S190">
            <v>220.36962725388335</v>
          </cell>
          <cell r="T190">
            <v>260.44324293338332</v>
          </cell>
          <cell r="U190">
            <v>322.04120313933333</v>
          </cell>
          <cell r="V190">
            <v>236.95060855333335</v>
          </cell>
          <cell r="W190">
            <v>239.19305935433331</v>
          </cell>
          <cell r="X190">
            <v>228.78283836333335</v>
          </cell>
          <cell r="Y190">
            <v>240.99025244333333</v>
          </cell>
          <cell r="Z190">
            <v>489.89481366878056</v>
          </cell>
          <cell r="AA190">
            <v>3086.9989706022366</v>
          </cell>
          <cell r="AB190">
            <v>2.8239336017217149</v>
          </cell>
          <cell r="AC190" t="str">
            <v xml:space="preserve"> </v>
          </cell>
          <cell r="AD190">
            <v>2.8239336017217149</v>
          </cell>
          <cell r="AE190">
            <v>136.05759002946508</v>
          </cell>
          <cell r="AF190">
            <v>235.99584037193952</v>
          </cell>
          <cell r="AG190">
            <v>253.06730158728695</v>
          </cell>
          <cell r="AH190">
            <v>238.41410385292349</v>
          </cell>
          <cell r="AI190">
            <v>234.579779344998</v>
          </cell>
          <cell r="AJ190">
            <v>263.55543885477232</v>
          </cell>
          <cell r="AK190">
            <v>313.56136992002473</v>
          </cell>
          <cell r="AP190">
            <v>26.681482223868272</v>
          </cell>
          <cell r="AQ190">
            <v>-12.013488318946202</v>
          </cell>
          <cell r="AR190">
            <v>-23.241674386033594</v>
          </cell>
          <cell r="AS190">
            <v>-6.6278304679801181</v>
          </cell>
          <cell r="AT190">
            <v>-14.210152091114651</v>
          </cell>
          <cell r="AU190">
            <v>-3.1121959213890023</v>
          </cell>
          <cell r="AV190">
            <v>8.4798332193086026</v>
          </cell>
          <cell r="AY190">
            <v>386.72142430632664</v>
          </cell>
          <cell r="AZ190">
            <v>616.54705150758002</v>
          </cell>
          <cell r="BA190">
            <v>848.33332489252336</v>
          </cell>
          <cell r="BB190">
            <v>1068.7029521464067</v>
          </cell>
          <cell r="BC190">
            <v>1329.14619507979</v>
          </cell>
          <cell r="BD190">
            <v>1651.1873982191232</v>
          </cell>
          <cell r="BE190">
            <v>1888.1380067724565</v>
          </cell>
          <cell r="BH190">
            <v>372.05343040140463</v>
          </cell>
          <cell r="BI190">
            <v>625.12073198869155</v>
          </cell>
          <cell r="BJ190">
            <v>863.53483584161506</v>
          </cell>
          <cell r="BK190">
            <v>1098.114615186613</v>
          </cell>
          <cell r="BL190">
            <v>1361.6700540413854</v>
          </cell>
          <cell r="BM190">
            <v>1675.2314239614102</v>
          </cell>
          <cell r="BN190">
            <v>1675.2314239614102</v>
          </cell>
          <cell r="BQ190">
            <v>14.667993904922014</v>
          </cell>
          <cell r="BR190">
            <v>-8.5736804811115235</v>
          </cell>
          <cell r="BS190">
            <v>-15.201510949091698</v>
          </cell>
          <cell r="BT190">
            <v>-29.411663040206349</v>
          </cell>
          <cell r="BU190">
            <v>-32.523858961595352</v>
          </cell>
          <cell r="BV190">
            <v>-24.044025742286976</v>
          </cell>
          <cell r="BW190">
            <v>212.90658281104629</v>
          </cell>
          <cell r="BZ190">
            <v>1.1904930526246817</v>
          </cell>
          <cell r="CA190">
            <v>1.2196241055379393</v>
          </cell>
        </row>
        <row r="191">
          <cell r="Q191">
            <v>114.93062309356779</v>
          </cell>
          <cell r="R191">
            <v>97.577095191947578</v>
          </cell>
          <cell r="S191">
            <v>99.839122443596665</v>
          </cell>
          <cell r="T191">
            <v>80.184636532315565</v>
          </cell>
          <cell r="U191">
            <v>78.343778427148891</v>
          </cell>
          <cell r="V191">
            <v>99.025721802846675</v>
          </cell>
          <cell r="W191">
            <v>101.61939423679334</v>
          </cell>
          <cell r="X191">
            <v>104.04936530497446</v>
          </cell>
          <cell r="Y191">
            <v>111.93020796266667</v>
          </cell>
          <cell r="Z191">
            <v>99.254814024515426</v>
          </cell>
          <cell r="AA191">
            <v>1168.2704795129862</v>
          </cell>
          <cell r="AB191">
            <v>0.32142097994371183</v>
          </cell>
          <cell r="AC191">
            <v>0.12609663769402049</v>
          </cell>
          <cell r="AD191">
            <v>0.44751761763773235</v>
          </cell>
          <cell r="AE191">
            <v>38.699802558668416</v>
          </cell>
          <cell r="AF191">
            <v>119.90133607843137</v>
          </cell>
          <cell r="AG191">
            <v>90.284681960784297</v>
          </cell>
          <cell r="AH191">
            <v>72.295434640522842</v>
          </cell>
          <cell r="AI191">
            <v>91.401886405228737</v>
          </cell>
          <cell r="AJ191">
            <v>98.853333464052255</v>
          </cell>
          <cell r="AK191">
            <v>94.987434744842744</v>
          </cell>
          <cell r="AP191">
            <v>30.696783632878258</v>
          </cell>
          <cell r="AQ191">
            <v>-7.7822017773646905</v>
          </cell>
          <cell r="AR191">
            <v>24.645941132783491</v>
          </cell>
          <cell r="AS191">
            <v>25.281660551424736</v>
          </cell>
          <cell r="AT191">
            <v>8.4372360383679279</v>
          </cell>
          <cell r="AU191">
            <v>-18.66869693173669</v>
          </cell>
          <cell r="AV191">
            <v>-16.643656317693853</v>
          </cell>
          <cell r="AY191">
            <v>181.51572049261335</v>
          </cell>
          <cell r="AZ191">
            <v>296.44634358618111</v>
          </cell>
          <cell r="BA191">
            <v>394.02343877812871</v>
          </cell>
          <cell r="BB191">
            <v>493.8625612217254</v>
          </cell>
          <cell r="BC191">
            <v>574.04719775404101</v>
          </cell>
          <cell r="BD191">
            <v>652.3909761811899</v>
          </cell>
          <cell r="BE191">
            <v>751.41669798403655</v>
          </cell>
          <cell r="BH191">
            <v>158.60113863709981</v>
          </cell>
          <cell r="BI191">
            <v>248.88582059788411</v>
          </cell>
          <cell r="BJ191">
            <v>321.18125523840695</v>
          </cell>
          <cell r="BK191">
            <v>412.58314164363571</v>
          </cell>
          <cell r="BL191">
            <v>511.43647510768795</v>
          </cell>
          <cell r="BM191">
            <v>606.42390985253064</v>
          </cell>
          <cell r="BN191">
            <v>606.42390985253064</v>
          </cell>
          <cell r="BQ191">
            <v>22.914581855513553</v>
          </cell>
          <cell r="BR191">
            <v>47.560522988297038</v>
          </cell>
          <cell r="BS191">
            <v>72.842183539721773</v>
          </cell>
          <cell r="BT191">
            <v>81.279419578089701</v>
          </cell>
          <cell r="BU191">
            <v>62.61072264635299</v>
          </cell>
          <cell r="BV191">
            <v>45.967066328659257</v>
          </cell>
          <cell r="BW191">
            <v>144.9927881315059</v>
          </cell>
          <cell r="BZ191">
            <v>0.51416405759926775</v>
          </cell>
          <cell r="CA191">
            <v>0.45808472591535199</v>
          </cell>
        </row>
        <row r="192">
          <cell r="Q192">
            <v>26.136318601111117</v>
          </cell>
          <cell r="R192">
            <v>28.111831709090907</v>
          </cell>
          <cell r="S192">
            <v>10.912967109</v>
          </cell>
          <cell r="T192">
            <v>10.992378753888888</v>
          </cell>
          <cell r="U192">
            <v>12.36558303222222</v>
          </cell>
          <cell r="V192">
            <v>49.993232800000001</v>
          </cell>
          <cell r="W192">
            <v>32.539151746666668</v>
          </cell>
          <cell r="X192">
            <v>28.857724697777776</v>
          </cell>
          <cell r="Y192">
            <v>28.824999999999999</v>
          </cell>
          <cell r="Z192">
            <v>28.824999999999999</v>
          </cell>
          <cell r="AA192">
            <v>316.25375747975755</v>
          </cell>
          <cell r="AB192">
            <v>0.32142097994371183</v>
          </cell>
          <cell r="AC192">
            <v>0.12609663769402049</v>
          </cell>
          <cell r="AD192">
            <v>0.44751761763773235</v>
          </cell>
          <cell r="AE192">
            <v>0.38659411764705881</v>
          </cell>
          <cell r="AF192">
            <v>29.059669411764705</v>
          </cell>
          <cell r="AG192">
            <v>6.7430152941176473</v>
          </cell>
          <cell r="AH192">
            <v>6.4093235294117639</v>
          </cell>
          <cell r="AI192">
            <v>12.415775294117648</v>
          </cell>
          <cell r="AJ192">
            <v>22.467222352941175</v>
          </cell>
          <cell r="AK192">
            <v>29.995634117647054</v>
          </cell>
          <cell r="AP192">
            <v>34.455825252352952</v>
          </cell>
          <cell r="AQ192">
            <v>-5.2075197517646998</v>
          </cell>
          <cell r="AR192">
            <v>19.39330330699347</v>
          </cell>
          <cell r="AS192">
            <v>21.702508179679143</v>
          </cell>
          <cell r="AT192">
            <v>-1.5028081851176474</v>
          </cell>
          <cell r="AU192">
            <v>-11.474843599052287</v>
          </cell>
          <cell r="AV192">
            <v>-17.630051085424832</v>
          </cell>
          <cell r="AY192">
            <v>58.694569030000011</v>
          </cell>
          <cell r="AZ192">
            <v>84.830887631111125</v>
          </cell>
          <cell r="BA192">
            <v>112.94271934020203</v>
          </cell>
          <cell r="BB192">
            <v>123.85568644920204</v>
          </cell>
          <cell r="BC192">
            <v>134.84806520309093</v>
          </cell>
          <cell r="BD192">
            <v>147.21364823531314</v>
          </cell>
          <cell r="BE192">
            <v>197.20688103531313</v>
          </cell>
          <cell r="BH192">
            <v>29.446263529411763</v>
          </cell>
          <cell r="BI192">
            <v>36.189278823529406</v>
          </cell>
          <cell r="BJ192">
            <v>42.598602352941171</v>
          </cell>
          <cell r="BK192">
            <v>55.014377647058822</v>
          </cell>
          <cell r="BL192">
            <v>77.4816</v>
          </cell>
          <cell r="BM192">
            <v>107.47723411764706</v>
          </cell>
          <cell r="BN192">
            <v>107.47723411764706</v>
          </cell>
          <cell r="BQ192">
            <v>29.248305500588248</v>
          </cell>
          <cell r="BR192">
            <v>48.641608807581719</v>
          </cell>
          <cell r="BS192">
            <v>70.344116987260861</v>
          </cell>
          <cell r="BT192">
            <v>68.841308802143217</v>
          </cell>
          <cell r="BU192">
            <v>57.366465203090925</v>
          </cell>
          <cell r="BV192">
            <v>39.736414117666087</v>
          </cell>
          <cell r="BW192">
            <v>89.729646917666074</v>
          </cell>
          <cell r="BZ192">
            <v>0.12078105883192385</v>
          </cell>
          <cell r="CA192">
            <v>6.9398917024855344E-2</v>
          </cell>
        </row>
        <row r="193">
          <cell r="Q193">
            <v>88.794304492456675</v>
          </cell>
          <cell r="R193">
            <v>69.46526348285667</v>
          </cell>
          <cell r="S193">
            <v>88.926155334596658</v>
          </cell>
          <cell r="T193">
            <v>69.192257778426679</v>
          </cell>
          <cell r="U193">
            <v>65.978195394926672</v>
          </cell>
          <cell r="V193">
            <v>49.032489002846667</v>
          </cell>
          <cell r="W193">
            <v>69.080242490126665</v>
          </cell>
          <cell r="X193">
            <v>75.191640607196675</v>
          </cell>
          <cell r="Y193">
            <v>83.105207962666668</v>
          </cell>
          <cell r="Z193">
            <v>70.429814024515423</v>
          </cell>
          <cell r="AA193">
            <v>852.01672203322869</v>
          </cell>
          <cell r="AB193">
            <v>0</v>
          </cell>
          <cell r="AC193">
            <v>0</v>
          </cell>
          <cell r="AD193">
            <v>0</v>
          </cell>
          <cell r="AE193">
            <v>38.313208441021359</v>
          </cell>
          <cell r="AF193">
            <v>90.841666666666669</v>
          </cell>
          <cell r="AG193">
            <v>83.541666666666657</v>
          </cell>
          <cell r="AH193">
            <v>65.886111111111077</v>
          </cell>
          <cell r="AI193">
            <v>78.986111111111086</v>
          </cell>
          <cell r="AJ193">
            <v>76.386111111111077</v>
          </cell>
          <cell r="AK193">
            <v>64.991800627195687</v>
          </cell>
          <cell r="AP193">
            <v>-3.7590416194746936</v>
          </cell>
          <cell r="AQ193">
            <v>-2.5746820255999978</v>
          </cell>
          <cell r="AR193">
            <v>5.2526378257900177</v>
          </cell>
          <cell r="AS193">
            <v>3.5791523717455931</v>
          </cell>
          <cell r="AT193">
            <v>9.9400442234855717</v>
          </cell>
          <cell r="AU193">
            <v>-7.1938533326843981</v>
          </cell>
          <cell r="AV193">
            <v>0.98639476773098522</v>
          </cell>
          <cell r="AY193">
            <v>122.82115146261334</v>
          </cell>
          <cell r="AZ193">
            <v>211.61545595507002</v>
          </cell>
          <cell r="BA193">
            <v>281.08071943792669</v>
          </cell>
          <cell r="BB193">
            <v>370.00687477252336</v>
          </cell>
          <cell r="BC193">
            <v>439.19913255095003</v>
          </cell>
          <cell r="BD193">
            <v>505.17732794587664</v>
          </cell>
          <cell r="BE193">
            <v>554.2098169487233</v>
          </cell>
          <cell r="BH193">
            <v>129.15487510768804</v>
          </cell>
          <cell r="BI193">
            <v>212.6965417743547</v>
          </cell>
          <cell r="BJ193">
            <v>278.58265288546579</v>
          </cell>
          <cell r="BK193">
            <v>357.56876399657688</v>
          </cell>
          <cell r="BL193">
            <v>433.95487510768794</v>
          </cell>
          <cell r="BM193">
            <v>498.94667573488363</v>
          </cell>
          <cell r="BN193">
            <v>498.94667573488363</v>
          </cell>
          <cell r="BQ193">
            <v>-6.3337236450746959</v>
          </cell>
          <cell r="BR193">
            <v>-1.0810858192846786</v>
          </cell>
          <cell r="BS193">
            <v>2.498066552460906</v>
          </cell>
          <cell r="BT193">
            <v>12.438110775946482</v>
          </cell>
          <cell r="BU193">
            <v>5.2442574432620646</v>
          </cell>
          <cell r="BV193">
            <v>6.2306522109930143</v>
          </cell>
          <cell r="BW193">
            <v>55.263141213839674</v>
          </cell>
          <cell r="BZ193">
            <v>0.39338299876734384</v>
          </cell>
          <cell r="CA193">
            <v>0.38868580889049659</v>
          </cell>
        </row>
        <row r="194">
          <cell r="Q194">
            <v>923.96580722227884</v>
          </cell>
          <cell r="R194">
            <v>763.58122574437368</v>
          </cell>
          <cell r="S194">
            <v>975.20912274727209</v>
          </cell>
          <cell r="T194">
            <v>673.95333738251657</v>
          </cell>
          <cell r="U194">
            <v>954.34877725981562</v>
          </cell>
          <cell r="V194">
            <v>624.04591935441329</v>
          </cell>
          <cell r="W194">
            <v>924.38620619599646</v>
          </cell>
          <cell r="X194">
            <v>604.07122599028889</v>
          </cell>
          <cell r="Y194">
            <v>875.46711142210006</v>
          </cell>
          <cell r="Z194">
            <v>567.78305003000003</v>
          </cell>
          <cell r="AA194">
            <v>9233.943859756786</v>
          </cell>
          <cell r="AB194">
            <v>8.9767631383088275</v>
          </cell>
          <cell r="AC194" t="str">
            <v xml:space="preserve"> </v>
          </cell>
          <cell r="AD194">
            <v>8.9767631383088275</v>
          </cell>
          <cell r="AE194">
            <v>754.70208650035579</v>
          </cell>
          <cell r="AF194">
            <v>537.02413122669725</v>
          </cell>
          <cell r="AG194">
            <v>1017.4232800952977</v>
          </cell>
          <cell r="AH194">
            <v>806.81766652053375</v>
          </cell>
          <cell r="AI194">
            <v>868.54516029559363</v>
          </cell>
          <cell r="AJ194">
            <v>653.29117664756075</v>
          </cell>
          <cell r="AK194">
            <v>930.97944513804737</v>
          </cell>
          <cell r="AP194">
            <v>15.338831711977491</v>
          </cell>
          <cell r="AQ194">
            <v>40.067026968700247</v>
          </cell>
          <cell r="AR194">
            <v>-93.457472873018901</v>
          </cell>
          <cell r="AS194">
            <v>-43.236440776160066</v>
          </cell>
          <cell r="AT194">
            <v>106.66396245167846</v>
          </cell>
          <cell r="AU194">
            <v>20.662160734955819</v>
          </cell>
          <cell r="AV194">
            <v>23.369332121768252</v>
          </cell>
          <cell r="AY194">
            <v>1347.1320764077307</v>
          </cell>
          <cell r="AZ194">
            <v>2271.0978836300092</v>
          </cell>
          <cell r="BA194">
            <v>3034.6791093743832</v>
          </cell>
          <cell r="BB194">
            <v>4009.8882321216556</v>
          </cell>
          <cell r="BC194">
            <v>4683.8415695041722</v>
          </cell>
          <cell r="BD194">
            <v>5638.1903467639868</v>
          </cell>
          <cell r="BE194">
            <v>6262.2362661183997</v>
          </cell>
          <cell r="BH194">
            <v>1291.7262177270529</v>
          </cell>
          <cell r="BI194">
            <v>2309.1494978223504</v>
          </cell>
          <cell r="BJ194">
            <v>3115.9671643428842</v>
          </cell>
          <cell r="BK194">
            <v>3984.5123246384778</v>
          </cell>
          <cell r="BL194">
            <v>4637.8035012860391</v>
          </cell>
          <cell r="BM194">
            <v>5568.7829464240867</v>
          </cell>
          <cell r="BN194">
            <v>5568.7829464240867</v>
          </cell>
          <cell r="BQ194">
            <v>55.405858680677731</v>
          </cell>
          <cell r="BR194">
            <v>-38.05161419234107</v>
          </cell>
          <cell r="BS194">
            <v>-81.288054968501086</v>
          </cell>
          <cell r="BT194">
            <v>25.375907483177507</v>
          </cell>
          <cell r="BU194">
            <v>46.038068218133375</v>
          </cell>
          <cell r="BV194">
            <v>69.40740033990005</v>
          </cell>
          <cell r="BW194">
            <v>693.453319694313</v>
          </cell>
          <cell r="BZ194">
            <v>4.195235158277427</v>
          </cell>
          <cell r="CA194">
            <v>4.1539996639632308</v>
          </cell>
        </row>
        <row r="196">
          <cell r="Q196">
            <v>294.0610956759279</v>
          </cell>
          <cell r="R196">
            <v>242.60712493043712</v>
          </cell>
          <cell r="S196">
            <v>163.62961941089</v>
          </cell>
          <cell r="T196">
            <v>144.72957612675719</v>
          </cell>
          <cell r="U196">
            <v>242.82889541177775</v>
          </cell>
          <cell r="V196">
            <v>198.61304410745123</v>
          </cell>
          <cell r="W196">
            <v>511.05546935365669</v>
          </cell>
          <cell r="X196">
            <v>211.26157493933331</v>
          </cell>
          <cell r="Y196">
            <v>97.855146539000003</v>
          </cell>
          <cell r="Z196">
            <v>287.48785082556651</v>
          </cell>
          <cell r="AA196">
            <v>2684.1596631453808</v>
          </cell>
          <cell r="AB196">
            <v>2.3580043220809133</v>
          </cell>
          <cell r="AC196" t="e">
            <v>#VALUE!</v>
          </cell>
          <cell r="AD196">
            <v>2.3580043220809133</v>
          </cell>
          <cell r="AE196">
            <v>139.29688463322262</v>
          </cell>
          <cell r="AF196">
            <v>138.65641176632701</v>
          </cell>
          <cell r="AG196">
            <v>329.85988123361915</v>
          </cell>
          <cell r="AH196">
            <v>241.25266478841922</v>
          </cell>
          <cell r="AI196">
            <v>179.96494847638968</v>
          </cell>
          <cell r="AJ196">
            <v>163.69305167317788</v>
          </cell>
          <cell r="AK196">
            <v>194.7889101078257</v>
          </cell>
          <cell r="AP196">
            <v>-1.3528202868892834</v>
          </cell>
          <cell r="AQ196">
            <v>13.429789711923007</v>
          </cell>
          <cell r="AR196">
            <v>-35.798785557691247</v>
          </cell>
          <cell r="AS196">
            <v>1.3544601420178992</v>
          </cell>
          <cell r="AT196">
            <v>-16.335329065499678</v>
          </cell>
          <cell r="AU196">
            <v>-18.963475546420682</v>
          </cell>
          <cell r="AV196">
            <v>48.039985303952051</v>
          </cell>
          <cell r="AY196">
            <v>290.03026582458335</v>
          </cell>
          <cell r="AZ196">
            <v>584.09136150051131</v>
          </cell>
          <cell r="BA196">
            <v>826.69848643094838</v>
          </cell>
          <cell r="BB196">
            <v>990.32810584183846</v>
          </cell>
          <cell r="BC196">
            <v>1135.0576819685957</v>
          </cell>
          <cell r="BD196">
            <v>1377.8865773803732</v>
          </cell>
          <cell r="BE196">
            <v>1576.4996214878245</v>
          </cell>
          <cell r="BH196">
            <v>277.95329639954963</v>
          </cell>
          <cell r="BI196">
            <v>607.81317763316883</v>
          </cell>
          <cell r="BJ196">
            <v>849.06584242158806</v>
          </cell>
          <cell r="BK196">
            <v>1029.0307908979776</v>
          </cell>
          <cell r="BL196">
            <v>1192.7238425711555</v>
          </cell>
          <cell r="BM196">
            <v>1387.5127526789815</v>
          </cell>
          <cell r="BN196">
            <v>1387.5127526789815</v>
          </cell>
          <cell r="BQ196">
            <v>12.07696942503371</v>
          </cell>
          <cell r="BR196">
            <v>-23.721816132657551</v>
          </cell>
          <cell r="BS196">
            <v>-22.367355990639567</v>
          </cell>
          <cell r="BT196">
            <v>-38.702685056139217</v>
          </cell>
          <cell r="BU196">
            <v>-57.666160602559842</v>
          </cell>
          <cell r="BV196">
            <v>-9.6261752986083593</v>
          </cell>
          <cell r="BW196">
            <v>188.98686880884293</v>
          </cell>
          <cell r="BZ196">
            <v>1.016651358378805</v>
          </cell>
          <cell r="CA196">
            <v>1.0683019321253338</v>
          </cell>
        </row>
        <row r="197">
          <cell r="Q197">
            <v>250.2770903</v>
          </cell>
          <cell r="R197">
            <v>181.92547436683</v>
          </cell>
          <cell r="S197">
            <v>136.10404965729001</v>
          </cell>
          <cell r="T197">
            <v>66.59179432900001</v>
          </cell>
          <cell r="U197">
            <v>201.49002999999999</v>
          </cell>
          <cell r="V197">
            <v>117.15720660522</v>
          </cell>
          <cell r="W197">
            <v>455.76433764899002</v>
          </cell>
          <cell r="X197">
            <v>119.3005</v>
          </cell>
          <cell r="Y197">
            <v>80.678799999999995</v>
          </cell>
          <cell r="Z197">
            <v>223.83</v>
          </cell>
          <cell r="AA197">
            <v>2034.9541098073298</v>
          </cell>
          <cell r="AB197">
            <v>1.725590518563513</v>
          </cell>
          <cell r="AC197" t="str">
            <v xml:space="preserve"> </v>
          </cell>
          <cell r="AD197">
            <v>1.725590518563513</v>
          </cell>
          <cell r="AE197">
            <v>105.5949751885439</v>
          </cell>
          <cell r="AF197">
            <v>83.460269798793149</v>
          </cell>
          <cell r="AG197">
            <v>259.77615401441949</v>
          </cell>
          <cell r="AH197">
            <v>167.34054464170501</v>
          </cell>
          <cell r="AI197">
            <v>133.32951094867099</v>
          </cell>
          <cell r="AJ197">
            <v>88.77389837829439</v>
          </cell>
          <cell r="AK197">
            <v>161.08700066314699</v>
          </cell>
          <cell r="AP197">
            <v>2.2549181114560923</v>
          </cell>
          <cell r="AQ197">
            <v>10.524663801206856</v>
          </cell>
          <cell r="AR197">
            <v>-9.499063714419492</v>
          </cell>
          <cell r="AS197">
            <v>14.584929725124994</v>
          </cell>
          <cell r="AT197">
            <v>2.7745387086190192</v>
          </cell>
          <cell r="AU197">
            <v>-22.182104049294381</v>
          </cell>
          <cell r="AV197">
            <v>40.403029336852995</v>
          </cell>
          <cell r="AY197">
            <v>201.8348269</v>
          </cell>
          <cell r="AZ197">
            <v>452.11191719999999</v>
          </cell>
          <cell r="BA197">
            <v>634.03739156683002</v>
          </cell>
          <cell r="BB197">
            <v>770.14144122412006</v>
          </cell>
          <cell r="BC197">
            <v>836.73323555312004</v>
          </cell>
          <cell r="BD197">
            <v>1038.22326555312</v>
          </cell>
          <cell r="BE197">
            <v>1155.3804721583399</v>
          </cell>
          <cell r="BH197">
            <v>189.05524498733706</v>
          </cell>
          <cell r="BI197">
            <v>448.83139900175655</v>
          </cell>
          <cell r="BJ197">
            <v>616.17194364346153</v>
          </cell>
          <cell r="BK197">
            <v>749.50145459213252</v>
          </cell>
          <cell r="BL197">
            <v>838.27535297042687</v>
          </cell>
          <cell r="BM197">
            <v>999.36235363357389</v>
          </cell>
          <cell r="BN197">
            <v>999.36235363357389</v>
          </cell>
          <cell r="BQ197">
            <v>12.779581912662934</v>
          </cell>
          <cell r="BR197">
            <v>3.2805181982434419</v>
          </cell>
          <cell r="BS197">
            <v>17.865447923368492</v>
          </cell>
          <cell r="BT197">
            <v>20.63998663198754</v>
          </cell>
          <cell r="BU197">
            <v>-1.5421174173068266</v>
          </cell>
          <cell r="BV197">
            <v>38.860911919546083</v>
          </cell>
          <cell r="BW197">
            <v>156.01811852476601</v>
          </cell>
          <cell r="BZ197">
            <v>0.74944735764477921</v>
          </cell>
          <cell r="CA197">
            <v>0.75082860530469142</v>
          </cell>
        </row>
        <row r="198">
          <cell r="Q198">
            <v>43.784005375927912</v>
          </cell>
          <cell r="R198">
            <v>60.681650563607135</v>
          </cell>
          <cell r="S198">
            <v>27.525569753600006</v>
          </cell>
          <cell r="T198">
            <v>78.137781797757199</v>
          </cell>
          <cell r="U198">
            <v>41.338865411777768</v>
          </cell>
          <cell r="V198">
            <v>81.455837502231233</v>
          </cell>
          <cell r="W198">
            <v>55.291131704666668</v>
          </cell>
          <cell r="X198">
            <v>91.961074939333315</v>
          </cell>
          <cell r="Y198">
            <v>17.176346539000001</v>
          </cell>
          <cell r="Z198">
            <v>63.657850825566527</v>
          </cell>
          <cell r="AA198">
            <v>649.205553338051</v>
          </cell>
          <cell r="AB198">
            <v>0.63241380351740051</v>
          </cell>
          <cell r="AC198" t="str">
            <v xml:space="preserve"> </v>
          </cell>
          <cell r="AD198">
            <v>0.63241380351740051</v>
          </cell>
          <cell r="AE198">
            <v>33.701909444678712</v>
          </cell>
          <cell r="AF198">
            <v>55.196141967533862</v>
          </cell>
          <cell r="AG198">
            <v>70.083727219199687</v>
          </cell>
          <cell r="AH198">
            <v>73.91212014671423</v>
          </cell>
          <cell r="AI198">
            <v>46.635437527718707</v>
          </cell>
          <cell r="AJ198">
            <v>74.9191532948835</v>
          </cell>
          <cell r="AK198">
            <v>33.701909444678712</v>
          </cell>
          <cell r="AP198">
            <v>-3.6077383983453757</v>
          </cell>
          <cell r="AQ198">
            <v>2.9051259107161442</v>
          </cell>
          <cell r="AR198">
            <v>-26.299721843271776</v>
          </cell>
          <cell r="AS198">
            <v>-13.230469583107094</v>
          </cell>
          <cell r="AT198">
            <v>-19.109867774118701</v>
          </cell>
          <cell r="AU198">
            <v>3.2186285028736989</v>
          </cell>
          <cell r="AV198">
            <v>7.6369559670990554</v>
          </cell>
          <cell r="AY198">
            <v>88.195438924583343</v>
          </cell>
          <cell r="AZ198">
            <v>131.97944430051126</v>
          </cell>
          <cell r="BA198">
            <v>192.66109486411841</v>
          </cell>
          <cell r="BB198">
            <v>220.18666461771841</v>
          </cell>
          <cell r="BC198">
            <v>298.32444641547562</v>
          </cell>
          <cell r="BD198">
            <v>339.66331182725338</v>
          </cell>
          <cell r="BE198">
            <v>421.11914932948463</v>
          </cell>
          <cell r="BH198">
            <v>88.898051412212567</v>
          </cell>
          <cell r="BI198">
            <v>158.98177863141225</v>
          </cell>
          <cell r="BJ198">
            <v>232.89389877812647</v>
          </cell>
          <cell r="BK198">
            <v>279.52933630584516</v>
          </cell>
          <cell r="BL198">
            <v>354.44848960072864</v>
          </cell>
          <cell r="BM198">
            <v>388.15039904540737</v>
          </cell>
          <cell r="BN198">
            <v>388.15039904540737</v>
          </cell>
          <cell r="BQ198">
            <v>-0.70261248762922435</v>
          </cell>
          <cell r="BR198">
            <v>-27.002334330900993</v>
          </cell>
          <cell r="BS198">
            <v>-40.232803914008059</v>
          </cell>
          <cell r="BT198">
            <v>-59.342671688126757</v>
          </cell>
          <cell r="BU198">
            <v>-56.124043185253015</v>
          </cell>
          <cell r="BV198">
            <v>-48.487087218153988</v>
          </cell>
          <cell r="BW198">
            <v>32.968750284077259</v>
          </cell>
          <cell r="BZ198">
            <v>0.26720400073402589</v>
          </cell>
          <cell r="CA198">
            <v>0.31747332682064217</v>
          </cell>
        </row>
        <row r="201">
          <cell r="Q201">
            <v>-453.36060913068718</v>
          </cell>
          <cell r="R201">
            <v>-200.99598413182298</v>
          </cell>
          <cell r="S201">
            <v>-282.85149968235692</v>
          </cell>
          <cell r="T201">
            <v>211.58693265500938</v>
          </cell>
          <cell r="U201">
            <v>-101.53025537148301</v>
          </cell>
          <cell r="V201">
            <v>354.6165870373809</v>
          </cell>
          <cell r="W201">
            <v>-492.70167044281538</v>
          </cell>
          <cell r="X201">
            <v>179.51424757188079</v>
          </cell>
          <cell r="Y201">
            <v>-386.7501104948301</v>
          </cell>
          <cell r="Z201">
            <v>-20.858405670287311</v>
          </cell>
          <cell r="AA201">
            <v>-2588.1556149846056</v>
          </cell>
          <cell r="AB201">
            <v>-2.3932970142848156</v>
          </cell>
          <cell r="AC201" t="e">
            <v>#VALUE!</v>
          </cell>
          <cell r="AD201">
            <v>-2.5193936519788345</v>
          </cell>
          <cell r="AE201">
            <v>-342.42051332934034</v>
          </cell>
          <cell r="AF201">
            <v>406.54498249970561</v>
          </cell>
          <cell r="AG201">
            <v>-666.02484487698825</v>
          </cell>
          <cell r="AH201">
            <v>-139.50961375217958</v>
          </cell>
          <cell r="AI201">
            <v>-349.43378398148525</v>
          </cell>
          <cell r="AJ201">
            <v>139.11951925919243</v>
          </cell>
          <cell r="AK201">
            <v>-147.46399630213136</v>
          </cell>
          <cell r="AP201">
            <v>-57.990141249089447</v>
          </cell>
          <cell r="AQ201">
            <v>-154.3404523005504</v>
          </cell>
          <cell r="AR201">
            <v>212.66423574630107</v>
          </cell>
          <cell r="AS201">
            <v>-61.486370379643404</v>
          </cell>
          <cell r="AT201">
            <v>66.582284299128332</v>
          </cell>
          <cell r="AU201">
            <v>72.467413395816948</v>
          </cell>
          <cell r="AV201">
            <v>45.933740930648355</v>
          </cell>
          <cell r="AY201">
            <v>-148.20612437927457</v>
          </cell>
          <cell r="AZ201">
            <v>-601.56673350996107</v>
          </cell>
          <cell r="BA201">
            <v>-802.56271764178473</v>
          </cell>
          <cell r="BB201">
            <v>-1085.4142173241407</v>
          </cell>
          <cell r="BC201">
            <v>-873.82728466913341</v>
          </cell>
          <cell r="BD201">
            <v>-975.35754004061528</v>
          </cell>
          <cell r="BE201">
            <v>-620.74095300323438</v>
          </cell>
          <cell r="BH201">
            <v>6.1256000615321682</v>
          </cell>
          <cell r="BI201">
            <v>-601.90037570662298</v>
          </cell>
          <cell r="BJ201">
            <v>-741.40998945880165</v>
          </cell>
          <cell r="BK201">
            <v>-1090.8437734402869</v>
          </cell>
          <cell r="BL201">
            <v>-951.72425418109469</v>
          </cell>
          <cell r="BM201">
            <v>-1099.1882504832267</v>
          </cell>
          <cell r="BN201">
            <v>-1099.1882504832267</v>
          </cell>
          <cell r="BQ201">
            <v>-154.33172444080662</v>
          </cell>
          <cell r="BR201">
            <v>0.33364219666083272</v>
          </cell>
          <cell r="BS201">
            <v>-61.152728182982742</v>
          </cell>
          <cell r="BT201">
            <v>5.4295561161453136</v>
          </cell>
          <cell r="BU201">
            <v>77.8969695119618</v>
          </cell>
          <cell r="BV201">
            <v>123.83071044261146</v>
          </cell>
          <cell r="BW201">
            <v>478.44729747999236</v>
          </cell>
          <cell r="BZ201">
            <v>-0.78267185012709917</v>
          </cell>
          <cell r="CA201">
            <v>-0.85244280637539926</v>
          </cell>
        </row>
        <row r="203">
          <cell r="Q203">
            <v>404.7786453096212</v>
          </cell>
          <cell r="R203">
            <v>265.80763936931908</v>
          </cell>
          <cell r="S203">
            <v>241.58523357122994</v>
          </cell>
          <cell r="T203">
            <v>258.14069976800113</v>
          </cell>
          <cell r="U203">
            <v>246.26153916855324</v>
          </cell>
          <cell r="V203">
            <v>254.81999630365004</v>
          </cell>
          <cell r="W203">
            <v>217.43101778686668</v>
          </cell>
          <cell r="X203">
            <v>294.67137153757579</v>
          </cell>
          <cell r="Y203">
            <v>292.82296226800003</v>
          </cell>
          <cell r="Z203">
            <v>671.79916426696855</v>
          </cell>
          <cell r="AA203">
            <v>3593.7375903045527</v>
          </cell>
          <cell r="AB203" t="e">
            <v>#VALUE!</v>
          </cell>
          <cell r="AC203" t="e">
            <v>#VALUE!</v>
          </cell>
          <cell r="AD203">
            <v>2.6715333763513591</v>
          </cell>
          <cell r="AE203">
            <v>233.55099404603934</v>
          </cell>
          <cell r="AF203">
            <v>376.67698818875624</v>
          </cell>
          <cell r="AG203">
            <v>566.83263536502761</v>
          </cell>
          <cell r="AH203">
            <v>243.77043497050661</v>
          </cell>
          <cell r="AI203">
            <v>212.5075514024339</v>
          </cell>
          <cell r="AJ203">
            <v>245.09899648454331</v>
          </cell>
          <cell r="AK203">
            <v>225.82966824904469</v>
          </cell>
          <cell r="AP203">
            <v>-82.345610499372668</v>
          </cell>
          <cell r="AQ203">
            <v>-82.263050780656215</v>
          </cell>
          <cell r="AR203">
            <v>-162.05399005540642</v>
          </cell>
          <cell r="AS203">
            <v>22.037204398812463</v>
          </cell>
          <cell r="AT203">
            <v>29.077682168796031</v>
          </cell>
          <cell r="AU203">
            <v>13.041703283457821</v>
          </cell>
          <cell r="AV203">
            <v>20.431870919508555</v>
          </cell>
          <cell r="AY203">
            <v>445.61932095476669</v>
          </cell>
          <cell r="AZ203">
            <v>850.39796626438783</v>
          </cell>
          <cell r="BA203">
            <v>1116.2056056337069</v>
          </cell>
          <cell r="BB203">
            <v>1357.7908392049369</v>
          </cell>
          <cell r="BC203">
            <v>1615.9315389729379</v>
          </cell>
          <cell r="BD203">
            <v>1862.1930781414915</v>
          </cell>
          <cell r="BE203">
            <v>2117.0130744451417</v>
          </cell>
          <cell r="BH203">
            <v>610.22798223479549</v>
          </cell>
          <cell r="BI203">
            <v>1177.0606175998232</v>
          </cell>
          <cell r="BJ203">
            <v>1420.8310525703296</v>
          </cell>
          <cell r="BK203">
            <v>1633.3386039727634</v>
          </cell>
          <cell r="BL203">
            <v>1878.4376004573069</v>
          </cell>
          <cell r="BM203">
            <v>2104.2672687063514</v>
          </cell>
          <cell r="BN203">
            <v>2104.2672687063514</v>
          </cell>
          <cell r="BQ203">
            <v>-164.60866128002888</v>
          </cell>
          <cell r="BR203">
            <v>-326.66265133543533</v>
          </cell>
          <cell r="BS203">
            <v>-304.62544693662289</v>
          </cell>
          <cell r="BT203">
            <v>-275.54776476782672</v>
          </cell>
          <cell r="BU203">
            <v>-262.5060614843689</v>
          </cell>
          <cell r="BV203">
            <v>-242.07419056485992</v>
          </cell>
          <cell r="BW203">
            <v>12.745805738790295</v>
          </cell>
          <cell r="BZ203">
            <v>1.4473616805929372</v>
          </cell>
          <cell r="CA203">
            <v>1.6824837789940452</v>
          </cell>
        </row>
        <row r="205">
          <cell r="Q205">
            <v>1967.561798502649</v>
          </cell>
          <cell r="R205">
            <v>1601.3593586210206</v>
          </cell>
          <cell r="S205">
            <v>1700.632725426872</v>
          </cell>
          <cell r="T205">
            <v>1417.4514927429736</v>
          </cell>
          <cell r="U205">
            <v>1843.8241934066289</v>
          </cell>
          <cell r="V205">
            <v>1413.4552901216946</v>
          </cell>
          <cell r="W205">
            <v>1993.6851469276467</v>
          </cell>
          <cell r="X205">
            <v>1442.8363761355058</v>
          </cell>
          <cell r="Y205">
            <v>1619.0656806351003</v>
          </cell>
          <cell r="Z205">
            <v>2116.219692815831</v>
          </cell>
          <cell r="AA205">
            <v>19767.110563321941</v>
          </cell>
          <cell r="AB205" t="e">
            <v>#VALUE!</v>
          </cell>
          <cell r="AC205" t="e">
            <v>#VALUE!</v>
          </cell>
          <cell r="AD205">
            <v>17.277752056100546</v>
          </cell>
          <cell r="AE205">
            <v>1302.3073577677512</v>
          </cell>
          <cell r="AF205">
            <v>1408.2547076321514</v>
          </cell>
          <cell r="AG205">
            <v>2257.467780242016</v>
          </cell>
          <cell r="AH205">
            <v>1602.550304772906</v>
          </cell>
          <cell r="AI205">
            <v>1586.9993259246439</v>
          </cell>
          <cell r="AJ205">
            <v>1424.4919971241065</v>
          </cell>
          <cell r="AK205">
            <v>1760.1468281597852</v>
          </cell>
          <cell r="AP205">
            <v>-10.981333217537895</v>
          </cell>
          <cell r="AQ205">
            <v>-48.561924196343853</v>
          </cell>
          <cell r="AR205">
            <v>-289.90598173936701</v>
          </cell>
          <cell r="AS205">
            <v>-1.1909461518853277</v>
          </cell>
          <cell r="AT205">
            <v>113.63339950222803</v>
          </cell>
          <cell r="AU205">
            <v>-7.0405043811329051</v>
          </cell>
          <cell r="AV205">
            <v>83.677365246843692</v>
          </cell>
          <cell r="AY205">
            <v>2651.0188079860209</v>
          </cell>
          <cell r="AZ205">
            <v>4618.5806064886692</v>
          </cell>
          <cell r="BA205">
            <v>6219.939965109691</v>
          </cell>
          <cell r="BB205">
            <v>7920.5726905365627</v>
          </cell>
          <cell r="BC205">
            <v>9338.0241832795364</v>
          </cell>
          <cell r="BD205">
            <v>11181.848376686165</v>
          </cell>
          <cell r="BE205">
            <v>12595.303666807858</v>
          </cell>
          <cell r="BH205">
            <v>2710.5620653999026</v>
          </cell>
          <cell r="BI205">
            <v>4968.0298456419187</v>
          </cell>
          <cell r="BJ205">
            <v>6570.5801504148239</v>
          </cell>
          <cell r="BK205">
            <v>8157.5794763394679</v>
          </cell>
          <cell r="BL205">
            <v>9582.0714734635749</v>
          </cell>
          <cell r="BM205">
            <v>11342.218301623359</v>
          </cell>
          <cell r="BN205">
            <v>11342.218301623359</v>
          </cell>
          <cell r="BQ205">
            <v>-59.543257413881875</v>
          </cell>
          <cell r="BR205">
            <v>-349.44923915324841</v>
          </cell>
          <cell r="BS205">
            <v>-350.64018530513346</v>
          </cell>
          <cell r="BT205">
            <v>-237.00678580290509</v>
          </cell>
          <cell r="BU205">
            <v>-244.04729018403773</v>
          </cell>
          <cell r="BV205">
            <v>-160.36992493719481</v>
          </cell>
          <cell r="BW205">
            <v>1253.0853651844991</v>
          </cell>
          <cell r="BZ205">
            <v>8.363905307473118</v>
          </cell>
          <cell r="CA205">
            <v>8.5824942065359018</v>
          </cell>
        </row>
        <row r="207">
          <cell r="Q207">
            <v>-858.13925444030838</v>
          </cell>
          <cell r="R207">
            <v>-466.80362350114206</v>
          </cell>
          <cell r="S207">
            <v>-524.43673325358691</v>
          </cell>
          <cell r="T207">
            <v>-46.553767112991636</v>
          </cell>
          <cell r="U207">
            <v>-347.79179454003634</v>
          </cell>
          <cell r="V207">
            <v>99.796590733730909</v>
          </cell>
          <cell r="W207">
            <v>-710.13268822968212</v>
          </cell>
          <cell r="X207">
            <v>-115.15712396569506</v>
          </cell>
          <cell r="Y207">
            <v>-679.57307276283018</v>
          </cell>
          <cell r="Z207">
            <v>-692.65756993725586</v>
          </cell>
          <cell r="AA207">
            <v>-6181.8932052891578</v>
          </cell>
          <cell r="AB207" t="e">
            <v>#VALUE!</v>
          </cell>
          <cell r="AC207" t="e">
            <v>#VALUE!</v>
          </cell>
          <cell r="AD207">
            <v>-5.1909270283301936</v>
          </cell>
          <cell r="AE207">
            <v>-575.97150737537959</v>
          </cell>
          <cell r="AF207">
            <v>29.867994310949371</v>
          </cell>
          <cell r="AG207">
            <v>-1232.857480242016</v>
          </cell>
          <cell r="AH207">
            <v>-383.28004872268616</v>
          </cell>
          <cell r="AI207">
            <v>-561.94133538391907</v>
          </cell>
          <cell r="AJ207">
            <v>-105.97947722535082</v>
          </cell>
          <cell r="AK207">
            <v>-373.29366455117611</v>
          </cell>
          <cell r="AP207">
            <v>24.355469250283022</v>
          </cell>
          <cell r="AQ207">
            <v>-72.077401519894238</v>
          </cell>
          <cell r="AR207">
            <v>374.7182258017076</v>
          </cell>
          <cell r="AS207">
            <v>-83.523574778455895</v>
          </cell>
          <cell r="AT207">
            <v>37.50460213033216</v>
          </cell>
          <cell r="AU207">
            <v>59.425710112359184</v>
          </cell>
          <cell r="AV207">
            <v>25.501870011139772</v>
          </cell>
          <cell r="AY207">
            <v>-593.82544533404143</v>
          </cell>
          <cell r="AZ207">
            <v>-1451.9646997743489</v>
          </cell>
          <cell r="BA207">
            <v>-1918.7683232754916</v>
          </cell>
          <cell r="BB207">
            <v>-2443.2050565290774</v>
          </cell>
          <cell r="BC207">
            <v>-2489.7588236420706</v>
          </cell>
          <cell r="BD207">
            <v>-2837.550618182107</v>
          </cell>
          <cell r="BE207">
            <v>-2737.7540274483763</v>
          </cell>
          <cell r="BH207">
            <v>-604.10238217326332</v>
          </cell>
          <cell r="BI207">
            <v>-1778.9609933064467</v>
          </cell>
          <cell r="BJ207">
            <v>-2162.2410420291317</v>
          </cell>
          <cell r="BK207">
            <v>-2724.1823774130507</v>
          </cell>
          <cell r="BL207">
            <v>-2830.1618546384016</v>
          </cell>
          <cell r="BM207">
            <v>-3203.4555191895788</v>
          </cell>
          <cell r="BN207">
            <v>-3203.4555191895788</v>
          </cell>
          <cell r="BQ207">
            <v>10.276936839222273</v>
          </cell>
          <cell r="BR207">
            <v>326.99629353209616</v>
          </cell>
          <cell r="BS207">
            <v>243.47271875364015</v>
          </cell>
          <cell r="BT207">
            <v>280.97732088397203</v>
          </cell>
          <cell r="BU207">
            <v>340.4030309963307</v>
          </cell>
          <cell r="BV207">
            <v>365.90490100747184</v>
          </cell>
          <cell r="BW207">
            <v>465.70149174120252</v>
          </cell>
          <cell r="BZ207">
            <v>-2.2300335307200356</v>
          </cell>
          <cell r="CA207">
            <v>-2.5349265853694445</v>
          </cell>
        </row>
        <row r="209">
          <cell r="Q209">
            <v>40.036821937128892</v>
          </cell>
          <cell r="R209">
            <v>25.893005499405454</v>
          </cell>
          <cell r="S209">
            <v>5.5265848677800014</v>
          </cell>
          <cell r="T209">
            <v>1.5822323980600004</v>
          </cell>
          <cell r="U209">
            <v>4.3351867676299989</v>
          </cell>
          <cell r="V209">
            <v>31.716771812076669</v>
          </cell>
          <cell r="W209">
            <v>30.122478628093333</v>
          </cell>
          <cell r="X209">
            <v>5.2764389490909096</v>
          </cell>
          <cell r="Y209">
            <v>-1.8040880479999979</v>
          </cell>
          <cell r="Z209">
            <v>-2.3055015394444442</v>
          </cell>
          <cell r="AA209">
            <v>196.03832182802412</v>
          </cell>
          <cell r="AB209">
            <v>0.13664361298893576</v>
          </cell>
          <cell r="AC209">
            <v>4.6182777401568315E-2</v>
          </cell>
          <cell r="AD209">
            <v>0.18282639039050408</v>
          </cell>
          <cell r="AE209">
            <v>14.874000000000001</v>
          </cell>
          <cell r="AF209">
            <v>35.719349956987656</v>
          </cell>
          <cell r="AG209">
            <v>45.633769106525087</v>
          </cell>
          <cell r="AH209">
            <v>29.007659191067077</v>
          </cell>
          <cell r="AI209">
            <v>13.842499999999999</v>
          </cell>
          <cell r="AJ209">
            <v>18.993415301163697</v>
          </cell>
          <cell r="AK209">
            <v>10.192499999999999</v>
          </cell>
          <cell r="AP209">
            <v>-3.6613825587766673</v>
          </cell>
          <cell r="AQ209">
            <v>8.7264231579923432</v>
          </cell>
          <cell r="AR209">
            <v>-5.596947169396195</v>
          </cell>
          <cell r="AS209">
            <v>-3.1146536916616228</v>
          </cell>
          <cell r="AT209">
            <v>-8.3159151322199989</v>
          </cell>
          <cell r="AU209">
            <v>-17.411182903103697</v>
          </cell>
          <cell r="AV209">
            <v>-5.8573132323700001</v>
          </cell>
          <cell r="AY209">
            <v>55.658390556203337</v>
          </cell>
          <cell r="AZ209">
            <v>95.695212493332235</v>
          </cell>
          <cell r="BA209">
            <v>121.58821799273768</v>
          </cell>
          <cell r="BB209">
            <v>127.11480286051768</v>
          </cell>
          <cell r="BC209">
            <v>128.69703525857767</v>
          </cell>
          <cell r="BD209">
            <v>133.03222202620768</v>
          </cell>
          <cell r="BE209">
            <v>164.74899383828435</v>
          </cell>
          <cell r="BH209">
            <v>50.593349956987652</v>
          </cell>
          <cell r="BI209">
            <v>96.227119063512731</v>
          </cell>
          <cell r="BJ209">
            <v>125.23477825457981</v>
          </cell>
          <cell r="BK209">
            <v>139.07727825457982</v>
          </cell>
          <cell r="BL209">
            <v>158.07069355574353</v>
          </cell>
          <cell r="BM209">
            <v>168.26319355574353</v>
          </cell>
          <cell r="BN209">
            <v>168.26319355574353</v>
          </cell>
          <cell r="BQ209">
            <v>5.0650405992156795</v>
          </cell>
          <cell r="BR209">
            <v>-0.53190657018050835</v>
          </cell>
          <cell r="BS209">
            <v>-3.6465602618421329</v>
          </cell>
          <cell r="BT209">
            <v>-11.962475394062128</v>
          </cell>
          <cell r="BU209">
            <v>-29.373658297165818</v>
          </cell>
          <cell r="BV209">
            <v>-35.23097152953585</v>
          </cell>
          <cell r="BW209">
            <v>-3.5141997174591779</v>
          </cell>
          <cell r="BZ209">
            <v>0.11527168864936856</v>
          </cell>
          <cell r="CA209">
            <v>0.14158116180017424</v>
          </cell>
        </row>
        <row r="211">
          <cell r="Q211">
            <v>-898.17607637743731</v>
          </cell>
          <cell r="R211">
            <v>-492.69662900054749</v>
          </cell>
          <cell r="S211">
            <v>-529.96331812136691</v>
          </cell>
          <cell r="T211">
            <v>-48.135999511051637</v>
          </cell>
          <cell r="U211">
            <v>-352.12698130766631</v>
          </cell>
          <cell r="V211">
            <v>68.079818921654237</v>
          </cell>
          <cell r="W211">
            <v>-740.25516685777541</v>
          </cell>
          <cell r="X211">
            <v>-120.43356291478597</v>
          </cell>
          <cell r="Y211">
            <v>-677.76898471483014</v>
          </cell>
          <cell r="Z211">
            <v>-690.35206839781142</v>
          </cell>
          <cell r="AA211">
            <v>-6377.9315271171818</v>
          </cell>
          <cell r="AB211" t="e">
            <v>#VALUE!</v>
          </cell>
          <cell r="AC211" t="e">
            <v>#VALUE!</v>
          </cell>
          <cell r="AD211">
            <v>-5.3737534187206979</v>
          </cell>
          <cell r="AE211">
            <v>-590.84550737537961</v>
          </cell>
          <cell r="AF211">
            <v>-5.8513556460382858</v>
          </cell>
          <cell r="AG211">
            <v>-1278.491249348541</v>
          </cell>
          <cell r="AH211">
            <v>-412.28770791375325</v>
          </cell>
          <cell r="AI211">
            <v>-575.78383538391904</v>
          </cell>
          <cell r="AJ211">
            <v>-124.97289252651451</v>
          </cell>
          <cell r="AK211">
            <v>-383.4861645511761</v>
          </cell>
          <cell r="AP211">
            <v>28.016851809059744</v>
          </cell>
          <cell r="AQ211">
            <v>-80.803824677886581</v>
          </cell>
          <cell r="AR211">
            <v>380.31517297110372</v>
          </cell>
          <cell r="AS211">
            <v>-80.408921086794237</v>
          </cell>
          <cell r="AT211">
            <v>45.82051726255213</v>
          </cell>
          <cell r="AU211">
            <v>76.836893015462877</v>
          </cell>
          <cell r="AV211">
            <v>31.35918324350979</v>
          </cell>
          <cell r="AY211">
            <v>-649.48383589024479</v>
          </cell>
          <cell r="AZ211">
            <v>-1547.6599122676812</v>
          </cell>
          <cell r="BA211">
            <v>-2040.3565412682294</v>
          </cell>
          <cell r="BB211">
            <v>-2570.319859389595</v>
          </cell>
          <cell r="BC211">
            <v>-2618.4558589006483</v>
          </cell>
          <cell r="BD211">
            <v>-2970.5828402083148</v>
          </cell>
          <cell r="BE211">
            <v>-2902.5030212866604</v>
          </cell>
          <cell r="BH211">
            <v>-654.69573213025092</v>
          </cell>
          <cell r="BI211">
            <v>-1875.1881123699593</v>
          </cell>
          <cell r="BJ211">
            <v>-2287.4758202837115</v>
          </cell>
          <cell r="BK211">
            <v>-2863.2596556676308</v>
          </cell>
          <cell r="BL211">
            <v>-2988.2325481941452</v>
          </cell>
          <cell r="BM211">
            <v>-3371.7187127453221</v>
          </cell>
          <cell r="BN211">
            <v>-3371.7187127453221</v>
          </cell>
          <cell r="BQ211">
            <v>5.2118962400065936</v>
          </cell>
          <cell r="BR211">
            <v>327.52820010227668</v>
          </cell>
          <cell r="BS211">
            <v>247.11927901548228</v>
          </cell>
          <cell r="BT211">
            <v>292.93979627803418</v>
          </cell>
          <cell r="BU211">
            <v>369.77668929349653</v>
          </cell>
          <cell r="BV211">
            <v>401.13587253700734</v>
          </cell>
          <cell r="BW211">
            <v>469.21569145866169</v>
          </cell>
          <cell r="BZ211">
            <v>-2.3453052193694042</v>
          </cell>
          <cell r="CA211">
            <v>-2.6765077471696186</v>
          </cell>
        </row>
        <row r="213">
          <cell r="Q213">
            <v>890.21048852006777</v>
          </cell>
          <cell r="R213">
            <v>489.17203684915734</v>
          </cell>
          <cell r="S213">
            <v>526.4204178422068</v>
          </cell>
          <cell r="T213">
            <v>43.394175336371745</v>
          </cell>
          <cell r="U213">
            <v>349.40508194797616</v>
          </cell>
          <cell r="V213">
            <v>-71.192121544294196</v>
          </cell>
          <cell r="W213">
            <v>731.83657163718533</v>
          </cell>
          <cell r="X213">
            <v>67.723031706633833</v>
          </cell>
          <cell r="Y213">
            <v>525.49327769146953</v>
          </cell>
          <cell r="Z213">
            <v>602.33735328808928</v>
          </cell>
          <cell r="AA213">
            <v>4794.4480445924892</v>
          </cell>
          <cell r="AB213" t="e">
            <v>#REF!</v>
          </cell>
          <cell r="AC213" t="e">
            <v>#VALUE!</v>
          </cell>
          <cell r="AD213" t="e">
            <v>#REF!</v>
          </cell>
          <cell r="AE213">
            <v>590.84550737537973</v>
          </cell>
          <cell r="AF213">
            <v>5.8513556460382006</v>
          </cell>
          <cell r="AG213">
            <v>1278.4912493485408</v>
          </cell>
          <cell r="AH213">
            <v>412.28770791375325</v>
          </cell>
          <cell r="AI213">
            <v>575.78383538391915</v>
          </cell>
          <cell r="AJ213">
            <v>124.97289252651456</v>
          </cell>
          <cell r="AK213">
            <v>383.48616455117605</v>
          </cell>
          <cell r="AP213">
            <v>-31.100615840510159</v>
          </cell>
          <cell r="AQ213">
            <v>74.051484136716454</v>
          </cell>
          <cell r="AR213">
            <v>-388.28076082847303</v>
          </cell>
          <cell r="AS213">
            <v>76.884328935404085</v>
          </cell>
          <cell r="AT213">
            <v>-49.363417541712352</v>
          </cell>
          <cell r="AU213">
            <v>-81.578717190142811</v>
          </cell>
          <cell r="AV213">
            <v>-34.081082603199889</v>
          </cell>
          <cell r="AY213">
            <v>846.91361491698945</v>
          </cell>
          <cell r="AZ213">
            <v>1529.8582198376919</v>
          </cell>
          <cell r="BA213">
            <v>2019.030256686849</v>
          </cell>
          <cell r="BB213">
            <v>2545.450674529056</v>
          </cell>
          <cell r="BC213">
            <v>2588.8448498654279</v>
          </cell>
          <cell r="BD213">
            <v>2938.2499318134041</v>
          </cell>
          <cell r="BE213">
            <v>2867.0578102691097</v>
          </cell>
          <cell r="BH213">
            <v>1958.1032157369573</v>
          </cell>
          <cell r="BI213">
            <v>1875.1881123699591</v>
          </cell>
          <cell r="BJ213">
            <v>2287.475820283712</v>
          </cell>
          <cell r="BK213">
            <v>2863.2596556676313</v>
          </cell>
          <cell r="BL213">
            <v>2988.2325481941457</v>
          </cell>
          <cell r="BM213">
            <v>3371.7187127453217</v>
          </cell>
          <cell r="BN213">
            <v>3371.7187127453217</v>
          </cell>
          <cell r="BQ213">
            <v>-1111.1896008199676</v>
          </cell>
          <cell r="BR213">
            <v>-345.32989253226719</v>
          </cell>
          <cell r="BS213">
            <v>-268.44556359686328</v>
          </cell>
          <cell r="BT213">
            <v>-317.80898113857529</v>
          </cell>
          <cell r="BU213">
            <v>-399.38769832871822</v>
          </cell>
          <cell r="BV213">
            <v>-433.46878093191754</v>
          </cell>
          <cell r="BW213">
            <v>-504.66090247621196</v>
          </cell>
          <cell r="BZ213">
            <v>2.3187831553044198</v>
          </cell>
          <cell r="CA213">
            <v>2.6765077471696195</v>
          </cell>
        </row>
        <row r="215">
          <cell r="Q215">
            <v>2.9894620952923319</v>
          </cell>
          <cell r="R215">
            <v>-164.77816799706926</v>
          </cell>
          <cell r="S215">
            <v>-295.41200307049195</v>
          </cell>
          <cell r="T215">
            <v>1.1693489214799122</v>
          </cell>
          <cell r="U215">
            <v>-10.156778040254203</v>
          </cell>
          <cell r="V215">
            <v>2.7434353768728386</v>
          </cell>
          <cell r="W215">
            <v>-93.031746413190135</v>
          </cell>
          <cell r="X215">
            <v>43.998957597113261</v>
          </cell>
          <cell r="Y215">
            <v>24.711978947638865</v>
          </cell>
          <cell r="Z215">
            <v>189.83435812515449</v>
          </cell>
          <cell r="AA215">
            <v>759.39219859510604</v>
          </cell>
          <cell r="AB215">
            <v>0.59382894509799877</v>
          </cell>
          <cell r="AC215" t="e">
            <v>#VALUE!</v>
          </cell>
          <cell r="AD215">
            <v>0.90598130732779336</v>
          </cell>
          <cell r="AE215">
            <v>34.883341659996759</v>
          </cell>
          <cell r="AF215">
            <v>828.78595952418698</v>
          </cell>
          <cell r="AG215">
            <v>36.778636096465263</v>
          </cell>
          <cell r="AH215">
            <v>-103.89689032556608</v>
          </cell>
          <cell r="AI215">
            <v>-242.52994766108284</v>
          </cell>
          <cell r="AJ215">
            <v>52.087356112903294</v>
          </cell>
          <cell r="AK215">
            <v>40.920096609244311</v>
          </cell>
          <cell r="AP215">
            <v>-20.444387593865255</v>
          </cell>
          <cell r="AQ215">
            <v>214.09843946224112</v>
          </cell>
          <cell r="AR215">
            <v>-33.789174001172931</v>
          </cell>
          <cell r="AS215">
            <v>-60.881277671503184</v>
          </cell>
          <cell r="AT215">
            <v>-52.882055409409105</v>
          </cell>
          <cell r="AU215">
            <v>-50.918007191423385</v>
          </cell>
          <cell r="AV215">
            <v>-51.076874649498514</v>
          </cell>
          <cell r="AY215">
            <v>1057.3233530525597</v>
          </cell>
          <cell r="AZ215">
            <v>1060.3128151478522</v>
          </cell>
          <cell r="BA215">
            <v>895.53464715078269</v>
          </cell>
          <cell r="BB215">
            <v>600.12264408029068</v>
          </cell>
          <cell r="BC215">
            <v>601.29199300177049</v>
          </cell>
          <cell r="BD215">
            <v>591.13521496151668</v>
          </cell>
          <cell r="BE215">
            <v>593.87865033838955</v>
          </cell>
          <cell r="BH215">
            <v>863.66930118418372</v>
          </cell>
          <cell r="BI215">
            <v>900.44793728064883</v>
          </cell>
          <cell r="BJ215">
            <v>796.55104695508282</v>
          </cell>
          <cell r="BK215">
            <v>554.0210992939999</v>
          </cell>
          <cell r="BL215">
            <v>606.10845540690343</v>
          </cell>
          <cell r="BM215">
            <v>647.02855201614761</v>
          </cell>
          <cell r="BN215">
            <v>647.02855201614761</v>
          </cell>
          <cell r="BQ215">
            <v>193.65405186837592</v>
          </cell>
          <cell r="BR215">
            <v>159.86487786720298</v>
          </cell>
          <cell r="BS215">
            <v>98.983600195699808</v>
          </cell>
          <cell r="BT215">
            <v>46.101544786290731</v>
          </cell>
          <cell r="BU215">
            <v>-4.8164624051326967</v>
          </cell>
          <cell r="BV215">
            <v>-55.893337054630933</v>
          </cell>
          <cell r="BW215">
            <v>-53.149901677758066</v>
          </cell>
          <cell r="BZ215">
            <v>0.53856674526648618</v>
          </cell>
          <cell r="CA215">
            <v>0.54288076659293216</v>
          </cell>
        </row>
        <row r="216">
          <cell r="Q216">
            <v>50.937557258403459</v>
          </cell>
          <cell r="R216">
            <v>37.39597355783981</v>
          </cell>
          <cell r="S216">
            <v>28.940566820708035</v>
          </cell>
          <cell r="T216">
            <v>30.712036930479918</v>
          </cell>
          <cell r="U216">
            <v>35.931942268301334</v>
          </cell>
          <cell r="V216">
            <v>84.686021780539505</v>
          </cell>
          <cell r="W216">
            <v>19.657021299809866</v>
          </cell>
          <cell r="X216">
            <v>156.90923406822435</v>
          </cell>
          <cell r="Y216">
            <v>37.102043533638863</v>
          </cell>
          <cell r="Z216">
            <v>219.22892079860355</v>
          </cell>
          <cell r="AA216">
            <v>1857.9286864009418</v>
          </cell>
          <cell r="AB216">
            <v>1.3273924406620223</v>
          </cell>
          <cell r="AC216">
            <v>0.31215236222979464</v>
          </cell>
          <cell r="AD216">
            <v>1.6395448028918169</v>
          </cell>
          <cell r="AE216">
            <v>60.376594117647059</v>
          </cell>
          <cell r="AF216">
            <v>907.19443251295115</v>
          </cell>
          <cell r="AG216">
            <v>88.734204559688919</v>
          </cell>
          <cell r="AH216">
            <v>42.168021793740976</v>
          </cell>
          <cell r="AI216">
            <v>57.148968347815327</v>
          </cell>
          <cell r="AJ216">
            <v>74.831563446766765</v>
          </cell>
          <cell r="AK216">
            <v>92.394756404912712</v>
          </cell>
          <cell r="AP216">
            <v>-21.052551138182217</v>
          </cell>
          <cell r="AQ216">
            <v>209.90889259197706</v>
          </cell>
          <cell r="AR216">
            <v>-37.796647301285461</v>
          </cell>
          <cell r="AS216">
            <v>-4.7720482359011669</v>
          </cell>
          <cell r="AT216">
            <v>-28.208401527107291</v>
          </cell>
          <cell r="AU216">
            <v>-44.119526516286847</v>
          </cell>
          <cell r="AV216">
            <v>-56.462814136611378</v>
          </cell>
          <cell r="AY216">
            <v>1156.427368084393</v>
          </cell>
          <cell r="AZ216">
            <v>1207.3649253427966</v>
          </cell>
          <cell r="BA216">
            <v>1244.7608989006362</v>
          </cell>
          <cell r="BB216">
            <v>1273.7014657213442</v>
          </cell>
          <cell r="BC216">
            <v>1304.413502651824</v>
          </cell>
          <cell r="BD216">
            <v>1340.3454449201256</v>
          </cell>
          <cell r="BE216">
            <v>1425.0314667006651</v>
          </cell>
          <cell r="BH216">
            <v>967.57102663059823</v>
          </cell>
          <cell r="BI216">
            <v>1056.305231190287</v>
          </cell>
          <cell r="BJ216">
            <v>1098.473252984028</v>
          </cell>
          <cell r="BK216">
            <v>1155.6222213318433</v>
          </cell>
          <cell r="BL216">
            <v>1230.4537847786103</v>
          </cell>
          <cell r="BM216">
            <v>1322.8485411835227</v>
          </cell>
          <cell r="BN216">
            <v>1322.8485411835227</v>
          </cell>
          <cell r="BQ216">
            <v>188.85634145379476</v>
          </cell>
          <cell r="BR216">
            <v>151.05969415250931</v>
          </cell>
          <cell r="BS216">
            <v>146.28764591660814</v>
          </cell>
          <cell r="BT216">
            <v>118.07924438950084</v>
          </cell>
          <cell r="BU216">
            <v>73.959717873214018</v>
          </cell>
          <cell r="BV216">
            <v>17.496903736602917</v>
          </cell>
          <cell r="BW216">
            <v>102.18292551714239</v>
          </cell>
          <cell r="BZ216">
            <v>1.1683404116155947</v>
          </cell>
          <cell r="CA216">
            <v>1.1020959829529851</v>
          </cell>
        </row>
        <row r="217">
          <cell r="Q217">
            <v>47.948095163111127</v>
          </cell>
          <cell r="R217">
            <v>202.17414155490908</v>
          </cell>
          <cell r="S217">
            <v>324.35256989120001</v>
          </cell>
          <cell r="T217">
            <v>29.542688009000006</v>
          </cell>
          <cell r="U217">
            <v>46.088720308555537</v>
          </cell>
          <cell r="V217">
            <v>81.942586403666667</v>
          </cell>
          <cell r="W217">
            <v>112.688767713</v>
          </cell>
          <cell r="X217">
            <v>112.91027647111109</v>
          </cell>
          <cell r="Y217">
            <v>12.390064585999998</v>
          </cell>
          <cell r="Z217">
            <v>29.394562673449055</v>
          </cell>
          <cell r="AA217">
            <v>1098.5364878058358</v>
          </cell>
          <cell r="AB217">
            <v>0.73356349556402356</v>
          </cell>
          <cell r="AC217" t="str">
            <v xml:space="preserve"> </v>
          </cell>
          <cell r="AD217">
            <v>0.73356349556402356</v>
          </cell>
          <cell r="AE217">
            <v>25.493252457650296</v>
          </cell>
          <cell r="AF217">
            <v>78.408472988764188</v>
          </cell>
          <cell r="AG217">
            <v>51.955568463223656</v>
          </cell>
          <cell r="AH217">
            <v>146.06491211930705</v>
          </cell>
          <cell r="AI217">
            <v>299.67891600889817</v>
          </cell>
          <cell r="AJ217">
            <v>22.744207333863471</v>
          </cell>
          <cell r="AK217">
            <v>51.474659795668401</v>
          </cell>
          <cell r="AP217">
            <v>-0.60816354431695885</v>
          </cell>
          <cell r="AQ217">
            <v>-4.1895468702641807</v>
          </cell>
          <cell r="AR217">
            <v>-4.0074733001125296</v>
          </cell>
          <cell r="AS217">
            <v>56.109229435602032</v>
          </cell>
          <cell r="AT217">
            <v>24.673653882301835</v>
          </cell>
          <cell r="AU217">
            <v>6.7984806751365348</v>
          </cell>
          <cell r="AV217">
            <v>-5.3859394871128643</v>
          </cell>
          <cell r="AY217">
            <v>99.104015031833342</v>
          </cell>
          <cell r="AZ217">
            <v>147.05211019494448</v>
          </cell>
          <cell r="BA217">
            <v>349.22625174985353</v>
          </cell>
          <cell r="BB217">
            <v>673.57882164105354</v>
          </cell>
          <cell r="BC217">
            <v>703.12150965005355</v>
          </cell>
          <cell r="BD217">
            <v>749.21022995860903</v>
          </cell>
          <cell r="BE217">
            <v>831.15281636227564</v>
          </cell>
          <cell r="BH217">
            <v>103.90172544641449</v>
          </cell>
          <cell r="BI217">
            <v>155.85729390963814</v>
          </cell>
          <cell r="BJ217">
            <v>301.9222060289452</v>
          </cell>
          <cell r="BK217">
            <v>601.60112203784342</v>
          </cell>
          <cell r="BL217">
            <v>624.34532937170684</v>
          </cell>
          <cell r="BM217">
            <v>675.8199891673753</v>
          </cell>
          <cell r="BN217">
            <v>675.8199891673753</v>
          </cell>
          <cell r="BQ217">
            <v>-4.7977104145811467</v>
          </cell>
          <cell r="BR217">
            <v>-8.8051837146936691</v>
          </cell>
          <cell r="BS217">
            <v>47.304045720908334</v>
          </cell>
          <cell r="BT217">
            <v>71.977699603210112</v>
          </cell>
          <cell r="BU217">
            <v>78.776180278346715</v>
          </cell>
          <cell r="BV217">
            <v>73.390240791233737</v>
          </cell>
          <cell r="BW217">
            <v>155.33282719490035</v>
          </cell>
          <cell r="BZ217">
            <v>0.6297736663491087</v>
          </cell>
          <cell r="CA217">
            <v>0.55921521636005278</v>
          </cell>
        </row>
        <row r="219">
          <cell r="Q219">
            <v>206.27681502049001</v>
          </cell>
          <cell r="R219">
            <v>639.88448619985002</v>
          </cell>
          <cell r="S219">
            <v>652.53199717977998</v>
          </cell>
          <cell r="T219">
            <v>248.23939259432001</v>
          </cell>
          <cell r="U219">
            <v>304.01528822100011</v>
          </cell>
          <cell r="V219">
            <v>420.99438568722007</v>
          </cell>
          <cell r="W219">
            <v>46.367790962989829</v>
          </cell>
          <cell r="X219">
            <v>583.99450135899986</v>
          </cell>
          <cell r="Y219">
            <v>70.188505643999989</v>
          </cell>
          <cell r="Z219">
            <v>-202.6288738400001</v>
          </cell>
          <cell r="AA219">
            <v>4055.4105103676493</v>
          </cell>
          <cell r="AB219" t="e">
            <v>#REF!</v>
          </cell>
          <cell r="AC219" t="e">
            <v>#REF!</v>
          </cell>
          <cell r="AD219" t="e">
            <v>#REF!</v>
          </cell>
          <cell r="AE219">
            <v>257.41269150581837</v>
          </cell>
          <cell r="AF219">
            <v>166.61080914380179</v>
          </cell>
          <cell r="AG219">
            <v>202.07436370859196</v>
          </cell>
          <cell r="AH219">
            <v>577.5588673884979</v>
          </cell>
          <cell r="AI219">
            <v>367.08218172257608</v>
          </cell>
          <cell r="AJ219">
            <v>346.06187568583243</v>
          </cell>
          <cell r="AK219">
            <v>117.1763798686485</v>
          </cell>
          <cell r="AP219">
            <v>602.54650179418172</v>
          </cell>
          <cell r="AQ219">
            <v>58.97621889519823</v>
          </cell>
          <cell r="AR219">
            <v>4.2024513118980451</v>
          </cell>
          <cell r="AS219">
            <v>62.325618811352115</v>
          </cell>
          <cell r="AT219">
            <v>285.4498154572039</v>
          </cell>
          <cell r="AU219">
            <v>-97.822483091512424</v>
          </cell>
          <cell r="AV219">
            <v>186.83890835235161</v>
          </cell>
          <cell r="AY219">
            <v>1085.5462213389999</v>
          </cell>
          <cell r="AZ219">
            <v>1291.8230363594898</v>
          </cell>
          <cell r="BA219">
            <v>1931.7075225593398</v>
          </cell>
          <cell r="BB219">
            <v>2584.2395197391197</v>
          </cell>
          <cell r="BC219">
            <v>2832.4789123334403</v>
          </cell>
          <cell r="BD219">
            <v>3136.4942005544403</v>
          </cell>
          <cell r="BE219">
            <v>3557.4885862416604</v>
          </cell>
          <cell r="BH219">
            <v>424.02350064962013</v>
          </cell>
          <cell r="BI219">
            <v>626.09786435821229</v>
          </cell>
          <cell r="BJ219">
            <v>1203.6567317467102</v>
          </cell>
          <cell r="BK219">
            <v>1570.7389134692862</v>
          </cell>
          <cell r="BL219">
            <v>1916.8007891551183</v>
          </cell>
          <cell r="BM219">
            <v>2033.9771690237667</v>
          </cell>
          <cell r="BN219">
            <v>2033.9771690237667</v>
          </cell>
          <cell r="BQ219">
            <v>661.52272068937975</v>
          </cell>
          <cell r="BR219">
            <v>665.72517200127766</v>
          </cell>
          <cell r="BS219">
            <v>728.05079081262954</v>
          </cell>
          <cell r="BT219">
            <v>1013.5006062698337</v>
          </cell>
          <cell r="BU219">
            <v>915.67812317832113</v>
          </cell>
          <cell r="BV219">
            <v>1102.5170315306736</v>
          </cell>
          <cell r="BW219">
            <v>1523.5114172178937</v>
          </cell>
          <cell r="BZ219">
            <v>2.5370019335130012</v>
          </cell>
          <cell r="CA219">
            <v>1.7168450176526209</v>
          </cell>
        </row>
        <row r="220">
          <cell r="Q220">
            <v>462.70712472049001</v>
          </cell>
          <cell r="R220">
            <v>1088.91101183302</v>
          </cell>
          <cell r="S220">
            <v>927.42099089452995</v>
          </cell>
          <cell r="T220">
            <v>395.50859826532002</v>
          </cell>
          <cell r="U220">
            <v>828.39575822100005</v>
          </cell>
          <cell r="V220">
            <v>692.66227908200005</v>
          </cell>
          <cell r="W220">
            <v>559.36255331399991</v>
          </cell>
          <cell r="X220">
            <v>641.7194013589999</v>
          </cell>
          <cell r="Y220">
            <v>155.74210564399999</v>
          </cell>
          <cell r="Z220">
            <v>149.57612615999989</v>
          </cell>
          <cell r="AA220">
            <v>7196.4493439323596</v>
          </cell>
          <cell r="AB220" t="e">
            <v>#REF!</v>
          </cell>
          <cell r="AC220" t="e">
            <v>#REF!</v>
          </cell>
          <cell r="AD220" t="e">
            <v>#REF!</v>
          </cell>
          <cell r="AE220">
            <v>396.71800000000002</v>
          </cell>
          <cell r="AF220">
            <v>230.15110914380179</v>
          </cell>
          <cell r="AG220">
            <v>437.34327619978995</v>
          </cell>
          <cell r="AH220">
            <v>997.21158021495796</v>
          </cell>
          <cell r="AI220">
            <v>670.7728257158501</v>
          </cell>
          <cell r="AJ220">
            <v>511.91857889883244</v>
          </cell>
          <cell r="AK220">
            <v>714.08966999580252</v>
          </cell>
          <cell r="AP220">
            <v>617.52199999999993</v>
          </cell>
          <cell r="AQ220">
            <v>50.052285295198232</v>
          </cell>
          <cell r="AR220">
            <v>25.36384852070006</v>
          </cell>
          <cell r="AS220">
            <v>91.699431618062022</v>
          </cell>
          <cell r="AT220">
            <v>256.64816517867985</v>
          </cell>
          <cell r="AU220">
            <v>-116.40998063351242</v>
          </cell>
          <cell r="AV220">
            <v>114.30608822519753</v>
          </cell>
          <cell r="AY220">
            <v>1294.4433944389998</v>
          </cell>
          <cell r="AZ220">
            <v>1757.1505191594899</v>
          </cell>
          <cell r="BA220">
            <v>2846.0615309925097</v>
          </cell>
          <cell r="BB220">
            <v>3773.4825218870396</v>
          </cell>
          <cell r="BC220">
            <v>4168.9911201523601</v>
          </cell>
          <cell r="BD220">
            <v>4997.3868783733597</v>
          </cell>
          <cell r="BE220">
            <v>5690.0491574553598</v>
          </cell>
          <cell r="BH220">
            <v>626.86910914380178</v>
          </cell>
          <cell r="BI220">
            <v>1064.2123853435919</v>
          </cell>
          <cell r="BJ220">
            <v>2061.4239655585498</v>
          </cell>
          <cell r="BK220">
            <v>2732.1967912743999</v>
          </cell>
          <cell r="BL220">
            <v>3244.1153701732319</v>
          </cell>
          <cell r="BM220">
            <v>3958.2050401690349</v>
          </cell>
          <cell r="BN220">
            <v>3958.2050401690349</v>
          </cell>
          <cell r="BQ220">
            <v>667.57428529519814</v>
          </cell>
          <cell r="BR220">
            <v>692.93813381589803</v>
          </cell>
          <cell r="BS220">
            <v>784.63756543395994</v>
          </cell>
          <cell r="BT220">
            <v>1041.28573061264</v>
          </cell>
          <cell r="BU220">
            <v>924.87574997912748</v>
          </cell>
          <cell r="BV220">
            <v>1039.1818382043248</v>
          </cell>
          <cell r="BW220">
            <v>1731.8441172863249</v>
          </cell>
          <cell r="BZ220">
            <v>3.7340925952072799</v>
          </cell>
          <cell r="CA220">
            <v>2.9056975255248991</v>
          </cell>
        </row>
        <row r="221">
          <cell r="Q221">
            <v>256.43030970000001</v>
          </cell>
          <cell r="R221">
            <v>449.02652563316997</v>
          </cell>
          <cell r="S221">
            <v>274.88899371474997</v>
          </cell>
          <cell r="T221">
            <v>147.26920567100001</v>
          </cell>
          <cell r="U221">
            <v>524.38046999999995</v>
          </cell>
          <cell r="V221">
            <v>271.66789339477998</v>
          </cell>
          <cell r="W221">
            <v>512.99476235101008</v>
          </cell>
          <cell r="X221">
            <v>57.724899999999998</v>
          </cell>
          <cell r="Y221">
            <v>85.553600000000003</v>
          </cell>
          <cell r="Z221">
            <v>352.20499999999998</v>
          </cell>
          <cell r="AA221">
            <v>3141.0388335647103</v>
          </cell>
          <cell r="AB221">
            <v>3.150803278221824</v>
          </cell>
          <cell r="AC221">
            <v>4.460308481439193E-2</v>
          </cell>
          <cell r="AD221">
            <v>3.1954063630362164</v>
          </cell>
          <cell r="AE221">
            <v>139.30530849418165</v>
          </cell>
          <cell r="AF221">
            <v>63.540300000000002</v>
          </cell>
          <cell r="AG221">
            <v>235.26891249119799</v>
          </cell>
          <cell r="AH221">
            <v>419.65271282646</v>
          </cell>
          <cell r="AI221">
            <v>303.69064399327402</v>
          </cell>
          <cell r="AJ221">
            <v>165.856703213</v>
          </cell>
          <cell r="AK221">
            <v>596.91329012715403</v>
          </cell>
          <cell r="AP221">
            <v>14.975498205818354</v>
          </cell>
          <cell r="AQ221">
            <v>-8.9239336000000051</v>
          </cell>
          <cell r="AR221">
            <v>21.161397208802015</v>
          </cell>
          <cell r="AS221">
            <v>29.373812806709964</v>
          </cell>
          <cell r="AT221">
            <v>-28.80165027852405</v>
          </cell>
          <cell r="AU221">
            <v>-18.587497541999994</v>
          </cell>
          <cell r="AV221">
            <v>-72.532820127154082</v>
          </cell>
          <cell r="AY221">
            <v>208.8971731</v>
          </cell>
          <cell r="AZ221">
            <v>465.32748279999998</v>
          </cell>
          <cell r="BA221">
            <v>914.35400843316995</v>
          </cell>
          <cell r="BB221">
            <v>1189.2430021479199</v>
          </cell>
          <cell r="BC221">
            <v>1336.5122078189199</v>
          </cell>
          <cell r="BD221">
            <v>1860.8926778189198</v>
          </cell>
          <cell r="BE221">
            <v>2132.5605712136999</v>
          </cell>
          <cell r="BH221">
            <v>202.84560849418165</v>
          </cell>
          <cell r="BI221">
            <v>438.11452098537961</v>
          </cell>
          <cell r="BJ221">
            <v>857.76723381183956</v>
          </cell>
          <cell r="BK221">
            <v>1161.4578778051136</v>
          </cell>
          <cell r="BL221">
            <v>1327.3145810181136</v>
          </cell>
          <cell r="BM221">
            <v>1924.2278711452677</v>
          </cell>
          <cell r="BN221">
            <v>1924.2278711452677</v>
          </cell>
          <cell r="BQ221">
            <v>6.0515646058183563</v>
          </cell>
          <cell r="BR221">
            <v>27.212961814620371</v>
          </cell>
          <cell r="BS221">
            <v>56.586774621330392</v>
          </cell>
          <cell r="BT221">
            <v>27.785124342806284</v>
          </cell>
          <cell r="BU221">
            <v>9.1976268008063471</v>
          </cell>
          <cell r="BV221">
            <v>-63.335193326347962</v>
          </cell>
          <cell r="BW221">
            <v>208.33270006843213</v>
          </cell>
          <cell r="BZ221">
            <v>1.1970906616942789</v>
          </cell>
          <cell r="CA221">
            <v>1.188852507872278</v>
          </cell>
        </row>
        <row r="223">
          <cell r="Q223">
            <v>1.5</v>
          </cell>
          <cell r="R223">
            <v>1.7</v>
          </cell>
          <cell r="S223">
            <v>0</v>
          </cell>
          <cell r="T223">
            <v>531.70000000000005</v>
          </cell>
          <cell r="U223">
            <v>6.7278700999999996E-2</v>
          </cell>
          <cell r="V223">
            <v>0</v>
          </cell>
          <cell r="W223">
            <v>0</v>
          </cell>
          <cell r="X223">
            <v>0</v>
          </cell>
          <cell r="Y223">
            <v>0</v>
          </cell>
          <cell r="Z223">
            <v>0</v>
          </cell>
          <cell r="AA223">
            <v>699.42638120100003</v>
          </cell>
          <cell r="AB223">
            <v>0.44292034051667567</v>
          </cell>
          <cell r="AC223" t="str">
            <v xml:space="preserve"> </v>
          </cell>
          <cell r="AD223">
            <v>0.44292034051667567</v>
          </cell>
          <cell r="AE223">
            <v>0</v>
          </cell>
          <cell r="AF223">
            <v>161.71041390315327</v>
          </cell>
          <cell r="AG223">
            <v>0</v>
          </cell>
          <cell r="AH223">
            <v>0</v>
          </cell>
          <cell r="AI223">
            <v>0</v>
          </cell>
          <cell r="AJ223">
            <v>0</v>
          </cell>
          <cell r="AK223">
            <v>535</v>
          </cell>
          <cell r="AP223">
            <v>0</v>
          </cell>
          <cell r="AQ223">
            <v>2.7486885968467334</v>
          </cell>
          <cell r="AR223">
            <v>1.5</v>
          </cell>
          <cell r="AS223">
            <v>1.7</v>
          </cell>
          <cell r="AT223">
            <v>0</v>
          </cell>
          <cell r="AU223">
            <v>531.70000000000005</v>
          </cell>
          <cell r="AV223">
            <v>-534.93272129900004</v>
          </cell>
          <cell r="AY223">
            <v>164.4591025</v>
          </cell>
          <cell r="AZ223">
            <v>165.9591025</v>
          </cell>
          <cell r="BA223">
            <v>167.65910250000002</v>
          </cell>
          <cell r="BB223">
            <v>167.65910250000002</v>
          </cell>
          <cell r="BC223">
            <v>699.35910250000006</v>
          </cell>
          <cell r="BD223">
            <v>699.42638120100003</v>
          </cell>
          <cell r="BE223">
            <v>699.42638120100003</v>
          </cell>
          <cell r="BH223">
            <v>161.71041390315327</v>
          </cell>
          <cell r="BI223">
            <v>161.71041390315327</v>
          </cell>
          <cell r="BJ223">
            <v>161.71041390315327</v>
          </cell>
          <cell r="BK223">
            <v>161.71041390315327</v>
          </cell>
          <cell r="BL223">
            <v>161.71041390315327</v>
          </cell>
          <cell r="BM223">
            <v>696.71041390315327</v>
          </cell>
          <cell r="BN223">
            <v>696.71041390315327</v>
          </cell>
          <cell r="BQ223">
            <v>2.7486885968467392</v>
          </cell>
          <cell r="BR223">
            <v>4.2486885968467387</v>
          </cell>
          <cell r="BS223">
            <v>5.9486885968467389</v>
          </cell>
          <cell r="BT223">
            <v>5.9486885968467389</v>
          </cell>
          <cell r="BU223">
            <v>537.6486885968468</v>
          </cell>
          <cell r="BV223">
            <v>2.7159672978467597</v>
          </cell>
          <cell r="BW223">
            <v>2.7159672978467597</v>
          </cell>
          <cell r="BZ223">
            <v>0.62640374392081233</v>
          </cell>
          <cell r="CA223">
            <v>0.14484119580029256</v>
          </cell>
        </row>
        <row r="225">
          <cell r="Q225">
            <v>565.83517064273622</v>
          </cell>
          <cell r="R225">
            <v>42.685130151915928</v>
          </cell>
          <cell r="S225">
            <v>121.74199531563303</v>
          </cell>
          <cell r="T225">
            <v>-716.07373198375967</v>
          </cell>
          <cell r="U225">
            <v>52.654882650232103</v>
          </cell>
          <cell r="V225">
            <v>-437.69818666688025</v>
          </cell>
          <cell r="W225">
            <v>746.83107923199123</v>
          </cell>
          <cell r="X225">
            <v>-565.43032128721893</v>
          </cell>
          <cell r="Y225">
            <v>459.90283069623837</v>
          </cell>
          <cell r="Z225">
            <v>1576.7389019964503</v>
          </cell>
          <cell r="AA225">
            <v>386.77268877276822</v>
          </cell>
          <cell r="AB225">
            <v>0.45947304115191756</v>
          </cell>
          <cell r="AC225" t="e">
            <v>#VALUE!</v>
          </cell>
          <cell r="AD225">
            <v>0.36190379312043519</v>
          </cell>
          <cell r="AE225">
            <v>508.70000000000005</v>
          </cell>
          <cell r="AF225">
            <v>0</v>
          </cell>
          <cell r="AG225">
            <v>0</v>
          </cell>
          <cell r="AH225">
            <v>0</v>
          </cell>
          <cell r="AI225">
            <v>0</v>
          </cell>
          <cell r="AJ225">
            <v>0</v>
          </cell>
          <cell r="AK225">
            <v>0</v>
          </cell>
          <cell r="AP225">
            <v>-728.72774775733319</v>
          </cell>
          <cell r="AQ225">
            <v>-1240.387314217237</v>
          </cell>
          <cell r="AR225">
            <v>565.83517064273622</v>
          </cell>
          <cell r="AS225">
            <v>42.685130151915928</v>
          </cell>
          <cell r="AT225">
            <v>121.74199531563303</v>
          </cell>
          <cell r="AU225">
            <v>-716.07373198375967</v>
          </cell>
          <cell r="AV225">
            <v>52.654882650232103</v>
          </cell>
          <cell r="AY225">
            <v>-1460.4150619745701</v>
          </cell>
          <cell r="AZ225">
            <v>-894.57989133183389</v>
          </cell>
          <cell r="BA225">
            <v>-851.89476117991796</v>
          </cell>
          <cell r="BB225">
            <v>-730.1527658642849</v>
          </cell>
          <cell r="BC225">
            <v>-1446.2264978480446</v>
          </cell>
          <cell r="BD225">
            <v>-1393.5716151978124</v>
          </cell>
          <cell r="BE225">
            <v>-1831.2698018646927</v>
          </cell>
          <cell r="BH225">
            <v>508.70000000000005</v>
          </cell>
          <cell r="BI225">
            <v>508.70000000000005</v>
          </cell>
          <cell r="BJ225">
            <v>508.70000000000005</v>
          </cell>
          <cell r="BK225">
            <v>508.70000000000005</v>
          </cell>
          <cell r="BL225">
            <v>508.70000000000005</v>
          </cell>
          <cell r="BM225">
            <v>508.70000000000005</v>
          </cell>
          <cell r="BN225">
            <v>508.70000000000005</v>
          </cell>
          <cell r="BQ225">
            <v>-1969.1150619745699</v>
          </cell>
          <cell r="BR225">
            <v>-1403.2798913318338</v>
          </cell>
          <cell r="BS225">
            <v>-1360.5947611799179</v>
          </cell>
          <cell r="BT225">
            <v>-1238.8527658642849</v>
          </cell>
          <cell r="BU225">
            <v>-1954.9264978480446</v>
          </cell>
          <cell r="BV225">
            <v>-1902.2716151978125</v>
          </cell>
          <cell r="BW225">
            <v>-2339.9698018646927</v>
          </cell>
          <cell r="BZ225">
            <v>-1.2953598367006307</v>
          </cell>
          <cell r="CA225">
            <v>0.45563371291434246</v>
          </cell>
        </row>
        <row r="226">
          <cell r="Q226">
            <v>-30.112321813264227</v>
          </cell>
          <cell r="R226">
            <v>293.96046498791429</v>
          </cell>
          <cell r="S226">
            <v>131.99697951248331</v>
          </cell>
          <cell r="T226">
            <v>-429.1030702787582</v>
          </cell>
          <cell r="U226">
            <v>53.862612822234006</v>
          </cell>
          <cell r="V226">
            <v>222.47641698612006</v>
          </cell>
          <cell r="W226">
            <v>264.01452723499602</v>
          </cell>
          <cell r="X226">
            <v>46.525055275661792</v>
          </cell>
          <cell r="Y226">
            <v>54.253219819235881</v>
          </cell>
          <cell r="Z226">
            <v>578.56029855644999</v>
          </cell>
          <cell r="AA226">
            <v>603.55169489150296</v>
          </cell>
          <cell r="AB226">
            <v>0.3713819486434935</v>
          </cell>
          <cell r="AC226" t="str">
            <v xml:space="preserve"> </v>
          </cell>
          <cell r="AD226">
            <v>0.3713819486434935</v>
          </cell>
          <cell r="AE226">
            <v>538.70000000000005</v>
          </cell>
          <cell r="AF226">
            <v>0</v>
          </cell>
          <cell r="AG226">
            <v>0</v>
          </cell>
          <cell r="AH226">
            <v>0</v>
          </cell>
          <cell r="AI226">
            <v>0</v>
          </cell>
          <cell r="AJ226">
            <v>0</v>
          </cell>
          <cell r="AK226">
            <v>0</v>
          </cell>
          <cell r="AP226">
            <v>-305.24850433333336</v>
          </cell>
          <cell r="AQ226">
            <v>-816.33398387823672</v>
          </cell>
          <cell r="AR226">
            <v>-30.112321813264227</v>
          </cell>
          <cell r="AS226">
            <v>293.96046498791429</v>
          </cell>
          <cell r="AT226">
            <v>131.99697951248331</v>
          </cell>
          <cell r="AU226">
            <v>-429.1030702787582</v>
          </cell>
          <cell r="AV226">
            <v>53.862612822234006</v>
          </cell>
          <cell r="AY226">
            <v>-582.88248821157003</v>
          </cell>
          <cell r="AZ226">
            <v>-612.99481002483424</v>
          </cell>
          <cell r="BA226">
            <v>-319.03434503691994</v>
          </cell>
          <cell r="BB226">
            <v>-187.03736552443661</v>
          </cell>
          <cell r="BC226">
            <v>-616.1404358031948</v>
          </cell>
          <cell r="BD226">
            <v>-562.27782298096076</v>
          </cell>
          <cell r="BE226">
            <v>-339.80140599484071</v>
          </cell>
          <cell r="BH226">
            <v>538.70000000000005</v>
          </cell>
          <cell r="BI226">
            <v>538.70000000000005</v>
          </cell>
          <cell r="BJ226">
            <v>538.70000000000005</v>
          </cell>
          <cell r="BK226">
            <v>538.70000000000005</v>
          </cell>
          <cell r="BL226">
            <v>538.70000000000005</v>
          </cell>
          <cell r="BM226">
            <v>538.70000000000005</v>
          </cell>
          <cell r="BN226">
            <v>538.70000000000005</v>
          </cell>
          <cell r="BQ226">
            <v>-1121.5824882115699</v>
          </cell>
          <cell r="BR226">
            <v>-1151.6948100248342</v>
          </cell>
          <cell r="BS226">
            <v>-857.73434503691999</v>
          </cell>
          <cell r="BT226">
            <v>-725.73736552443665</v>
          </cell>
          <cell r="BU226">
            <v>-1154.8404358031949</v>
          </cell>
          <cell r="BV226">
            <v>-1100.9778229809608</v>
          </cell>
          <cell r="BW226">
            <v>-878.50140599484075</v>
          </cell>
          <cell r="BZ226">
            <v>-0.55186623637049481</v>
          </cell>
          <cell r="CA226">
            <v>0.48250418939838075</v>
          </cell>
        </row>
        <row r="227">
          <cell r="Q227">
            <v>595.94749245600042</v>
          </cell>
          <cell r="R227">
            <v>-251.27533483599836</v>
          </cell>
          <cell r="S227">
            <v>-10.254984196850273</v>
          </cell>
          <cell r="T227">
            <v>-286.97066170500148</v>
          </cell>
          <cell r="U227">
            <v>-1.2077301720019022</v>
          </cell>
          <cell r="V227">
            <v>-660.1746036530003</v>
          </cell>
          <cell r="W227">
            <v>482.81655199699526</v>
          </cell>
          <cell r="X227">
            <v>-611.9553765628807</v>
          </cell>
          <cell r="Y227">
            <v>405.64961087700249</v>
          </cell>
          <cell r="Z227">
            <v>998.17860344000019</v>
          </cell>
          <cell r="AA227">
            <v>-216.77900611873474</v>
          </cell>
          <cell r="AB227">
            <v>8.8091092508424063E-2</v>
          </cell>
          <cell r="AC227">
            <v>-9.7569248031482342E-2</v>
          </cell>
          <cell r="AD227">
            <v>-9.4781555230582879E-3</v>
          </cell>
          <cell r="AE227">
            <v>-30</v>
          </cell>
          <cell r="AF227">
            <v>0</v>
          </cell>
          <cell r="AG227">
            <v>0</v>
          </cell>
          <cell r="AH227">
            <v>0</v>
          </cell>
          <cell r="AI227">
            <v>0</v>
          </cell>
          <cell r="AJ227">
            <v>0</v>
          </cell>
          <cell r="AK227">
            <v>0</v>
          </cell>
          <cell r="AP227">
            <v>-423.47924342399983</v>
          </cell>
          <cell r="AQ227">
            <v>-424.05333033900024</v>
          </cell>
          <cell r="AR227">
            <v>595.94749245600042</v>
          </cell>
          <cell r="AS227">
            <v>-251.27533483599836</v>
          </cell>
          <cell r="AT227">
            <v>-10.254984196850273</v>
          </cell>
          <cell r="AU227">
            <v>-286.97066170500148</v>
          </cell>
          <cell r="AV227">
            <v>-1.2077301720019022</v>
          </cell>
          <cell r="AY227">
            <v>-877.53257376300007</v>
          </cell>
          <cell r="AZ227">
            <v>-281.58508130699965</v>
          </cell>
          <cell r="BA227">
            <v>-532.86041614299802</v>
          </cell>
          <cell r="BB227">
            <v>-543.11540033984829</v>
          </cell>
          <cell r="BC227">
            <v>-830.08606204484977</v>
          </cell>
          <cell r="BD227">
            <v>-831.29379221685167</v>
          </cell>
          <cell r="BE227">
            <v>-1491.468395869852</v>
          </cell>
          <cell r="BH227">
            <v>-30</v>
          </cell>
          <cell r="BI227">
            <v>-30</v>
          </cell>
          <cell r="BJ227">
            <v>-30</v>
          </cell>
          <cell r="BK227">
            <v>-30</v>
          </cell>
          <cell r="BL227">
            <v>-30</v>
          </cell>
          <cell r="BM227">
            <v>-30</v>
          </cell>
          <cell r="BN227">
            <v>-30</v>
          </cell>
          <cell r="BQ227">
            <v>-847.53257376300007</v>
          </cell>
          <cell r="BR227">
            <v>-251.58508130699965</v>
          </cell>
          <cell r="BS227">
            <v>-502.86041614299802</v>
          </cell>
          <cell r="BT227">
            <v>-513.11540033984829</v>
          </cell>
          <cell r="BU227">
            <v>-800.08606204484977</v>
          </cell>
          <cell r="BV227">
            <v>-801.29379221685167</v>
          </cell>
          <cell r="BW227">
            <v>-1461.468395869852</v>
          </cell>
          <cell r="BZ227">
            <v>-0.7434936003301359</v>
          </cell>
          <cell r="CA227">
            <v>-2.6870476484038279E-2</v>
          </cell>
        </row>
        <row r="229">
          <cell r="Q229">
            <v>113.60904076154917</v>
          </cell>
          <cell r="R229">
            <v>-30.31941150553935</v>
          </cell>
          <cell r="S229">
            <v>47.558428417285803</v>
          </cell>
          <cell r="T229">
            <v>-21.640834195668504</v>
          </cell>
          <cell r="U229">
            <v>2.8244104159981589</v>
          </cell>
          <cell r="V229">
            <v>-57.23175594150689</v>
          </cell>
          <cell r="W229">
            <v>31.669447855394424</v>
          </cell>
          <cell r="X229">
            <v>5.1598940377396048</v>
          </cell>
          <cell r="Y229">
            <v>-29.310037596407653</v>
          </cell>
          <cell r="Z229">
            <v>-961.60703299351542</v>
          </cell>
          <cell r="AA229">
            <v>-1106.553734344036</v>
          </cell>
          <cell r="AB229">
            <v>0</v>
          </cell>
          <cell r="AC229">
            <v>0</v>
          </cell>
          <cell r="AD229">
            <v>0</v>
          </cell>
          <cell r="AE229">
            <v>-210.15052579043538</v>
          </cell>
          <cell r="AF229">
            <v>-1151.2558269251037</v>
          </cell>
          <cell r="AG229">
            <v>1039.6382495434837</v>
          </cell>
          <cell r="AH229">
            <v>-61.374269149178588</v>
          </cell>
          <cell r="AI229">
            <v>451.23160132242594</v>
          </cell>
          <cell r="AJ229">
            <v>-273.17633927222118</v>
          </cell>
          <cell r="AK229">
            <v>-309.61031192671675</v>
          </cell>
          <cell r="AP229">
            <v>115.52501771650657</v>
          </cell>
          <cell r="AQ229">
            <v>1038.6154513996673</v>
          </cell>
          <cell r="AR229">
            <v>-926.02920878193447</v>
          </cell>
          <cell r="AS229">
            <v>31.054857643639238</v>
          </cell>
          <cell r="AT229">
            <v>-403.67317290514012</v>
          </cell>
          <cell r="AU229">
            <v>251.53550507655268</v>
          </cell>
          <cell r="AV229">
            <v>312.43472234271491</v>
          </cell>
          <cell r="AY229">
            <v>0</v>
          </cell>
          <cell r="AZ229">
            <v>-93.656842837816058</v>
          </cell>
          <cell r="BA229">
            <v>-123.97625434335541</v>
          </cell>
          <cell r="BB229">
            <v>-76.417825926069611</v>
          </cell>
          <cell r="BC229">
            <v>-98.058660121738114</v>
          </cell>
          <cell r="BD229">
            <v>-95.234249705739956</v>
          </cell>
          <cell r="BE229">
            <v>-152.46600564724685</v>
          </cell>
          <cell r="BH229">
            <v>0</v>
          </cell>
          <cell r="BI229">
            <v>-321.76810317205536</v>
          </cell>
          <cell r="BJ229">
            <v>-383.14237232123395</v>
          </cell>
          <cell r="BK229">
            <v>68.089229001191995</v>
          </cell>
          <cell r="BL229">
            <v>-205.08711027102919</v>
          </cell>
          <cell r="BM229">
            <v>-514.69742219774594</v>
          </cell>
          <cell r="BN229">
            <v>-514.69742219774594</v>
          </cell>
          <cell r="BQ229">
            <v>0</v>
          </cell>
          <cell r="BR229">
            <v>228.11126033423932</v>
          </cell>
          <cell r="BS229">
            <v>259.16611797787857</v>
          </cell>
          <cell r="BT229">
            <v>-144.50705492726161</v>
          </cell>
          <cell r="BU229">
            <v>107.02845014929107</v>
          </cell>
          <cell r="BV229">
            <v>419.46317249200598</v>
          </cell>
          <cell r="BW229">
            <v>362.23141655049909</v>
          </cell>
          <cell r="BZ229">
            <v>-8.7829430695248872E-2</v>
          </cell>
          <cell r="CA229">
            <v>-0.18369294579056852</v>
          </cell>
        </row>
        <row r="231">
          <cell r="Q231">
            <v>-0.768620355215615</v>
          </cell>
          <cell r="R231">
            <v>-0.41810785959837654</v>
          </cell>
          <cell r="S231">
            <v>-0.46972883027521212</v>
          </cell>
          <cell r="T231">
            <v>-4.1697396815101213E-2</v>
          </cell>
          <cell r="U231">
            <v>-0.31151104121765066</v>
          </cell>
          <cell r="V231">
            <v>8.9386064816596972E-2</v>
          </cell>
          <cell r="W231">
            <v>-0.6360534566540853</v>
          </cell>
          <cell r="X231">
            <v>-0.10314422638298967</v>
          </cell>
          <cell r="Y231">
            <v>-0.60868174236197548</v>
          </cell>
          <cell r="Z231">
            <v>-0.62040129814967115</v>
          </cell>
          <cell r="AA231">
            <v>-5.5370138666519448</v>
          </cell>
          <cell r="AB231" t="e">
            <v>#VALUE!</v>
          </cell>
          <cell r="AC231" t="e">
            <v>#VALUE!</v>
          </cell>
          <cell r="AD231">
            <v>-4.6494227548368391E-3</v>
          </cell>
          <cell r="AE231">
            <v>-0.51588762814687394</v>
          </cell>
          <cell r="AF231">
            <v>2.675224129192514E-2</v>
          </cell>
          <cell r="AG231">
            <v>-1.1042489310337926</v>
          </cell>
          <cell r="AH231">
            <v>-0.34329725120013282</v>
          </cell>
          <cell r="AI231">
            <v>-0.50332104792808885</v>
          </cell>
          <cell r="AJ231">
            <v>-9.4923968352481985E-2</v>
          </cell>
          <cell r="AK231">
            <v>-0.33435262116542841</v>
          </cell>
          <cell r="AP231">
            <v>2.1814768791581562E-2</v>
          </cell>
          <cell r="AQ231">
            <v>-6.4558470752363428E-2</v>
          </cell>
          <cell r="AR231">
            <v>0.33562857581817762</v>
          </cell>
          <cell r="AS231">
            <v>-7.4810608398243716E-2</v>
          </cell>
          <cell r="AT231">
            <v>3.3592217652876732E-2</v>
          </cell>
          <cell r="AU231">
            <v>5.3226571537380772E-2</v>
          </cell>
          <cell r="AV231">
            <v>-2.2841579947777746E-2</v>
          </cell>
          <cell r="AY231">
            <v>-0.53187908881573065</v>
          </cell>
          <cell r="AZ231">
            <v>-1.3004994440313449</v>
          </cell>
          <cell r="BA231">
            <v>-1.7186073036297218</v>
          </cell>
          <cell r="BB231">
            <v>-2.188336133904933</v>
          </cell>
          <cell r="BC231">
            <v>-2.2300335307200356</v>
          </cell>
          <cell r="BD231">
            <v>-2.5415445719376861</v>
          </cell>
          <cell r="BE231">
            <v>-2.452158507121089</v>
          </cell>
          <cell r="BH231">
            <v>-0.54108396180460594</v>
          </cell>
          <cell r="BI231">
            <v>-1.5933843178887419</v>
          </cell>
          <cell r="BJ231">
            <v>-1.9366815690888737</v>
          </cell>
          <cell r="BK231">
            <v>-2.4400026170169626</v>
          </cell>
          <cell r="BL231">
            <v>-2.5349265853694445</v>
          </cell>
          <cell r="BM231">
            <v>-2.8692792065348733</v>
          </cell>
          <cell r="BN231">
            <v>-2.8692792065348733</v>
          </cell>
          <cell r="BQ231">
            <v>9.2048729888756248E-3</v>
          </cell>
          <cell r="BR231">
            <v>0.29288487385739564</v>
          </cell>
          <cell r="BS231">
            <v>0.21807426545915179</v>
          </cell>
          <cell r="BT231">
            <v>0.25166648311202827</v>
          </cell>
          <cell r="BU231">
            <v>0.30489305464940863</v>
          </cell>
          <cell r="BV231">
            <v>0.32773463459718721</v>
          </cell>
          <cell r="BW231">
            <v>0.41712069941378438</v>
          </cell>
        </row>
        <row r="232">
          <cell r="Q232">
            <v>-0.76727683139141312</v>
          </cell>
          <cell r="R232">
            <v>-0.41658519926428106</v>
          </cell>
          <cell r="S232">
            <v>-0.46972883027521212</v>
          </cell>
          <cell r="T232">
            <v>0.4345370147370039</v>
          </cell>
          <cell r="U232">
            <v>-0.31145078085921407</v>
          </cell>
          <cell r="V232">
            <v>8.9386064816596972E-2</v>
          </cell>
          <cell r="W232">
            <v>-0.6360534566540853</v>
          </cell>
          <cell r="X232">
            <v>-0.10314422638298967</v>
          </cell>
          <cell r="Y232">
            <v>-0.60868174236197548</v>
          </cell>
          <cell r="Z232">
            <v>-0.62040129814967115</v>
          </cell>
          <cell r="AA232">
            <v>-4.9105498623726955</v>
          </cell>
          <cell r="AB232" t="e">
            <v>#VALUE!</v>
          </cell>
          <cell r="AC232" t="e">
            <v>#VALUE!</v>
          </cell>
          <cell r="AD232">
            <v>-4.2527067350316538E-3</v>
          </cell>
          <cell r="AE232">
            <v>-0.51588762814687394</v>
          </cell>
          <cell r="AF232">
            <v>0.17159343709221769</v>
          </cell>
          <cell r="AG232">
            <v>-1.1042489310337926</v>
          </cell>
          <cell r="AH232">
            <v>-0.34329725120013282</v>
          </cell>
          <cell r="AI232">
            <v>-0.50332104792808885</v>
          </cell>
          <cell r="AJ232">
            <v>-9.4923968352481985E-2</v>
          </cell>
          <cell r="AK232">
            <v>0.14483754279992095</v>
          </cell>
          <cell r="AP232">
            <v>2.1814768791581562E-2</v>
          </cell>
          <cell r="AQ232">
            <v>-6.209651834224629E-2</v>
          </cell>
          <cell r="AR232">
            <v>0.33697209964237951</v>
          </cell>
          <cell r="AS232">
            <v>-7.3287948064148234E-2</v>
          </cell>
          <cell r="AT232">
            <v>3.3592217652876732E-2</v>
          </cell>
          <cell r="AU232">
            <v>0.52946098308948586</v>
          </cell>
          <cell r="AV232">
            <v>0.45628832365913502</v>
          </cell>
          <cell r="AY232">
            <v>-0.38457594060532102</v>
          </cell>
          <cell r="AZ232">
            <v>-1.1518527719967331</v>
          </cell>
          <cell r="BA232">
            <v>-1.568437971261015</v>
          </cell>
          <cell r="BB232">
            <v>-2.0381668015362262</v>
          </cell>
          <cell r="BC232">
            <v>-1.6036297867992235</v>
          </cell>
          <cell r="BD232">
            <v>-1.9150805676584373</v>
          </cell>
          <cell r="BE232">
            <v>-1.8256945028418403</v>
          </cell>
          <cell r="BH232">
            <v>-0.39624276600431341</v>
          </cell>
          <cell r="BI232">
            <v>-1.4485431220884493</v>
          </cell>
          <cell r="BJ232">
            <v>-1.791840373288581</v>
          </cell>
          <cell r="BK232">
            <v>-2.2951614212166698</v>
          </cell>
          <cell r="BL232">
            <v>-2.3900853895691516</v>
          </cell>
          <cell r="BM232">
            <v>-2.2452478467692316</v>
          </cell>
          <cell r="BN232">
            <v>-2.2452478467692316</v>
          </cell>
          <cell r="BQ232">
            <v>1.1666825398992775E-2</v>
          </cell>
          <cell r="BR232">
            <v>0.29669035009171468</v>
          </cell>
          <cell r="BS232">
            <v>0.22340240202756637</v>
          </cell>
          <cell r="BT232">
            <v>0.25699461968044285</v>
          </cell>
          <cell r="BU232">
            <v>0.78645560276992843</v>
          </cell>
          <cell r="BV232">
            <v>0.33016727911079435</v>
          </cell>
          <cell r="BW232">
            <v>0.4195533439273913</v>
          </cell>
        </row>
      </sheetData>
      <sheetData sheetId="1" refreshError="1"/>
      <sheetData sheetId="2" refreshError="1"/>
      <sheetData sheetId="3" refreshError="1"/>
      <sheetData sheetId="4" refreshError="1">
        <row r="7">
          <cell r="C7" t="str">
            <v>Plan Finan.</v>
          </cell>
          <cell r="E7" t="str">
            <v>Plan Financiero</v>
          </cell>
          <cell r="F7" t="str">
            <v>Plan Financiero</v>
          </cell>
          <cell r="G7" t="str">
            <v>Actual</v>
          </cell>
          <cell r="H7" t="str">
            <v>Escenario</v>
          </cell>
          <cell r="I7" t="str">
            <v>Diferencias</v>
          </cell>
          <cell r="J7" t="str">
            <v>Diferencias</v>
          </cell>
          <cell r="K7" t="str">
            <v>Diferencias</v>
          </cell>
          <cell r="L7" t="str">
            <v>Var. %</v>
          </cell>
          <cell r="M7" t="str">
            <v>Var. %</v>
          </cell>
          <cell r="N7" t="str">
            <v>Var.%</v>
          </cell>
          <cell r="O7" t="str">
            <v>% PIB</v>
          </cell>
          <cell r="P7" t="str">
            <v>% PIB</v>
          </cell>
          <cell r="Q7" t="str">
            <v>% PIB</v>
          </cell>
        </row>
        <row r="8">
          <cell r="C8" t="str">
            <v>Dic 20/96</v>
          </cell>
          <cell r="E8" t="str">
            <v>Dic20/96</v>
          </cell>
          <cell r="F8" t="str">
            <v>Mar07/97</v>
          </cell>
          <cell r="G8">
            <v>1997</v>
          </cell>
          <cell r="H8" t="str">
            <v>Alternativo</v>
          </cell>
          <cell r="I8">
            <v>1997</v>
          </cell>
          <cell r="J8">
            <v>1997</v>
          </cell>
          <cell r="K8">
            <v>1996</v>
          </cell>
          <cell r="L8" t="str">
            <v>P.F. Dic20-97/96</v>
          </cell>
          <cell r="M8" t="str">
            <v>P.F. Mar07-97/96</v>
          </cell>
          <cell r="N8" t="str">
            <v>Actual/96</v>
          </cell>
          <cell r="O8" t="str">
            <v>P.F. Dic20/96</v>
          </cell>
          <cell r="P8" t="str">
            <v>P.F. Mar07/97</v>
          </cell>
          <cell r="Q8" t="str">
            <v>Actual</v>
          </cell>
        </row>
        <row r="9">
          <cell r="C9">
            <v>1</v>
          </cell>
          <cell r="E9">
            <v>2</v>
          </cell>
          <cell r="F9">
            <v>2</v>
          </cell>
          <cell r="G9">
            <v>3</v>
          </cell>
          <cell r="I9" t="str">
            <v>5=3-2</v>
          </cell>
          <cell r="J9" t="str">
            <v>4=3-2</v>
          </cell>
          <cell r="K9" t="str">
            <v>3=2-1</v>
          </cell>
          <cell r="L9">
            <v>7</v>
          </cell>
          <cell r="M9">
            <v>5</v>
          </cell>
          <cell r="N9" t="str">
            <v>6=3/1</v>
          </cell>
          <cell r="O9">
            <v>10</v>
          </cell>
          <cell r="P9">
            <v>7</v>
          </cell>
          <cell r="Q9">
            <v>8</v>
          </cell>
        </row>
        <row r="11">
          <cell r="C11">
            <v>12004378.989300001</v>
          </cell>
          <cell r="E11">
            <v>14505177</v>
          </cell>
          <cell r="F11">
            <v>15137015.515000002</v>
          </cell>
          <cell r="G11">
            <v>14482198.458000001</v>
          </cell>
          <cell r="H11">
            <v>14154523.199999999</v>
          </cell>
          <cell r="I11">
            <v>631838.51500000246</v>
          </cell>
          <cell r="J11">
            <v>-654817.05700000189</v>
          </cell>
          <cell r="K11">
            <v>48989.000900000334</v>
          </cell>
          <cell r="L11">
            <v>20.341277324258613</v>
          </cell>
          <cell r="M11">
            <v>25.583285329935677</v>
          </cell>
          <cell r="N11">
            <v>20.150637313776198</v>
          </cell>
          <cell r="O11">
            <v>13.057849175859474</v>
          </cell>
          <cell r="P11">
            <v>13.557960647811004</v>
          </cell>
          <cell r="Q11">
            <v>13.067324726148918</v>
          </cell>
        </row>
        <row r="12">
          <cell r="C12">
            <v>10516955.6931</v>
          </cell>
          <cell r="E12">
            <v>12882399</v>
          </cell>
          <cell r="F12">
            <v>13620616.300000003</v>
          </cell>
          <cell r="G12">
            <v>12862955.058</v>
          </cell>
          <cell r="H12">
            <v>12522745.799999999</v>
          </cell>
          <cell r="I12">
            <v>738217.30000000261</v>
          </cell>
          <cell r="J12">
            <v>-757661.24200000241</v>
          </cell>
          <cell r="K12">
            <v>-13452.759099999443</v>
          </cell>
          <cell r="L12">
            <v>22.648597148475822</v>
          </cell>
          <cell r="M12">
            <v>29.676893371542356</v>
          </cell>
          <cell r="N12">
            <v>22.463478506417299</v>
          </cell>
          <cell r="O12">
            <v>11.596992106007592</v>
          </cell>
          <cell r="P12">
            <v>12.199748332908618</v>
          </cell>
          <cell r="Q12">
            <v>11.606277262959027</v>
          </cell>
        </row>
        <row r="13">
          <cell r="C13">
            <v>10210273.6931</v>
          </cell>
          <cell r="E13">
            <v>12491331</v>
          </cell>
          <cell r="F13">
            <v>13087082.000000002</v>
          </cell>
          <cell r="G13">
            <v>12329420.800000001</v>
          </cell>
          <cell r="H13">
            <v>12135562.799999999</v>
          </cell>
          <cell r="I13">
            <v>595751.00000000186</v>
          </cell>
          <cell r="J13">
            <v>-757661.20000000112</v>
          </cell>
          <cell r="K13">
            <v>-38558.759099999443</v>
          </cell>
          <cell r="L13">
            <v>22.804572100683295</v>
          </cell>
          <cell r="M13">
            <v>28.661509734755629</v>
          </cell>
          <cell r="N13">
            <v>21.212803150702221</v>
          </cell>
          <cell r="O13">
            <v>11.244944905100978</v>
          </cell>
          <cell r="P13">
            <v>11.721870970856022</v>
          </cell>
          <cell r="Q13">
            <v>11.124867936741733</v>
          </cell>
        </row>
        <row r="14">
          <cell r="C14">
            <v>3856038.1</v>
          </cell>
          <cell r="E14">
            <v>4723222</v>
          </cell>
          <cell r="F14">
            <v>4723106.5999999996</v>
          </cell>
          <cell r="G14">
            <v>4723106.5999999996</v>
          </cell>
          <cell r="H14">
            <v>4723106.5999999996</v>
          </cell>
          <cell r="I14">
            <v>-115.40000000037253</v>
          </cell>
          <cell r="J14">
            <v>0</v>
          </cell>
          <cell r="K14">
            <v>0</v>
          </cell>
          <cell r="L14">
            <v>22.488986817842903</v>
          </cell>
          <cell r="M14">
            <v>22.485994108823746</v>
          </cell>
          <cell r="N14">
            <v>22.485994108823746</v>
          </cell>
          <cell r="O14">
            <v>4.2519384975516896</v>
          </cell>
          <cell r="P14">
            <v>4.2304041608968657</v>
          </cell>
          <cell r="Q14">
            <v>4.2616711708106561</v>
          </cell>
        </row>
        <row r="15">
          <cell r="C15">
            <v>3166088.8</v>
          </cell>
          <cell r="E15">
            <v>3955483</v>
          </cell>
          <cell r="F15">
            <v>3955462.2</v>
          </cell>
          <cell r="G15">
            <v>3955462.2</v>
          </cell>
          <cell r="H15">
            <v>3955483</v>
          </cell>
          <cell r="I15">
            <v>-20.799999999813735</v>
          </cell>
          <cell r="J15">
            <v>0</v>
          </cell>
          <cell r="K15">
            <v>0</v>
          </cell>
          <cell r="L15">
            <v>24.93278773482286</v>
          </cell>
          <cell r="M15">
            <v>24.932130772832405</v>
          </cell>
          <cell r="N15">
            <v>24.932130772832405</v>
          </cell>
          <cell r="O15">
            <v>3.5608045618247992</v>
          </cell>
          <cell r="P15">
            <v>3.5428384676200775</v>
          </cell>
          <cell r="Q15">
            <v>3.5690236644185198</v>
          </cell>
        </row>
        <row r="16">
          <cell r="C16">
            <v>1574237.4510000001</v>
          </cell>
          <cell r="E16">
            <v>1918504</v>
          </cell>
          <cell r="F16">
            <v>1889979.5</v>
          </cell>
          <cell r="G16">
            <v>1756987</v>
          </cell>
          <cell r="H16">
            <v>1623994.5</v>
          </cell>
          <cell r="I16">
            <v>-28524.5</v>
          </cell>
          <cell r="J16">
            <v>-132992.5</v>
          </cell>
          <cell r="K16">
            <v>0</v>
          </cell>
          <cell r="L16">
            <v>21.868781534914696</v>
          </cell>
          <cell r="M16">
            <v>20.05682489636056</v>
          </cell>
          <cell r="N16">
            <v>11.60876644650477</v>
          </cell>
          <cell r="O16">
            <v>1.7270755038206773</v>
          </cell>
          <cell r="P16">
            <v>1.6928216570021475</v>
          </cell>
          <cell r="Q16">
            <v>1.5853338659324572</v>
          </cell>
        </row>
        <row r="17">
          <cell r="C17">
            <v>912709.549</v>
          </cell>
          <cell r="E17">
            <v>1086222</v>
          </cell>
          <cell r="F17">
            <v>1083587.8</v>
          </cell>
          <cell r="G17">
            <v>1018663</v>
          </cell>
          <cell r="H17">
            <v>953738.2</v>
          </cell>
          <cell r="I17">
            <v>-2634.1999999999534</v>
          </cell>
          <cell r="J17">
            <v>-64924.800000000047</v>
          </cell>
          <cell r="K17">
            <v>0</v>
          </cell>
          <cell r="L17">
            <v>19.010697454640081</v>
          </cell>
          <cell r="M17">
            <v>18.722084280505324</v>
          </cell>
          <cell r="N17">
            <v>11.608671248820258</v>
          </cell>
          <cell r="O17">
            <v>0.97783867425405624</v>
          </cell>
          <cell r="P17">
            <v>0.97055068327635918</v>
          </cell>
          <cell r="Q17">
            <v>0.91914223148626284</v>
          </cell>
        </row>
        <row r="18">
          <cell r="C18">
            <v>675739.2182</v>
          </cell>
          <cell r="E18">
            <v>790400</v>
          </cell>
          <cell r="F18">
            <v>790433.5</v>
          </cell>
          <cell r="G18">
            <v>797972</v>
          </cell>
          <cell r="H18">
            <v>805510.5</v>
          </cell>
          <cell r="I18">
            <v>33.5</v>
          </cell>
          <cell r="J18">
            <v>7538.5</v>
          </cell>
          <cell r="K18">
            <v>-38558.759099999908</v>
          </cell>
          <cell r="L18">
            <v>24.046490866405158</v>
          </cell>
          <cell r="M18">
            <v>24.051748403657204</v>
          </cell>
          <cell r="N18">
            <v>25.234851226780176</v>
          </cell>
          <cell r="O18">
            <v>0.71153381917361835</v>
          </cell>
          <cell r="P18">
            <v>0.70797749246486907</v>
          </cell>
          <cell r="Q18">
            <v>0.72001217747533397</v>
          </cell>
        </row>
        <row r="19">
          <cell r="C19">
            <v>25460.5749</v>
          </cell>
          <cell r="E19">
            <v>17500</v>
          </cell>
          <cell r="F19">
            <v>17530</v>
          </cell>
          <cell r="G19">
            <v>17530</v>
          </cell>
          <cell r="H19">
            <v>17530</v>
          </cell>
          <cell r="I19">
            <v>30</v>
          </cell>
          <cell r="J19">
            <v>0</v>
          </cell>
          <cell r="K19">
            <v>0</v>
          </cell>
          <cell r="L19">
            <v>-31.266281029655772</v>
          </cell>
          <cell r="M19">
            <v>-31.148451797135181</v>
          </cell>
          <cell r="N19">
            <v>-31.148451797135181</v>
          </cell>
          <cell r="O19">
            <v>1.5753848476136537E-2</v>
          </cell>
          <cell r="P19">
            <v>1.5701315092173034E-2</v>
          </cell>
          <cell r="Q19">
            <v>1.5817363856303987E-2</v>
          </cell>
        </row>
        <row r="20">
          <cell r="C20">
            <v>0</v>
          </cell>
          <cell r="E20">
            <v>0</v>
          </cell>
          <cell r="F20">
            <v>626982.40000000002</v>
          </cell>
          <cell r="G20">
            <v>59700</v>
          </cell>
          <cell r="H20">
            <v>56200</v>
          </cell>
          <cell r="I20">
            <v>626982.40000000002</v>
          </cell>
          <cell r="J20">
            <v>-567282.4</v>
          </cell>
          <cell r="K20">
            <v>0</v>
          </cell>
          <cell r="L20" t="str">
            <v>n.a.</v>
          </cell>
          <cell r="M20" t="str">
            <v>n.a.</v>
          </cell>
          <cell r="N20" t="str">
            <v>n.a.</v>
          </cell>
          <cell r="O20" t="str">
            <v xml:space="preserve"> </v>
          </cell>
          <cell r="P20">
            <v>0.56157719450352939</v>
          </cell>
          <cell r="Q20">
            <v>5.3867462762198969E-2</v>
          </cell>
        </row>
        <row r="21">
          <cell r="C21">
            <v>0</v>
          </cell>
          <cell r="E21">
            <v>0</v>
          </cell>
          <cell r="F21">
            <v>446095.4</v>
          </cell>
          <cell r="G21">
            <v>59700</v>
          </cell>
          <cell r="H21">
            <v>56200</v>
          </cell>
          <cell r="I21">
            <v>446095.4</v>
          </cell>
          <cell r="J21">
            <v>-386395.4</v>
          </cell>
          <cell r="K21">
            <v>0</v>
          </cell>
          <cell r="L21" t="str">
            <v>n.a.</v>
          </cell>
          <cell r="M21" t="str">
            <v>n.a.</v>
          </cell>
          <cell r="N21" t="str">
            <v>n.a.</v>
          </cell>
          <cell r="O21" t="str">
            <v xml:space="preserve"> </v>
          </cell>
          <cell r="P21">
            <v>0.39955986517792169</v>
          </cell>
          <cell r="Q21">
            <v>5.3867462762198969E-2</v>
          </cell>
        </row>
        <row r="22">
          <cell r="F22">
            <v>180887</v>
          </cell>
          <cell r="G22">
            <v>0</v>
          </cell>
          <cell r="H22">
            <v>0</v>
          </cell>
          <cell r="I22">
            <v>180887</v>
          </cell>
          <cell r="J22">
            <v>-180887</v>
          </cell>
          <cell r="K22">
            <v>0</v>
          </cell>
          <cell r="L22" t="str">
            <v>n.a.</v>
          </cell>
          <cell r="M22" t="str">
            <v>n.a.</v>
          </cell>
          <cell r="N22" t="str">
            <v>n.a.</v>
          </cell>
          <cell r="O22" t="str">
            <v xml:space="preserve"> </v>
          </cell>
          <cell r="P22">
            <v>0.16201732932560772</v>
          </cell>
          <cell r="Q22" t="str">
            <v xml:space="preserve"> </v>
          </cell>
        </row>
        <row r="23">
          <cell r="C23">
            <v>0</v>
          </cell>
          <cell r="E23">
            <v>0</v>
          </cell>
          <cell r="F23">
            <v>114412</v>
          </cell>
          <cell r="G23">
            <v>0</v>
          </cell>
          <cell r="H23">
            <v>57206</v>
          </cell>
          <cell r="I23">
            <v>114412</v>
          </cell>
          <cell r="J23">
            <v>-114412</v>
          </cell>
          <cell r="K23">
            <v>0</v>
          </cell>
          <cell r="L23" t="str">
            <v>n.a.</v>
          </cell>
          <cell r="M23" t="str">
            <v>n.a.</v>
          </cell>
          <cell r="N23" t="str">
            <v>n.a.</v>
          </cell>
          <cell r="O23" t="str">
            <v xml:space="preserve"> </v>
          </cell>
          <cell r="P23">
            <v>0.10247683184972625</v>
          </cell>
          <cell r="Q23" t="str">
            <v xml:space="preserve"> </v>
          </cell>
        </row>
        <row r="24">
          <cell r="C24">
            <v>0</v>
          </cell>
          <cell r="E24">
            <v>0</v>
          </cell>
          <cell r="F24">
            <v>16667</v>
          </cell>
          <cell r="G24">
            <v>0</v>
          </cell>
          <cell r="I24">
            <v>16667</v>
          </cell>
          <cell r="J24">
            <v>-16667</v>
          </cell>
          <cell r="K24">
            <v>0</v>
          </cell>
          <cell r="L24" t="str">
            <v>n.a.</v>
          </cell>
          <cell r="M24" t="str">
            <v>n.a.</v>
          </cell>
          <cell r="N24" t="str">
            <v>n.a.</v>
          </cell>
          <cell r="O24" t="str">
            <v xml:space="preserve"> </v>
          </cell>
          <cell r="P24">
            <v>1.4928341051982199E-2</v>
          </cell>
          <cell r="Q24" t="str">
            <v xml:space="preserve"> </v>
          </cell>
        </row>
        <row r="25">
          <cell r="C25">
            <v>0</v>
          </cell>
          <cell r="E25">
            <v>0</v>
          </cell>
          <cell r="F25">
            <v>4366</v>
          </cell>
          <cell r="G25">
            <v>0</v>
          </cell>
          <cell r="I25">
            <v>4366</v>
          </cell>
          <cell r="J25">
            <v>-4366</v>
          </cell>
          <cell r="K25">
            <v>0</v>
          </cell>
          <cell r="L25" t="str">
            <v>n.a.</v>
          </cell>
          <cell r="M25" t="str">
            <v>n.a.</v>
          </cell>
          <cell r="N25" t="str">
            <v>n.a.</v>
          </cell>
          <cell r="O25" t="str">
            <v xml:space="preserve"> </v>
          </cell>
          <cell r="P25">
            <v>3.9105500109770375E-3</v>
          </cell>
          <cell r="Q25" t="str">
            <v xml:space="preserve"> </v>
          </cell>
        </row>
        <row r="26">
          <cell r="C26">
            <v>0</v>
          </cell>
          <cell r="E26">
            <v>0</v>
          </cell>
          <cell r="F26">
            <v>45442</v>
          </cell>
          <cell r="G26">
            <v>0</v>
          </cell>
          <cell r="H26">
            <v>15147.333333333334</v>
          </cell>
          <cell r="I26">
            <v>45442</v>
          </cell>
          <cell r="J26">
            <v>-45442</v>
          </cell>
          <cell r="K26">
            <v>0</v>
          </cell>
          <cell r="L26" t="str">
            <v>n.a.</v>
          </cell>
          <cell r="M26" t="str">
            <v>n.a.</v>
          </cell>
          <cell r="N26" t="str">
            <v>n.a.</v>
          </cell>
          <cell r="O26" t="str">
            <v xml:space="preserve"> </v>
          </cell>
          <cell r="P26">
            <v>4.0701606412922253E-2</v>
          </cell>
          <cell r="Q26" t="str">
            <v xml:space="preserve"> </v>
          </cell>
        </row>
        <row r="27">
          <cell r="C27">
            <v>306682</v>
          </cell>
          <cell r="E27">
            <v>391068</v>
          </cell>
          <cell r="F27">
            <v>533534.30000000005</v>
          </cell>
          <cell r="G27">
            <v>533534.25800000003</v>
          </cell>
          <cell r="H27">
            <v>387183</v>
          </cell>
          <cell r="I27">
            <v>142466.30000000005</v>
          </cell>
          <cell r="J27">
            <v>-4.2000000015832484E-2</v>
          </cell>
          <cell r="K27">
            <v>25105.999999999942</v>
          </cell>
          <cell r="L27">
            <v>17.866830626785802</v>
          </cell>
          <cell r="M27">
            <v>60.805785622144292</v>
          </cell>
          <cell r="N27">
            <v>60.805772963458637</v>
          </cell>
          <cell r="O27">
            <v>0.35204720090661507</v>
          </cell>
          <cell r="P27">
            <v>0.47787736205259412</v>
          </cell>
          <cell r="Q27">
            <v>0.48140932621729415</v>
          </cell>
        </row>
        <row r="28">
          <cell r="C28">
            <v>266943</v>
          </cell>
          <cell r="E28">
            <v>324380</v>
          </cell>
          <cell r="F28">
            <v>334537.59999999998</v>
          </cell>
          <cell r="G28">
            <v>334537.59999999998</v>
          </cell>
          <cell r="H28">
            <v>334537.59999999998</v>
          </cell>
          <cell r="I28">
            <v>10157.599999999977</v>
          </cell>
          <cell r="J28">
            <v>0</v>
          </cell>
          <cell r="K28">
            <v>899.99999999994179</v>
          </cell>
          <cell r="L28">
            <v>21.108261182857156</v>
          </cell>
          <cell r="M28">
            <v>24.900632086707517</v>
          </cell>
          <cell r="N28">
            <v>24.900632086707517</v>
          </cell>
          <cell r="O28">
            <v>0.29201333535366686</v>
          </cell>
          <cell r="P28">
            <v>0.29963949046088678</v>
          </cell>
          <cell r="Q28">
            <v>0.30185413250511578</v>
          </cell>
        </row>
        <row r="29">
          <cell r="F29">
            <v>146351.29999999999</v>
          </cell>
          <cell r="G29">
            <v>146351.258</v>
          </cell>
          <cell r="I29">
            <v>146351.29999999999</v>
          </cell>
          <cell r="J29">
            <v>-4.1999999986728653E-2</v>
          </cell>
          <cell r="M29" t="str">
            <v>n.a.</v>
          </cell>
          <cell r="N29" t="str">
            <v>n.a.</v>
          </cell>
          <cell r="P29">
            <v>0.13108430550194769</v>
          </cell>
          <cell r="Q29">
            <v>0.13205311458150712</v>
          </cell>
        </row>
        <row r="30">
          <cell r="C30">
            <v>39739</v>
          </cell>
          <cell r="E30">
            <v>66688</v>
          </cell>
          <cell r="F30">
            <v>52645.4</v>
          </cell>
          <cell r="G30">
            <v>52645.4</v>
          </cell>
          <cell r="H30">
            <v>52645.4</v>
          </cell>
          <cell r="I30">
            <v>-14042.599999999999</v>
          </cell>
          <cell r="J30">
            <v>0</v>
          </cell>
          <cell r="K30">
            <v>24205.999999999993</v>
          </cell>
          <cell r="L30">
            <v>4.2896238955352439</v>
          </cell>
          <cell r="M30">
            <v>-17.670810853076844</v>
          </cell>
          <cell r="N30">
            <v>-17.670810853076844</v>
          </cell>
          <cell r="O30">
            <v>6.00338655529482E-2</v>
          </cell>
          <cell r="P30">
            <v>4.7153566089759631E-2</v>
          </cell>
          <cell r="Q30">
            <v>4.7502079130671185E-2</v>
          </cell>
        </row>
        <row r="31">
          <cell r="C31">
            <v>391876.6618</v>
          </cell>
          <cell r="E31">
            <v>490242</v>
          </cell>
          <cell r="F31">
            <v>501850.1</v>
          </cell>
          <cell r="G31">
            <v>501850.1</v>
          </cell>
          <cell r="H31">
            <v>501850.1</v>
          </cell>
          <cell r="I31">
            <v>11608.099999999977</v>
          </cell>
          <cell r="J31">
            <v>0</v>
          </cell>
          <cell r="K31">
            <v>13038</v>
          </cell>
          <cell r="L31">
            <v>21.072918876458434</v>
          </cell>
          <cell r="M31">
            <v>23.939720475688642</v>
          </cell>
          <cell r="N31">
            <v>23.939720475688642</v>
          </cell>
          <cell r="O31">
            <v>0.4413256105507502</v>
          </cell>
          <cell r="P31">
            <v>0.4494983770187419</v>
          </cell>
          <cell r="Q31">
            <v>0.45282062937949463</v>
          </cell>
        </row>
        <row r="32">
          <cell r="C32">
            <v>1095546.6343999999</v>
          </cell>
          <cell r="E32">
            <v>1132536</v>
          </cell>
          <cell r="F32">
            <v>1014549.115</v>
          </cell>
          <cell r="G32">
            <v>1117393.3</v>
          </cell>
          <cell r="H32">
            <v>1129927.3</v>
          </cell>
          <cell r="I32">
            <v>-117986.88500000001</v>
          </cell>
          <cell r="J32">
            <v>102844.18500000006</v>
          </cell>
          <cell r="K32">
            <v>49403.760000000242</v>
          </cell>
          <cell r="L32">
            <v>-1.0842735598607045</v>
          </cell>
          <cell r="M32">
            <v>-11.38925145035088</v>
          </cell>
          <cell r="N32">
            <v>-2.4068374083962896</v>
          </cell>
          <cell r="O32">
            <v>1.0195314593011298</v>
          </cell>
          <cell r="P32">
            <v>0.90871393788364496</v>
          </cell>
          <cell r="Q32">
            <v>1.0082268338103959</v>
          </cell>
        </row>
        <row r="33">
          <cell r="C33">
            <v>164252.17440000002</v>
          </cell>
          <cell r="E33">
            <v>69970</v>
          </cell>
          <cell r="F33">
            <v>74082.100000000006</v>
          </cell>
          <cell r="G33">
            <v>110000</v>
          </cell>
          <cell r="H33">
            <v>228517</v>
          </cell>
          <cell r="I33">
            <v>4112.1000000000058</v>
          </cell>
          <cell r="J33">
            <v>35917.899999999994</v>
          </cell>
          <cell r="K33">
            <v>0</v>
          </cell>
          <cell r="L33">
            <v>-57.400868356480039</v>
          </cell>
          <cell r="M33">
            <v>-54.897339855246386</v>
          </cell>
          <cell r="N33">
            <v>-33.029805905571017</v>
          </cell>
          <cell r="O33">
            <v>6.2988387307158486E-2</v>
          </cell>
          <cell r="P33">
            <v>6.6354044197939083E-2</v>
          </cell>
          <cell r="Q33">
            <v>9.9253281471388399E-2</v>
          </cell>
        </row>
        <row r="34">
          <cell r="F34">
            <v>31357</v>
          </cell>
          <cell r="G34">
            <v>31357</v>
          </cell>
          <cell r="I34">
            <v>31357</v>
          </cell>
          <cell r="J34">
            <v>0</v>
          </cell>
          <cell r="M34">
            <v>-36.395537525354968</v>
          </cell>
          <cell r="N34">
            <v>-36.395537525354968</v>
          </cell>
          <cell r="P34">
            <v>2.808591770366628E-2</v>
          </cell>
          <cell r="Q34">
            <v>2.8293501337257509E-2</v>
          </cell>
        </row>
        <row r="35">
          <cell r="F35">
            <v>87160</v>
          </cell>
          <cell r="G35">
            <v>87160</v>
          </cell>
          <cell r="I35">
            <v>87160</v>
          </cell>
          <cell r="J35">
            <v>0</v>
          </cell>
          <cell r="M35">
            <v>3.024786941052704</v>
          </cell>
          <cell r="N35">
            <v>3.024786941052704</v>
          </cell>
          <cell r="P35">
            <v>7.8067691011625889E-2</v>
          </cell>
          <cell r="Q35">
            <v>7.8644691027692837E-2</v>
          </cell>
        </row>
        <row r="36">
          <cell r="C36">
            <v>550049</v>
          </cell>
          <cell r="E36">
            <v>681100</v>
          </cell>
          <cell r="F36">
            <v>598900.01500000001</v>
          </cell>
          <cell r="G36">
            <v>654676.30000000005</v>
          </cell>
          <cell r="H36">
            <v>654676.30000000005</v>
          </cell>
          <cell r="I36">
            <v>-82199.984999999986</v>
          </cell>
          <cell r="J36">
            <v>55776.285000000033</v>
          </cell>
          <cell r="K36">
            <v>0</v>
          </cell>
          <cell r="L36">
            <v>23.825331924973959</v>
          </cell>
          <cell r="M36">
            <v>8.8812114920670648</v>
          </cell>
          <cell r="N36">
            <v>19.021450816200016</v>
          </cell>
          <cell r="O36">
            <v>0.61313978269123415</v>
          </cell>
          <cell r="P36">
            <v>0.53642429231158906</v>
          </cell>
          <cell r="Q36">
            <v>0.59071610069588287</v>
          </cell>
        </row>
        <row r="37">
          <cell r="C37">
            <v>228000</v>
          </cell>
          <cell r="E37">
            <v>278156</v>
          </cell>
          <cell r="F37">
            <v>278156.495</v>
          </cell>
          <cell r="G37">
            <v>207000</v>
          </cell>
          <cell r="H37">
            <v>207000</v>
          </cell>
          <cell r="I37">
            <v>0.49499999999534339</v>
          </cell>
          <cell r="J37">
            <v>-71156.494999999995</v>
          </cell>
          <cell r="K37">
            <v>0</v>
          </cell>
          <cell r="L37">
            <v>21.998245614035095</v>
          </cell>
          <cell r="M37">
            <v>21.998462719298239</v>
          </cell>
          <cell r="N37">
            <v>-9.210526315789469</v>
          </cell>
          <cell r="O37">
            <v>0.2504015700987563</v>
          </cell>
          <cell r="P37">
            <v>0.24913991859266704</v>
          </cell>
          <cell r="Q37">
            <v>0.18677662967797634</v>
          </cell>
        </row>
        <row r="38">
          <cell r="C38">
            <v>60000</v>
          </cell>
          <cell r="E38">
            <v>74400</v>
          </cell>
          <cell r="F38">
            <v>74400</v>
          </cell>
          <cell r="G38">
            <v>40800</v>
          </cell>
          <cell r="H38">
            <v>40800</v>
          </cell>
          <cell r="I38">
            <v>0</v>
          </cell>
          <cell r="J38">
            <v>-33600</v>
          </cell>
          <cell r="K38">
            <v>0</v>
          </cell>
          <cell r="L38">
            <v>24</v>
          </cell>
          <cell r="M38">
            <v>24</v>
          </cell>
          <cell r="N38">
            <v>-31.999999999999996</v>
          </cell>
          <cell r="O38">
            <v>6.6976361521403349E-2</v>
          </cell>
          <cell r="P38">
            <v>6.6638781680414927E-2</v>
          </cell>
          <cell r="Q38">
            <v>3.681394440029679E-2</v>
          </cell>
        </row>
        <row r="39">
          <cell r="C39">
            <v>189300</v>
          </cell>
          <cell r="E39">
            <v>138200</v>
          </cell>
          <cell r="F39">
            <v>100000</v>
          </cell>
          <cell r="G39">
            <v>100000</v>
          </cell>
          <cell r="H39">
            <v>100000</v>
          </cell>
          <cell r="I39">
            <v>-38200</v>
          </cell>
          <cell r="J39">
            <v>0</v>
          </cell>
          <cell r="K39">
            <v>0</v>
          </cell>
          <cell r="L39">
            <v>-26.994189117802424</v>
          </cell>
          <cell r="M39">
            <v>-47.173798203909136</v>
          </cell>
          <cell r="N39">
            <v>-47.173798203909136</v>
          </cell>
          <cell r="O39">
            <v>0.12441039196583255</v>
          </cell>
          <cell r="P39">
            <v>8.9568254946794254E-2</v>
          </cell>
          <cell r="Q39">
            <v>9.0230255883080354E-2</v>
          </cell>
        </row>
        <row r="40">
          <cell r="C40">
            <v>0</v>
          </cell>
          <cell r="E40">
            <v>0</v>
          </cell>
          <cell r="F40">
            <v>56000</v>
          </cell>
          <cell r="G40">
            <v>175303.3</v>
          </cell>
          <cell r="H40">
            <v>175303.3</v>
          </cell>
          <cell r="I40">
            <v>56000</v>
          </cell>
          <cell r="J40">
            <v>119303.29999999999</v>
          </cell>
          <cell r="K40">
            <v>0</v>
          </cell>
          <cell r="L40" t="str">
            <v>n.a.</v>
          </cell>
          <cell r="M40" t="str">
            <v>n.a.</v>
          </cell>
          <cell r="N40" t="str">
            <v>n.a.</v>
          </cell>
          <cell r="O40" t="str">
            <v xml:space="preserve"> </v>
          </cell>
          <cell r="P40">
            <v>5.0158222770204784E-2</v>
          </cell>
          <cell r="Q40">
            <v>0.15817661616148398</v>
          </cell>
        </row>
        <row r="41">
          <cell r="C41">
            <v>72749</v>
          </cell>
          <cell r="E41">
            <v>190344</v>
          </cell>
          <cell r="F41">
            <v>90343.52</v>
          </cell>
          <cell r="G41">
            <v>131573</v>
          </cell>
          <cell r="H41">
            <v>131573</v>
          </cell>
          <cell r="I41">
            <v>-100000.48</v>
          </cell>
          <cell r="J41">
            <v>41229.479999999996</v>
          </cell>
          <cell r="K41">
            <v>0</v>
          </cell>
          <cell r="L41">
            <v>161.6448336059602</v>
          </cell>
          <cell r="M41">
            <v>24.185239659651693</v>
          </cell>
          <cell r="N41">
            <v>80.858843420528117</v>
          </cell>
          <cell r="O41">
            <v>0.17135145910524191</v>
          </cell>
          <cell r="P41">
            <v>8.091911432150807E-2</v>
          </cell>
          <cell r="Q41">
            <v>0.11871865457304533</v>
          </cell>
        </row>
        <row r="42">
          <cell r="C42">
            <v>13400</v>
          </cell>
          <cell r="E42">
            <v>10800</v>
          </cell>
          <cell r="F42">
            <v>10800</v>
          </cell>
          <cell r="G42">
            <v>8100</v>
          </cell>
          <cell r="H42">
            <v>6784</v>
          </cell>
          <cell r="I42">
            <v>0</v>
          </cell>
          <cell r="J42">
            <v>-2700</v>
          </cell>
          <cell r="K42">
            <v>-5300</v>
          </cell>
          <cell r="L42">
            <v>33.333333333333329</v>
          </cell>
          <cell r="M42">
            <v>33.333333333333329</v>
          </cell>
          <cell r="N42">
            <v>0</v>
          </cell>
          <cell r="O42">
            <v>9.7223750595585492E-3</v>
          </cell>
          <cell r="P42">
            <v>9.6733715342537802E-3</v>
          </cell>
          <cell r="Q42">
            <v>7.3086507265295092E-3</v>
          </cell>
        </row>
        <row r="43">
          <cell r="C43">
            <v>186056.06</v>
          </cell>
          <cell r="E43">
            <v>185288</v>
          </cell>
          <cell r="F43">
            <v>186150</v>
          </cell>
          <cell r="G43">
            <v>200000</v>
          </cell>
          <cell r="H43">
            <v>213850</v>
          </cell>
          <cell r="I43">
            <v>862</v>
          </cell>
          <cell r="J43">
            <v>13850</v>
          </cell>
          <cell r="K43">
            <v>3658.1600000000035</v>
          </cell>
          <cell r="L43">
            <v>-2.3330986997179282</v>
          </cell>
          <cell r="M43">
            <v>-1.8787310724520334</v>
          </cell>
          <cell r="N43">
            <v>5.4217232635487278</v>
          </cell>
          <cell r="O43">
            <v>0.16679994722550781</v>
          </cell>
          <cell r="P43">
            <v>0.1667313065834575</v>
          </cell>
          <cell r="Q43">
            <v>0.18046051176616071</v>
          </cell>
        </row>
        <row r="44">
          <cell r="C44">
            <v>98934</v>
          </cell>
          <cell r="E44">
            <v>0</v>
          </cell>
          <cell r="F44">
            <v>0</v>
          </cell>
          <cell r="G44">
            <v>0</v>
          </cell>
          <cell r="H44">
            <v>0</v>
          </cell>
          <cell r="I44">
            <v>0</v>
          </cell>
          <cell r="J44">
            <v>0</v>
          </cell>
          <cell r="K44">
            <v>0</v>
          </cell>
          <cell r="L44">
            <v>-100</v>
          </cell>
          <cell r="M44">
            <v>-100</v>
          </cell>
          <cell r="N44">
            <v>-100</v>
          </cell>
          <cell r="O44" t="str">
            <v xml:space="preserve"> </v>
          </cell>
          <cell r="P44" t="str">
            <v xml:space="preserve"> </v>
          </cell>
          <cell r="Q44" t="str">
            <v xml:space="preserve"> </v>
          </cell>
        </row>
        <row r="45">
          <cell r="C45">
            <v>0</v>
          </cell>
          <cell r="E45">
            <v>97751</v>
          </cell>
          <cell r="F45">
            <v>0</v>
          </cell>
          <cell r="G45">
            <v>0</v>
          </cell>
          <cell r="H45">
            <v>0</v>
          </cell>
          <cell r="I45">
            <v>-97751</v>
          </cell>
          <cell r="J45">
            <v>0</v>
          </cell>
          <cell r="K45">
            <v>0</v>
          </cell>
          <cell r="L45" t="str">
            <v>n.a.</v>
          </cell>
          <cell r="M45" t="str">
            <v>n.a.</v>
          </cell>
          <cell r="N45" t="str">
            <v>n.a.</v>
          </cell>
          <cell r="O45">
            <v>8.7997396708047015E-2</v>
          </cell>
          <cell r="P45" t="str">
            <v xml:space="preserve"> </v>
          </cell>
          <cell r="Q45" t="str">
            <v xml:space="preserve"> </v>
          </cell>
        </row>
        <row r="46">
          <cell r="C46">
            <v>82855.399999999994</v>
          </cell>
          <cell r="E46">
            <v>87627</v>
          </cell>
          <cell r="F46">
            <v>26100</v>
          </cell>
          <cell r="G46">
            <v>26100</v>
          </cell>
          <cell r="H46">
            <v>26100</v>
          </cell>
          <cell r="I46">
            <v>-61527</v>
          </cell>
          <cell r="J46">
            <v>0</v>
          </cell>
          <cell r="K46">
            <v>-82855.399999999994</v>
          </cell>
          <cell r="L46" t="str">
            <v>n.a.</v>
          </cell>
          <cell r="M46" t="str">
            <v>n.a.</v>
          </cell>
          <cell r="N46" t="str">
            <v>n.a.</v>
          </cell>
          <cell r="O46">
            <v>7.8883570309623799E-2</v>
          </cell>
          <cell r="P46">
            <v>2.3377314541113303E-2</v>
          </cell>
          <cell r="Q46">
            <v>2.3550096785483973E-2</v>
          </cell>
        </row>
        <row r="47">
          <cell r="O47" t="str">
            <v xml:space="preserve"> </v>
          </cell>
        </row>
        <row r="48">
          <cell r="C48">
            <v>15622302.947824001</v>
          </cell>
          <cell r="E48">
            <v>19265187</v>
          </cell>
          <cell r="F48">
            <v>19488005.992658094</v>
          </cell>
          <cell r="G48">
            <v>19611801.492658094</v>
          </cell>
          <cell r="H48">
            <v>19611801.492658094</v>
          </cell>
          <cell r="I48">
            <v>222818.99265809357</v>
          </cell>
          <cell r="J48">
            <v>123795.5</v>
          </cell>
          <cell r="K48">
            <v>-220333.14900000207</v>
          </cell>
          <cell r="L48">
            <v>25.082617688751551</v>
          </cell>
          <cell r="M48">
            <v>26.529309219565398</v>
          </cell>
          <cell r="N48">
            <v>27.333073294011601</v>
          </cell>
          <cell r="O48">
            <v>17.34290496356774</v>
          </cell>
          <cell r="P48">
            <v>17.455066891550544</v>
          </cell>
          <cell r="Q48">
            <v>17.69577867010717</v>
          </cell>
        </row>
        <row r="49">
          <cell r="C49">
            <v>13743780.426072501</v>
          </cell>
          <cell r="E49">
            <v>16735229</v>
          </cell>
          <cell r="F49">
            <v>16846398.492658094</v>
          </cell>
          <cell r="G49">
            <v>16846398.492658094</v>
          </cell>
          <cell r="H49">
            <v>16846398.492658094</v>
          </cell>
          <cell r="I49">
            <v>111169.49265809357</v>
          </cell>
          <cell r="J49">
            <v>0</v>
          </cell>
          <cell r="K49">
            <v>-220333.14900000021</v>
          </cell>
          <cell r="L49">
            <v>23.749726361359926</v>
          </cell>
          <cell r="M49">
            <v>24.571776319336024</v>
          </cell>
          <cell r="N49">
            <v>24.571776319336024</v>
          </cell>
          <cell r="O49">
            <v>15.065386393111199</v>
          </cell>
          <cell r="P49">
            <v>15.089025151256907</v>
          </cell>
          <cell r="Q49">
            <v>15.20054846700879</v>
          </cell>
        </row>
        <row r="50">
          <cell r="C50">
            <v>13171377.947824001</v>
          </cell>
          <cell r="E50">
            <v>16266187</v>
          </cell>
          <cell r="F50">
            <v>16613011.973780537</v>
          </cell>
          <cell r="G50">
            <v>16736807.473780537</v>
          </cell>
          <cell r="H50">
            <v>16736807.473780537</v>
          </cell>
          <cell r="I50">
            <v>346824.97378053702</v>
          </cell>
          <cell r="J50">
            <v>123795.5</v>
          </cell>
          <cell r="K50">
            <v>-124154.97700000182</v>
          </cell>
          <cell r="L50">
            <v>24.671641132938404</v>
          </cell>
          <cell r="M50">
            <v>27.329869436050114</v>
          </cell>
          <cell r="N50">
            <v>28.278695866600344</v>
          </cell>
          <cell r="O50">
            <v>14.643145444714397</v>
          </cell>
          <cell r="P50">
            <v>14.879984919017208</v>
          </cell>
          <cell r="Q50">
            <v>15.101664210250695</v>
          </cell>
        </row>
        <row r="51">
          <cell r="C51">
            <v>1878522.5217514997</v>
          </cell>
          <cell r="E51">
            <v>2529958</v>
          </cell>
          <cell r="F51">
            <v>2641607.5</v>
          </cell>
          <cell r="G51">
            <v>2765403</v>
          </cell>
          <cell r="H51">
            <v>2765403</v>
          </cell>
          <cell r="I51">
            <v>111649.5</v>
          </cell>
          <cell r="J51">
            <v>123795.5</v>
          </cell>
          <cell r="K51">
            <v>0</v>
          </cell>
          <cell r="L51">
            <v>34.678076557799997</v>
          </cell>
          <cell r="M51">
            <v>40.621550682129381</v>
          </cell>
          <cell r="N51">
            <v>47.211596772424592</v>
          </cell>
          <cell r="O51">
            <v>2.2775185704565395</v>
          </cell>
          <cell r="P51">
            <v>2.366041740293638</v>
          </cell>
          <cell r="Q51">
            <v>2.4952302030983806</v>
          </cell>
        </row>
        <row r="52">
          <cell r="C52">
            <v>467078.2217514998</v>
          </cell>
          <cell r="E52">
            <v>737054</v>
          </cell>
          <cell r="F52">
            <v>680599.2</v>
          </cell>
          <cell r="G52">
            <v>644103</v>
          </cell>
          <cell r="H52">
            <v>644103</v>
          </cell>
          <cell r="I52">
            <v>-56454.800000000047</v>
          </cell>
          <cell r="J52">
            <v>-36496.199999999953</v>
          </cell>
          <cell r="K52">
            <v>0</v>
          </cell>
          <cell r="L52">
            <v>57.800977582751798</v>
          </cell>
          <cell r="M52">
            <v>45.714179832195214</v>
          </cell>
          <cell r="N52">
            <v>37.900456498415579</v>
          </cell>
          <cell r="O52">
            <v>0.66351068769887656</v>
          </cell>
          <cell r="P52">
            <v>0.60960082662184212</v>
          </cell>
          <cell r="Q52">
            <v>0.58117578505059708</v>
          </cell>
        </row>
        <row r="53">
          <cell r="C53">
            <v>1411444.3</v>
          </cell>
          <cell r="E53">
            <v>1792904</v>
          </cell>
          <cell r="F53">
            <v>1857009.3</v>
          </cell>
          <cell r="G53">
            <v>2121300</v>
          </cell>
          <cell r="H53">
            <v>2121300</v>
          </cell>
          <cell r="I53">
            <v>64105.300000000047</v>
          </cell>
          <cell r="J53">
            <v>264290.69999999995</v>
          </cell>
          <cell r="K53">
            <v>0</v>
          </cell>
          <cell r="L53">
            <v>27.026195791077257</v>
          </cell>
          <cell r="M53">
            <v>31.56801866003498</v>
          </cell>
          <cell r="N53">
            <v>50.292859590704353</v>
          </cell>
          <cell r="O53">
            <v>1.6140078827576632</v>
          </cell>
          <cell r="P53">
            <v>1.6632908242096796</v>
          </cell>
          <cell r="Q53">
            <v>1.9140544180477836</v>
          </cell>
        </row>
        <row r="54">
          <cell r="C54">
            <v>0</v>
          </cell>
          <cell r="E54">
            <v>0</v>
          </cell>
          <cell r="F54">
            <v>103999</v>
          </cell>
          <cell r="G54">
            <v>0</v>
          </cell>
          <cell r="H54">
            <v>0</v>
          </cell>
          <cell r="I54">
            <v>103999</v>
          </cell>
          <cell r="J54">
            <v>-103999</v>
          </cell>
          <cell r="K54">
            <v>0</v>
          </cell>
          <cell r="L54" t="str">
            <v>n.a.</v>
          </cell>
          <cell r="M54" t="str">
            <v>n.a.</v>
          </cell>
          <cell r="N54" t="str">
            <v>n.a.</v>
          </cell>
          <cell r="O54" t="str">
            <v xml:space="preserve"> </v>
          </cell>
          <cell r="P54">
            <v>9.3150089462116559E-2</v>
          </cell>
          <cell r="Q54" t="str">
            <v xml:space="preserve"> </v>
          </cell>
        </row>
        <row r="55">
          <cell r="C55">
            <v>11292855.426072501</v>
          </cell>
          <cell r="E55">
            <v>13736229</v>
          </cell>
          <cell r="F55">
            <v>13971404.473780537</v>
          </cell>
          <cell r="G55">
            <v>13971404.473780537</v>
          </cell>
          <cell r="H55">
            <v>13971404.473780537</v>
          </cell>
          <cell r="I55">
            <v>235175.47378053702</v>
          </cell>
          <cell r="J55">
            <v>0</v>
          </cell>
          <cell r="K55">
            <v>-124154.97699999996</v>
          </cell>
          <cell r="L55">
            <v>22.988606083895103</v>
          </cell>
          <cell r="M55">
            <v>25.094271598454277</v>
          </cell>
          <cell r="N55">
            <v>25.094271598454277</v>
          </cell>
          <cell r="O55">
            <v>12.365626874257858</v>
          </cell>
          <cell r="P55">
            <v>12.513943178723572</v>
          </cell>
          <cell r="Q55">
            <v>12.606434007152314</v>
          </cell>
        </row>
        <row r="56">
          <cell r="C56">
            <v>2551193.1740000001</v>
          </cell>
          <cell r="E56">
            <v>2827000</v>
          </cell>
          <cell r="F56">
            <v>3038900.8549118382</v>
          </cell>
          <cell r="G56">
            <v>3038900.8549118382</v>
          </cell>
          <cell r="H56">
            <v>3038900.8549118382</v>
          </cell>
          <cell r="I56">
            <v>211900.85491183819</v>
          </cell>
          <cell r="J56">
            <v>0</v>
          </cell>
          <cell r="K56">
            <v>0</v>
          </cell>
          <cell r="L56">
            <v>10.810895419869905</v>
          </cell>
          <cell r="M56">
            <v>19.116846418460899</v>
          </cell>
          <cell r="N56">
            <v>19.116846418460899</v>
          </cell>
          <cell r="O56">
            <v>2.5449216938307426</v>
          </cell>
          <cell r="P56">
            <v>2.7218904653077454</v>
          </cell>
          <cell r="Q56">
            <v>2.7420080174200683</v>
          </cell>
        </row>
        <row r="57">
          <cell r="C57">
            <v>7848944.2520725001</v>
          </cell>
          <cell r="E57">
            <v>9638543</v>
          </cell>
          <cell r="F57">
            <v>9660532.5</v>
          </cell>
          <cell r="G57">
            <v>9660532.5</v>
          </cell>
          <cell r="H57">
            <v>9660532.5</v>
          </cell>
          <cell r="I57">
            <v>21989.5</v>
          </cell>
          <cell r="J57">
            <v>0</v>
          </cell>
          <cell r="K57">
            <v>-84519</v>
          </cell>
          <cell r="L57">
            <v>24.137237298114968</v>
          </cell>
          <cell r="M57">
            <v>24.420445639828724</v>
          </cell>
          <cell r="N57">
            <v>24.420445639828724</v>
          </cell>
          <cell r="O57">
            <v>8.6768083401557998</v>
          </cell>
          <cell r="P57">
            <v>8.6527703788179178</v>
          </cell>
          <cell r="Q57">
            <v>8.7167231944181403</v>
          </cell>
        </row>
        <row r="58">
          <cell r="C58">
            <v>2695471</v>
          </cell>
          <cell r="E58">
            <v>3111900</v>
          </cell>
          <cell r="F58">
            <v>3092837</v>
          </cell>
          <cell r="G58">
            <v>3092837</v>
          </cell>
          <cell r="H58">
            <v>3092837</v>
          </cell>
          <cell r="I58">
            <v>-19063</v>
          </cell>
          <cell r="J58">
            <v>0</v>
          </cell>
          <cell r="K58">
            <v>-63471</v>
          </cell>
          <cell r="L58">
            <v>18.233282674772045</v>
          </cell>
          <cell r="M58">
            <v>17.509004559270515</v>
          </cell>
          <cell r="N58">
            <v>17.509004559270515</v>
          </cell>
          <cell r="O58">
            <v>2.8013943470222453</v>
          </cell>
          <cell r="P58">
            <v>2.7702001292487832</v>
          </cell>
          <cell r="Q58">
            <v>2.7906747391465858</v>
          </cell>
        </row>
        <row r="59">
          <cell r="C59">
            <v>1555900</v>
          </cell>
          <cell r="E59">
            <v>1929800</v>
          </cell>
          <cell r="F59">
            <v>1934659</v>
          </cell>
          <cell r="G59">
            <v>1934659</v>
          </cell>
          <cell r="H59">
            <v>1934659</v>
          </cell>
          <cell r="I59">
            <v>4859</v>
          </cell>
          <cell r="J59">
            <v>0</v>
          </cell>
          <cell r="K59">
            <v>-3900</v>
          </cell>
          <cell r="L59">
            <v>24.342783505154642</v>
          </cell>
          <cell r="M59">
            <v>24.655863402061851</v>
          </cell>
          <cell r="N59">
            <v>24.655863402061851</v>
          </cell>
          <cell r="O59">
            <v>1.7372443879570452</v>
          </cell>
          <cell r="P59">
            <v>1.7328403054711006</v>
          </cell>
          <cell r="Q59">
            <v>1.7456477661650438</v>
          </cell>
        </row>
        <row r="60">
          <cell r="C60">
            <v>3597573.2520725001</v>
          </cell>
          <cell r="E60">
            <v>4596843</v>
          </cell>
          <cell r="F60">
            <v>4633036.5</v>
          </cell>
          <cell r="G60">
            <v>4633036.5</v>
          </cell>
          <cell r="H60">
            <v>4633036.5</v>
          </cell>
          <cell r="I60">
            <v>36193.5</v>
          </cell>
          <cell r="J60">
            <v>0</v>
          </cell>
          <cell r="K60">
            <v>-17148</v>
          </cell>
          <cell r="L60">
            <v>28.38818510005634</v>
          </cell>
          <cell r="M60">
            <v>29.399056643291299</v>
          </cell>
          <cell r="N60">
            <v>29.399056643291299</v>
          </cell>
          <cell r="O60">
            <v>4.1381696051765093</v>
          </cell>
          <cell r="P60">
            <v>4.1497299440980333</v>
          </cell>
          <cell r="Q60">
            <v>4.1804006891065102</v>
          </cell>
        </row>
        <row r="61">
          <cell r="C61">
            <v>892718</v>
          </cell>
          <cell r="E61">
            <v>1270686</v>
          </cell>
          <cell r="F61">
            <v>1271971.1188686998</v>
          </cell>
          <cell r="G61">
            <v>1271971.1188686998</v>
          </cell>
          <cell r="H61">
            <v>1271971.1188686998</v>
          </cell>
          <cell r="I61">
            <v>1285.118868699763</v>
          </cell>
          <cell r="J61">
            <v>0</v>
          </cell>
          <cell r="K61">
            <v>-39635.977000000072</v>
          </cell>
          <cell r="L61">
            <v>48.952382741747222</v>
          </cell>
          <cell r="M61">
            <v>49.10302697454685</v>
          </cell>
          <cell r="N61">
            <v>49.10302697454685</v>
          </cell>
          <cell r="O61">
            <v>1.1438968402713163</v>
          </cell>
          <cell r="P61">
            <v>1.1392823345979086</v>
          </cell>
          <cell r="Q61">
            <v>1.1477027953141081</v>
          </cell>
        </row>
        <row r="62">
          <cell r="C62">
            <v>163200</v>
          </cell>
          <cell r="E62">
            <v>489386</v>
          </cell>
          <cell r="F62">
            <v>481600</v>
          </cell>
          <cell r="G62">
            <v>481600</v>
          </cell>
          <cell r="H62">
            <v>481600</v>
          </cell>
          <cell r="I62">
            <v>-7786</v>
          </cell>
          <cell r="J62">
            <v>0</v>
          </cell>
          <cell r="K62">
            <v>-35753</v>
          </cell>
          <cell r="L62">
            <v>283.99177697395783</v>
          </cell>
          <cell r="M62">
            <v>277.88257079413404</v>
          </cell>
          <cell r="N62">
            <v>277.88257079413404</v>
          </cell>
          <cell r="O62">
            <v>0.44055502230528887</v>
          </cell>
          <cell r="P62">
            <v>0.43136071582376118</v>
          </cell>
          <cell r="Q62">
            <v>0.43454891233291498</v>
          </cell>
        </row>
        <row r="63">
          <cell r="C63">
            <v>729518</v>
          </cell>
          <cell r="E63">
            <v>781300</v>
          </cell>
          <cell r="F63">
            <v>790371.11886869965</v>
          </cell>
          <cell r="G63">
            <v>790371.11886869965</v>
          </cell>
          <cell r="H63">
            <v>790371.11886869965</v>
          </cell>
          <cell r="I63">
            <v>9071.1188686996466</v>
          </cell>
          <cell r="J63">
            <v>0</v>
          </cell>
          <cell r="K63">
            <v>-3882.9770000000717</v>
          </cell>
          <cell r="L63">
            <v>7.6712086979848104</v>
          </cell>
          <cell r="M63">
            <v>8.9213025580078273</v>
          </cell>
          <cell r="N63">
            <v>8.9213025580078273</v>
          </cell>
          <cell r="O63">
            <v>0.70334181796602735</v>
          </cell>
          <cell r="P63">
            <v>0.70792161877414728</v>
          </cell>
          <cell r="Q63">
            <v>0.71315388298119287</v>
          </cell>
        </row>
        <row r="64">
          <cell r="C64">
            <v>2450925</v>
          </cell>
          <cell r="E64">
            <v>2999000</v>
          </cell>
          <cell r="F64">
            <v>2874994.0188775575</v>
          </cell>
          <cell r="G64">
            <v>2874994.0188775575</v>
          </cell>
          <cell r="H64">
            <v>2874994.0188775575</v>
          </cell>
          <cell r="I64">
            <v>-124005.98112244252</v>
          </cell>
          <cell r="J64">
            <v>0</v>
          </cell>
          <cell r="K64">
            <v>-96178.172000000719</v>
          </cell>
          <cell r="L64">
            <v>27.359763875218633</v>
          </cell>
          <cell r="M64">
            <v>22.093550979296971</v>
          </cell>
          <cell r="N64">
            <v>22.093550979296971</v>
          </cell>
          <cell r="O64">
            <v>2.6997595188533419</v>
          </cell>
          <cell r="P64">
            <v>2.5750819725333369</v>
          </cell>
          <cell r="Q64">
            <v>2.5941144598564758</v>
          </cell>
        </row>
        <row r="65">
          <cell r="C65">
            <v>2239325</v>
          </cell>
          <cell r="E65">
            <v>2999000</v>
          </cell>
          <cell r="F65">
            <v>2874994.0188775575</v>
          </cell>
          <cell r="G65">
            <v>2874994.0188775575</v>
          </cell>
          <cell r="H65">
            <v>2874994.0188775575</v>
          </cell>
          <cell r="I65">
            <v>-124005.98112244252</v>
          </cell>
          <cell r="J65">
            <v>0</v>
          </cell>
          <cell r="K65">
            <v>76821.827999999281</v>
          </cell>
          <cell r="L65">
            <v>29.48229204405175</v>
          </cell>
          <cell r="M65">
            <v>24.128314497234381</v>
          </cell>
          <cell r="N65">
            <v>24.128314497234381</v>
          </cell>
          <cell r="O65">
            <v>2.6997595188533419</v>
          </cell>
          <cell r="P65">
            <v>2.5750819725333369</v>
          </cell>
          <cell r="Q65">
            <v>2.5941144598564758</v>
          </cell>
        </row>
        <row r="66">
          <cell r="C66">
            <v>211600</v>
          </cell>
          <cell r="E66">
            <v>0</v>
          </cell>
          <cell r="F66">
            <v>0</v>
          </cell>
          <cell r="G66">
            <v>0</v>
          </cell>
          <cell r="H66">
            <v>0</v>
          </cell>
          <cell r="I66">
            <v>0</v>
          </cell>
          <cell r="J66">
            <v>0</v>
          </cell>
          <cell r="K66">
            <v>-173000</v>
          </cell>
          <cell r="L66">
            <v>-100</v>
          </cell>
          <cell r="M66">
            <v>-100</v>
          </cell>
          <cell r="N66">
            <v>-100</v>
          </cell>
          <cell r="O66" t="str">
            <v xml:space="preserve"> </v>
          </cell>
          <cell r="P66" t="str">
            <v xml:space="preserve"> </v>
          </cell>
          <cell r="Q66" t="str">
            <v xml:space="preserve"> </v>
          </cell>
        </row>
        <row r="67">
          <cell r="C67">
            <v>38600</v>
          </cell>
          <cell r="E67">
            <v>0</v>
          </cell>
          <cell r="F67">
            <v>0</v>
          </cell>
          <cell r="G67">
            <v>0</v>
          </cell>
          <cell r="H67">
            <v>0</v>
          </cell>
          <cell r="I67">
            <v>0</v>
          </cell>
          <cell r="J67">
            <v>0</v>
          </cell>
          <cell r="K67">
            <v>0</v>
          </cell>
          <cell r="L67">
            <v>-100</v>
          </cell>
          <cell r="M67">
            <v>-100</v>
          </cell>
          <cell r="N67">
            <v>-100</v>
          </cell>
          <cell r="O67" t="str">
            <v xml:space="preserve"> </v>
          </cell>
          <cell r="P67" t="str">
            <v xml:space="preserve"> </v>
          </cell>
          <cell r="Q67" t="str">
            <v xml:space="preserve"> </v>
          </cell>
        </row>
        <row r="68">
          <cell r="F68">
            <v>0</v>
          </cell>
          <cell r="G68">
            <v>0</v>
          </cell>
        </row>
        <row r="69">
          <cell r="O69" t="str">
            <v xml:space="preserve"> </v>
          </cell>
        </row>
        <row r="70">
          <cell r="O70" t="str">
            <v xml:space="preserve"> </v>
          </cell>
        </row>
        <row r="71">
          <cell r="C71">
            <v>-3617923.9585239999</v>
          </cell>
          <cell r="E71">
            <v>-4760010</v>
          </cell>
          <cell r="F71">
            <v>-4350990.4776580911</v>
          </cell>
          <cell r="G71">
            <v>-5129603.034658093</v>
          </cell>
          <cell r="H71">
            <v>-5457278.2926580943</v>
          </cell>
          <cell r="I71">
            <v>409019.52234190889</v>
          </cell>
          <cell r="J71">
            <v>-778612.55700000189</v>
          </cell>
          <cell r="K71">
            <v>269322.14990000241</v>
          </cell>
          <cell r="L71">
            <v>42.149179628974039</v>
          </cell>
          <cell r="M71">
            <v>29.934543619146936</v>
          </cell>
          <cell r="N71">
            <v>53.18641414596685</v>
          </cell>
          <cell r="O71">
            <v>-4.2850557877082673</v>
          </cell>
          <cell r="P71">
            <v>-3.8971062437395405</v>
          </cell>
          <cell r="Q71">
            <v>-4.6284539439582524</v>
          </cell>
        </row>
        <row r="72">
          <cell r="O72" t="str">
            <v xml:space="preserve"> </v>
          </cell>
        </row>
        <row r="73">
          <cell r="C73">
            <v>345136</v>
          </cell>
          <cell r="E73">
            <v>248238</v>
          </cell>
          <cell r="F73">
            <v>166104.1</v>
          </cell>
          <cell r="G73">
            <v>218886</v>
          </cell>
          <cell r="H73">
            <v>224802</v>
          </cell>
          <cell r="I73">
            <v>-82133.899999999994</v>
          </cell>
          <cell r="J73">
            <v>52781.899999999994</v>
          </cell>
          <cell r="K73">
            <v>173750</v>
          </cell>
          <cell r="L73">
            <v>-52.159433864085749</v>
          </cell>
          <cell r="M73">
            <v>-67.988324988533137</v>
          </cell>
          <cell r="N73">
            <v>-57.816167713139308</v>
          </cell>
          <cell r="O73">
            <v>0.22346879074395329</v>
          </cell>
          <cell r="P73">
            <v>0.1487765437650781</v>
          </cell>
          <cell r="Q73">
            <v>0.19750139789223928</v>
          </cell>
        </row>
        <row r="74">
          <cell r="O74" t="str">
            <v xml:space="preserve"> </v>
          </cell>
        </row>
        <row r="75">
          <cell r="C75">
            <v>-3963059.9585239999</v>
          </cell>
          <cell r="E75">
            <v>-5008248</v>
          </cell>
          <cell r="F75">
            <v>-4517094.5776580907</v>
          </cell>
          <cell r="G75">
            <v>-5348489.034658093</v>
          </cell>
          <cell r="H75">
            <v>-5682080.2926580943</v>
          </cell>
          <cell r="I75">
            <v>491153.42234190926</v>
          </cell>
          <cell r="J75">
            <v>-831394.45700000226</v>
          </cell>
          <cell r="K75">
            <v>95572.149900002405</v>
          </cell>
          <cell r="L75">
            <v>29.496154812233797</v>
          </cell>
          <cell r="M75">
            <v>16.796608061324836</v>
          </cell>
          <cell r="N75">
            <v>38.293623647155513</v>
          </cell>
          <cell r="O75">
            <v>-4.5085245784522208</v>
          </cell>
          <cell r="P75">
            <v>-4.0458827875046186</v>
          </cell>
          <cell r="Q75">
            <v>-4.8259553418504915</v>
          </cell>
        </row>
        <row r="76">
          <cell r="O76" t="str">
            <v xml:space="preserve"> </v>
          </cell>
        </row>
        <row r="77">
          <cell r="C77">
            <v>3963059.9585239999</v>
          </cell>
          <cell r="E77">
            <v>5008248</v>
          </cell>
          <cell r="F77">
            <v>4517094.5776580907</v>
          </cell>
          <cell r="G77">
            <v>5348489.034658093</v>
          </cell>
          <cell r="H77">
            <v>5682080.2926580943</v>
          </cell>
          <cell r="I77">
            <v>-491153.42234190926</v>
          </cell>
          <cell r="J77">
            <v>831394.45700000226</v>
          </cell>
          <cell r="K77">
            <v>-95572.149900002405</v>
          </cell>
          <cell r="L77">
            <v>29.496154812233797</v>
          </cell>
          <cell r="M77">
            <v>16.796608061324836</v>
          </cell>
          <cell r="N77">
            <v>38.293623647155513</v>
          </cell>
          <cell r="O77">
            <v>4.5085245784522208</v>
          </cell>
          <cell r="P77">
            <v>4.0458827875046186</v>
          </cell>
          <cell r="Q77">
            <v>4.8259553418504915</v>
          </cell>
        </row>
        <row r="78">
          <cell r="C78">
            <v>1021745.5780114998</v>
          </cell>
          <cell r="E78">
            <v>1980464</v>
          </cell>
          <cell r="F78">
            <v>976469.39999999991</v>
          </cell>
          <cell r="G78">
            <v>991376</v>
          </cell>
          <cell r="H78">
            <v>991376</v>
          </cell>
          <cell r="I78">
            <v>-1003994.6000000001</v>
          </cell>
          <cell r="J78">
            <v>14906.600000000093</v>
          </cell>
          <cell r="K78">
            <v>58068.607800000231</v>
          </cell>
          <cell r="L78">
            <v>83.407851649183982</v>
          </cell>
          <cell r="M78">
            <v>-9.5706082740369514</v>
          </cell>
          <cell r="N78">
            <v>-8.1901300217719566</v>
          </cell>
          <cell r="O78">
            <v>1.7828531296253298</v>
          </cell>
          <cell r="P78">
            <v>0.87460660166943216</v>
          </cell>
          <cell r="Q78">
            <v>0.89452110156344677</v>
          </cell>
        </row>
        <row r="79">
          <cell r="C79">
            <v>1761893.7411999998</v>
          </cell>
          <cell r="E79">
            <v>2790693</v>
          </cell>
          <cell r="F79">
            <v>1765927.7</v>
          </cell>
          <cell r="G79">
            <v>1760602</v>
          </cell>
          <cell r="H79">
            <v>1760602</v>
          </cell>
          <cell r="I79">
            <v>-1024765.3</v>
          </cell>
          <cell r="J79">
            <v>-5325.6999999999534</v>
          </cell>
          <cell r="K79">
            <v>58068.607800000114</v>
          </cell>
          <cell r="L79">
            <v>53.337952377607124</v>
          </cell>
          <cell r="M79">
            <v>-2.9689981789837505</v>
          </cell>
          <cell r="N79">
            <v>-3.2616251117841055</v>
          </cell>
          <cell r="O79">
            <v>2.5122374094522804</v>
          </cell>
          <cell r="P79">
            <v>1.5817106245120602</v>
          </cell>
          <cell r="Q79">
            <v>1.5885956896826303</v>
          </cell>
        </row>
        <row r="80">
          <cell r="C80">
            <v>317067.2928</v>
          </cell>
          <cell r="E80">
            <v>887100</v>
          </cell>
          <cell r="F80">
            <v>693415.7</v>
          </cell>
          <cell r="G80">
            <v>688090</v>
          </cell>
          <cell r="H80">
            <v>688090</v>
          </cell>
          <cell r="I80">
            <v>-193684.30000000005</v>
          </cell>
          <cell r="J80">
            <v>-5325.6999999999534</v>
          </cell>
          <cell r="K80">
            <v>58068.60779999994</v>
          </cell>
          <cell r="L80">
            <v>136.47430133483743</v>
          </cell>
          <cell r="M80">
            <v>84.843865620682223</v>
          </cell>
          <cell r="N80">
            <v>83.424193445483354</v>
          </cell>
          <cell r="O80">
            <v>0.79858508475318424</v>
          </cell>
          <cell r="P80">
            <v>0.62108034201709805</v>
          </cell>
          <cell r="Q80">
            <v>0.62086536770588763</v>
          </cell>
        </row>
        <row r="81">
          <cell r="C81">
            <v>1444826.4483999999</v>
          </cell>
          <cell r="E81">
            <v>1903593</v>
          </cell>
          <cell r="F81">
            <v>1072512</v>
          </cell>
          <cell r="G81">
            <v>1072512</v>
          </cell>
          <cell r="H81">
            <v>1072512</v>
          </cell>
          <cell r="I81">
            <v>-831081</v>
          </cell>
          <cell r="J81">
            <v>0</v>
          </cell>
          <cell r="K81">
            <v>0</v>
          </cell>
          <cell r="L81">
            <v>31.752363898656345</v>
          </cell>
          <cell r="M81">
            <v>-25.768800731208973</v>
          </cell>
          <cell r="N81">
            <v>-25.768800731208973</v>
          </cell>
          <cell r="O81">
            <v>1.713652324699096</v>
          </cell>
          <cell r="P81">
            <v>0.96063028249496218</v>
          </cell>
          <cell r="Q81">
            <v>0.9677303219767428</v>
          </cell>
        </row>
        <row r="82">
          <cell r="C82">
            <v>740148.16318849998</v>
          </cell>
          <cell r="E82">
            <v>810229</v>
          </cell>
          <cell r="F82">
            <v>789458.3</v>
          </cell>
          <cell r="G82">
            <v>769226</v>
          </cell>
          <cell r="H82">
            <v>769226</v>
          </cell>
          <cell r="I82">
            <v>-20770.699999999953</v>
          </cell>
          <cell r="J82">
            <v>-20232.300000000047</v>
          </cell>
          <cell r="K82">
            <v>0</v>
          </cell>
          <cell r="L82">
            <v>9.4684875673537228</v>
          </cell>
          <cell r="M82">
            <v>6.662198092754279</v>
          </cell>
          <cell r="N82">
            <v>3.9286508104316553</v>
          </cell>
          <cell r="O82">
            <v>0.72938427982695031</v>
          </cell>
          <cell r="P82">
            <v>0.70710402284262797</v>
          </cell>
          <cell r="Q82">
            <v>0.69407458811918377</v>
          </cell>
        </row>
        <row r="83">
          <cell r="O83" t="str">
            <v xml:space="preserve"> </v>
          </cell>
        </row>
        <row r="84">
          <cell r="C84">
            <v>1790818.7000000002</v>
          </cell>
          <cell r="E84">
            <v>1983921</v>
          </cell>
          <cell r="F84">
            <v>2817881.6148455972</v>
          </cell>
          <cell r="G84">
            <v>3517000</v>
          </cell>
          <cell r="H84">
            <v>3517000</v>
          </cell>
          <cell r="I84">
            <v>833960.61484559719</v>
          </cell>
          <cell r="J84">
            <v>699118.38515440281</v>
          </cell>
          <cell r="K84">
            <v>149421</v>
          </cell>
          <cell r="L84">
            <v>2.2513352345073567</v>
          </cell>
          <cell r="M84">
            <v>45.233685036214702</v>
          </cell>
          <cell r="N84">
            <v>81.266263132333577</v>
          </cell>
          <cell r="O84">
            <v>1.7859651898643014</v>
          </cell>
          <cell r="P84">
            <v>2.5239273888837475</v>
          </cell>
          <cell r="Q84">
            <v>3.1733980994079363</v>
          </cell>
        </row>
        <row r="85">
          <cell r="C85">
            <v>3874041.1</v>
          </cell>
          <cell r="E85">
            <v>5409063</v>
          </cell>
          <cell r="F85">
            <v>6256646.1322326977</v>
          </cell>
          <cell r="G85">
            <v>7003000</v>
          </cell>
          <cell r="H85">
            <v>7003000</v>
          </cell>
          <cell r="I85">
            <v>847583.13223269768</v>
          </cell>
          <cell r="J85">
            <v>746353.86776730232</v>
          </cell>
          <cell r="K85">
            <v>149421</v>
          </cell>
          <cell r="L85">
            <v>34.438025401059448</v>
          </cell>
          <cell r="M85">
            <v>55.504040468846405</v>
          </cell>
          <cell r="N85">
            <v>74.054081433996856</v>
          </cell>
          <cell r="O85">
            <v>4.8693462228500879</v>
          </cell>
          <cell r="P85">
            <v>5.6039687588369258</v>
          </cell>
          <cell r="Q85">
            <v>6.3188248194921179</v>
          </cell>
        </row>
        <row r="86">
          <cell r="C86">
            <v>3874041.1</v>
          </cell>
          <cell r="E86">
            <v>4783063</v>
          </cell>
          <cell r="F86">
            <v>5277646.1322326977</v>
          </cell>
          <cell r="G86">
            <v>6044000</v>
          </cell>
          <cell r="H86">
            <v>6044000</v>
          </cell>
          <cell r="I86">
            <v>494583.13223269768</v>
          </cell>
          <cell r="J86">
            <v>766353.86776730232</v>
          </cell>
          <cell r="K86">
            <v>40</v>
          </cell>
          <cell r="L86">
            <v>23.463161367478857</v>
          </cell>
          <cell r="M86">
            <v>36.229624419393211</v>
          </cell>
          <cell r="N86">
            <v>56.011189337259857</v>
          </cell>
          <cell r="O86">
            <v>4.3058085573608604</v>
          </cell>
          <cell r="P86">
            <v>4.7270955429078096</v>
          </cell>
          <cell r="Q86">
            <v>5.4535166655733764</v>
          </cell>
        </row>
        <row r="87">
          <cell r="F87">
            <v>1700000</v>
          </cell>
          <cell r="G87">
            <v>2200000</v>
          </cell>
          <cell r="J87">
            <v>500000</v>
          </cell>
          <cell r="K87">
            <v>591100</v>
          </cell>
          <cell r="L87">
            <v>-100</v>
          </cell>
          <cell r="M87">
            <v>187.59939096599561</v>
          </cell>
          <cell r="N87">
            <v>272.18744713246485</v>
          </cell>
          <cell r="O87" t="str">
            <v xml:space="preserve"> </v>
          </cell>
          <cell r="P87">
            <v>1.5226603340955025</v>
          </cell>
          <cell r="Q87">
            <v>1.985065629427768</v>
          </cell>
        </row>
        <row r="88">
          <cell r="F88">
            <v>1800246.1</v>
          </cell>
          <cell r="G88">
            <v>2067000</v>
          </cell>
          <cell r="J88">
            <v>266753.89999999991</v>
          </cell>
          <cell r="K88">
            <v>1636500</v>
          </cell>
          <cell r="L88">
            <v>-100</v>
          </cell>
          <cell r="M88">
            <v>10.005872288420425</v>
          </cell>
          <cell r="N88">
            <v>26.306141154903749</v>
          </cell>
          <cell r="O88" t="str">
            <v xml:space="preserve"> </v>
          </cell>
          <cell r="P88">
            <v>1.6124490165177208</v>
          </cell>
          <cell r="Q88">
            <v>1.865059389103271</v>
          </cell>
        </row>
        <row r="89">
          <cell r="F89">
            <v>1777400</v>
          </cell>
          <cell r="G89">
            <v>1777400</v>
          </cell>
          <cell r="J89">
            <v>0</v>
          </cell>
          <cell r="K89">
            <v>1497100</v>
          </cell>
          <cell r="L89">
            <v>-100</v>
          </cell>
          <cell r="M89">
            <v>18.722864204127987</v>
          </cell>
          <cell r="N89">
            <v>18.722864204127987</v>
          </cell>
          <cell r="O89" t="str">
            <v xml:space="preserve"> </v>
          </cell>
          <cell r="P89">
            <v>1.5919861634243211</v>
          </cell>
          <cell r="Q89">
            <v>1.6037525680658704</v>
          </cell>
        </row>
        <row r="90">
          <cell r="C90">
            <v>0</v>
          </cell>
          <cell r="E90">
            <v>200000</v>
          </cell>
          <cell r="F90">
            <v>400000</v>
          </cell>
          <cell r="G90">
            <v>400000</v>
          </cell>
          <cell r="H90">
            <v>400000</v>
          </cell>
          <cell r="I90">
            <v>200000</v>
          </cell>
          <cell r="J90">
            <v>0</v>
          </cell>
          <cell r="K90">
            <v>0</v>
          </cell>
          <cell r="L90" t="str">
            <v>n.a.</v>
          </cell>
          <cell r="M90" t="str">
            <v>n.a.</v>
          </cell>
          <cell r="N90" t="str">
            <v>n.a.</v>
          </cell>
          <cell r="O90">
            <v>0.18004398258441759</v>
          </cell>
          <cell r="P90">
            <v>0.35827301978717702</v>
          </cell>
          <cell r="Q90">
            <v>0.36092102353232142</v>
          </cell>
        </row>
        <row r="91">
          <cell r="C91">
            <v>0</v>
          </cell>
          <cell r="E91">
            <v>0</v>
          </cell>
          <cell r="F91">
            <v>0</v>
          </cell>
          <cell r="G91">
            <v>0</v>
          </cell>
          <cell r="H91">
            <v>0</v>
          </cell>
          <cell r="I91">
            <v>0</v>
          </cell>
          <cell r="J91">
            <v>0</v>
          </cell>
          <cell r="K91">
            <v>0</v>
          </cell>
          <cell r="L91" t="str">
            <v>n.a.</v>
          </cell>
          <cell r="M91" t="str">
            <v>n.a.</v>
          </cell>
          <cell r="N91" t="str">
            <v>n.a.</v>
          </cell>
          <cell r="O91" t="str">
            <v xml:space="preserve"> </v>
          </cell>
          <cell r="P91" t="str">
            <v xml:space="preserve"> </v>
          </cell>
          <cell r="Q91" t="str">
            <v xml:space="preserve"> </v>
          </cell>
        </row>
        <row r="92">
          <cell r="C92">
            <v>0</v>
          </cell>
          <cell r="E92">
            <v>426000</v>
          </cell>
          <cell r="F92">
            <v>426000</v>
          </cell>
          <cell r="G92">
            <v>426000</v>
          </cell>
          <cell r="H92">
            <v>426000</v>
          </cell>
          <cell r="I92">
            <v>0</v>
          </cell>
          <cell r="J92">
            <v>0</v>
          </cell>
          <cell r="K92">
            <v>0</v>
          </cell>
          <cell r="L92" t="str">
            <v>n.a.</v>
          </cell>
          <cell r="M92" t="str">
            <v>n.a.</v>
          </cell>
          <cell r="N92" t="str">
            <v>n.a.</v>
          </cell>
          <cell r="O92">
            <v>0.38349368290480945</v>
          </cell>
          <cell r="P92">
            <v>0.38156076607334355</v>
          </cell>
          <cell r="Q92">
            <v>0.38438089006192233</v>
          </cell>
        </row>
        <row r="93">
          <cell r="C93">
            <v>0</v>
          </cell>
          <cell r="F93">
            <v>153000</v>
          </cell>
          <cell r="G93">
            <v>133000</v>
          </cell>
          <cell r="H93">
            <v>133000</v>
          </cell>
          <cell r="I93">
            <v>153000</v>
          </cell>
          <cell r="J93">
            <v>-20000</v>
          </cell>
          <cell r="K93">
            <v>149381</v>
          </cell>
          <cell r="L93">
            <v>-100</v>
          </cell>
          <cell r="M93">
            <v>2.422664194241575</v>
          </cell>
          <cell r="N93">
            <v>-10.96591936056125</v>
          </cell>
          <cell r="O93" t="str">
            <v xml:space="preserve"> </v>
          </cell>
          <cell r="P93">
            <v>0.13703943006859523</v>
          </cell>
          <cell r="Q93">
            <v>0.12000624032449686</v>
          </cell>
        </row>
        <row r="94">
          <cell r="C94">
            <v>2083222.4</v>
          </cell>
          <cell r="E94">
            <v>3425142</v>
          </cell>
          <cell r="F94">
            <v>3438764.5173871005</v>
          </cell>
          <cell r="G94">
            <v>3486000</v>
          </cell>
          <cell r="H94">
            <v>3486000</v>
          </cell>
          <cell r="I94">
            <v>13622.517387100495</v>
          </cell>
          <cell r="J94">
            <v>47235.482612899505</v>
          </cell>
          <cell r="K94">
            <v>0</v>
          </cell>
          <cell r="L94">
            <v>64.415570800313986</v>
          </cell>
          <cell r="M94">
            <v>65.069486454595562</v>
          </cell>
          <cell r="N94">
            <v>67.33691035580263</v>
          </cell>
          <cell r="O94">
            <v>3.0833810329857858</v>
          </cell>
          <cell r="P94">
            <v>3.0800413699531775</v>
          </cell>
          <cell r="Q94">
            <v>3.1454267200841808</v>
          </cell>
        </row>
        <row r="95">
          <cell r="O95" t="str">
            <v xml:space="preserve"> </v>
          </cell>
        </row>
        <row r="96">
          <cell r="C96">
            <v>746775.77</v>
          </cell>
          <cell r="E96">
            <v>470766</v>
          </cell>
          <cell r="F96">
            <v>476805.6</v>
          </cell>
          <cell r="G96">
            <v>699505.6</v>
          </cell>
          <cell r="H96">
            <v>699505.6</v>
          </cell>
          <cell r="I96">
            <v>6039.5999999999767</v>
          </cell>
          <cell r="J96">
            <v>222700</v>
          </cell>
          <cell r="K96">
            <v>0</v>
          </cell>
          <cell r="L96">
            <v>-36.960193553146482</v>
          </cell>
          <cell r="M96">
            <v>-36.151436729126871</v>
          </cell>
          <cell r="N96">
            <v>-6.3299014107005664</v>
          </cell>
          <cell r="O96">
            <v>0.42379292752667957</v>
          </cell>
          <cell r="P96">
            <v>0.42706645540859206</v>
          </cell>
          <cell r="Q96">
            <v>0.6311656927964765</v>
          </cell>
        </row>
        <row r="97">
          <cell r="C97">
            <v>272620.87</v>
          </cell>
          <cell r="E97">
            <v>0</v>
          </cell>
          <cell r="F97">
            <v>0</v>
          </cell>
          <cell r="G97">
            <v>0</v>
          </cell>
          <cell r="H97">
            <v>0</v>
          </cell>
          <cell r="I97">
            <v>0</v>
          </cell>
          <cell r="J97">
            <v>0</v>
          </cell>
          <cell r="K97">
            <v>0</v>
          </cell>
          <cell r="L97">
            <v>-100</v>
          </cell>
          <cell r="M97">
            <v>-100</v>
          </cell>
          <cell r="N97">
            <v>-100</v>
          </cell>
          <cell r="O97" t="str">
            <v xml:space="preserve"> </v>
          </cell>
          <cell r="P97" t="str">
            <v xml:space="preserve"> </v>
          </cell>
          <cell r="Q97" t="str">
            <v xml:space="preserve"> </v>
          </cell>
        </row>
        <row r="98">
          <cell r="C98">
            <v>302763.90000000002</v>
          </cell>
          <cell r="E98">
            <v>0</v>
          </cell>
          <cell r="F98">
            <v>0</v>
          </cell>
          <cell r="G98">
            <v>0</v>
          </cell>
          <cell r="H98">
            <v>0</v>
          </cell>
          <cell r="I98">
            <v>0</v>
          </cell>
          <cell r="J98">
            <v>0</v>
          </cell>
          <cell r="K98">
            <v>0</v>
          </cell>
          <cell r="L98">
            <v>-100</v>
          </cell>
          <cell r="M98">
            <v>-100</v>
          </cell>
          <cell r="N98">
            <v>-100</v>
          </cell>
          <cell r="O98" t="str">
            <v xml:space="preserve"> </v>
          </cell>
          <cell r="P98" t="str">
            <v xml:space="preserve"> </v>
          </cell>
          <cell r="Q98" t="str">
            <v xml:space="preserve"> </v>
          </cell>
        </row>
        <row r="99">
          <cell r="C99">
            <v>16117</v>
          </cell>
          <cell r="E99">
            <v>0</v>
          </cell>
          <cell r="F99">
            <v>0</v>
          </cell>
          <cell r="G99">
            <v>0</v>
          </cell>
          <cell r="H99">
            <v>0</v>
          </cell>
          <cell r="I99">
            <v>0</v>
          </cell>
          <cell r="J99">
            <v>0</v>
          </cell>
          <cell r="K99">
            <v>0</v>
          </cell>
          <cell r="L99">
            <v>-100</v>
          </cell>
          <cell r="M99">
            <v>-100</v>
          </cell>
          <cell r="N99">
            <v>-100</v>
          </cell>
          <cell r="O99" t="str">
            <v xml:space="preserve"> </v>
          </cell>
          <cell r="P99" t="str">
            <v xml:space="preserve"> </v>
          </cell>
          <cell r="Q99" t="str">
            <v xml:space="preserve"> </v>
          </cell>
        </row>
        <row r="100">
          <cell r="C100">
            <v>17507</v>
          </cell>
          <cell r="E100">
            <v>0</v>
          </cell>
          <cell r="F100">
            <v>0</v>
          </cell>
          <cell r="G100">
            <v>0</v>
          </cell>
          <cell r="H100">
            <v>0</v>
          </cell>
          <cell r="I100">
            <v>0</v>
          </cell>
          <cell r="J100">
            <v>0</v>
          </cell>
          <cell r="K100">
            <v>0</v>
          </cell>
          <cell r="L100">
            <v>-100</v>
          </cell>
          <cell r="M100">
            <v>-100</v>
          </cell>
          <cell r="N100">
            <v>-100</v>
          </cell>
          <cell r="O100" t="str">
            <v xml:space="preserve"> </v>
          </cell>
          <cell r="P100" t="str">
            <v xml:space="preserve"> </v>
          </cell>
          <cell r="Q100" t="str">
            <v xml:space="preserve"> </v>
          </cell>
        </row>
        <row r="101">
          <cell r="C101">
            <v>4167</v>
          </cell>
          <cell r="E101">
            <v>158439</v>
          </cell>
          <cell r="F101">
            <v>164505.60000000001</v>
          </cell>
          <cell r="G101">
            <v>164505.60000000001</v>
          </cell>
          <cell r="H101">
            <v>164505.60000000001</v>
          </cell>
          <cell r="I101">
            <v>6066.6000000000058</v>
          </cell>
          <cell r="J101">
            <v>0</v>
          </cell>
          <cell r="K101">
            <v>0</v>
          </cell>
          <cell r="L101">
            <v>3702.2318214542834</v>
          </cell>
          <cell r="M101">
            <v>3847.8185745140395</v>
          </cell>
          <cell r="N101">
            <v>3847.8185745140395</v>
          </cell>
          <cell r="O101">
            <v>0.14262994278346269</v>
          </cell>
          <cell r="P101">
            <v>0.1473447952097536</v>
          </cell>
          <cell r="Q101">
            <v>0.14843382382199666</v>
          </cell>
        </row>
        <row r="102">
          <cell r="C102">
            <v>133600</v>
          </cell>
          <cell r="E102">
            <v>312327</v>
          </cell>
          <cell r="F102">
            <v>312300</v>
          </cell>
          <cell r="G102">
            <v>535000</v>
          </cell>
          <cell r="H102">
            <v>535000</v>
          </cell>
          <cell r="I102">
            <v>-27</v>
          </cell>
          <cell r="J102">
            <v>222700</v>
          </cell>
          <cell r="K102">
            <v>0</v>
          </cell>
          <cell r="L102">
            <v>133.77769461077844</v>
          </cell>
          <cell r="M102">
            <v>133.75748502994011</v>
          </cell>
          <cell r="N102">
            <v>300.44910179640721</v>
          </cell>
          <cell r="O102">
            <v>0.28116298474321694</v>
          </cell>
          <cell r="P102">
            <v>0.27972166019883848</v>
          </cell>
          <cell r="Q102">
            <v>0.48273186897447989</v>
          </cell>
        </row>
        <row r="103">
          <cell r="C103">
            <v>0</v>
          </cell>
          <cell r="E103">
            <v>0</v>
          </cell>
          <cell r="F103">
            <v>0</v>
          </cell>
          <cell r="G103">
            <v>0</v>
          </cell>
          <cell r="H103">
            <v>0</v>
          </cell>
          <cell r="I103">
            <v>0</v>
          </cell>
          <cell r="J103">
            <v>0</v>
          </cell>
          <cell r="K103">
            <v>0</v>
          </cell>
          <cell r="L103" t="str">
            <v>n.a.</v>
          </cell>
          <cell r="M103" t="str">
            <v>n.a.</v>
          </cell>
          <cell r="N103" t="str">
            <v>n.a.</v>
          </cell>
          <cell r="O103" t="str">
            <v xml:space="preserve"> </v>
          </cell>
          <cell r="P103" t="str">
            <v xml:space="preserve"> </v>
          </cell>
          <cell r="Q103" t="str">
            <v xml:space="preserve"> </v>
          </cell>
        </row>
        <row r="104">
          <cell r="O104" t="str">
            <v xml:space="preserve"> </v>
          </cell>
        </row>
        <row r="105">
          <cell r="C105">
            <v>305800</v>
          </cell>
          <cell r="E105">
            <v>247105</v>
          </cell>
          <cell r="F105">
            <v>389161.97207981616</v>
          </cell>
          <cell r="G105">
            <v>125500</v>
          </cell>
          <cell r="H105">
            <v>125500</v>
          </cell>
          <cell r="I105">
            <v>142056.97207981616</v>
          </cell>
          <cell r="J105">
            <v>-263661.97207981616</v>
          </cell>
          <cell r="K105">
            <v>0</v>
          </cell>
          <cell r="L105">
            <v>-19.193917593198172</v>
          </cell>
          <cell r="M105">
            <v>27.260291720018358</v>
          </cell>
          <cell r="N105">
            <v>-58.960104643557877</v>
          </cell>
          <cell r="O105">
            <v>0.22244884158261255</v>
          </cell>
          <cell r="P105">
            <v>0.34856558730842202</v>
          </cell>
          <cell r="Q105">
            <v>0.11323897113326585</v>
          </cell>
        </row>
        <row r="106">
          <cell r="C106">
            <v>-307002</v>
          </cell>
          <cell r="E106">
            <v>530132</v>
          </cell>
          <cell r="F106">
            <v>399361.97207981616</v>
          </cell>
          <cell r="G106">
            <v>76600</v>
          </cell>
          <cell r="H106">
            <v>76600</v>
          </cell>
          <cell r="I106">
            <v>-130770.02792018384</v>
          </cell>
          <cell r="J106">
            <v>-322761.97207981616</v>
          </cell>
          <cell r="K106">
            <v>0</v>
          </cell>
          <cell r="L106">
            <v>-272.68030827160732</v>
          </cell>
          <cell r="M106">
            <v>-230.08448546909017</v>
          </cell>
          <cell r="N106">
            <v>-124.95097751806176</v>
          </cell>
          <cell r="O106">
            <v>0.47723538287721229</v>
          </cell>
          <cell r="P106">
            <v>0.35770154931299508</v>
          </cell>
          <cell r="Q106">
            <v>6.911637600643955E-2</v>
          </cell>
        </row>
        <row r="107">
          <cell r="C107">
            <v>39498</v>
          </cell>
          <cell r="E107">
            <v>79300</v>
          </cell>
          <cell r="F107">
            <v>82168</v>
          </cell>
          <cell r="G107">
            <v>78400</v>
          </cell>
          <cell r="H107">
            <v>78400</v>
          </cell>
          <cell r="I107">
            <v>2868</v>
          </cell>
          <cell r="J107">
            <v>-3768</v>
          </cell>
          <cell r="K107">
            <v>0</v>
          </cell>
          <cell r="L107">
            <v>100.76965922325184</v>
          </cell>
          <cell r="M107">
            <v>108.03078636893008</v>
          </cell>
          <cell r="N107">
            <v>98.491062838624742</v>
          </cell>
          <cell r="O107">
            <v>7.1387439094721575E-2</v>
          </cell>
          <cell r="P107">
            <v>7.3596443724681909E-2</v>
          </cell>
          <cell r="Q107">
            <v>7.0740520612335003E-2</v>
          </cell>
        </row>
        <row r="108">
          <cell r="C108">
            <v>-436497</v>
          </cell>
          <cell r="E108">
            <v>458041</v>
          </cell>
          <cell r="F108">
            <v>620603.80000000005</v>
          </cell>
          <cell r="G108">
            <v>443700</v>
          </cell>
          <cell r="H108">
            <v>443700</v>
          </cell>
          <cell r="I108">
            <v>162562.80000000005</v>
          </cell>
          <cell r="J108">
            <v>-176903.80000000005</v>
          </cell>
          <cell r="K108">
            <v>0</v>
          </cell>
          <cell r="L108">
            <v>-204.93565820612741</v>
          </cell>
          <cell r="M108">
            <v>-242.17825093872355</v>
          </cell>
          <cell r="N108">
            <v>-201.65018316277087</v>
          </cell>
          <cell r="O108">
            <v>0.41233762913474609</v>
          </cell>
          <cell r="P108">
            <v>0.55586399379349316</v>
          </cell>
          <cell r="Q108">
            <v>0.40035164535322754</v>
          </cell>
        </row>
        <row r="109">
          <cell r="C109">
            <v>0</v>
          </cell>
          <cell r="E109">
            <v>-97751</v>
          </cell>
          <cell r="F109">
            <v>0</v>
          </cell>
          <cell r="G109">
            <v>0</v>
          </cell>
          <cell r="H109">
            <v>0</v>
          </cell>
          <cell r="I109">
            <v>97751</v>
          </cell>
          <cell r="J109">
            <v>0</v>
          </cell>
          <cell r="K109">
            <v>0</v>
          </cell>
          <cell r="L109" t="str">
            <v>n.a.</v>
          </cell>
          <cell r="M109" t="str">
            <v>n.a.</v>
          </cell>
          <cell r="N109" t="str">
            <v>n.a.</v>
          </cell>
          <cell r="O109">
            <v>-8.7997396708047015E-2</v>
          </cell>
          <cell r="P109" t="str">
            <v xml:space="preserve"> </v>
          </cell>
          <cell r="Q109" t="str">
            <v xml:space="preserve"> </v>
          </cell>
        </row>
        <row r="110">
          <cell r="C110">
            <v>89997</v>
          </cell>
          <cell r="E110">
            <v>90542</v>
          </cell>
          <cell r="F110">
            <v>8890.172079816135</v>
          </cell>
          <cell r="G110">
            <v>89500</v>
          </cell>
          <cell r="H110">
            <v>89500</v>
          </cell>
          <cell r="I110">
            <v>-81651.82792018386</v>
          </cell>
          <cell r="J110">
            <v>80609.82792018386</v>
          </cell>
          <cell r="K110">
            <v>0</v>
          </cell>
          <cell r="L110">
            <v>0.60557574141359982</v>
          </cell>
          <cell r="M110">
            <v>-90.121701745818044</v>
          </cell>
          <cell r="N110">
            <v>-0.55224063024322811</v>
          </cell>
          <cell r="O110">
            <v>8.1507711355791684E-2</v>
          </cell>
          <cell r="P110">
            <v>7.9627719936584372E-3</v>
          </cell>
          <cell r="Q110">
            <v>8.0756079015356919E-2</v>
          </cell>
        </row>
        <row r="111">
          <cell r="F111">
            <v>-312300</v>
          </cell>
          <cell r="G111">
            <v>-535000</v>
          </cell>
          <cell r="H111">
            <v>-535000</v>
          </cell>
          <cell r="I111">
            <v>-312300</v>
          </cell>
          <cell r="J111">
            <v>-222700</v>
          </cell>
          <cell r="K111">
            <v>0</v>
          </cell>
          <cell r="L111" t="str">
            <v>n.a.</v>
          </cell>
          <cell r="M111" t="str">
            <v>n.a.</v>
          </cell>
          <cell r="N111" t="str">
            <v>n.a.</v>
          </cell>
          <cell r="O111" t="str">
            <v xml:space="preserve"> </v>
          </cell>
          <cell r="P111">
            <v>-0.27972166019883848</v>
          </cell>
          <cell r="Q111">
            <v>-0.48273186897447989</v>
          </cell>
        </row>
        <row r="112">
          <cell r="C112">
            <v>612802</v>
          </cell>
          <cell r="E112">
            <v>-283027</v>
          </cell>
          <cell r="F112">
            <v>-10200</v>
          </cell>
          <cell r="G112">
            <v>48900</v>
          </cell>
          <cell r="H112">
            <v>48900</v>
          </cell>
          <cell r="I112">
            <v>272827</v>
          </cell>
          <cell r="J112">
            <v>59100</v>
          </cell>
          <cell r="K112">
            <v>0</v>
          </cell>
          <cell r="L112">
            <v>-146.18571740953848</v>
          </cell>
          <cell r="M112">
            <v>-101.66448542922511</v>
          </cell>
          <cell r="N112">
            <v>-92.020261030479674</v>
          </cell>
          <cell r="O112">
            <v>-0.25478654129459977</v>
          </cell>
          <cell r="P112">
            <v>-9.1359620045730148E-3</v>
          </cell>
          <cell r="Q112">
            <v>4.4122595126826293E-2</v>
          </cell>
        </row>
        <row r="113">
          <cell r="C113">
            <v>37702</v>
          </cell>
          <cell r="E113">
            <v>57300</v>
          </cell>
          <cell r="F113">
            <v>57800</v>
          </cell>
          <cell r="G113">
            <v>56900</v>
          </cell>
          <cell r="H113">
            <v>56900</v>
          </cell>
          <cell r="I113">
            <v>500</v>
          </cell>
          <cell r="J113">
            <v>-900</v>
          </cell>
          <cell r="K113">
            <v>0</v>
          </cell>
          <cell r="L113">
            <v>51.981327250543742</v>
          </cell>
          <cell r="M113">
            <v>53.307516842607818</v>
          </cell>
          <cell r="N113">
            <v>50.920375576892461</v>
          </cell>
          <cell r="O113">
            <v>5.1582601010435644E-2</v>
          </cell>
          <cell r="P113">
            <v>5.1770451359247086E-2</v>
          </cell>
          <cell r="Q113">
            <v>5.1341015597472721E-2</v>
          </cell>
        </row>
        <row r="114">
          <cell r="C114">
            <v>620100</v>
          </cell>
          <cell r="E114">
            <v>-235327</v>
          </cell>
          <cell r="F114">
            <v>37000</v>
          </cell>
          <cell r="G114">
            <v>77000</v>
          </cell>
          <cell r="H114">
            <v>77000</v>
          </cell>
          <cell r="I114">
            <v>272327</v>
          </cell>
          <cell r="J114">
            <v>40000</v>
          </cell>
          <cell r="K114">
            <v>0</v>
          </cell>
          <cell r="L114">
            <v>-137.94984679890342</v>
          </cell>
          <cell r="M114">
            <v>-94.033220448314793</v>
          </cell>
          <cell r="N114">
            <v>-87.582647960006454</v>
          </cell>
          <cell r="O114">
            <v>-0.21184605144821617</v>
          </cell>
          <cell r="P114">
            <v>3.3140254330313874E-2</v>
          </cell>
          <cell r="Q114">
            <v>6.947729702997188E-2</v>
          </cell>
        </row>
        <row r="115">
          <cell r="C115">
            <v>-45000</v>
          </cell>
          <cell r="E115">
            <v>-105000</v>
          </cell>
          <cell r="F115">
            <v>-105000</v>
          </cell>
          <cell r="G115">
            <v>-85000</v>
          </cell>
          <cell r="H115">
            <v>-85000</v>
          </cell>
          <cell r="I115">
            <v>0</v>
          </cell>
          <cell r="J115">
            <v>20000</v>
          </cell>
          <cell r="K115">
            <v>0</v>
          </cell>
          <cell r="L115">
            <v>133.33333333333334</v>
          </cell>
          <cell r="M115">
            <v>133.33333333333334</v>
          </cell>
          <cell r="N115">
            <v>88.888888888888886</v>
          </cell>
          <cell r="O115">
            <v>-9.4523090856819231E-2</v>
          </cell>
          <cell r="P115">
            <v>-9.4046667694133973E-2</v>
          </cell>
          <cell r="Q115">
            <v>-7.6695717500618307E-2</v>
          </cell>
        </row>
        <row r="116">
          <cell r="O116" t="str">
            <v xml:space="preserve"> </v>
          </cell>
        </row>
        <row r="117">
          <cell r="C117">
            <v>-97919.910512499977</v>
          </cell>
          <cell r="E117">
            <v>-325992</v>
          </cell>
          <cell r="F117">
            <v>143224.00926732249</v>
          </cell>
          <cell r="G117">
            <v>-15107.434658093029</v>
          </cell>
          <cell r="H117">
            <v>-348698.69265809434</v>
          </cell>
          <cell r="I117">
            <v>469216.00926732249</v>
          </cell>
          <cell r="J117">
            <v>-158331.44392541551</v>
          </cell>
          <cell r="K117">
            <v>303061.75770000275</v>
          </cell>
          <cell r="L117">
            <v>-258.91053164888308</v>
          </cell>
          <cell r="M117">
            <v>-30.182938668572312</v>
          </cell>
          <cell r="N117">
            <v>-107.36438462713296</v>
          </cell>
          <cell r="O117">
            <v>-0.29346448985329732</v>
          </cell>
          <cell r="P117">
            <v>0.12828324576557565</v>
          </cell>
          <cell r="Q117">
            <v>-1.3631476949366506E-2</v>
          </cell>
        </row>
        <row r="119">
          <cell r="C119">
            <v>-4.0501517825990447</v>
          </cell>
          <cell r="E119">
            <v>-4.2850557877082673</v>
          </cell>
          <cell r="F119">
            <v>-3.8971062437395405</v>
          </cell>
          <cell r="G119">
            <v>-4.6284539439582524</v>
          </cell>
          <cell r="H119">
            <v>-4.9241161677171981</v>
          </cell>
          <cell r="I119">
            <v>0.38794954396872683</v>
          </cell>
          <cell r="J119">
            <v>-0.73134770021871187</v>
          </cell>
        </row>
        <row r="120">
          <cell r="C120">
            <v>-3.2141598571907508</v>
          </cell>
          <cell r="E120">
            <v>-3.8612628601815877</v>
          </cell>
          <cell r="F120">
            <v>-3.4700397883309484</v>
          </cell>
          <cell r="G120">
            <v>-3.9972882511617764</v>
          </cell>
          <cell r="H120">
            <v>-4.2929504749207208</v>
          </cell>
          <cell r="I120">
            <v>0.39122307185063931</v>
          </cell>
          <cell r="J120">
            <v>-0.52724846283082805</v>
          </cell>
        </row>
        <row r="121">
          <cell r="C121">
            <v>89328108</v>
          </cell>
          <cell r="E121">
            <v>111083968</v>
          </cell>
          <cell r="F121">
            <v>111646699</v>
          </cell>
          <cell r="G121">
            <v>110827570</v>
          </cell>
          <cell r="H121">
            <v>110827570</v>
          </cell>
        </row>
        <row r="123">
          <cell r="P123" t="str">
            <v>c:\opef1997.xls</v>
          </cell>
        </row>
      </sheetData>
      <sheetData sheetId="5" refreshError="1"/>
      <sheetData sheetId="6" refreshError="1">
        <row r="8">
          <cell r="C8" t="str">
            <v>Observ.</v>
          </cell>
          <cell r="N8" t="str">
            <v>Observ.</v>
          </cell>
          <cell r="Y8" t="str">
            <v>Observ.</v>
          </cell>
          <cell r="AL8" t="str">
            <v>Var. %</v>
          </cell>
          <cell r="AV8" t="str">
            <v>Var.%</v>
          </cell>
          <cell r="BG8" t="str">
            <v>% PIB</v>
          </cell>
          <cell r="BR8" t="str">
            <v>% PIB</v>
          </cell>
          <cell r="CC8" t="str">
            <v>% PIB</v>
          </cell>
        </row>
        <row r="9">
          <cell r="C9" t="str">
            <v>Ene-Feb/95</v>
          </cell>
          <cell r="N9" t="str">
            <v>Ene-Feb/96</v>
          </cell>
          <cell r="Y9" t="str">
            <v>Ene-Feb/97</v>
          </cell>
          <cell r="AL9" t="str">
            <v>96/95</v>
          </cell>
          <cell r="AV9" t="str">
            <v>97/96</v>
          </cell>
          <cell r="BG9" t="str">
            <v>Ene-Feb/95</v>
          </cell>
          <cell r="BR9" t="str">
            <v>Ene-Feb/96</v>
          </cell>
          <cell r="CC9" t="str">
            <v>Ene-Feb/97</v>
          </cell>
        </row>
        <row r="11">
          <cell r="C11">
            <v>1351.6</v>
          </cell>
          <cell r="N11">
            <v>1750.3765268</v>
          </cell>
          <cell r="Y11">
            <v>2074.7699591537189</v>
          </cell>
          <cell r="AL11">
            <v>29.504034240899692</v>
          </cell>
          <cell r="AV11">
            <v>18.532780083995306</v>
          </cell>
          <cell r="BG11">
            <v>1.8311704472717816</v>
          </cell>
          <cell r="BR11">
            <v>1.9623030335526566</v>
          </cell>
          <cell r="CC11">
            <v>1.8583352465743022</v>
          </cell>
        </row>
        <row r="12">
          <cell r="C12">
            <v>1200</v>
          </cell>
          <cell r="N12">
            <v>1554.6018999999999</v>
          </cell>
          <cell r="Y12">
            <v>1796.686580910241</v>
          </cell>
          <cell r="AL12">
            <v>29.550158333333322</v>
          </cell>
          <cell r="AV12">
            <v>15.572133348752581</v>
          </cell>
          <cell r="BG12">
            <v>1.6257802136180364</v>
          </cell>
          <cell r="BR12">
            <v>1.7446089917890577</v>
          </cell>
          <cell r="CC12">
            <v>1.6092608173845255</v>
          </cell>
        </row>
        <row r="13">
          <cell r="C13">
            <v>852.3605</v>
          </cell>
          <cell r="N13">
            <v>1037.623</v>
          </cell>
          <cell r="Y13">
            <v>1304.0493093476998</v>
          </cell>
          <cell r="AL13">
            <v>21.735228227962232</v>
          </cell>
          <cell r="AV13">
            <v>25.676600205247937</v>
          </cell>
          <cell r="BG13">
            <v>1.1547923631413135</v>
          </cell>
          <cell r="BR13">
            <v>1.1537978561830191</v>
          </cell>
          <cell r="CC13">
            <v>1.2117629572288473</v>
          </cell>
        </row>
        <row r="14">
          <cell r="C14">
            <v>463.64150000000001</v>
          </cell>
          <cell r="N14">
            <v>546.55399999999997</v>
          </cell>
          <cell r="Y14">
            <v>611.93854244269994</v>
          </cell>
          <cell r="AL14">
            <v>17.882890120923168</v>
          </cell>
          <cell r="AV14">
            <v>11.96305258816146</v>
          </cell>
          <cell r="BG14">
            <v>0.62814931409348906</v>
          </cell>
          <cell r="BR14">
            <v>0.60774754750834725</v>
          </cell>
          <cell r="CC14">
            <v>0.56863222312014827</v>
          </cell>
        </row>
        <row r="15">
          <cell r="C15">
            <v>388.71899999999999</v>
          </cell>
          <cell r="N15">
            <v>491.06900000000002</v>
          </cell>
          <cell r="Y15">
            <v>692.11076690499999</v>
          </cell>
          <cell r="AL15">
            <v>26.330073909430716</v>
          </cell>
          <cell r="AV15">
            <v>40.939616816577697</v>
          </cell>
          <cell r="BG15">
            <v>0.52664304904782455</v>
          </cell>
          <cell r="BR15">
            <v>0.54605030867467186</v>
          </cell>
          <cell r="CC15">
            <v>0.64313073410869914</v>
          </cell>
        </row>
        <row r="16">
          <cell r="C16">
            <v>321.7</v>
          </cell>
          <cell r="N16">
            <v>402.43200000000002</v>
          </cell>
          <cell r="Y16">
            <v>365.20456975399998</v>
          </cell>
          <cell r="AL16">
            <v>25.095430525334162</v>
          </cell>
          <cell r="AV16">
            <v>-9.2506138294171532</v>
          </cell>
          <cell r="BG16">
            <v>0.43584457893410189</v>
          </cell>
          <cell r="BR16">
            <v>0.44748928932709164</v>
          </cell>
          <cell r="CC16">
            <v>0.3393593833196078</v>
          </cell>
        </row>
        <row r="17">
          <cell r="C17">
            <v>128.68</v>
          </cell>
          <cell r="N17">
            <v>149.88300000000001</v>
          </cell>
          <cell r="Y17">
            <v>136.70456975400006</v>
          </cell>
          <cell r="AL17">
            <v>16.477308050979179</v>
          </cell>
          <cell r="AV17">
            <v>-8.7924782970716819</v>
          </cell>
          <cell r="BG17">
            <v>0.17433783157364077</v>
          </cell>
          <cell r="BR17">
            <v>0.16666427409403942</v>
          </cell>
          <cell r="CC17">
            <v>0.12703011498442965</v>
          </cell>
        </row>
        <row r="18">
          <cell r="C18">
            <v>193.01999999999998</v>
          </cell>
          <cell r="N18">
            <v>252.54900000000001</v>
          </cell>
          <cell r="Y18">
            <v>228.49999999999991</v>
          </cell>
          <cell r="AL18">
            <v>30.840845508237514</v>
          </cell>
          <cell r="AV18">
            <v>-9.5225085033003865</v>
          </cell>
          <cell r="BG18">
            <v>0.26150674736046114</v>
          </cell>
          <cell r="BR18">
            <v>0.2808250152330522</v>
          </cell>
          <cell r="CC18">
            <v>0.21232926833517815</v>
          </cell>
        </row>
        <row r="19">
          <cell r="C19">
            <v>25.93950000000001</v>
          </cell>
          <cell r="N19">
            <v>114.54689999999982</v>
          </cell>
          <cell r="Y19">
            <v>168.74636304954106</v>
          </cell>
          <cell r="AL19">
            <v>341.59255189961169</v>
          </cell>
          <cell r="AV19">
            <v>47.316394463351962</v>
          </cell>
          <cell r="BG19">
            <v>3.5143271542620896E-2</v>
          </cell>
          <cell r="BR19">
            <v>0.12737185630273276</v>
          </cell>
          <cell r="CC19">
            <v>0.15114317266965599</v>
          </cell>
        </row>
        <row r="20">
          <cell r="C20">
            <v>0</v>
          </cell>
          <cell r="N20">
            <v>14.343999999999999</v>
          </cell>
          <cell r="Y20">
            <v>0</v>
          </cell>
          <cell r="AL20" t="str">
            <v>n.a.</v>
          </cell>
          <cell r="AV20">
            <v>-100</v>
          </cell>
          <cell r="BG20">
            <v>0</v>
          </cell>
          <cell r="BR20">
            <v>1.5949989976214121E-2</v>
          </cell>
          <cell r="CC20">
            <v>0</v>
          </cell>
        </row>
        <row r="21">
          <cell r="C21">
            <v>151.60000000000002</v>
          </cell>
          <cell r="N21">
            <v>195.77462679999999</v>
          </cell>
          <cell r="Y21">
            <v>270.95352384618951</v>
          </cell>
          <cell r="AL21">
            <v>29.138935883904992</v>
          </cell>
          <cell r="AV21">
            <v>38.400735720973181</v>
          </cell>
          <cell r="BG21">
            <v>0.20539023365374531</v>
          </cell>
          <cell r="BR21">
            <v>0.21769404176359874</v>
          </cell>
          <cell r="CC21">
            <v>0.25177839593479073</v>
          </cell>
        </row>
        <row r="23">
          <cell r="C23">
            <v>1355.4</v>
          </cell>
          <cell r="N23">
            <v>1770.2682138</v>
          </cell>
          <cell r="Y23">
            <v>2205.399487031254</v>
          </cell>
          <cell r="AL23">
            <v>30.608544621513943</v>
          </cell>
          <cell r="AV23">
            <v>24.579963072218035</v>
          </cell>
          <cell r="BG23">
            <v>1.8363187512815722</v>
          </cell>
          <cell r="BR23">
            <v>1.9684718534105186</v>
          </cell>
          <cell r="CC23">
            <v>2.0493254243681558</v>
          </cell>
        </row>
        <row r="25">
          <cell r="C25">
            <v>1215.9000000000001</v>
          </cell>
          <cell r="N25">
            <v>1533.5845286000001</v>
          </cell>
          <cell r="Y25">
            <v>1915.3692212066708</v>
          </cell>
          <cell r="AL25">
            <v>62.552194780643113</v>
          </cell>
          <cell r="AV25">
            <v>24.89492333071459</v>
          </cell>
          <cell r="BG25">
            <v>1.6473218014484754</v>
          </cell>
          <cell r="BR25">
            <v>1.7052884731488469</v>
          </cell>
          <cell r="CC25">
            <v>1.7798203296741033</v>
          </cell>
        </row>
        <row r="26">
          <cell r="C26">
            <v>294.5</v>
          </cell>
          <cell r="N26">
            <v>361.848885</v>
          </cell>
          <cell r="Y26">
            <v>386.72142430632664</v>
          </cell>
          <cell r="AL26">
            <v>22.868891341256358</v>
          </cell>
          <cell r="AV26">
            <v>6.8737366169655756</v>
          </cell>
          <cell r="BG26">
            <v>0.39899356075875975</v>
          </cell>
          <cell r="BR26">
            <v>0.40236238766412824</v>
          </cell>
          <cell r="CC26">
            <v>0.35935351016411532</v>
          </cell>
        </row>
        <row r="27">
          <cell r="C27">
            <v>109.7</v>
          </cell>
          <cell r="N27">
            <v>120.9159234</v>
          </cell>
          <cell r="Y27">
            <v>181.51572049261335</v>
          </cell>
          <cell r="AL27">
            <v>10.224178122151306</v>
          </cell>
          <cell r="AV27">
            <v>50.117300838983915</v>
          </cell>
          <cell r="BG27">
            <v>0.14862340786158218</v>
          </cell>
          <cell r="BR27">
            <v>0.13445397143019205</v>
          </cell>
          <cell r="CC27">
            <v>0.16867002242244777</v>
          </cell>
        </row>
        <row r="28">
          <cell r="C28">
            <v>811.7</v>
          </cell>
          <cell r="N28">
            <v>1050.8197202000001</v>
          </cell>
          <cell r="Y28">
            <v>1347.1320764077309</v>
          </cell>
          <cell r="AL28">
            <v>29.459125317235447</v>
          </cell>
          <cell r="AV28">
            <v>28.198210455294294</v>
          </cell>
          <cell r="BG28">
            <v>1.0997048328281336</v>
          </cell>
          <cell r="BR28">
            <v>1.1684721140545267</v>
          </cell>
          <cell r="CC28">
            <v>1.2517967970875403</v>
          </cell>
        </row>
        <row r="30">
          <cell r="C30">
            <v>139.5</v>
          </cell>
          <cell r="N30">
            <v>236.68368520000001</v>
          </cell>
          <cell r="Y30">
            <v>290.03026582458335</v>
          </cell>
          <cell r="AL30">
            <v>69.665724157706109</v>
          </cell>
          <cell r="AV30">
            <v>22.539187937480754</v>
          </cell>
          <cell r="BG30">
            <v>0.18899694983309673</v>
          </cell>
          <cell r="BR30">
            <v>0.26318338026167171</v>
          </cell>
          <cell r="CC30">
            <v>0.26950509469405265</v>
          </cell>
        </row>
        <row r="31">
          <cell r="C31">
            <v>97.1</v>
          </cell>
          <cell r="N31">
            <v>175.18020000000001</v>
          </cell>
          <cell r="Y31">
            <v>201.8348269</v>
          </cell>
          <cell r="AL31">
            <v>80.412152420185407</v>
          </cell>
          <cell r="AV31">
            <v>15.215547704592169</v>
          </cell>
          <cell r="BG31">
            <v>0.13155271561859277</v>
          </cell>
          <cell r="BR31">
            <v>0.19479381163072959</v>
          </cell>
          <cell r="CC31">
            <v>0.18755116463997529</v>
          </cell>
        </row>
        <row r="32">
          <cell r="C32">
            <v>42.4</v>
          </cell>
          <cell r="N32">
            <v>61.5034852</v>
          </cell>
          <cell r="Y32">
            <v>88.195438924583343</v>
          </cell>
          <cell r="AL32">
            <v>45.055389622641506</v>
          </cell>
          <cell r="AV32">
            <v>43.39909134870188</v>
          </cell>
          <cell r="BG32">
            <v>5.7444234214503953E-2</v>
          </cell>
          <cell r="BR32">
            <v>6.8389568630942116E-2</v>
          </cell>
          <cell r="CC32">
            <v>8.1953930054077376E-2</v>
          </cell>
        </row>
        <row r="34">
          <cell r="C34">
            <v>-3.8000000000001819</v>
          </cell>
          <cell r="N34">
            <v>-19.891687000000047</v>
          </cell>
          <cell r="Y34">
            <v>-129.41496909427769</v>
          </cell>
          <cell r="AL34">
            <v>423.46544736839718</v>
          </cell>
          <cell r="AV34">
            <v>550.59825792692891</v>
          </cell>
          <cell r="BG34">
            <v>-5.1483040097906052E-3</v>
          </cell>
          <cell r="BR34">
            <v>-6.1688198578619957E-3</v>
          </cell>
          <cell r="CC34">
            <v>-0.11591472945767765</v>
          </cell>
        </row>
        <row r="35">
          <cell r="CC35" t="str">
            <v xml:space="preserve"> </v>
          </cell>
        </row>
        <row r="36">
          <cell r="C36">
            <v>152.9</v>
          </cell>
          <cell r="N36">
            <v>355.98207019999995</v>
          </cell>
          <cell r="Y36">
            <v>445.61932095476669</v>
          </cell>
          <cell r="AL36">
            <v>132.82018979725305</v>
          </cell>
          <cell r="AV36">
            <v>25.180271215459314</v>
          </cell>
          <cell r="BG36">
            <v>0.20715149555183146</v>
          </cell>
          <cell r="BR36">
            <v>0.39583870966271273</v>
          </cell>
          <cell r="CC36">
            <v>0.41408325765577492</v>
          </cell>
        </row>
        <row r="37">
          <cell r="C37">
            <v>152.9</v>
          </cell>
          <cell r="N37">
            <v>355.98207019999995</v>
          </cell>
          <cell r="Y37">
            <v>445.61932095476669</v>
          </cell>
          <cell r="AL37">
            <v>132.82018979725305</v>
          </cell>
          <cell r="AV37">
            <v>25.180271215459314</v>
          </cell>
          <cell r="BG37">
            <v>0.20715149555183146</v>
          </cell>
          <cell r="BR37">
            <v>0.39583870966271273</v>
          </cell>
          <cell r="CC37">
            <v>0.41408325765577492</v>
          </cell>
        </row>
        <row r="38">
          <cell r="N38">
            <v>0</v>
          </cell>
          <cell r="AL38" t="str">
            <v>n.a.</v>
          </cell>
          <cell r="AV38" t="str">
            <v>n.a.</v>
          </cell>
          <cell r="BG38">
            <v>0</v>
          </cell>
          <cell r="BR38">
            <v>0</v>
          </cell>
          <cell r="CC38" t="str">
            <v xml:space="preserve"> </v>
          </cell>
        </row>
        <row r="40">
          <cell r="C40">
            <v>1508.3000000000002</v>
          </cell>
          <cell r="N40">
            <v>2126.2502839999997</v>
          </cell>
          <cell r="Y40">
            <v>2651.0188079860209</v>
          </cell>
          <cell r="AL40">
            <v>40.969985016243427</v>
          </cell>
          <cell r="AV40">
            <v>24.680468143138935</v>
          </cell>
          <cell r="BG40">
            <v>2.0434702468334036</v>
          </cell>
          <cell r="BR40">
            <v>2.3643105630732313</v>
          </cell>
          <cell r="CC40">
            <v>2.4634086820239309</v>
          </cell>
        </row>
        <row r="42">
          <cell r="C42">
            <v>-156.70000000000027</v>
          </cell>
          <cell r="N42">
            <v>-375.87375719999977</v>
          </cell>
          <cell r="Y42">
            <v>-581.9088414490443</v>
          </cell>
          <cell r="AL42">
            <v>139.86838366304983</v>
          </cell>
          <cell r="AV42">
            <v>54.814969202389598</v>
          </cell>
          <cell r="BG42">
            <v>-0.21229979956162204</v>
          </cell>
          <cell r="BR42">
            <v>-0.40200752952057472</v>
          </cell>
          <cell r="CC42">
            <v>-0.52120559466701688</v>
          </cell>
        </row>
        <row r="44">
          <cell r="C44">
            <v>21.799999999999997</v>
          </cell>
          <cell r="N44">
            <v>30.170460279310003</v>
          </cell>
          <cell r="Y44">
            <v>55.658390556203329</v>
          </cell>
          <cell r="AL44">
            <v>38.396606785825725</v>
          </cell>
          <cell r="AV44">
            <v>84.47975284743066</v>
          </cell>
          <cell r="BG44">
            <v>2.953500721406099E-2</v>
          </cell>
          <cell r="BR44">
            <v>3.354842017796715E-2</v>
          </cell>
          <cell r="CC44">
            <v>5.1719498221060159E-2</v>
          </cell>
        </row>
        <row r="46">
          <cell r="C46">
            <v>-178.50000000000028</v>
          </cell>
          <cell r="N46">
            <v>-406.04421747930979</v>
          </cell>
          <cell r="Y46">
            <v>-637.25664233272767</v>
          </cell>
          <cell r="AL46">
            <v>101.4717768772241</v>
          </cell>
          <cell r="AV46">
            <v>56.942671487545418</v>
          </cell>
          <cell r="BG46">
            <v>-0.24183480677568303</v>
          </cell>
          <cell r="BR46">
            <v>-0.43555594969854189</v>
          </cell>
          <cell r="CC46">
            <v>-0.57077965406995845</v>
          </cell>
        </row>
        <row r="48">
          <cell r="C48">
            <v>178.49999999999997</v>
          </cell>
          <cell r="N48">
            <v>406.35880005999991</v>
          </cell>
          <cell r="Y48">
            <v>786.32312548603068</v>
          </cell>
          <cell r="AL48">
            <v>127.65198882913165</v>
          </cell>
          <cell r="AV48">
            <v>93.504638110440339</v>
          </cell>
          <cell r="BG48">
            <v>0.24183480677568286</v>
          </cell>
          <cell r="BR48">
            <v>0.45185574370492176</v>
          </cell>
          <cell r="CC48">
            <v>0.73067577203273282</v>
          </cell>
        </row>
        <row r="50">
          <cell r="C50">
            <v>-20</v>
          </cell>
          <cell r="N50">
            <v>368.28438698000002</v>
          </cell>
          <cell r="Y50">
            <v>1057.3233530525597</v>
          </cell>
          <cell r="AL50">
            <v>-1941.4219349</v>
          </cell>
          <cell r="AV50">
            <v>187.09426476718343</v>
          </cell>
          <cell r="BG50">
            <v>-2.7096336893633929E-2</v>
          </cell>
          <cell r="BR50">
            <v>0.40951842447902703</v>
          </cell>
          <cell r="CC50">
            <v>0.98249756650917885</v>
          </cell>
        </row>
        <row r="51">
          <cell r="C51">
            <v>55.2</v>
          </cell>
          <cell r="N51">
            <v>464.97001040000004</v>
          </cell>
          <cell r="Y51">
            <v>1156.427368084393</v>
          </cell>
          <cell r="AL51">
            <v>742.33697536231875</v>
          </cell>
          <cell r="AV51">
            <v>148.71009790277711</v>
          </cell>
          <cell r="BG51">
            <v>7.4785889826429683E-2</v>
          </cell>
          <cell r="BR51">
            <v>0.517029211176811</v>
          </cell>
          <cell r="CC51">
            <v>1.0745880829240047</v>
          </cell>
        </row>
        <row r="52">
          <cell r="C52">
            <v>75.2</v>
          </cell>
          <cell r="N52">
            <v>96.685623419999999</v>
          </cell>
          <cell r="Y52">
            <v>99.104015031833342</v>
          </cell>
          <cell r="AL52">
            <v>28.571307739361696</v>
          </cell>
          <cell r="AV52">
            <v>2.5012939114307686</v>
          </cell>
          <cell r="BG52">
            <v>0.10188222672006361</v>
          </cell>
          <cell r="BR52">
            <v>0.10751078669778397</v>
          </cell>
          <cell r="CC52">
            <v>9.209051641482574E-2</v>
          </cell>
        </row>
        <row r="54">
          <cell r="C54">
            <v>189</v>
          </cell>
          <cell r="N54">
            <v>139.33639999999997</v>
          </cell>
          <cell r="Y54">
            <v>1085.5462213390001</v>
          </cell>
          <cell r="AL54">
            <v>-26.277037037037054</v>
          </cell>
          <cell r="AV54">
            <v>679.08301157414735</v>
          </cell>
          <cell r="BG54">
            <v>0.25606038364484074</v>
          </cell>
          <cell r="BR54">
            <v>0.1549368504825544</v>
          </cell>
          <cell r="CC54">
            <v>1.0087231287567937</v>
          </cell>
        </row>
        <row r="55">
          <cell r="C55">
            <v>338.7</v>
          </cell>
          <cell r="N55">
            <v>581.48199999999997</v>
          </cell>
          <cell r="Y55">
            <v>1294.443394439</v>
          </cell>
          <cell r="AL55">
            <v>71.680543253616776</v>
          </cell>
          <cell r="AV55">
            <v>122.61108588726736</v>
          </cell>
          <cell r="BG55">
            <v>0.45887646529369081</v>
          </cell>
          <cell r="BR55">
            <v>0.64658617340692548</v>
          </cell>
          <cell r="CC55">
            <v>1.2028368439498356</v>
          </cell>
        </row>
        <row r="56">
          <cell r="C56">
            <v>149.69999999999999</v>
          </cell>
          <cell r="N56">
            <v>442.1456</v>
          </cell>
          <cell r="Y56">
            <v>208.8971731</v>
          </cell>
          <cell r="AL56">
            <v>195.35444221776888</v>
          </cell>
          <cell r="AV56">
            <v>-52.753759598648053</v>
          </cell>
          <cell r="BG56">
            <v>0.20281608164885004</v>
          </cell>
          <cell r="BR56">
            <v>0.49164932292437108</v>
          </cell>
          <cell r="CC56">
            <v>0.19411371519304194</v>
          </cell>
        </row>
        <row r="58">
          <cell r="C58">
            <v>9.0999999999999659</v>
          </cell>
          <cell r="N58">
            <v>-101.26198692000006</v>
          </cell>
          <cell r="Y58">
            <v>-1521.0055514055289</v>
          </cell>
          <cell r="AL58">
            <v>-1212.7690870329718</v>
          </cell>
          <cell r="AV58">
            <v>1402.0498784081415</v>
          </cell>
          <cell r="BG58">
            <v>1.2328833286603405E-2</v>
          </cell>
          <cell r="BR58">
            <v>-0.11259953125665965</v>
          </cell>
          <cell r="CC58">
            <v>-1.4133654085937868</v>
          </cell>
        </row>
        <row r="59">
          <cell r="C59">
            <v>0</v>
          </cell>
          <cell r="N59">
            <v>0</v>
          </cell>
          <cell r="Y59">
            <v>91.614049333333355</v>
          </cell>
          <cell r="AL59" t="str">
            <v>n.a.</v>
          </cell>
          <cell r="AV59" t="str">
            <v>n.a.</v>
          </cell>
          <cell r="BG59">
            <v>0</v>
          </cell>
          <cell r="BR59">
            <v>0</v>
          </cell>
          <cell r="CC59">
            <v>8.5130608595928206E-2</v>
          </cell>
        </row>
        <row r="60">
          <cell r="C60">
            <v>69.3</v>
          </cell>
          <cell r="N60">
            <v>-88.561513997600088</v>
          </cell>
          <cell r="Y60">
            <v>-1560.4291113079034</v>
          </cell>
          <cell r="AL60">
            <v>-951.9088105132513</v>
          </cell>
          <cell r="AV60">
            <v>1661.9720360135095</v>
          </cell>
          <cell r="BG60">
            <v>9.3888807336441601E-2</v>
          </cell>
          <cell r="BR60">
            <v>-9.8477081744288056E-2</v>
          </cell>
          <cell r="CC60">
            <v>-1.4499989999690135</v>
          </cell>
        </row>
        <row r="61">
          <cell r="C61">
            <v>-60.200000000000031</v>
          </cell>
          <cell r="N61">
            <v>-12.70047292239996</v>
          </cell>
          <cell r="Y61">
            <v>-52.190489430958706</v>
          </cell>
          <cell r="AL61">
            <v>-78.902868899667851</v>
          </cell>
          <cell r="AV61">
            <v>310.93343334412202</v>
          </cell>
          <cell r="BG61">
            <v>-8.1559974049838196E-2</v>
          </cell>
          <cell r="BR61">
            <v>-1.4122449512371599E-2</v>
          </cell>
          <cell r="CC61">
            <v>-4.8497017220701599E-2</v>
          </cell>
        </row>
        <row r="63">
          <cell r="C63">
            <v>0.4</v>
          </cell>
          <cell r="N63">
            <v>0</v>
          </cell>
          <cell r="Y63">
            <v>164.4591025</v>
          </cell>
          <cell r="AL63">
            <v>167.65910249999999</v>
          </cell>
          <cell r="AV63" t="str">
            <v>n.a.</v>
          </cell>
          <cell r="BG63">
            <v>5.4192673787267884E-4</v>
          </cell>
          <cell r="BR63">
            <v>0</v>
          </cell>
          <cell r="CC63">
            <v>0.1528204853605474</v>
          </cell>
        </row>
        <row r="65">
          <cell r="C65">
            <v>-0.21586306542070674</v>
          </cell>
          <cell r="N65">
            <v>-0.40200752952057472</v>
          </cell>
          <cell r="Y65">
            <v>-0.52120559466701688</v>
          </cell>
          <cell r="CC65">
            <v>-0.52120559466701688</v>
          </cell>
        </row>
        <row r="66">
          <cell r="C66">
            <v>-0.24597064588245593</v>
          </cell>
          <cell r="N66">
            <v>-0.43555594969854189</v>
          </cell>
          <cell r="Y66">
            <v>-0.57077965406995845</v>
          </cell>
          <cell r="CC66">
            <v>-0.57077965406995845</v>
          </cell>
        </row>
        <row r="67">
          <cell r="C67">
            <v>35781.130639351853</v>
          </cell>
        </row>
        <row r="68">
          <cell r="C68">
            <v>-3.1263880373444408E-13</v>
          </cell>
          <cell r="N68">
            <v>0.31458258069011436</v>
          </cell>
          <cell r="Y68">
            <v>-0.98093126158437371</v>
          </cell>
          <cell r="BG68">
            <v>73810715</v>
          </cell>
        </row>
        <row r="69">
          <cell r="N69">
            <v>3.9322822586264294E-2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P 2002 A 2020"/>
      <sheetName val="SGP-PRESUPUESTADO 2003"/>
      <sheetName val="Distr. S.G.P."/>
      <sheetName val="BASE DE COSTOS MUNICIPIOS-MEN"/>
      <sheetName val="CALIDAD-2002"/>
      <sheetName val="BASE DE COSTOS MUNICIPIOS-DNP"/>
      <sheetName val="PROPUESTA REFORMA PENSIONAL"/>
      <sheetName val="RESPUESTA DERECHO DE PETICION"/>
      <sheetName val="PICN para Educación"/>
      <sheetName val="SITUADO FISCAL 1993 A 1998"/>
      <sheetName val="SITUAD FISCAL Y FEC 1996 A 2002"/>
      <sheetName val="RECURSOS FEC"/>
      <sheetName val="COSTOS Vs. INGRESOS SGP-2002"/>
      <sheetName val="COMPARATIVO"/>
      <sheetName val="RESUMEN COSTOS Vs. SGP 2002"/>
      <sheetName val="SITUACION FINANCIERA A 2002"/>
      <sheetName val="SITUACION FINANCIERA 2003 11-12"/>
      <sheetName val="SITUACION FINANCIERA 2003-12-12"/>
      <sheetName val="EDUCACION Vs. SALUD"/>
      <sheetName val="Prestserv-MEN-Proyectar  SGP"/>
      <sheetName val="Prestserv-MEN-2001-Proy.2002"/>
      <sheetName val="Aportespatr.-MEN-2001-Proy.2002"/>
      <sheetName val="Respresaport-MEN-2001-Proy.2002"/>
      <sheetName val="Resumendeficit-MEN-2001"/>
      <sheetName val="costosprestservcdeudas-MEN-2001"/>
      <sheetName val="DEFICITCONVEN-MEN-2001"/>
      <sheetName val="Deudas Paragrafo 3 artículo 15 "/>
      <sheetName val="deudas verificadas a 2001"/>
      <sheetName val="Deudas a 31-12-2001-Millones"/>
      <sheetName val="DEUDAS A 31-12-2001-Pesos"/>
      <sheetName val="DEUDAS 31-12-2000"/>
      <sheetName val="GIROS SITUAD.FISCAL- 2000"/>
      <sheetName val="GIROS SITUADO FISCAL Y FEC 2001"/>
      <sheetName val="COMPROMISOS Y PAGOS SGP 2002"/>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1-VERSION DGP-SEPTIEM"/>
      <sheetName val="COSTOS 2000 Y 2001- PRESUPUESTO"/>
      <sheetName val="RESUMEN COSTOS 2001"/>
      <sheetName val="COSTOS 2001-ACTUALIZ.COSTOS MEN"/>
      <sheetName val="MENSUALIDAD 2002 DEPTOS Y MUNIC"/>
      <sheetName val="MENSUALIDAD 2002 MUNIC.NO CERTI"/>
      <sheetName val="EJECUCION  POR RUBRO A 2001"/>
      <sheetName val="COSTOS PROYECTADOS 2002"/>
      <sheetName val="TOTAL SITUADO FISCAL + $250.288"/>
      <sheetName val="SITUAD.FISC.FEC 96-01-PLAN FINA"/>
      <sheetName val="DISTRIBICION DE $784 Y $427"/>
      <sheetName val="TOTAL SITUADO 1996 Vs 2001"/>
      <sheetName val="SITUADO FISCAL 1993 "/>
      <sheetName val="RESUMEN 1996 A 2001 (2)"/>
      <sheetName val="RESUMEN 1996 A 2001"/>
      <sheetName val="SITUADO FISCAL 2001"/>
      <sheetName val="SITUADO FISCAL AFORADO"/>
      <sheetName val="VALOR UN PUNTO 200-9%-2,5%  "/>
      <sheetName val="VALOR PUNTO 2001-DECRETO 2713  "/>
      <sheetName val="VALOR PUNTO 2002-DECRETO 688"/>
      <sheetName val="VALOR PUNTO 2002-DECRETO 68 (3)"/>
      <sheetName val="VALOR PUNTO 2002-DECRETO 68 (4)"/>
      <sheetName val="incremento salarial por rangos"/>
      <sheetName val="VALOR PUNTO PROYECTADO 2003"/>
      <sheetName val="AHORRO POR POLÍTICA SALARIAL"/>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CARTAGENA"/>
      <sheetName val="BOYACA"/>
      <sheetName val="ANTIOQUIA"/>
      <sheetName val="QUINDIO"/>
      <sheetName val="VALLE"/>
      <sheetName val="BOGOTA"/>
      <sheetName val="SUCRE"/>
      <sheetName val="HUILA"/>
      <sheetName val="VALOR PUNTO 2002-DECRETO 68 (2)"/>
      <sheetName val="DECRETOS SALARIALES DOCENTES"/>
      <sheetName val="EVOLUCION DE LOS SAL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pagos"/>
      <sheetName val="P+D ingresos"/>
      <sheetName val="Dolares ingresos"/>
      <sheetName val="Pesos ingresos"/>
      <sheetName val="Dolares pagos"/>
      <sheetName val="Pesos pagos"/>
      <sheetName val="Seguimiento pagos"/>
      <sheetName val="Seguimiento ingresos"/>
      <sheetName val="Seguimiento Flujo"/>
      <sheetName val="Hoja2"/>
      <sheetName val="Hoja1"/>
      <sheetName val="Seguimiento Transferencias"/>
      <sheetName val="Gráfico3"/>
      <sheetName val="Reporte de Pagos"/>
      <sheetName val="Reporte Vicetecnico"/>
      <sheetName val="inversión"/>
      <sheetName val="Transferencias"/>
      <sheetName val="Calculo TC"/>
      <sheetName val="Gráfico TC"/>
      <sheetName val="Ejercicio Portafolio"/>
      <sheetName val="Rend. financieros"/>
      <sheetName val="Contingencias"/>
      <sheetName val="Resumen TES Convenidas"/>
      <sheetName val="TES Convenidas"/>
      <sheetName val="Gráfico1"/>
      <sheetName val="Comparación Tributarios"/>
      <sheetName val="Comparación Servicio Deuda"/>
      <sheetName val="Ahorro TES"/>
      <sheetName val="Flujo Tesorería"/>
      <sheetName val="P_D ingresos"/>
    </sheetNames>
    <sheetDataSet>
      <sheetData sheetId="0" refreshError="1"/>
      <sheetData sheetId="1" refreshError="1">
        <row r="2">
          <cell r="D2" t="str">
            <v>INGRESOS PROGRAMADOS DE RECAUDO PARA LA TESORERIA</v>
          </cell>
        </row>
        <row r="3">
          <cell r="D3" t="str">
            <v>PESOS MAS DOLARES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1140.71421463775</v>
          </cell>
          <cell r="I10">
            <v>2651.9847937195022</v>
          </cell>
          <cell r="J10">
            <v>1471.5354278392447</v>
          </cell>
          <cell r="K10">
            <v>2179.6081448299437</v>
          </cell>
          <cell r="L10">
            <v>1722.8942551986092</v>
          </cell>
          <cell r="M10">
            <v>1729.869501630498</v>
          </cell>
          <cell r="N10">
            <v>2106.3267525148112</v>
          </cell>
          <cell r="O10">
            <v>2025.1217938814996</v>
          </cell>
          <cell r="P10">
            <v>2249.0322651158435</v>
          </cell>
          <cell r="Q10">
            <v>1516.7031570160511</v>
          </cell>
          <cell r="R10">
            <v>1087.8304174938371</v>
          </cell>
          <cell r="S10">
            <v>1825.5303261381632</v>
          </cell>
          <cell r="T10">
            <v>21707.151050015753</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898.2148985554644</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H15">
            <v>0</v>
          </cell>
          <cell r="I15">
            <v>0</v>
          </cell>
          <cell r="J15">
            <v>0</v>
          </cell>
          <cell r="K15">
            <v>0</v>
          </cell>
          <cell r="L15">
            <v>0</v>
          </cell>
          <cell r="M15">
            <v>0</v>
          </cell>
          <cell r="N15">
            <v>0</v>
          </cell>
          <cell r="O15">
            <v>0</v>
          </cell>
          <cell r="P15">
            <v>0</v>
          </cell>
          <cell r="Q15">
            <v>0</v>
          </cell>
          <cell r="R15">
            <v>0</v>
          </cell>
          <cell r="S15">
            <v>0</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H18">
            <v>0</v>
          </cell>
          <cell r="I18">
            <v>0</v>
          </cell>
          <cell r="J18">
            <v>0</v>
          </cell>
          <cell r="K18">
            <v>0</v>
          </cell>
          <cell r="L18">
            <v>0</v>
          </cell>
          <cell r="M18">
            <v>0</v>
          </cell>
          <cell r="N18">
            <v>0</v>
          </cell>
          <cell r="O18">
            <v>0</v>
          </cell>
          <cell r="P18">
            <v>0</v>
          </cell>
          <cell r="Q18">
            <v>0</v>
          </cell>
          <cell r="R18">
            <v>0</v>
          </cell>
          <cell r="S18">
            <v>0</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H20">
            <v>0</v>
          </cell>
          <cell r="I20">
            <v>0</v>
          </cell>
          <cell r="J20">
            <v>0</v>
          </cell>
          <cell r="K20">
            <v>0</v>
          </cell>
          <cell r="L20">
            <v>0</v>
          </cell>
          <cell r="M20">
            <v>0</v>
          </cell>
          <cell r="N20">
            <v>0</v>
          </cell>
          <cell r="O20">
            <v>0</v>
          </cell>
          <cell r="P20">
            <v>0</v>
          </cell>
          <cell r="Q20">
            <v>0</v>
          </cell>
          <cell r="R20">
            <v>0</v>
          </cell>
          <cell r="S20">
            <v>0</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H23">
            <v>0</v>
          </cell>
          <cell r="I23">
            <v>0.7</v>
          </cell>
          <cell r="J23">
            <v>0.2</v>
          </cell>
          <cell r="K23">
            <v>0.5</v>
          </cell>
          <cell r="L23">
            <v>0.7</v>
          </cell>
          <cell r="M23">
            <v>0</v>
          </cell>
          <cell r="N23">
            <v>3.5</v>
          </cell>
          <cell r="O23">
            <v>0</v>
          </cell>
          <cell r="P23">
            <v>0</v>
          </cell>
          <cell r="Q23">
            <v>0</v>
          </cell>
          <cell r="R23">
            <v>0</v>
          </cell>
          <cell r="S23">
            <v>1.5</v>
          </cell>
          <cell r="T23">
            <v>7.1</v>
          </cell>
        </row>
        <row r="24">
          <cell r="F24" t="str">
            <v>Impuesto al Oro y Platino</v>
          </cell>
          <cell r="H24">
            <v>0</v>
          </cell>
          <cell r="I24">
            <v>0</v>
          </cell>
          <cell r="J24">
            <v>0</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H25">
            <v>0</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36.868704966588957</v>
          </cell>
          <cell r="Q27">
            <v>44.683765537500214</v>
          </cell>
          <cell r="R27">
            <v>45.714326935617784</v>
          </cell>
          <cell r="S27">
            <v>52.338862085343102</v>
          </cell>
          <cell r="T27">
            <v>421.50592336302719</v>
          </cell>
        </row>
        <row r="28">
          <cell r="F28" t="str">
            <v>Cuota de Valorización Obras Nacionales</v>
          </cell>
          <cell r="H28">
            <v>0</v>
          </cell>
          <cell r="I28">
            <v>0</v>
          </cell>
          <cell r="J28">
            <v>0</v>
          </cell>
          <cell r="K28">
            <v>0</v>
          </cell>
          <cell r="L28">
            <v>0</v>
          </cell>
          <cell r="M28">
            <v>0</v>
          </cell>
          <cell r="N28">
            <v>0</v>
          </cell>
          <cell r="O28">
            <v>0</v>
          </cell>
          <cell r="P28">
            <v>0</v>
          </cell>
          <cell r="Q28">
            <v>0</v>
          </cell>
          <cell r="R28">
            <v>0</v>
          </cell>
          <cell r="S28">
            <v>0</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H32">
            <v>0</v>
          </cell>
          <cell r="I32">
            <v>0</v>
          </cell>
          <cell r="J32">
            <v>0</v>
          </cell>
          <cell r="K32">
            <v>0</v>
          </cell>
          <cell r="L32">
            <v>0</v>
          </cell>
          <cell r="M32">
            <v>0</v>
          </cell>
          <cell r="N32">
            <v>0</v>
          </cell>
          <cell r="O32">
            <v>0</v>
          </cell>
          <cell r="P32">
            <v>0</v>
          </cell>
          <cell r="Q32">
            <v>0</v>
          </cell>
          <cell r="R32">
            <v>0</v>
          </cell>
          <cell r="S32">
            <v>0</v>
          </cell>
          <cell r="T32">
            <v>0</v>
          </cell>
        </row>
        <row r="33">
          <cell r="F33" t="str">
            <v>Concesiones</v>
          </cell>
          <cell r="H33">
            <v>0</v>
          </cell>
          <cell r="I33">
            <v>0</v>
          </cell>
          <cell r="J33">
            <v>5</v>
          </cell>
          <cell r="K33">
            <v>1</v>
          </cell>
          <cell r="L33">
            <v>0</v>
          </cell>
          <cell r="M33">
            <v>0</v>
          </cell>
          <cell r="N33">
            <v>0</v>
          </cell>
          <cell r="O33">
            <v>0</v>
          </cell>
          <cell r="P33">
            <v>0</v>
          </cell>
          <cell r="Q33">
            <v>0</v>
          </cell>
          <cell r="R33">
            <v>0</v>
          </cell>
          <cell r="S33">
            <v>0</v>
          </cell>
          <cell r="T33">
            <v>6</v>
          </cell>
        </row>
        <row r="34">
          <cell r="F34" t="str">
            <v>-</v>
          </cell>
          <cell r="G34" t="str">
            <v>Larga Distancia Nacional</v>
          </cell>
          <cell r="H34">
            <v>0</v>
          </cell>
          <cell r="I34">
            <v>0</v>
          </cell>
          <cell r="J34">
            <v>0</v>
          </cell>
          <cell r="K34">
            <v>0</v>
          </cell>
          <cell r="L34">
            <v>0</v>
          </cell>
          <cell r="M34">
            <v>0</v>
          </cell>
          <cell r="N34">
            <v>0</v>
          </cell>
          <cell r="O34">
            <v>0</v>
          </cell>
          <cell r="P34">
            <v>0</v>
          </cell>
          <cell r="Q34">
            <v>0</v>
          </cell>
          <cell r="R34">
            <v>0</v>
          </cell>
          <cell r="S34">
            <v>0</v>
          </cell>
          <cell r="T34">
            <v>0</v>
          </cell>
        </row>
        <row r="35">
          <cell r="F35" t="str">
            <v>-</v>
          </cell>
          <cell r="G35" t="str">
            <v>Larga Distancia Internacional</v>
          </cell>
          <cell r="H35">
            <v>0</v>
          </cell>
          <cell r="I35">
            <v>0</v>
          </cell>
          <cell r="J35">
            <v>0</v>
          </cell>
          <cell r="K35">
            <v>0</v>
          </cell>
          <cell r="L35">
            <v>0</v>
          </cell>
          <cell r="M35">
            <v>0</v>
          </cell>
          <cell r="N35">
            <v>0</v>
          </cell>
          <cell r="O35">
            <v>0</v>
          </cell>
          <cell r="P35">
            <v>0</v>
          </cell>
          <cell r="Q35">
            <v>0</v>
          </cell>
          <cell r="R35">
            <v>0</v>
          </cell>
          <cell r="S35">
            <v>0</v>
          </cell>
          <cell r="T35">
            <v>0</v>
          </cell>
        </row>
        <row r="36">
          <cell r="F36" t="str">
            <v>-</v>
          </cell>
          <cell r="G36" t="str">
            <v>Sociedades Portuarias</v>
          </cell>
          <cell r="H36">
            <v>0</v>
          </cell>
          <cell r="I36">
            <v>0</v>
          </cell>
          <cell r="J36">
            <v>5</v>
          </cell>
          <cell r="K36">
            <v>1</v>
          </cell>
          <cell r="L36">
            <v>0</v>
          </cell>
          <cell r="M36">
            <v>0</v>
          </cell>
          <cell r="N36">
            <v>0</v>
          </cell>
          <cell r="O36">
            <v>0</v>
          </cell>
          <cell r="P36">
            <v>0</v>
          </cell>
          <cell r="Q36">
            <v>0</v>
          </cell>
          <cell r="R36">
            <v>0</v>
          </cell>
          <cell r="S36">
            <v>0</v>
          </cell>
          <cell r="T36">
            <v>6</v>
          </cell>
        </row>
        <row r="37">
          <cell r="F37" t="str">
            <v>-</v>
          </cell>
          <cell r="G37" t="str">
            <v>Otras</v>
          </cell>
          <cell r="H37">
            <v>0</v>
          </cell>
          <cell r="I37">
            <v>0</v>
          </cell>
          <cell r="J37">
            <v>0</v>
          </cell>
          <cell r="K37">
            <v>0</v>
          </cell>
          <cell r="L37">
            <v>0</v>
          </cell>
          <cell r="M37">
            <v>0</v>
          </cell>
          <cell r="N37">
            <v>0</v>
          </cell>
          <cell r="O37">
            <v>0</v>
          </cell>
          <cell r="P37">
            <v>0</v>
          </cell>
          <cell r="Q37">
            <v>0</v>
          </cell>
          <cell r="R37">
            <v>0</v>
          </cell>
          <cell r="S37">
            <v>0</v>
          </cell>
          <cell r="T37">
            <v>0</v>
          </cell>
        </row>
        <row r="38">
          <cell r="F38" t="str">
            <v>Contraprestación Icel-Corelca</v>
          </cell>
          <cell r="H38">
            <v>0</v>
          </cell>
          <cell r="I38">
            <v>0</v>
          </cell>
          <cell r="J38">
            <v>0</v>
          </cell>
          <cell r="K38">
            <v>0</v>
          </cell>
          <cell r="L38">
            <v>0</v>
          </cell>
          <cell r="M38">
            <v>0</v>
          </cell>
          <cell r="N38">
            <v>0</v>
          </cell>
          <cell r="O38">
            <v>0</v>
          </cell>
          <cell r="P38">
            <v>0</v>
          </cell>
          <cell r="Q38">
            <v>0</v>
          </cell>
          <cell r="R38">
            <v>0</v>
          </cell>
          <cell r="S38">
            <v>0</v>
          </cell>
          <cell r="T38">
            <v>0</v>
          </cell>
        </row>
        <row r="39">
          <cell r="F39" t="str">
            <v>Otros No Tributarios</v>
          </cell>
          <cell r="H39">
            <v>0</v>
          </cell>
          <cell r="I39">
            <v>0</v>
          </cell>
          <cell r="J39">
            <v>0</v>
          </cell>
          <cell r="K39">
            <v>0</v>
          </cell>
          <cell r="L39">
            <v>0</v>
          </cell>
          <cell r="M39">
            <v>0</v>
          </cell>
          <cell r="N39">
            <v>0</v>
          </cell>
          <cell r="O39">
            <v>0</v>
          </cell>
          <cell r="P39">
            <v>0</v>
          </cell>
          <cell r="Q39">
            <v>0</v>
          </cell>
          <cell r="R39">
            <v>0</v>
          </cell>
          <cell r="S39">
            <v>0</v>
          </cell>
          <cell r="T39">
            <v>0</v>
          </cell>
        </row>
        <row r="41">
          <cell r="D41" t="str">
            <v>2.</v>
          </cell>
          <cell r="E41" t="str">
            <v>RECURSOS DE CAPITAL</v>
          </cell>
          <cell r="H41">
            <v>411.99226213767429</v>
          </cell>
          <cell r="I41">
            <v>1209.4085167199025</v>
          </cell>
          <cell r="J41">
            <v>612.63593395478995</v>
          </cell>
          <cell r="K41">
            <v>996.17730737216425</v>
          </cell>
          <cell r="L41">
            <v>712.91603366398579</v>
          </cell>
          <cell r="M41">
            <v>475.56815691244606</v>
          </cell>
          <cell r="N41">
            <v>1048.3826656734291</v>
          </cell>
          <cell r="O41">
            <v>714.5674845747003</v>
          </cell>
          <cell r="P41">
            <v>1320.4815308572013</v>
          </cell>
          <cell r="Q41">
            <v>207.76809372562374</v>
          </cell>
          <cell r="R41">
            <v>222.94976650111329</v>
          </cell>
          <cell r="S41">
            <v>447.69624485758766</v>
          </cell>
          <cell r="T41">
            <v>8380.5439969506187</v>
          </cell>
        </row>
        <row r="42">
          <cell r="E42" t="str">
            <v>2.1</v>
          </cell>
          <cell r="F42" t="str">
            <v>CREDITO EXTERNO</v>
          </cell>
          <cell r="H42">
            <v>31.615580854135906</v>
          </cell>
          <cell r="I42">
            <v>804.21490643300001</v>
          </cell>
          <cell r="J42">
            <v>62.173021754999994</v>
          </cell>
          <cell r="K42">
            <v>448.70730131700003</v>
          </cell>
          <cell r="L42">
            <v>21.168789650642193</v>
          </cell>
          <cell r="M42">
            <v>17.307276384997571</v>
          </cell>
          <cell r="N42">
            <v>43.08056111621061</v>
          </cell>
          <cell r="O42">
            <v>25.187102494115827</v>
          </cell>
          <cell r="P42">
            <v>413.48173885674629</v>
          </cell>
          <cell r="Q42">
            <v>21.436725135664975</v>
          </cell>
          <cell r="R42">
            <v>38.809750203640519</v>
          </cell>
          <cell r="S42">
            <v>61.866621600922549</v>
          </cell>
          <cell r="T42">
            <v>1989.0493758020766</v>
          </cell>
        </row>
        <row r="43">
          <cell r="F43" t="str">
            <v>Banca Multilateral</v>
          </cell>
          <cell r="H43">
            <v>31.615580854135906</v>
          </cell>
          <cell r="I43">
            <v>32.613038932999999</v>
          </cell>
          <cell r="J43">
            <v>62.173021754999994</v>
          </cell>
          <cell r="K43">
            <v>27.088977317000001</v>
          </cell>
          <cell r="L43">
            <v>21.168789650642193</v>
          </cell>
          <cell r="M43">
            <v>17.307276384997571</v>
          </cell>
          <cell r="N43">
            <v>43.08056111621061</v>
          </cell>
          <cell r="O43">
            <v>25.187102494115827</v>
          </cell>
          <cell r="P43">
            <v>55.992423656746311</v>
          </cell>
          <cell r="Q43">
            <v>21.436725135664975</v>
          </cell>
          <cell r="R43">
            <v>38.809750203640519</v>
          </cell>
          <cell r="S43">
            <v>61.866621600922549</v>
          </cell>
          <cell r="T43">
            <v>438.33986910207648</v>
          </cell>
        </row>
        <row r="44">
          <cell r="F44" t="str">
            <v>Banca Comercial</v>
          </cell>
          <cell r="H44">
            <v>0</v>
          </cell>
          <cell r="I44">
            <v>0</v>
          </cell>
          <cell r="J44">
            <v>0</v>
          </cell>
          <cell r="K44">
            <v>0</v>
          </cell>
          <cell r="L44">
            <v>0</v>
          </cell>
          <cell r="M44">
            <v>0</v>
          </cell>
          <cell r="N44">
            <v>0</v>
          </cell>
          <cell r="O44">
            <v>0</v>
          </cell>
          <cell r="P44">
            <v>0</v>
          </cell>
          <cell r="Q44">
            <v>0</v>
          </cell>
          <cell r="R44">
            <v>0</v>
          </cell>
          <cell r="S44">
            <v>0</v>
          </cell>
          <cell r="T44">
            <v>0</v>
          </cell>
        </row>
        <row r="45">
          <cell r="F45" t="str">
            <v>Bonos Resol. 4308/94</v>
          </cell>
          <cell r="H45">
            <v>0</v>
          </cell>
          <cell r="I45">
            <v>0</v>
          </cell>
          <cell r="J45">
            <v>0</v>
          </cell>
          <cell r="K45">
            <v>0</v>
          </cell>
          <cell r="L45">
            <v>0</v>
          </cell>
          <cell r="M45">
            <v>0</v>
          </cell>
          <cell r="N45">
            <v>0</v>
          </cell>
          <cell r="O45">
            <v>0</v>
          </cell>
          <cell r="P45">
            <v>0</v>
          </cell>
          <cell r="Q45">
            <v>0</v>
          </cell>
          <cell r="R45">
            <v>0</v>
          </cell>
          <cell r="S45">
            <v>0</v>
          </cell>
          <cell r="T45">
            <v>0</v>
          </cell>
        </row>
        <row r="46">
          <cell r="F46" t="str">
            <v>Bonos Externos</v>
          </cell>
          <cell r="H46">
            <v>0</v>
          </cell>
          <cell r="I46">
            <v>771.60186750000003</v>
          </cell>
          <cell r="J46">
            <v>0</v>
          </cell>
          <cell r="K46">
            <v>421.61832400000003</v>
          </cell>
          <cell r="L46">
            <v>0</v>
          </cell>
          <cell r="M46">
            <v>0</v>
          </cell>
          <cell r="N46">
            <v>0</v>
          </cell>
          <cell r="O46">
            <v>0</v>
          </cell>
          <cell r="P46">
            <v>357.48931519999996</v>
          </cell>
          <cell r="Q46">
            <v>0</v>
          </cell>
          <cell r="R46">
            <v>0</v>
          </cell>
          <cell r="S46">
            <v>0</v>
          </cell>
          <cell r="T46">
            <v>1550.7095067</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820.70593967956142</v>
          </cell>
          <cell r="O48">
            <v>529.4886352406653</v>
          </cell>
          <cell r="P48">
            <v>717.46654953300788</v>
          </cell>
          <cell r="Q48">
            <v>157.02632428525027</v>
          </cell>
          <cell r="R48">
            <v>137.3196338237216</v>
          </cell>
          <cell r="S48">
            <v>202.79999999999998</v>
          </cell>
          <cell r="T48">
            <v>5015.4018692176123</v>
          </cell>
          <cell r="U48">
            <v>0</v>
          </cell>
        </row>
        <row r="49">
          <cell r="F49" t="str">
            <v>TES Convenidos</v>
          </cell>
          <cell r="H49">
            <v>116.718</v>
          </cell>
          <cell r="I49">
            <v>76.635999999999996</v>
          </cell>
          <cell r="J49">
            <v>129.99199999999999</v>
          </cell>
          <cell r="K49">
            <v>266.02800000000002</v>
          </cell>
          <cell r="L49">
            <v>151.977</v>
          </cell>
          <cell r="M49">
            <v>62.365000000000002</v>
          </cell>
          <cell r="N49">
            <v>162.059</v>
          </cell>
          <cell r="O49">
            <v>155.102</v>
          </cell>
          <cell r="P49">
            <v>370.83500000000004</v>
          </cell>
          <cell r="Q49">
            <v>32.6</v>
          </cell>
          <cell r="R49">
            <v>32.6</v>
          </cell>
          <cell r="S49">
            <v>202.79999999999998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J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175.04250114310079</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1376.0927519309294</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H61">
            <v>0</v>
          </cell>
          <cell r="I61">
            <v>0</v>
          </cell>
          <cell r="J61">
            <v>0</v>
          </cell>
          <cell r="K61">
            <v>0</v>
          </cell>
          <cell r="L61">
            <v>0</v>
          </cell>
          <cell r="M61">
            <v>0</v>
          </cell>
          <cell r="N61">
            <v>0</v>
          </cell>
          <cell r="O61">
            <v>0</v>
          </cell>
          <cell r="P61">
            <v>0</v>
          </cell>
          <cell r="Q61">
            <v>0</v>
          </cell>
          <cell r="R61">
            <v>0</v>
          </cell>
          <cell r="S61">
            <v>8.1000000000000014</v>
          </cell>
          <cell r="T61">
            <v>8.1000000000000014</v>
          </cell>
        </row>
        <row r="62">
          <cell r="F62" t="str">
            <v>Rendimientos Financieros Portafolio</v>
          </cell>
          <cell r="H62">
            <v>0</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H64">
            <v>0</v>
          </cell>
          <cell r="I64">
            <v>0</v>
          </cell>
          <cell r="J64">
            <v>0</v>
          </cell>
          <cell r="K64">
            <v>0</v>
          </cell>
          <cell r="L64">
            <v>0</v>
          </cell>
          <cell r="M64">
            <v>0</v>
          </cell>
          <cell r="N64">
            <v>0</v>
          </cell>
          <cell r="O64">
            <v>0</v>
          </cell>
          <cell r="P64">
            <v>0</v>
          </cell>
          <cell r="Q64">
            <v>0</v>
          </cell>
          <cell r="R64">
            <v>9.25</v>
          </cell>
          <cell r="S64">
            <v>9.25</v>
          </cell>
          <cell r="T64">
            <v>18.5</v>
          </cell>
        </row>
        <row r="65">
          <cell r="F65" t="str">
            <v>Apalancamiento de Betania</v>
          </cell>
          <cell r="H65">
            <v>0</v>
          </cell>
          <cell r="I65">
            <v>0</v>
          </cell>
          <cell r="J65">
            <v>0</v>
          </cell>
          <cell r="K65">
            <v>0</v>
          </cell>
          <cell r="L65">
            <v>0</v>
          </cell>
          <cell r="M65">
            <v>0</v>
          </cell>
          <cell r="N65">
            <v>0</v>
          </cell>
          <cell r="O65">
            <v>0</v>
          </cell>
          <cell r="P65">
            <v>0</v>
          </cell>
          <cell r="Q65">
            <v>0</v>
          </cell>
          <cell r="R65">
            <v>0</v>
          </cell>
          <cell r="S65">
            <v>0</v>
          </cell>
          <cell r="T65">
            <v>0</v>
          </cell>
        </row>
        <row r="66">
          <cell r="F66" t="str">
            <v>Enajenación de Activos</v>
          </cell>
          <cell r="H66">
            <v>0</v>
          </cell>
          <cell r="I66">
            <v>158.43919920000002</v>
          </cell>
          <cell r="J66">
            <v>0</v>
          </cell>
          <cell r="K66">
            <v>0</v>
          </cell>
          <cell r="L66">
            <v>0</v>
          </cell>
          <cell r="M66">
            <v>0</v>
          </cell>
          <cell r="N66">
            <v>0</v>
          </cell>
          <cell r="O66">
            <v>0</v>
          </cell>
          <cell r="P66">
            <v>0</v>
          </cell>
          <cell r="Q66">
            <v>0</v>
          </cell>
          <cell r="R66">
            <v>0</v>
          </cell>
          <cell r="S66">
            <v>0</v>
          </cell>
          <cell r="T66">
            <v>158.43919920000002</v>
          </cell>
        </row>
        <row r="67">
          <cell r="F67" t="str">
            <v>-</v>
          </cell>
          <cell r="G67" t="str">
            <v>Banco Popular</v>
          </cell>
          <cell r="H67">
            <v>0</v>
          </cell>
          <cell r="I67">
            <v>0</v>
          </cell>
          <cell r="J67">
            <v>0</v>
          </cell>
          <cell r="K67">
            <v>0</v>
          </cell>
          <cell r="L67">
            <v>0</v>
          </cell>
          <cell r="M67">
            <v>0</v>
          </cell>
          <cell r="N67">
            <v>0</v>
          </cell>
          <cell r="O67">
            <v>0</v>
          </cell>
          <cell r="P67">
            <v>0</v>
          </cell>
          <cell r="Q67">
            <v>0</v>
          </cell>
          <cell r="R67">
            <v>0</v>
          </cell>
          <cell r="S67">
            <v>0</v>
          </cell>
          <cell r="T67">
            <v>0</v>
          </cell>
        </row>
        <row r="68">
          <cell r="F68" t="str">
            <v>-</v>
          </cell>
          <cell r="G68" t="str">
            <v>Betania</v>
          </cell>
          <cell r="H68">
            <v>0</v>
          </cell>
          <cell r="I68">
            <v>0</v>
          </cell>
          <cell r="J68">
            <v>0</v>
          </cell>
          <cell r="K68">
            <v>0</v>
          </cell>
          <cell r="L68">
            <v>0</v>
          </cell>
          <cell r="M68">
            <v>0</v>
          </cell>
          <cell r="N68">
            <v>0</v>
          </cell>
          <cell r="O68">
            <v>0</v>
          </cell>
          <cell r="P68">
            <v>0</v>
          </cell>
          <cell r="Q68">
            <v>0</v>
          </cell>
          <cell r="R68">
            <v>0</v>
          </cell>
          <cell r="S68">
            <v>0</v>
          </cell>
          <cell r="T68">
            <v>0</v>
          </cell>
        </row>
        <row r="69">
          <cell r="F69" t="str">
            <v>-</v>
          </cell>
          <cell r="G69" t="str">
            <v>Termotasajero</v>
          </cell>
          <cell r="H69">
            <v>0</v>
          </cell>
          <cell r="I69">
            <v>0</v>
          </cell>
          <cell r="J69">
            <v>0</v>
          </cell>
          <cell r="K69">
            <v>0</v>
          </cell>
          <cell r="L69">
            <v>0</v>
          </cell>
          <cell r="M69">
            <v>0</v>
          </cell>
          <cell r="N69">
            <v>0</v>
          </cell>
          <cell r="O69">
            <v>0</v>
          </cell>
          <cell r="P69">
            <v>0</v>
          </cell>
          <cell r="Q69">
            <v>0</v>
          </cell>
          <cell r="R69">
            <v>0</v>
          </cell>
          <cell r="S69">
            <v>0</v>
          </cell>
          <cell r="T69">
            <v>0</v>
          </cell>
        </row>
        <row r="70">
          <cell r="F70" t="str">
            <v>-</v>
          </cell>
          <cell r="G70" t="str">
            <v>Termocartagena</v>
          </cell>
          <cell r="H70">
            <v>0</v>
          </cell>
          <cell r="I70">
            <v>0</v>
          </cell>
          <cell r="J70">
            <v>0</v>
          </cell>
          <cell r="K70">
            <v>0</v>
          </cell>
          <cell r="L70">
            <v>0</v>
          </cell>
          <cell r="M70">
            <v>0</v>
          </cell>
          <cell r="N70">
            <v>0</v>
          </cell>
          <cell r="O70">
            <v>0</v>
          </cell>
          <cell r="P70">
            <v>0</v>
          </cell>
          <cell r="Q70">
            <v>0</v>
          </cell>
          <cell r="R70">
            <v>0</v>
          </cell>
          <cell r="S70">
            <v>0</v>
          </cell>
          <cell r="T70">
            <v>0</v>
          </cell>
        </row>
        <row r="71">
          <cell r="F71" t="str">
            <v>-</v>
          </cell>
          <cell r="G71" t="str">
            <v>Chivor</v>
          </cell>
          <cell r="H71">
            <v>0</v>
          </cell>
          <cell r="I71">
            <v>0</v>
          </cell>
          <cell r="J71">
            <v>0</v>
          </cell>
          <cell r="K71">
            <v>0</v>
          </cell>
          <cell r="L71">
            <v>0</v>
          </cell>
          <cell r="M71">
            <v>0</v>
          </cell>
          <cell r="N71">
            <v>0</v>
          </cell>
          <cell r="O71">
            <v>0</v>
          </cell>
          <cell r="P71">
            <v>0</v>
          </cell>
          <cell r="Q71">
            <v>0</v>
          </cell>
          <cell r="R71">
            <v>0</v>
          </cell>
          <cell r="S71">
            <v>0</v>
          </cell>
          <cell r="T71">
            <v>0</v>
          </cell>
        </row>
        <row r="72">
          <cell r="F72" t="str">
            <v>-</v>
          </cell>
          <cell r="G72" t="str">
            <v>Cerromatoso</v>
          </cell>
          <cell r="H72">
            <v>0</v>
          </cell>
          <cell r="I72">
            <v>158.43919920000002</v>
          </cell>
          <cell r="J72">
            <v>0</v>
          </cell>
          <cell r="K72">
            <v>0</v>
          </cell>
          <cell r="L72">
            <v>0</v>
          </cell>
          <cell r="M72">
            <v>0</v>
          </cell>
          <cell r="N72">
            <v>0</v>
          </cell>
          <cell r="O72">
            <v>0</v>
          </cell>
          <cell r="P72">
            <v>0</v>
          </cell>
          <cell r="Q72">
            <v>0</v>
          </cell>
          <cell r="R72">
            <v>0</v>
          </cell>
          <cell r="S72">
            <v>0</v>
          </cell>
          <cell r="T72">
            <v>158.43919920000002</v>
          </cell>
        </row>
        <row r="73">
          <cell r="F73" t="str">
            <v>-</v>
          </cell>
          <cell r="G73" t="str">
            <v>Carbocol</v>
          </cell>
          <cell r="H73">
            <v>0</v>
          </cell>
          <cell r="I73">
            <v>0</v>
          </cell>
          <cell r="J73">
            <v>0</v>
          </cell>
          <cell r="K73">
            <v>0</v>
          </cell>
          <cell r="L73">
            <v>0</v>
          </cell>
          <cell r="M73">
            <v>0</v>
          </cell>
          <cell r="N73">
            <v>0</v>
          </cell>
          <cell r="O73">
            <v>0</v>
          </cell>
          <cell r="P73">
            <v>0</v>
          </cell>
          <cell r="Q73">
            <v>0</v>
          </cell>
          <cell r="R73">
            <v>0</v>
          </cell>
          <cell r="S73">
            <v>0</v>
          </cell>
          <cell r="T73">
            <v>0</v>
          </cell>
        </row>
        <row r="74">
          <cell r="F74" t="str">
            <v>-</v>
          </cell>
          <cell r="G74" t="str">
            <v>Epsa</v>
          </cell>
          <cell r="H74">
            <v>0</v>
          </cell>
          <cell r="I74">
            <v>0</v>
          </cell>
          <cell r="J74">
            <v>0</v>
          </cell>
          <cell r="K74">
            <v>0</v>
          </cell>
          <cell r="L74">
            <v>0</v>
          </cell>
          <cell r="M74">
            <v>0</v>
          </cell>
          <cell r="N74">
            <v>0</v>
          </cell>
          <cell r="O74">
            <v>0</v>
          </cell>
          <cell r="P74">
            <v>0</v>
          </cell>
          <cell r="Q74">
            <v>0</v>
          </cell>
          <cell r="R74">
            <v>0</v>
          </cell>
          <cell r="S74">
            <v>0</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H76">
            <v>0</v>
          </cell>
          <cell r="I76">
            <v>0</v>
          </cell>
          <cell r="J76">
            <v>0</v>
          </cell>
          <cell r="K76">
            <v>0</v>
          </cell>
          <cell r="L76">
            <v>0</v>
          </cell>
          <cell r="M76">
            <v>0</v>
          </cell>
          <cell r="N76">
            <v>0</v>
          </cell>
          <cell r="O76">
            <v>0</v>
          </cell>
          <cell r="P76">
            <v>0</v>
          </cell>
          <cell r="Q76">
            <v>0</v>
          </cell>
          <cell r="R76">
            <v>0</v>
          </cell>
          <cell r="S76">
            <v>0</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H80">
            <v>0</v>
          </cell>
          <cell r="I80">
            <v>0</v>
          </cell>
          <cell r="J80">
            <v>0</v>
          </cell>
          <cell r="K80">
            <v>0</v>
          </cell>
          <cell r="L80">
            <v>0</v>
          </cell>
          <cell r="M80">
            <v>0</v>
          </cell>
          <cell r="N80">
            <v>103.5</v>
          </cell>
          <cell r="O80">
            <v>0</v>
          </cell>
          <cell r="P80">
            <v>103.5</v>
          </cell>
          <cell r="Q80">
            <v>0</v>
          </cell>
          <cell r="R80">
            <v>0</v>
          </cell>
          <cell r="S80">
            <v>0</v>
          </cell>
          <cell r="T80">
            <v>207</v>
          </cell>
        </row>
        <row r="81">
          <cell r="F81" t="str">
            <v>-</v>
          </cell>
          <cell r="G81" t="str">
            <v>Banco de la República</v>
          </cell>
          <cell r="H81">
            <v>0</v>
          </cell>
          <cell r="I81">
            <v>0</v>
          </cell>
          <cell r="J81">
            <v>138.19999999999999</v>
          </cell>
          <cell r="K81">
            <v>0</v>
          </cell>
          <cell r="L81">
            <v>0</v>
          </cell>
          <cell r="M81">
            <v>0</v>
          </cell>
          <cell r="N81">
            <v>0</v>
          </cell>
          <cell r="O81">
            <v>0</v>
          </cell>
          <cell r="P81">
            <v>0</v>
          </cell>
          <cell r="Q81">
            <v>0</v>
          </cell>
          <cell r="R81">
            <v>0</v>
          </cell>
          <cell r="S81">
            <v>0</v>
          </cell>
          <cell r="T81">
            <v>138.19999999999999</v>
          </cell>
        </row>
        <row r="82">
          <cell r="F82" t="str">
            <v>-</v>
          </cell>
          <cell r="G82" t="str">
            <v>Resto</v>
          </cell>
          <cell r="H82">
            <v>0</v>
          </cell>
          <cell r="I82">
            <v>0</v>
          </cell>
          <cell r="J82">
            <v>0</v>
          </cell>
          <cell r="K82">
            <v>0</v>
          </cell>
          <cell r="L82">
            <v>0</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H83">
            <v>0</v>
          </cell>
          <cell r="I83">
            <v>0</v>
          </cell>
          <cell r="J83">
            <v>0</v>
          </cell>
          <cell r="K83">
            <v>0</v>
          </cell>
          <cell r="L83">
            <v>0</v>
          </cell>
          <cell r="M83">
            <v>0</v>
          </cell>
          <cell r="N83">
            <v>0</v>
          </cell>
          <cell r="O83">
            <v>0</v>
          </cell>
          <cell r="P83">
            <v>0</v>
          </cell>
          <cell r="Q83">
            <v>0</v>
          </cell>
          <cell r="R83">
            <v>0</v>
          </cell>
          <cell r="S83">
            <v>29</v>
          </cell>
          <cell r="T83">
            <v>29</v>
          </cell>
        </row>
        <row r="84">
          <cell r="T84">
            <v>436.05522537753154</v>
          </cell>
        </row>
        <row r="85">
          <cell r="D85" t="str">
            <v>3.</v>
          </cell>
          <cell r="E85" t="str">
            <v>FONDOS ESPECIALES</v>
          </cell>
          <cell r="H85">
            <v>21.992685496589797</v>
          </cell>
          <cell r="I85">
            <v>20.542088572355723</v>
          </cell>
          <cell r="J85">
            <v>21.429380914338982</v>
          </cell>
          <cell r="K85">
            <v>21.971906138491516</v>
          </cell>
          <cell r="L85">
            <v>23.918774412177434</v>
          </cell>
          <cell r="M85">
            <v>35.375794960875339</v>
          </cell>
          <cell r="N85">
            <v>23.274859026641934</v>
          </cell>
          <cell r="O85">
            <v>18.548787561453171</v>
          </cell>
          <cell r="P85">
            <v>23.49701213548899</v>
          </cell>
          <cell r="Q85">
            <v>22.702260278133863</v>
          </cell>
          <cell r="R85">
            <v>36.716403708939026</v>
          </cell>
          <cell r="S85">
            <v>45.956902418778562</v>
          </cell>
          <cell r="T85">
            <v>315.92685562426436</v>
          </cell>
        </row>
        <row r="86">
          <cell r="E86" t="str">
            <v>Contribuciones Superintendencias</v>
          </cell>
          <cell r="H86">
            <v>5.2389612080578161</v>
          </cell>
          <cell r="I86">
            <v>3.444755239022391</v>
          </cell>
          <cell r="J86">
            <v>2.5527331725103282</v>
          </cell>
          <cell r="K86">
            <v>2.454262661427554</v>
          </cell>
          <cell r="L86">
            <v>1.5</v>
          </cell>
          <cell r="M86">
            <v>12.590924219910802</v>
          </cell>
          <cell r="N86">
            <v>2.7474472511144099</v>
          </cell>
          <cell r="O86">
            <v>0</v>
          </cell>
          <cell r="P86">
            <v>0.79475185735512599</v>
          </cell>
          <cell r="Q86">
            <v>0</v>
          </cell>
          <cell r="R86">
            <v>15.237286551205267</v>
          </cell>
          <cell r="S86">
            <v>21.82668976738006</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2" refreshError="1">
        <row r="2">
          <cell r="D2" t="str">
            <v>INGRESOS PROGRAMADOS DE RECAUDO PARA LA TESORERIA</v>
          </cell>
        </row>
        <row r="3">
          <cell r="D3" t="str">
            <v>DOLARES</v>
          </cell>
        </row>
        <row r="4">
          <cell r="D4" t="str">
            <v>1997</v>
          </cell>
        </row>
        <row r="5">
          <cell r="C5" t="str">
            <v>Millones de dólares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DEL PRESUPUESTO NACIONAL</v>
          </cell>
          <cell r="H10">
            <v>31.112160277748899</v>
          </cell>
          <cell r="I10">
            <v>861.7</v>
          </cell>
          <cell r="J10">
            <v>59.7</v>
          </cell>
          <cell r="K10">
            <v>425.7</v>
          </cell>
          <cell r="L10">
            <v>19.845725351165154</v>
          </cell>
          <cell r="M10">
            <v>16.035810890634625</v>
          </cell>
          <cell r="N10">
            <v>39.454286477204434</v>
          </cell>
          <cell r="O10">
            <v>22.803406540130013</v>
          </cell>
          <cell r="P10">
            <v>378.87059048571757</v>
          </cell>
          <cell r="Q10">
            <v>18.974318360239725</v>
          </cell>
          <cell r="R10">
            <v>33.972196701843529</v>
          </cell>
          <cell r="S10">
            <v>53.563289244788614</v>
          </cell>
          <cell r="T10">
            <v>1952.9817843294727</v>
          </cell>
        </row>
        <row r="11">
          <cell r="D11" t="str">
            <v>1.</v>
          </cell>
          <cell r="E11" t="str">
            <v>INGRESOS CORRIENTES</v>
          </cell>
          <cell r="H11">
            <v>0</v>
          </cell>
          <cell r="I11">
            <v>0</v>
          </cell>
          <cell r="J11">
            <v>0</v>
          </cell>
          <cell r="K11">
            <v>0</v>
          </cell>
          <cell r="L11">
            <v>0</v>
          </cell>
          <cell r="M11">
            <v>0</v>
          </cell>
          <cell r="N11">
            <v>0</v>
          </cell>
          <cell r="O11">
            <v>0</v>
          </cell>
          <cell r="P11">
            <v>8.75</v>
          </cell>
          <cell r="Q11">
            <v>0</v>
          </cell>
          <cell r="R11">
            <v>0</v>
          </cell>
          <cell r="S11">
            <v>0</v>
          </cell>
          <cell r="T11">
            <v>0</v>
          </cell>
        </row>
        <row r="12">
          <cell r="E12" t="str">
            <v>Timbre consulados</v>
          </cell>
          <cell r="T12">
            <v>0</v>
          </cell>
        </row>
        <row r="13">
          <cell r="E13" t="str">
            <v>Otros Ingresos Corrientes</v>
          </cell>
          <cell r="T13">
            <v>0</v>
          </cell>
        </row>
        <row r="14">
          <cell r="E14" t="str">
            <v>Concesiones</v>
          </cell>
          <cell r="H14">
            <v>0</v>
          </cell>
          <cell r="I14">
            <v>0</v>
          </cell>
          <cell r="J14">
            <v>0</v>
          </cell>
          <cell r="K14">
            <v>0</v>
          </cell>
          <cell r="L14">
            <v>0</v>
          </cell>
          <cell r="M14">
            <v>0</v>
          </cell>
          <cell r="N14">
            <v>0</v>
          </cell>
          <cell r="O14">
            <v>0</v>
          </cell>
          <cell r="P14">
            <v>8.75</v>
          </cell>
          <cell r="Q14">
            <v>0</v>
          </cell>
          <cell r="R14">
            <v>0</v>
          </cell>
          <cell r="S14">
            <v>0</v>
          </cell>
          <cell r="T14">
            <v>0</v>
          </cell>
        </row>
        <row r="15">
          <cell r="E15" t="str">
            <v>-</v>
          </cell>
          <cell r="F15" t="str">
            <v>Larga Distancia Nacional</v>
          </cell>
          <cell r="T15">
            <v>0</v>
          </cell>
        </row>
        <row r="16">
          <cell r="E16" t="str">
            <v>-</v>
          </cell>
          <cell r="F16" t="str">
            <v>Larga Distancia Internacional</v>
          </cell>
          <cell r="P16">
            <v>0</v>
          </cell>
          <cell r="T16">
            <v>0</v>
          </cell>
        </row>
        <row r="17">
          <cell r="E17" t="str">
            <v>-</v>
          </cell>
          <cell r="F17" t="str">
            <v>Telefonía Celular</v>
          </cell>
          <cell r="T17">
            <v>0</v>
          </cell>
        </row>
        <row r="18">
          <cell r="E18" t="str">
            <v>-</v>
          </cell>
          <cell r="F18" t="str">
            <v>Sociedades Portuarias</v>
          </cell>
          <cell r="T18">
            <v>0</v>
          </cell>
        </row>
        <row r="19">
          <cell r="M19">
            <v>0.62865230921037496</v>
          </cell>
          <cell r="N19">
            <v>1.116950996070021</v>
          </cell>
          <cell r="O19">
            <v>0.63163366358730622</v>
          </cell>
          <cell r="P19">
            <v>1.4278380019474304</v>
          </cell>
          <cell r="Q19">
            <v>0.52002857915163325</v>
          </cell>
          <cell r="R19">
            <v>0.95716645637821773</v>
          </cell>
          <cell r="S19">
            <v>0.60772999365501634</v>
          </cell>
        </row>
        <row r="20">
          <cell r="D20" t="str">
            <v>2.</v>
          </cell>
          <cell r="E20" t="str">
            <v>RECURSOS DE CAPITAL</v>
          </cell>
          <cell r="H20">
            <v>31.112160277748899</v>
          </cell>
          <cell r="I20">
            <v>861.7</v>
          </cell>
          <cell r="J20">
            <v>59.7</v>
          </cell>
          <cell r="K20">
            <v>425.7</v>
          </cell>
          <cell r="L20">
            <v>19.845725351165154</v>
          </cell>
          <cell r="M20">
            <v>16.035810890634625</v>
          </cell>
          <cell r="N20">
            <v>39.454286477204434</v>
          </cell>
          <cell r="O20">
            <v>22.803406540130013</v>
          </cell>
          <cell r="P20">
            <v>370.12059048571757</v>
          </cell>
          <cell r="Q20">
            <v>18.974318360239725</v>
          </cell>
          <cell r="R20">
            <v>33.972196701843529</v>
          </cell>
          <cell r="S20">
            <v>53.563289244788614</v>
          </cell>
          <cell r="T20">
            <v>1952.9817843294727</v>
          </cell>
        </row>
        <row r="21">
          <cell r="E21" t="str">
            <v>2.1</v>
          </cell>
          <cell r="F21" t="str">
            <v>CREDITO EXTERNO</v>
          </cell>
          <cell r="H21">
            <v>31.112160277748899</v>
          </cell>
          <cell r="I21">
            <v>781.7</v>
          </cell>
          <cell r="J21">
            <v>59.7</v>
          </cell>
          <cell r="K21">
            <v>425.7</v>
          </cell>
          <cell r="L21">
            <v>19.845725351165154</v>
          </cell>
          <cell r="M21">
            <v>16.035810890634625</v>
          </cell>
          <cell r="N21">
            <v>39.454286477204434</v>
          </cell>
          <cell r="O21">
            <v>22.803406540130013</v>
          </cell>
          <cell r="P21">
            <v>370.12059048571757</v>
          </cell>
          <cell r="Q21">
            <v>18.974318360239725</v>
          </cell>
          <cell r="R21">
            <v>33.972196701843529</v>
          </cell>
          <cell r="S21">
            <v>53.563289244788614</v>
          </cell>
          <cell r="T21">
            <v>1872.9817843294727</v>
          </cell>
        </row>
        <row r="22">
          <cell r="F22" t="str">
            <v>Banca Multilateral</v>
          </cell>
          <cell r="H22">
            <v>31.112160277748899</v>
          </cell>
          <cell r="I22">
            <v>31.7</v>
          </cell>
          <cell r="J22">
            <v>59.7</v>
          </cell>
          <cell r="K22">
            <v>25.7</v>
          </cell>
          <cell r="L22">
            <v>19.845725351165154</v>
          </cell>
          <cell r="M22">
            <v>16.035810890634625</v>
          </cell>
          <cell r="N22">
            <v>39.454286477204434</v>
          </cell>
          <cell r="O22">
            <v>22.803406540130013</v>
          </cell>
          <cell r="P22">
            <v>50.120590485717599</v>
          </cell>
          <cell r="Q22">
            <v>18.974318360239725</v>
          </cell>
          <cell r="R22">
            <v>33.972196701843529</v>
          </cell>
          <cell r="S22">
            <v>53.563289244788614</v>
          </cell>
          <cell r="T22">
            <v>402.98178432947265</v>
          </cell>
        </row>
        <row r="23">
          <cell r="F23" t="str">
            <v>Banca Comercial</v>
          </cell>
          <cell r="T23">
            <v>0</v>
          </cell>
        </row>
        <row r="24">
          <cell r="F24" t="str">
            <v>Bonos Res. 4308/94</v>
          </cell>
          <cell r="T24">
            <v>0</v>
          </cell>
        </row>
        <row r="25">
          <cell r="F25" t="str">
            <v>Bonos Externos</v>
          </cell>
          <cell r="I25">
            <v>750</v>
          </cell>
          <cell r="K25">
            <v>400</v>
          </cell>
          <cell r="L25">
            <v>0</v>
          </cell>
          <cell r="O25">
            <v>0</v>
          </cell>
          <cell r="P25">
            <v>320</v>
          </cell>
          <cell r="R25">
            <v>0</v>
          </cell>
          <cell r="T25">
            <v>1470</v>
          </cell>
        </row>
        <row r="26">
          <cell r="N26">
            <v>-1.4419893516166269</v>
          </cell>
          <cell r="O26">
            <v>-0.83342704551128721</v>
          </cell>
          <cell r="P26">
            <v>-1.8318252395439945</v>
          </cell>
          <cell r="Q26">
            <v>-0.69348016331401185</v>
          </cell>
          <cell r="R26">
            <v>-1.2416279768077285</v>
          </cell>
          <cell r="S26">
            <v>-1.9576502232063511</v>
          </cell>
        </row>
        <row r="27">
          <cell r="E27" t="str">
            <v>2.3.</v>
          </cell>
          <cell r="F27" t="str">
            <v>OTROS RECURSOS DE CAPITAL</v>
          </cell>
          <cell r="H27">
            <v>0</v>
          </cell>
          <cell r="I27">
            <v>80</v>
          </cell>
          <cell r="J27">
            <v>0</v>
          </cell>
          <cell r="K27">
            <v>0</v>
          </cell>
          <cell r="L27">
            <v>0</v>
          </cell>
          <cell r="M27">
            <v>0</v>
          </cell>
          <cell r="N27">
            <v>0</v>
          </cell>
          <cell r="O27">
            <v>0</v>
          </cell>
          <cell r="P27">
            <v>0</v>
          </cell>
          <cell r="Q27">
            <v>0</v>
          </cell>
          <cell r="R27">
            <v>0</v>
          </cell>
          <cell r="S27">
            <v>0</v>
          </cell>
          <cell r="T27">
            <v>80</v>
          </cell>
        </row>
        <row r="28">
          <cell r="F28" t="str">
            <v>Recuperación de Cartera SPNF</v>
          </cell>
          <cell r="T28">
            <v>0</v>
          </cell>
        </row>
        <row r="29">
          <cell r="F29" t="str">
            <v>Recuperación de Cartera SPF</v>
          </cell>
          <cell r="T29">
            <v>0</v>
          </cell>
        </row>
        <row r="30">
          <cell r="F30" t="str">
            <v>Rendimientos Financieros Portafolio</v>
          </cell>
          <cell r="T30">
            <v>0</v>
          </cell>
        </row>
        <row r="31">
          <cell r="F31" t="str">
            <v>Rendimientos Financieros Entidades</v>
          </cell>
          <cell r="T31">
            <v>0</v>
          </cell>
        </row>
        <row r="32">
          <cell r="F32" t="str">
            <v>Donaciones</v>
          </cell>
          <cell r="T32">
            <v>0</v>
          </cell>
        </row>
        <row r="33">
          <cell r="F33" t="str">
            <v>Apalancamiento de Betania</v>
          </cell>
          <cell r="T33">
            <v>0</v>
          </cell>
        </row>
        <row r="34">
          <cell r="F34" t="str">
            <v>Enajenación de Activos</v>
          </cell>
          <cell r="H34">
            <v>0</v>
          </cell>
          <cell r="I34">
            <v>80</v>
          </cell>
          <cell r="J34">
            <v>0</v>
          </cell>
          <cell r="K34">
            <v>0</v>
          </cell>
          <cell r="L34">
            <v>0</v>
          </cell>
          <cell r="M34">
            <v>0</v>
          </cell>
          <cell r="N34">
            <v>0</v>
          </cell>
          <cell r="O34">
            <v>0</v>
          </cell>
          <cell r="P34">
            <v>0</v>
          </cell>
          <cell r="Q34">
            <v>0</v>
          </cell>
          <cell r="R34">
            <v>0</v>
          </cell>
          <cell r="S34">
            <v>0</v>
          </cell>
          <cell r="T34">
            <v>80</v>
          </cell>
        </row>
        <row r="35">
          <cell r="F35" t="str">
            <v>-</v>
          </cell>
          <cell r="G35" t="str">
            <v>Banco Popular</v>
          </cell>
          <cell r="T35">
            <v>0</v>
          </cell>
        </row>
        <row r="36">
          <cell r="F36" t="str">
            <v>-</v>
          </cell>
          <cell r="G36" t="str">
            <v>Betania</v>
          </cell>
          <cell r="T36">
            <v>0</v>
          </cell>
        </row>
        <row r="37">
          <cell r="F37" t="str">
            <v>-</v>
          </cell>
          <cell r="G37" t="str">
            <v>Termotasajero</v>
          </cell>
          <cell r="T37">
            <v>0</v>
          </cell>
        </row>
        <row r="38">
          <cell r="F38" t="str">
            <v>-</v>
          </cell>
          <cell r="G38" t="str">
            <v>Termocartagena</v>
          </cell>
          <cell r="T38">
            <v>0</v>
          </cell>
        </row>
        <row r="39">
          <cell r="F39" t="str">
            <v>-</v>
          </cell>
          <cell r="G39" t="str">
            <v>Chivor</v>
          </cell>
          <cell r="T39">
            <v>0</v>
          </cell>
        </row>
        <row r="40">
          <cell r="F40" t="str">
            <v>-</v>
          </cell>
          <cell r="G40" t="str">
            <v>Cerromatoso</v>
          </cell>
          <cell r="I40">
            <v>80</v>
          </cell>
          <cell r="T40">
            <v>80</v>
          </cell>
        </row>
        <row r="41">
          <cell r="F41" t="str">
            <v>-</v>
          </cell>
          <cell r="G41" t="str">
            <v>Carbocol</v>
          </cell>
          <cell r="T41">
            <v>0</v>
          </cell>
        </row>
        <row r="42">
          <cell r="F42" t="str">
            <v>-</v>
          </cell>
          <cell r="G42" t="str">
            <v>Epsa</v>
          </cell>
          <cell r="T42">
            <v>0</v>
          </cell>
        </row>
        <row r="43">
          <cell r="F43" t="str">
            <v>Reintegros</v>
          </cell>
          <cell r="H43">
            <v>0</v>
          </cell>
          <cell r="I43">
            <v>0</v>
          </cell>
          <cell r="J43">
            <v>0</v>
          </cell>
          <cell r="K43">
            <v>0</v>
          </cell>
          <cell r="L43">
            <v>0</v>
          </cell>
          <cell r="M43">
            <v>0</v>
          </cell>
          <cell r="N43">
            <v>0</v>
          </cell>
          <cell r="O43">
            <v>0</v>
          </cell>
          <cell r="P43">
            <v>0</v>
          </cell>
          <cell r="Q43">
            <v>0</v>
          </cell>
          <cell r="R43">
            <v>0</v>
          </cell>
          <cell r="S43">
            <v>0</v>
          </cell>
          <cell r="T43">
            <v>0</v>
          </cell>
        </row>
        <row r="44">
          <cell r="F44" t="str">
            <v>-</v>
          </cell>
          <cell r="G44" t="str">
            <v>Exigibles</v>
          </cell>
          <cell r="T44">
            <v>0</v>
          </cell>
        </row>
        <row r="45">
          <cell r="F45" t="str">
            <v>-</v>
          </cell>
          <cell r="G45" t="str">
            <v>No exigibles</v>
          </cell>
          <cell r="T45">
            <v>0</v>
          </cell>
        </row>
        <row r="46">
          <cell r="F46" t="str">
            <v>Otros</v>
          </cell>
          <cell r="P46">
            <v>0</v>
          </cell>
          <cell r="T46">
            <v>0</v>
          </cell>
        </row>
        <row r="48">
          <cell r="C48" t="str">
            <v>confis</v>
          </cell>
          <cell r="H48">
            <v>35845.782996527778</v>
          </cell>
          <cell r="S48" t="str">
            <v>c:\ingres97.xls</v>
          </cell>
        </row>
      </sheetData>
      <sheetData sheetId="3" refreshError="1">
        <row r="2">
          <cell r="D2" t="str">
            <v>INGRESOS PROGRAMADOS DE RECAUDO PARA LA TESORERIA</v>
          </cell>
        </row>
        <row r="3">
          <cell r="D3" t="str">
            <v>PESOS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1109.0986337836141</v>
          </cell>
          <cell r="I10">
            <v>1765.6091627097242</v>
          </cell>
          <cell r="J10">
            <v>1409.3624060842446</v>
          </cell>
          <cell r="K10">
            <v>1730.9008435129435</v>
          </cell>
          <cell r="L10">
            <v>1700.2254655479671</v>
          </cell>
          <cell r="M10">
            <v>1718.3822252455006</v>
          </cell>
          <cell r="N10">
            <v>1994.2461913986008</v>
          </cell>
          <cell r="O10">
            <v>1929.9346913873837</v>
          </cell>
          <cell r="P10">
            <v>1851.2548541715967</v>
          </cell>
          <cell r="Q10">
            <v>1563.7024318803863</v>
          </cell>
          <cell r="R10">
            <v>1156.4856672901965</v>
          </cell>
          <cell r="S10">
            <v>1753.0707045372408</v>
          </cell>
          <cell r="T10">
            <v>19635.797475013678</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902.40422646796435</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I23">
            <v>0.7</v>
          </cell>
          <cell r="J23">
            <v>0.2</v>
          </cell>
          <cell r="K23">
            <v>0.5</v>
          </cell>
          <cell r="L23">
            <v>0.7</v>
          </cell>
          <cell r="N23">
            <v>3.5</v>
          </cell>
          <cell r="S23">
            <v>1.5</v>
          </cell>
          <cell r="T23">
            <v>7.1</v>
          </cell>
        </row>
        <row r="24">
          <cell r="F24" t="str">
            <v>Impuesto al Oro y Platino</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41.058032879088955</v>
          </cell>
          <cell r="Q27">
            <v>44.683765537500214</v>
          </cell>
          <cell r="R27">
            <v>45.714326935617784</v>
          </cell>
          <cell r="S27">
            <v>52.338862085343102</v>
          </cell>
          <cell r="T27">
            <v>421.50592336302719</v>
          </cell>
        </row>
        <row r="28">
          <cell r="F28" t="str">
            <v>Cuota de Valorización Obras Nacionales</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T32">
            <v>0</v>
          </cell>
        </row>
        <row r="33">
          <cell r="F33" t="str">
            <v>Concesiones</v>
          </cell>
          <cell r="H33">
            <v>0</v>
          </cell>
          <cell r="I33">
            <v>0</v>
          </cell>
          <cell r="J33">
            <v>5</v>
          </cell>
          <cell r="K33">
            <v>1</v>
          </cell>
          <cell r="L33">
            <v>0</v>
          </cell>
          <cell r="M33">
            <v>0</v>
          </cell>
          <cell r="N33">
            <v>0</v>
          </cell>
          <cell r="O33">
            <v>0</v>
          </cell>
          <cell r="P33">
            <v>4.1893279124999996</v>
          </cell>
          <cell r="Q33">
            <v>0</v>
          </cell>
          <cell r="R33">
            <v>0</v>
          </cell>
          <cell r="S33">
            <v>0</v>
          </cell>
          <cell r="T33">
            <v>6</v>
          </cell>
        </row>
        <row r="34">
          <cell r="F34" t="str">
            <v>-</v>
          </cell>
          <cell r="G34" t="str">
            <v>Larga Distancia Nacional</v>
          </cell>
          <cell r="T34">
            <v>0</v>
          </cell>
        </row>
        <row r="35">
          <cell r="F35" t="str">
            <v>-</v>
          </cell>
          <cell r="G35" t="str">
            <v>Larga Distancia Internacional</v>
          </cell>
          <cell r="P35">
            <v>0</v>
          </cell>
          <cell r="T35">
            <v>0</v>
          </cell>
        </row>
        <row r="36">
          <cell r="F36" t="str">
            <v>-</v>
          </cell>
          <cell r="G36" t="str">
            <v>Sociedades Portuarias</v>
          </cell>
          <cell r="J36">
            <v>5</v>
          </cell>
          <cell r="K36">
            <v>1</v>
          </cell>
          <cell r="T36">
            <v>6</v>
          </cell>
        </row>
        <row r="37">
          <cell r="F37" t="str">
            <v>-</v>
          </cell>
          <cell r="G37" t="str">
            <v>Otras</v>
          </cell>
          <cell r="T37">
            <v>0</v>
          </cell>
        </row>
        <row r="38">
          <cell r="F38" t="str">
            <v>Contraprestación Icel-Corelca</v>
          </cell>
          <cell r="T38">
            <v>0</v>
          </cell>
        </row>
        <row r="39">
          <cell r="F39" t="str">
            <v>Otros No Tributarios</v>
          </cell>
          <cell r="S39">
            <v>0</v>
          </cell>
          <cell r="T39">
            <v>0</v>
          </cell>
        </row>
        <row r="41">
          <cell r="D41" t="str">
            <v>2.</v>
          </cell>
          <cell r="E41" t="str">
            <v>RECURSOS DE CAPITAL</v>
          </cell>
          <cell r="H41">
            <v>380.3766812835384</v>
          </cell>
          <cell r="I41">
            <v>322.88941108690256</v>
          </cell>
          <cell r="J41">
            <v>550.46291219979003</v>
          </cell>
          <cell r="K41">
            <v>547.47000605516428</v>
          </cell>
          <cell r="L41">
            <v>691.74724401334356</v>
          </cell>
          <cell r="M41">
            <v>458.26088052744848</v>
          </cell>
          <cell r="N41">
            <v>935.30210455721863</v>
          </cell>
          <cell r="O41">
            <v>619.38038208058447</v>
          </cell>
          <cell r="P41">
            <v>918.61479200045471</v>
          </cell>
          <cell r="Q41">
            <v>254.76736858995878</v>
          </cell>
          <cell r="R41">
            <v>291.55501629747278</v>
          </cell>
          <cell r="S41">
            <v>378.68662325666514</v>
          </cell>
          <cell r="T41">
            <v>6309.1904219485423</v>
          </cell>
        </row>
        <row r="42">
          <cell r="E42" t="str">
            <v>2.1</v>
          </cell>
          <cell r="F42" t="str">
            <v>CREDITO EXTERNO</v>
          </cell>
          <cell r="H42">
            <v>0</v>
          </cell>
          <cell r="I42">
            <v>0</v>
          </cell>
          <cell r="J42">
            <v>0</v>
          </cell>
          <cell r="K42">
            <v>0</v>
          </cell>
          <cell r="L42">
            <v>0</v>
          </cell>
          <cell r="M42">
            <v>0</v>
          </cell>
          <cell r="N42">
            <v>0</v>
          </cell>
          <cell r="O42">
            <v>0</v>
          </cell>
          <cell r="P42">
            <v>0</v>
          </cell>
          <cell r="Q42">
            <v>0</v>
          </cell>
          <cell r="R42">
            <v>0</v>
          </cell>
          <cell r="S42">
            <v>0</v>
          </cell>
          <cell r="T42">
            <v>0</v>
          </cell>
        </row>
        <row r="43">
          <cell r="F43" t="str">
            <v>Banca Multilateral</v>
          </cell>
          <cell r="T43">
            <v>0</v>
          </cell>
        </row>
        <row r="44">
          <cell r="F44" t="str">
            <v>Banca Comercial</v>
          </cell>
          <cell r="T44">
            <v>0</v>
          </cell>
        </row>
        <row r="45">
          <cell r="F45" t="str">
            <v>Bonos Resol. 4308/94</v>
          </cell>
          <cell r="T45">
            <v>0</v>
          </cell>
        </row>
        <row r="46">
          <cell r="F46" t="str">
            <v>Bonos Externos</v>
          </cell>
          <cell r="T46">
            <v>0</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750.70593967956142</v>
          </cell>
          <cell r="O48">
            <v>459.4886352406653</v>
          </cell>
          <cell r="P48">
            <v>729.08154953300777</v>
          </cell>
          <cell r="Q48">
            <v>225.46232428525028</v>
          </cell>
          <cell r="R48">
            <v>244.73463382372159</v>
          </cell>
          <cell r="S48">
            <v>195.65699999999998</v>
          </cell>
          <cell r="T48">
            <v>5015.4018692176123</v>
          </cell>
        </row>
        <row r="49">
          <cell r="F49" t="str">
            <v>TES Convenidos</v>
          </cell>
          <cell r="H49">
            <v>116.718</v>
          </cell>
          <cell r="I49">
            <v>76.635999999999996</v>
          </cell>
          <cell r="J49">
            <v>129.99199999999999</v>
          </cell>
          <cell r="K49">
            <v>266.02800000000002</v>
          </cell>
          <cell r="L49">
            <v>151.977</v>
          </cell>
          <cell r="M49">
            <v>62.365000000000002</v>
          </cell>
          <cell r="N49">
            <v>92.058999999999997</v>
          </cell>
          <cell r="O49">
            <v>85.102000000000004</v>
          </cell>
          <cell r="P49">
            <v>382.45</v>
          </cell>
          <cell r="Q49">
            <v>101.036</v>
          </cell>
          <cell r="R49">
            <v>140.01499999999999</v>
          </cell>
          <cell r="S49">
            <v>195.65699999999998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92.738301943100765</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1293.7885527309295</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S61">
            <v>8.1000000000000014</v>
          </cell>
          <cell r="T61">
            <v>8.1000000000000014</v>
          </cell>
        </row>
        <row r="62">
          <cell r="F62" t="str">
            <v>Rendimientos Financieros Portafolio</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R64">
            <v>9.25</v>
          </cell>
          <cell r="S64">
            <v>9.25</v>
          </cell>
          <cell r="T64">
            <v>18.5</v>
          </cell>
        </row>
        <row r="65">
          <cell r="F65" t="str">
            <v>Apalancamiento de Betania</v>
          </cell>
          <cell r="T65">
            <v>0</v>
          </cell>
        </row>
        <row r="66">
          <cell r="F66" t="str">
            <v>Enajenación de Activos</v>
          </cell>
          <cell r="H66">
            <v>0</v>
          </cell>
          <cell r="I66">
            <v>76.135000000000005</v>
          </cell>
          <cell r="J66">
            <v>0</v>
          </cell>
          <cell r="K66">
            <v>0</v>
          </cell>
          <cell r="L66">
            <v>0</v>
          </cell>
          <cell r="M66">
            <v>0</v>
          </cell>
          <cell r="N66">
            <v>0</v>
          </cell>
          <cell r="O66">
            <v>0</v>
          </cell>
          <cell r="P66">
            <v>0</v>
          </cell>
          <cell r="Q66">
            <v>0</v>
          </cell>
          <cell r="R66">
            <v>0</v>
          </cell>
          <cell r="S66">
            <v>0</v>
          </cell>
          <cell r="T66">
            <v>76.135000000000005</v>
          </cell>
        </row>
        <row r="67">
          <cell r="F67" t="str">
            <v>-</v>
          </cell>
          <cell r="G67" t="str">
            <v>Banco Popular</v>
          </cell>
          <cell r="T67">
            <v>0</v>
          </cell>
        </row>
        <row r="68">
          <cell r="F68" t="str">
            <v>-</v>
          </cell>
          <cell r="G68" t="str">
            <v>Betania</v>
          </cell>
          <cell r="T68">
            <v>0</v>
          </cell>
        </row>
        <row r="69">
          <cell r="F69" t="str">
            <v>-</v>
          </cell>
          <cell r="G69" t="str">
            <v>Termotasajero</v>
          </cell>
          <cell r="T69">
            <v>0</v>
          </cell>
        </row>
        <row r="70">
          <cell r="F70" t="str">
            <v>-</v>
          </cell>
          <cell r="G70" t="str">
            <v>Termocartagena</v>
          </cell>
          <cell r="T70">
            <v>0</v>
          </cell>
        </row>
        <row r="71">
          <cell r="F71" t="str">
            <v>-</v>
          </cell>
          <cell r="G71" t="str">
            <v>Chivor</v>
          </cell>
          <cell r="T71">
            <v>0</v>
          </cell>
        </row>
        <row r="72">
          <cell r="F72" t="str">
            <v>-</v>
          </cell>
          <cell r="G72" t="str">
            <v>Cerromatoso</v>
          </cell>
          <cell r="I72">
            <v>76.135000000000005</v>
          </cell>
          <cell r="T72">
            <v>76.135000000000005</v>
          </cell>
        </row>
        <row r="73">
          <cell r="F73" t="str">
            <v>-</v>
          </cell>
          <cell r="G73" t="str">
            <v>Carbocol</v>
          </cell>
          <cell r="T73">
            <v>0</v>
          </cell>
        </row>
        <row r="74">
          <cell r="F74" t="str">
            <v>-</v>
          </cell>
          <cell r="G74" t="str">
            <v>Epsa</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N80">
            <v>103.5</v>
          </cell>
          <cell r="P80">
            <v>103.5</v>
          </cell>
          <cell r="S80">
            <v>0</v>
          </cell>
          <cell r="T80">
            <v>207</v>
          </cell>
        </row>
        <row r="81">
          <cell r="F81" t="str">
            <v>-</v>
          </cell>
          <cell r="G81" t="str">
            <v>Banco de la República</v>
          </cell>
          <cell r="J81">
            <v>138.19999999999999</v>
          </cell>
          <cell r="T81">
            <v>138.19999999999999</v>
          </cell>
        </row>
        <row r="82">
          <cell r="F82" t="str">
            <v>-</v>
          </cell>
          <cell r="G82" t="str">
            <v>Resto</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S83">
            <v>29</v>
          </cell>
          <cell r="T83">
            <v>29</v>
          </cell>
        </row>
        <row r="85">
          <cell r="D85" t="str">
            <v>3.</v>
          </cell>
          <cell r="E85" t="str">
            <v>FONDOS ESPECIALES</v>
          </cell>
          <cell r="H85">
            <v>21.992685496589797</v>
          </cell>
          <cell r="I85">
            <v>20.685563195577181</v>
          </cell>
          <cell r="J85">
            <v>21.429380914338978</v>
          </cell>
          <cell r="K85">
            <v>21.971906138491516</v>
          </cell>
          <cell r="L85">
            <v>22.418774412177434</v>
          </cell>
          <cell r="M85">
            <v>41.195794960875382</v>
          </cell>
          <cell r="N85">
            <v>24.274859026641934</v>
          </cell>
          <cell r="O85">
            <v>18.548787561453171</v>
          </cell>
          <cell r="P85">
            <v>23.397012135488989</v>
          </cell>
          <cell r="Q85">
            <v>22.702260278133863</v>
          </cell>
          <cell r="R85">
            <v>36.766403708939031</v>
          </cell>
          <cell r="S85">
            <v>42.506902418778566</v>
          </cell>
          <cell r="T85">
            <v>315.92685562426436</v>
          </cell>
        </row>
        <row r="86">
          <cell r="E86" t="str">
            <v>Contribuciones Superintendencias</v>
          </cell>
          <cell r="H86">
            <v>5.2389612080578161</v>
          </cell>
          <cell r="I86">
            <v>3.5882298622438502</v>
          </cell>
          <cell r="J86">
            <v>2.5527331725103277</v>
          </cell>
          <cell r="K86">
            <v>2.4542626614275531</v>
          </cell>
          <cell r="L86">
            <v>0</v>
          </cell>
          <cell r="M86">
            <v>18.410924219910846</v>
          </cell>
          <cell r="N86">
            <v>3.7474472511144099</v>
          </cell>
          <cell r="O86">
            <v>0</v>
          </cell>
          <cell r="P86">
            <v>0.69475185735512635</v>
          </cell>
          <cell r="Q86">
            <v>0</v>
          </cell>
          <cell r="R86">
            <v>15.28728655120527</v>
          </cell>
          <cell r="S86">
            <v>18.376689767380064</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
      <sheetName val="RESUMENV"/>
      <sheetName val="VIGP"/>
      <sheetName val="VIGN"/>
      <sheetName val="RESUMENCXP"/>
      <sheetName val="PROPIOSCXP"/>
      <sheetName val="NACIONCXP"/>
      <sheetName val="RESUMENR"/>
      <sheetName val="PROPIOSR"/>
      <sheetName val="NACION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DE GASOLINA"/>
      <sheetName val="MODELO DE TRANSF.IMPUESTOS"/>
      <sheetName val="SUPUESTOS BASICOS"/>
      <sheetName val="OPE DOLARES"/>
      <sheetName val="OPE PESOS"/>
      <sheetName val="OPE TOTALES"/>
      <sheetName val="Supuestos Macro"/>
      <sheetName val="Volumenes"/>
      <sheetName val="Precios"/>
      <sheetName val="OPEC Pesos y US$"/>
      <sheetName val="OPEC Pesos + US$"/>
      <sheetName val="Consolidado Diego"/>
      <sheetName val="CAJA MENSUAL PESOS"/>
      <sheetName val="CAJA MENSUAL DOLARES"/>
      <sheetName val="OPE CAJA PESOS"/>
      <sheetName val="OPE CAJA DOLARES"/>
      <sheetName val="OPE CAJA TOTAL"/>
      <sheetName val="FINANCIAMIENTO "/>
      <sheetName val="CONSOLIDADO"/>
      <sheetName val="RESUMENES"/>
      <sheetName val="INVERSIONES "/>
      <sheetName val="MODELO DE REGALÍAS"/>
    </sheetNames>
    <sheetDataSet>
      <sheetData sheetId="0" refreshError="1">
        <row r="8">
          <cell r="A8" t="str">
            <v>GASOLINA REGULAR</v>
          </cell>
          <cell r="B8" t="str">
            <v>Precio Público</v>
          </cell>
          <cell r="C8" t="str">
            <v>Incremento</v>
          </cell>
          <cell r="D8" t="str">
            <v>Imp. a la Gasolina</v>
          </cell>
          <cell r="E8" t="str">
            <v>IVA</v>
          </cell>
          <cell r="F8" t="str">
            <v>Contri.Desc.</v>
          </cell>
          <cell r="G8" t="str">
            <v>Subs.Gasolina</v>
          </cell>
          <cell r="H8" t="str">
            <v>Imp.Consumo</v>
          </cell>
          <cell r="I8" t="str">
            <v>Aditivación</v>
          </cell>
          <cell r="J8" t="str">
            <v>Margen Mayorista</v>
          </cell>
          <cell r="K8" t="str">
            <v>Margen Minorista</v>
          </cell>
          <cell r="L8" t="str">
            <v>Perd.Evap.Man.Trans.</v>
          </cell>
          <cell r="M8" t="str">
            <v>Transp. Planta/Estación</v>
          </cell>
          <cell r="N8" t="str">
            <v>Transp. y Manejo</v>
          </cell>
          <cell r="O8" t="str">
            <v>Precio Refinería</v>
          </cell>
          <cell r="P8" t="str">
            <v>Ingreso ECP</v>
          </cell>
        </row>
        <row r="9">
          <cell r="A9">
            <v>35065</v>
          </cell>
          <cell r="B9">
            <v>812</v>
          </cell>
          <cell r="C9">
            <v>0</v>
          </cell>
          <cell r="D9">
            <v>168.87</v>
          </cell>
          <cell r="E9">
            <v>68.41</v>
          </cell>
          <cell r="F9">
            <v>83</v>
          </cell>
          <cell r="G9">
            <v>1.46</v>
          </cell>
          <cell r="H9">
            <v>1.62</v>
          </cell>
          <cell r="I9">
            <v>9.8000000000000007</v>
          </cell>
          <cell r="J9">
            <v>19.510000000000002</v>
          </cell>
          <cell r="K9">
            <v>35.18</v>
          </cell>
          <cell r="L9">
            <v>3.07</v>
          </cell>
          <cell r="M9">
            <v>6</v>
          </cell>
          <cell r="N9">
            <v>70</v>
          </cell>
          <cell r="O9">
            <v>345.08000000000004</v>
          </cell>
          <cell r="P9">
            <v>415.08000000000004</v>
          </cell>
        </row>
        <row r="10">
          <cell r="A10">
            <v>35096</v>
          </cell>
          <cell r="B10">
            <v>812</v>
          </cell>
          <cell r="C10">
            <v>0</v>
          </cell>
          <cell r="D10">
            <v>168.87</v>
          </cell>
          <cell r="E10">
            <v>68.41</v>
          </cell>
          <cell r="F10">
            <v>83</v>
          </cell>
          <cell r="G10">
            <v>1.46</v>
          </cell>
          <cell r="H10">
            <v>1.62</v>
          </cell>
          <cell r="I10">
            <v>9.8000000000000007</v>
          </cell>
          <cell r="J10">
            <v>19.510000000000002</v>
          </cell>
          <cell r="K10">
            <v>35.18</v>
          </cell>
          <cell r="L10">
            <v>3.07</v>
          </cell>
          <cell r="M10">
            <v>6</v>
          </cell>
          <cell r="N10">
            <v>70</v>
          </cell>
          <cell r="O10">
            <v>345.08000000000004</v>
          </cell>
          <cell r="P10">
            <v>415.08000000000004</v>
          </cell>
        </row>
        <row r="11">
          <cell r="A11">
            <v>35125</v>
          </cell>
          <cell r="B11">
            <v>909.03399999999999</v>
          </cell>
          <cell r="C11">
            <v>0.1195</v>
          </cell>
          <cell r="D11">
            <v>330</v>
          </cell>
          <cell r="E11">
            <v>58.52</v>
          </cell>
          <cell r="I11">
            <v>9.8000000000000007</v>
          </cell>
          <cell r="J11">
            <v>23.06</v>
          </cell>
          <cell r="K11">
            <v>41.41</v>
          </cell>
          <cell r="L11">
            <v>3.43</v>
          </cell>
          <cell r="M11">
            <v>7</v>
          </cell>
          <cell r="N11">
            <v>70</v>
          </cell>
          <cell r="O11">
            <v>365.81400000000019</v>
          </cell>
          <cell r="P11">
            <v>435.81400000000019</v>
          </cell>
        </row>
        <row r="12">
          <cell r="A12">
            <v>35156</v>
          </cell>
          <cell r="B12">
            <v>909.03399999999999</v>
          </cell>
          <cell r="C12">
            <v>0</v>
          </cell>
          <cell r="D12">
            <v>330</v>
          </cell>
          <cell r="E12">
            <v>58.52</v>
          </cell>
          <cell r="I12">
            <v>9.8000000000000007</v>
          </cell>
          <cell r="J12">
            <v>23.06</v>
          </cell>
          <cell r="K12">
            <v>41.41</v>
          </cell>
          <cell r="L12">
            <v>3.43</v>
          </cell>
          <cell r="M12">
            <v>7</v>
          </cell>
          <cell r="N12">
            <v>70</v>
          </cell>
          <cell r="O12">
            <v>365.81400000000019</v>
          </cell>
          <cell r="P12">
            <v>435.81400000000019</v>
          </cell>
        </row>
        <row r="13">
          <cell r="A13">
            <v>35186</v>
          </cell>
          <cell r="B13">
            <v>909.03399999999999</v>
          </cell>
          <cell r="C13">
            <v>0</v>
          </cell>
          <cell r="D13">
            <v>330</v>
          </cell>
          <cell r="E13">
            <v>58.52</v>
          </cell>
          <cell r="I13">
            <v>9.8000000000000007</v>
          </cell>
          <cell r="J13">
            <v>23.06</v>
          </cell>
          <cell r="K13">
            <v>41.41</v>
          </cell>
          <cell r="L13">
            <v>3.43</v>
          </cell>
          <cell r="M13">
            <v>7</v>
          </cell>
          <cell r="N13">
            <v>70</v>
          </cell>
          <cell r="O13">
            <v>365.81400000000019</v>
          </cell>
          <cell r="P13">
            <v>435.81400000000019</v>
          </cell>
        </row>
        <row r="14">
          <cell r="A14">
            <v>35217</v>
          </cell>
          <cell r="B14">
            <v>909.03399999999999</v>
          </cell>
          <cell r="C14">
            <v>0</v>
          </cell>
          <cell r="D14">
            <v>330</v>
          </cell>
          <cell r="E14">
            <v>58.52</v>
          </cell>
          <cell r="I14">
            <v>9.8000000000000007</v>
          </cell>
          <cell r="J14">
            <v>23.06</v>
          </cell>
          <cell r="K14">
            <v>41.41</v>
          </cell>
          <cell r="L14">
            <v>3.43</v>
          </cell>
          <cell r="M14">
            <v>7</v>
          </cell>
          <cell r="N14">
            <v>70</v>
          </cell>
          <cell r="O14">
            <v>365.81400000000019</v>
          </cell>
          <cell r="P14">
            <v>435.81400000000019</v>
          </cell>
        </row>
        <row r="15">
          <cell r="A15">
            <v>35247</v>
          </cell>
          <cell r="B15">
            <v>954.94021699999996</v>
          </cell>
          <cell r="C15">
            <v>5.0500000000000017E-2</v>
          </cell>
          <cell r="D15">
            <v>330</v>
          </cell>
          <cell r="E15">
            <v>62.906236827586227</v>
          </cell>
          <cell r="I15">
            <v>9.8000000000000007</v>
          </cell>
          <cell r="J15">
            <v>23.43</v>
          </cell>
          <cell r="K15">
            <v>42.03</v>
          </cell>
          <cell r="L15">
            <v>3.61</v>
          </cell>
          <cell r="M15">
            <v>7</v>
          </cell>
          <cell r="N15">
            <v>83</v>
          </cell>
          <cell r="O15">
            <v>393.16398017241386</v>
          </cell>
          <cell r="P15">
            <v>476.16398017241386</v>
          </cell>
        </row>
        <row r="16">
          <cell r="A16">
            <v>35278</v>
          </cell>
          <cell r="B16">
            <v>954.94021699999996</v>
          </cell>
          <cell r="C16">
            <v>0</v>
          </cell>
          <cell r="D16">
            <v>330</v>
          </cell>
          <cell r="E16">
            <v>62.906236827586227</v>
          </cell>
          <cell r="I16">
            <v>9.8000000000000007</v>
          </cell>
          <cell r="J16">
            <v>23.43</v>
          </cell>
          <cell r="K16">
            <v>42.03</v>
          </cell>
          <cell r="L16">
            <v>3.61</v>
          </cell>
          <cell r="M16">
            <v>7</v>
          </cell>
          <cell r="N16">
            <v>83</v>
          </cell>
          <cell r="O16">
            <v>393.16398017241386</v>
          </cell>
          <cell r="P16">
            <v>476.16398017241386</v>
          </cell>
        </row>
        <row r="17">
          <cell r="A17">
            <v>35309</v>
          </cell>
          <cell r="B17">
            <v>954.94021699999996</v>
          </cell>
          <cell r="C17">
            <v>0</v>
          </cell>
          <cell r="D17">
            <v>330</v>
          </cell>
          <cell r="E17">
            <v>62.906236827586227</v>
          </cell>
          <cell r="I17">
            <v>9.8000000000000007</v>
          </cell>
          <cell r="J17">
            <v>23.43</v>
          </cell>
          <cell r="K17">
            <v>42.03</v>
          </cell>
          <cell r="L17">
            <v>3.61</v>
          </cell>
          <cell r="M17">
            <v>7</v>
          </cell>
          <cell r="N17">
            <v>83</v>
          </cell>
          <cell r="O17">
            <v>393.16398017241386</v>
          </cell>
          <cell r="P17">
            <v>476.16398017241386</v>
          </cell>
        </row>
        <row r="18">
          <cell r="A18">
            <v>35339</v>
          </cell>
          <cell r="B18">
            <v>954.94021699999996</v>
          </cell>
          <cell r="C18">
            <v>0</v>
          </cell>
          <cell r="D18">
            <v>330</v>
          </cell>
          <cell r="E18">
            <v>62.906236827586227</v>
          </cell>
          <cell r="I18">
            <v>9.8000000000000007</v>
          </cell>
          <cell r="J18">
            <v>23.43</v>
          </cell>
          <cell r="K18">
            <v>42.03</v>
          </cell>
          <cell r="L18">
            <v>3.61</v>
          </cell>
          <cell r="M18">
            <v>7</v>
          </cell>
          <cell r="N18">
            <v>83</v>
          </cell>
          <cell r="O18">
            <v>393.16398017241386</v>
          </cell>
          <cell r="P18">
            <v>476.16398017241386</v>
          </cell>
        </row>
        <row r="19">
          <cell r="A19">
            <v>35370</v>
          </cell>
          <cell r="B19">
            <v>954.94021699999996</v>
          </cell>
          <cell r="C19">
            <v>0</v>
          </cell>
          <cell r="D19">
            <v>330</v>
          </cell>
          <cell r="E19">
            <v>62.906236827586227</v>
          </cell>
          <cell r="I19">
            <v>9.8000000000000007</v>
          </cell>
          <cell r="J19">
            <v>23.43</v>
          </cell>
          <cell r="K19">
            <v>42.03</v>
          </cell>
          <cell r="L19">
            <v>3.61</v>
          </cell>
          <cell r="M19">
            <v>7</v>
          </cell>
          <cell r="N19">
            <v>83</v>
          </cell>
          <cell r="O19">
            <v>393.16398017241386</v>
          </cell>
          <cell r="P19">
            <v>476.16398017241386</v>
          </cell>
        </row>
        <row r="20">
          <cell r="A20">
            <v>35400</v>
          </cell>
          <cell r="B20">
            <v>954.94021699999996</v>
          </cell>
          <cell r="C20">
            <v>0</v>
          </cell>
          <cell r="D20">
            <v>330</v>
          </cell>
          <cell r="E20">
            <v>62.906236827586227</v>
          </cell>
          <cell r="I20">
            <v>9.8000000000000007</v>
          </cell>
          <cell r="J20">
            <v>23.43</v>
          </cell>
          <cell r="K20">
            <v>42.03</v>
          </cell>
          <cell r="L20">
            <v>3.61</v>
          </cell>
          <cell r="M20">
            <v>7</v>
          </cell>
          <cell r="N20">
            <v>83</v>
          </cell>
          <cell r="O20">
            <v>393.16398017241386</v>
          </cell>
          <cell r="P20">
            <v>476.16398017241386</v>
          </cell>
        </row>
        <row r="21">
          <cell r="A21" t="str">
            <v>Total</v>
          </cell>
          <cell r="C21">
            <v>0.17</v>
          </cell>
        </row>
        <row r="22">
          <cell r="A22" t="str">
            <v>Promedio</v>
          </cell>
          <cell r="B22">
            <v>916.20532220765017</v>
          </cell>
          <cell r="D22">
            <v>317.49166666666667</v>
          </cell>
          <cell r="E22">
            <v>62.361451747126445</v>
          </cell>
          <cell r="I22">
            <v>9.8000000000000007</v>
          </cell>
          <cell r="J22">
            <v>22.653333333333332</v>
          </cell>
          <cell r="K22">
            <v>40.681666666666665</v>
          </cell>
          <cell r="L22">
            <v>3.4599999999999995</v>
          </cell>
          <cell r="M22">
            <v>6.833333333333333</v>
          </cell>
          <cell r="N22">
            <v>76.5</v>
          </cell>
          <cell r="O22">
            <v>376.0333234195403</v>
          </cell>
          <cell r="P22">
            <v>452.70021954023002</v>
          </cell>
        </row>
        <row r="23">
          <cell r="A23" t="str">
            <v>Crecimiento Ene-Dic</v>
          </cell>
          <cell r="B23">
            <v>0.17603474999999991</v>
          </cell>
          <cell r="D23">
            <v>0.29437144538144722</v>
          </cell>
          <cell r="E23">
            <v>-8.04526117879516E-2</v>
          </cell>
          <cell r="I23">
            <v>0</v>
          </cell>
          <cell r="J23">
            <v>0.20092260379292659</v>
          </cell>
          <cell r="K23">
            <v>0.19471290505969296</v>
          </cell>
          <cell r="L23">
            <v>0.17589576547231278</v>
          </cell>
          <cell r="M23">
            <v>0.16666666666666674</v>
          </cell>
          <cell r="N23">
            <v>0.18571428571428572</v>
          </cell>
          <cell r="O23">
            <v>0.1393415444894337</v>
          </cell>
          <cell r="P23">
            <v>0.14716194510073666</v>
          </cell>
        </row>
        <row r="24">
          <cell r="A24" t="str">
            <v>Difer.con inflación</v>
          </cell>
          <cell r="B24">
            <v>6.0347499999998944E-3</v>
          </cell>
          <cell r="D24">
            <v>0.1243714453814472</v>
          </cell>
          <cell r="E24">
            <v>-0.25045261178795164</v>
          </cell>
          <cell r="I24">
            <v>-0.17</v>
          </cell>
          <cell r="J24">
            <v>3.0922603792926578E-2</v>
          </cell>
          <cell r="K24">
            <v>2.4712905059692952E-2</v>
          </cell>
          <cell r="L24">
            <v>5.8957654723127695E-3</v>
          </cell>
          <cell r="M24">
            <v>-3.3333333333332715E-3</v>
          </cell>
          <cell r="N24">
            <v>1.5714285714285708E-2</v>
          </cell>
          <cell r="O24">
            <v>-3.0658455510566313E-2</v>
          </cell>
          <cell r="P24">
            <v>-2.2838054899263355E-2</v>
          </cell>
        </row>
        <row r="25">
          <cell r="A25" t="str">
            <v>Inflación</v>
          </cell>
          <cell r="B25">
            <v>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No 4"/>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TRANSF"/>
      <sheetName val="LIQUI_TRANSF"/>
    </sheetNames>
    <sheetDataSet>
      <sheetData sheetId="0" refreshError="1"/>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DIST"/>
      <sheetName val="DISTRIBVTAS"/>
      <sheetName val="Datos"/>
      <sheetName val="PROVYOTF"/>
      <sheetName val="MFISICA"/>
      <sheetName val="Inv"/>
      <sheetName val="O&amp;A"/>
    </sheetNames>
    <sheetDataSet>
      <sheetData sheetId="0" refreshError="1"/>
      <sheetData sheetId="1" refreshError="1"/>
      <sheetData sheetId="2" refreshError="1">
        <row r="34">
          <cell r="F34" t="str">
            <v>Enero 01 - Marzo 30</v>
          </cell>
        </row>
      </sheetData>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
      <sheetName val="Plan Moder"/>
      <sheetName val="tablas"/>
      <sheetName val="planta p"/>
      <sheetName val="resum"/>
      <sheetName val="cp"/>
      <sheetName val="dnp"/>
      <sheetName val="dnp1"/>
      <sheetName val="fp2"/>
      <sheetName val="fp3"/>
      <sheetName val="TRANS ES"/>
      <sheetName val="ap"/>
      <sheetName val="cr"/>
      <sheetName val="decreto"/>
      <sheetName val="ret2"/>
      <sheetName val="ret1"/>
      <sheetName val="ret"/>
      <sheetName val="fp"/>
      <sheetName val="ma"/>
      <sheetName val="planta base"/>
      <sheetName val="tb"/>
    </sheetNames>
    <sheetDataSet>
      <sheetData sheetId="0" refreshError="1"/>
      <sheetData sheetId="1" refreshError="1"/>
      <sheetData sheetId="2">
        <row r="1">
          <cell r="D1" t="str">
            <v>codigo</v>
          </cell>
          <cell r="E1" t="str">
            <v>Sueldo</v>
          </cell>
          <cell r="F1" t="str">
            <v>CTO AÑO</v>
          </cell>
          <cell r="G1" t="str">
            <v>Nivel</v>
          </cell>
          <cell r="H1" t="str">
            <v>Denominación del empleo</v>
          </cell>
        </row>
        <row r="2">
          <cell r="D2" t="str">
            <v>0170-00</v>
          </cell>
          <cell r="E2" t="e">
            <v>#N/A</v>
          </cell>
          <cell r="F2" t="e">
            <v>#VALUE!</v>
          </cell>
          <cell r="G2" t="str">
            <v>1Directivo</v>
          </cell>
          <cell r="H2" t="str">
            <v>Comisionado Nacional de la Policía o para la lucha contra la Corrupción</v>
          </cell>
        </row>
        <row r="3">
          <cell r="D3" t="str">
            <v>0023-00</v>
          </cell>
          <cell r="E3" t="e">
            <v>#N/A</v>
          </cell>
          <cell r="F3" t="e">
            <v>#VALUE!</v>
          </cell>
          <cell r="G3" t="str">
            <v>1Directivo</v>
          </cell>
          <cell r="H3" t="str">
            <v>Consejero Comercial</v>
          </cell>
        </row>
        <row r="4">
          <cell r="D4" t="str">
            <v>0004-25</v>
          </cell>
          <cell r="E4">
            <v>5343919</v>
          </cell>
          <cell r="F4">
            <v>140559647.24833331</v>
          </cell>
          <cell r="G4" t="str">
            <v>1Directivo</v>
          </cell>
          <cell r="H4" t="str">
            <v>Contador General de la Nación</v>
          </cell>
        </row>
        <row r="5">
          <cell r="D5" t="str">
            <v>0004-24</v>
          </cell>
          <cell r="E5">
            <v>4951937</v>
          </cell>
          <cell r="F5">
            <v>130249451.36208333</v>
          </cell>
          <cell r="G5" t="str">
            <v>1Directivo</v>
          </cell>
          <cell r="H5" t="str">
            <v>Contador General de la Nación</v>
          </cell>
        </row>
        <row r="6">
          <cell r="D6" t="str">
            <v>0026-21</v>
          </cell>
          <cell r="E6">
            <v>3767529</v>
          </cell>
          <cell r="F6">
            <v>99096290.052500039</v>
          </cell>
          <cell r="G6" t="str">
            <v>1Directivo</v>
          </cell>
          <cell r="H6" t="str">
            <v>Coordinador Regional de Planificación</v>
          </cell>
        </row>
        <row r="7">
          <cell r="D7" t="str">
            <v>0026-20</v>
          </cell>
          <cell r="E7">
            <v>3714119</v>
          </cell>
          <cell r="F7">
            <v>97691461.347499996</v>
          </cell>
          <cell r="G7" t="str">
            <v>1Directivo</v>
          </cell>
          <cell r="H7" t="str">
            <v>Coordinador Regional de Planificación</v>
          </cell>
        </row>
        <row r="8">
          <cell r="D8" t="str">
            <v>0026-19</v>
          </cell>
          <cell r="E8">
            <v>3371711</v>
          </cell>
          <cell r="F8">
            <v>88685196.898750022</v>
          </cell>
          <cell r="G8" t="str">
            <v>1Directivo</v>
          </cell>
          <cell r="H8" t="str">
            <v>Coordinador Regional de Planificación</v>
          </cell>
        </row>
        <row r="9">
          <cell r="D9" t="str">
            <v>0160-06</v>
          </cell>
          <cell r="E9">
            <v>1879165</v>
          </cell>
          <cell r="F9">
            <v>38152175.625416674</v>
          </cell>
          <cell r="G9" t="str">
            <v>1Directivo</v>
          </cell>
          <cell r="H9" t="str">
            <v>Decano de Institución Universitaria o de Escuela Tecnológica</v>
          </cell>
        </row>
        <row r="10">
          <cell r="D10" t="str">
            <v>0160-04</v>
          </cell>
          <cell r="E10">
            <v>1750380</v>
          </cell>
          <cell r="F10">
            <v>35537488.8125</v>
          </cell>
          <cell r="G10" t="str">
            <v>1Directivo</v>
          </cell>
          <cell r="H10" t="str">
            <v>Decano de Institución Universitaria o de Escuela Tecnológica</v>
          </cell>
        </row>
        <row r="11">
          <cell r="D11" t="str">
            <v>0160-02</v>
          </cell>
          <cell r="E11">
            <v>1554144</v>
          </cell>
          <cell r="F11">
            <v>31553362.715</v>
          </cell>
          <cell r="G11" t="str">
            <v>1Directivo</v>
          </cell>
          <cell r="H11" t="str">
            <v>Decano de Institución Universitaria o de Escuela Tecnológica</v>
          </cell>
        </row>
        <row r="12">
          <cell r="D12" t="str">
            <v>0160-01</v>
          </cell>
          <cell r="E12">
            <v>1386033</v>
          </cell>
          <cell r="F12">
            <v>28140250.822083335</v>
          </cell>
          <cell r="G12" t="str">
            <v>1Directivo</v>
          </cell>
          <cell r="H12" t="str">
            <v>Decano de Institución Universitaria o de Escuela Tecnológica</v>
          </cell>
        </row>
        <row r="13">
          <cell r="D13" t="str">
            <v>0085-18</v>
          </cell>
          <cell r="E13">
            <v>3126904</v>
          </cell>
          <cell r="F13">
            <v>82246105.011250004</v>
          </cell>
          <cell r="G13" t="str">
            <v>1Directivo</v>
          </cell>
          <cell r="H13" t="str">
            <v>Decano de Universidad o de Escuela Superior</v>
          </cell>
        </row>
        <row r="14">
          <cell r="D14" t="str">
            <v>0085-17</v>
          </cell>
          <cell r="E14">
            <v>2882184</v>
          </cell>
          <cell r="F14">
            <v>75809301.451250017</v>
          </cell>
          <cell r="G14" t="str">
            <v>1Directivo</v>
          </cell>
          <cell r="H14" t="str">
            <v>Decano de Universidad o de Escuela Superior</v>
          </cell>
        </row>
        <row r="15">
          <cell r="D15" t="str">
            <v>0085-15</v>
          </cell>
          <cell r="E15">
            <v>2688771</v>
          </cell>
          <cell r="F15">
            <v>70722011.942916676</v>
          </cell>
          <cell r="G15" t="str">
            <v>1Directivo</v>
          </cell>
          <cell r="H15" t="str">
            <v>Decano de Universidad o de Escuela Superior</v>
          </cell>
        </row>
        <row r="16">
          <cell r="D16" t="str">
            <v>0085-13</v>
          </cell>
          <cell r="E16">
            <v>2494548</v>
          </cell>
          <cell r="F16">
            <v>65613417.210416675</v>
          </cell>
          <cell r="G16" t="str">
            <v>1Directivo</v>
          </cell>
          <cell r="H16" t="str">
            <v>Decano de Universidad o de Escuela Superior</v>
          </cell>
        </row>
        <row r="17">
          <cell r="D17" t="str">
            <v>0085-12</v>
          </cell>
          <cell r="E17">
            <v>2387836</v>
          </cell>
          <cell r="F17">
            <v>62806600.521250002</v>
          </cell>
          <cell r="G17" t="str">
            <v>1Directivo</v>
          </cell>
          <cell r="H17" t="str">
            <v>Decano de Universidad o de Escuela Superior</v>
          </cell>
        </row>
        <row r="18">
          <cell r="D18" t="str">
            <v>0085-10</v>
          </cell>
          <cell r="E18">
            <v>2277479</v>
          </cell>
          <cell r="F18">
            <v>59903910.372499995</v>
          </cell>
          <cell r="G18" t="str">
            <v>1Directivo</v>
          </cell>
          <cell r="H18" t="str">
            <v>Decano de Universidad o de Escuela Superior</v>
          </cell>
        </row>
        <row r="19">
          <cell r="D19" t="str">
            <v>0085-09</v>
          </cell>
          <cell r="E19">
            <v>2116347</v>
          </cell>
          <cell r="F19">
            <v>55665699.230000004</v>
          </cell>
          <cell r="G19" t="str">
            <v>1Directivo</v>
          </cell>
          <cell r="H19" t="str">
            <v>Decano de Universidad o de Escuela Superior</v>
          </cell>
        </row>
        <row r="20">
          <cell r="D20" t="str">
            <v>0085-07</v>
          </cell>
          <cell r="E20">
            <v>1992289</v>
          </cell>
          <cell r="F20">
            <v>52402635.422499999</v>
          </cell>
          <cell r="G20" t="str">
            <v>1Directivo</v>
          </cell>
          <cell r="H20" t="str">
            <v>Decano de Universidad o de Escuela Superior</v>
          </cell>
        </row>
        <row r="21">
          <cell r="D21" t="str">
            <v>0085-06</v>
          </cell>
          <cell r="E21">
            <v>1879165</v>
          </cell>
          <cell r="F21">
            <v>49427165.625416681</v>
          </cell>
          <cell r="G21" t="str">
            <v>1Directivo</v>
          </cell>
          <cell r="H21" t="str">
            <v>Decano de Universidad o de Escuela Superior</v>
          </cell>
        </row>
        <row r="22">
          <cell r="D22" t="str">
            <v>0100-23</v>
          </cell>
          <cell r="E22">
            <v>4586915</v>
          </cell>
          <cell r="F22">
            <v>93126887.037499994</v>
          </cell>
          <cell r="G22" t="str">
            <v>1Directivo</v>
          </cell>
          <cell r="H22" t="str">
            <v>Director Administrativo y/o Financiero o Técnico u Operativo</v>
          </cell>
        </row>
        <row r="23">
          <cell r="D23" t="str">
            <v>0100-22</v>
          </cell>
          <cell r="E23">
            <v>4172597</v>
          </cell>
          <cell r="F23">
            <v>84715101.422499999</v>
          </cell>
          <cell r="G23" t="str">
            <v>1Directivo</v>
          </cell>
          <cell r="H23" t="str">
            <v>Director Administrativo y/o Financiero o Técnico u Operativo</v>
          </cell>
        </row>
        <row r="24">
          <cell r="D24" t="str">
            <v>0100-21</v>
          </cell>
          <cell r="E24">
            <v>3767529</v>
          </cell>
          <cell r="F24">
            <v>76491116.052500024</v>
          </cell>
          <cell r="G24" t="str">
            <v>1Directivo</v>
          </cell>
          <cell r="H24" t="str">
            <v>Director Administrativo y/o Financiero o Técnico u Operativo</v>
          </cell>
        </row>
        <row r="25">
          <cell r="D25" t="str">
            <v>0100-20</v>
          </cell>
          <cell r="E25">
            <v>3714119</v>
          </cell>
          <cell r="F25">
            <v>75406747.347499996</v>
          </cell>
          <cell r="G25" t="str">
            <v>1Directivo</v>
          </cell>
          <cell r="H25" t="str">
            <v>Director Administrativo y/o Financiero o Técnico u Operativo</v>
          </cell>
        </row>
        <row r="26">
          <cell r="D26" t="str">
            <v>0100-19</v>
          </cell>
          <cell r="E26">
            <v>3371711</v>
          </cell>
          <cell r="F26">
            <v>68454930.898750007</v>
          </cell>
          <cell r="G26" t="str">
            <v>1Directivo</v>
          </cell>
          <cell r="H26" t="str">
            <v>Director Administrativo y/o Financiero o Técnico u Operativo</v>
          </cell>
        </row>
        <row r="27">
          <cell r="D27" t="str">
            <v>0100-18</v>
          </cell>
          <cell r="E27">
            <v>3126904</v>
          </cell>
          <cell r="F27">
            <v>63484681.011249997</v>
          </cell>
          <cell r="G27" t="str">
            <v>1Directivo</v>
          </cell>
          <cell r="H27" t="str">
            <v>Director Administrativo y/o Financiero o Técnico u Operativo</v>
          </cell>
        </row>
        <row r="28">
          <cell r="D28" t="str">
            <v>0100-17</v>
          </cell>
          <cell r="E28">
            <v>2882184</v>
          </cell>
          <cell r="F28">
            <v>58516197.451250002</v>
          </cell>
          <cell r="G28" t="str">
            <v>1Directivo</v>
          </cell>
          <cell r="H28" t="str">
            <v>Director Administrativo y/o Financiero o Técnico u Operativo</v>
          </cell>
        </row>
        <row r="29">
          <cell r="D29" t="str">
            <v>0100-16</v>
          </cell>
          <cell r="E29">
            <v>2727257</v>
          </cell>
          <cell r="F29">
            <v>55370756.720000014</v>
          </cell>
          <cell r="G29" t="str">
            <v>1Directivo</v>
          </cell>
          <cell r="H29" t="str">
            <v>Director Administrativo y/o Financiero o Técnico u Operativo</v>
          </cell>
        </row>
        <row r="30">
          <cell r="D30" t="str">
            <v>0086-19</v>
          </cell>
          <cell r="E30">
            <v>3371711</v>
          </cell>
          <cell r="F30">
            <v>88685196.898750022</v>
          </cell>
          <cell r="G30" t="str">
            <v>1Directivo</v>
          </cell>
          <cell r="H30" t="str">
            <v>Director de Academia Diplomática</v>
          </cell>
        </row>
        <row r="31">
          <cell r="D31" t="str">
            <v>0086-18</v>
          </cell>
          <cell r="E31">
            <v>3126904</v>
          </cell>
          <cell r="F31">
            <v>82246105.011250004</v>
          </cell>
          <cell r="G31" t="str">
            <v>1Directivo</v>
          </cell>
          <cell r="H31" t="str">
            <v>Director de Academia Diplomática</v>
          </cell>
        </row>
        <row r="32">
          <cell r="D32" t="str">
            <v>0010-00</v>
          </cell>
          <cell r="E32" t="e">
            <v>#N/A</v>
          </cell>
          <cell r="F32" t="e">
            <v>#VALUE!</v>
          </cell>
          <cell r="G32" t="str">
            <v>1Directivo</v>
          </cell>
          <cell r="H32" t="str">
            <v>Director de Departamento Administrativo</v>
          </cell>
        </row>
        <row r="33">
          <cell r="D33" t="str">
            <v>0095-09</v>
          </cell>
          <cell r="E33">
            <v>2116347</v>
          </cell>
          <cell r="F33">
            <v>55665699.230000004</v>
          </cell>
          <cell r="G33" t="str">
            <v>1Directivo</v>
          </cell>
          <cell r="H33" t="str">
            <v>Director de Escuela, o de Instituto, o de Centro o Jefe de Departamento de Universidad</v>
          </cell>
        </row>
        <row r="34">
          <cell r="D34" t="str">
            <v>0095-08</v>
          </cell>
          <cell r="E34">
            <v>2037979</v>
          </cell>
          <cell r="F34">
            <v>53604407.058750004</v>
          </cell>
          <cell r="G34" t="str">
            <v>1Directivo</v>
          </cell>
          <cell r="H34" t="str">
            <v>Director de Escuela, o de Instituto, o de Centro o Jefe de Departamento de Universidad</v>
          </cell>
        </row>
        <row r="35">
          <cell r="D35" t="str">
            <v>0095-07</v>
          </cell>
          <cell r="E35">
            <v>1992289</v>
          </cell>
          <cell r="F35">
            <v>52402635.422499999</v>
          </cell>
          <cell r="G35" t="str">
            <v>1Directivo</v>
          </cell>
          <cell r="H35" t="str">
            <v>Director de Escuela, o de Instituto, o de Centro o Jefe de Departamento de Universidad</v>
          </cell>
        </row>
        <row r="36">
          <cell r="D36" t="str">
            <v>0095-06</v>
          </cell>
          <cell r="E36">
            <v>1879165</v>
          </cell>
          <cell r="F36">
            <v>49427165.625416681</v>
          </cell>
          <cell r="G36" t="str">
            <v>1Directivo</v>
          </cell>
          <cell r="H36" t="str">
            <v>Director de Escuela, o de Instituto, o de Centro o Jefe de Departamento de Universidad</v>
          </cell>
        </row>
        <row r="37">
          <cell r="D37" t="str">
            <v>0095-05</v>
          </cell>
          <cell r="E37">
            <v>1796281</v>
          </cell>
          <cell r="F37">
            <v>47247090.345416673</v>
          </cell>
          <cell r="G37" t="str">
            <v>1Directivo</v>
          </cell>
          <cell r="H37" t="str">
            <v>Director de Escuela, o de Instituto, o de Centro o Jefe de Departamento de Universidad</v>
          </cell>
        </row>
        <row r="38">
          <cell r="D38" t="str">
            <v>0095-04</v>
          </cell>
          <cell r="E38">
            <v>1750380</v>
          </cell>
          <cell r="F38">
            <v>46039768.8125</v>
          </cell>
          <cell r="G38" t="str">
            <v>1Directivo</v>
          </cell>
          <cell r="H38" t="str">
            <v>Director de Escuela, o de Instituto, o de Centro o Jefe de Departamento de Universidad</v>
          </cell>
        </row>
        <row r="39">
          <cell r="D39" t="str">
            <v>0095-03</v>
          </cell>
          <cell r="E39">
            <v>1643860</v>
          </cell>
          <cell r="F39">
            <v>43238002.249999993</v>
          </cell>
          <cell r="G39" t="str">
            <v>1Directivo</v>
          </cell>
          <cell r="H39" t="str">
            <v>Director de Escuela, o de Instituto, o de Centro o Jefe de Departamento de Universidad</v>
          </cell>
        </row>
        <row r="40">
          <cell r="D40" t="str">
            <v>0095-02</v>
          </cell>
          <cell r="E40">
            <v>1554144</v>
          </cell>
          <cell r="F40">
            <v>40878226.714999996</v>
          </cell>
          <cell r="G40" t="str">
            <v>1Directivo</v>
          </cell>
          <cell r="H40" t="str">
            <v>Director de Escuela, o de Instituto, o de Centro o Jefe de Departamento de Universidad</v>
          </cell>
        </row>
        <row r="41">
          <cell r="D41" t="str">
            <v>0095-01</v>
          </cell>
          <cell r="E41">
            <v>1386033</v>
          </cell>
          <cell r="F41">
            <v>36456448.822083339</v>
          </cell>
          <cell r="G41" t="str">
            <v>1Directivo</v>
          </cell>
          <cell r="H41" t="str">
            <v>Director de Escuela, o de Instituto, o de Centro o Jefe de Departamento de Universidad</v>
          </cell>
        </row>
        <row r="42">
          <cell r="D42" t="str">
            <v>0105-19</v>
          </cell>
          <cell r="E42">
            <v>3371711</v>
          </cell>
          <cell r="F42">
            <v>68454930.898750007</v>
          </cell>
          <cell r="G42" t="str">
            <v>1Directivo</v>
          </cell>
          <cell r="H42" t="str">
            <v>Director de Superintendencia</v>
          </cell>
        </row>
        <row r="43">
          <cell r="D43" t="str">
            <v>0105-18</v>
          </cell>
          <cell r="E43">
            <v>3126904</v>
          </cell>
          <cell r="F43">
            <v>63484681.011249997</v>
          </cell>
          <cell r="G43" t="str">
            <v>1Directivo</v>
          </cell>
          <cell r="H43" t="str">
            <v>Director de Superintendencia</v>
          </cell>
        </row>
        <row r="44">
          <cell r="D44" t="str">
            <v>0105-17</v>
          </cell>
          <cell r="E44">
            <v>2882184</v>
          </cell>
          <cell r="F44">
            <v>58516197.451250002</v>
          </cell>
          <cell r="G44" t="str">
            <v>1Directivo</v>
          </cell>
          <cell r="H44" t="str">
            <v>Director de Superintendencia</v>
          </cell>
        </row>
        <row r="45">
          <cell r="D45" t="str">
            <v>0105-15</v>
          </cell>
          <cell r="E45">
            <v>2688771</v>
          </cell>
          <cell r="F45">
            <v>54589385.942916669</v>
          </cell>
          <cell r="G45" t="str">
            <v>1Directivo</v>
          </cell>
          <cell r="H45" t="str">
            <v>Director de Superintendencia</v>
          </cell>
        </row>
        <row r="46">
          <cell r="D46" t="str">
            <v>0105-13</v>
          </cell>
          <cell r="E46">
            <v>2494548</v>
          </cell>
          <cell r="F46">
            <v>50646129.210416675</v>
          </cell>
          <cell r="G46" t="str">
            <v>1Directivo</v>
          </cell>
          <cell r="H46" t="str">
            <v>Director de Superintendencia</v>
          </cell>
        </row>
        <row r="47">
          <cell r="D47" t="str">
            <v>0105-11</v>
          </cell>
          <cell r="E47">
            <v>2313908</v>
          </cell>
          <cell r="F47">
            <v>46978644.443333343</v>
          </cell>
          <cell r="G47" t="str">
            <v>1Directivo</v>
          </cell>
          <cell r="H47" t="str">
            <v>Director de Superintendencia</v>
          </cell>
        </row>
        <row r="48">
          <cell r="D48" t="str">
            <v>0180-21</v>
          </cell>
          <cell r="E48">
            <v>3767529</v>
          </cell>
          <cell r="F48">
            <v>76491116.052500024</v>
          </cell>
          <cell r="G48" t="str">
            <v>1Directivo</v>
          </cell>
          <cell r="H48" t="str">
            <v>Director de Unidad Hospitalaria</v>
          </cell>
        </row>
        <row r="49">
          <cell r="D49" t="str">
            <v>0180-20</v>
          </cell>
          <cell r="E49">
            <v>3714119</v>
          </cell>
          <cell r="F49">
            <v>75406747.347499996</v>
          </cell>
          <cell r="G49" t="str">
            <v>1Directivo</v>
          </cell>
          <cell r="H49" t="str">
            <v>Director de Unidad Hospitalaria</v>
          </cell>
        </row>
        <row r="50">
          <cell r="D50" t="str">
            <v>0180-19</v>
          </cell>
          <cell r="E50">
            <v>3371711</v>
          </cell>
          <cell r="F50">
            <v>68454930.898750007</v>
          </cell>
          <cell r="G50" t="str">
            <v>1Directivo</v>
          </cell>
          <cell r="H50" t="str">
            <v>Director de Unidad Hospitalaria</v>
          </cell>
        </row>
        <row r="51">
          <cell r="D51" t="str">
            <v>0180-18</v>
          </cell>
          <cell r="E51">
            <v>3126904</v>
          </cell>
          <cell r="F51">
            <v>63484681.011249997</v>
          </cell>
          <cell r="G51" t="str">
            <v>1Directivo</v>
          </cell>
          <cell r="H51" t="str">
            <v>Director de Unidad Hospitalaria</v>
          </cell>
        </row>
        <row r="52">
          <cell r="D52" t="str">
            <v>0156-23</v>
          </cell>
          <cell r="E52">
            <v>4586915</v>
          </cell>
          <cell r="F52">
            <v>93126887.037499994</v>
          </cell>
          <cell r="G52" t="str">
            <v>1Directivo</v>
          </cell>
          <cell r="H52" t="str">
            <v>Director del Comisionado Nacional de la Policía o Comisionado Delegado</v>
          </cell>
        </row>
        <row r="53">
          <cell r="D53" t="str">
            <v>0156-22</v>
          </cell>
          <cell r="E53">
            <v>4172597</v>
          </cell>
          <cell r="F53">
            <v>84715101.422499999</v>
          </cell>
          <cell r="G53" t="str">
            <v>1Directivo</v>
          </cell>
          <cell r="H53" t="str">
            <v>Director del Comisionado Nacional de la Policía o Comisionado Delegado</v>
          </cell>
        </row>
        <row r="54">
          <cell r="D54" t="str">
            <v>0087-19</v>
          </cell>
          <cell r="E54">
            <v>3371711</v>
          </cell>
          <cell r="F54">
            <v>88685196.898750022</v>
          </cell>
          <cell r="G54" t="str">
            <v>1Directivo</v>
          </cell>
          <cell r="H54" t="str">
            <v>Director General de Protocolo</v>
          </cell>
        </row>
        <row r="55">
          <cell r="D55" t="str">
            <v>0087-18</v>
          </cell>
          <cell r="E55">
            <v>3126904</v>
          </cell>
          <cell r="F55">
            <v>82246105.011250004</v>
          </cell>
          <cell r="G55" t="str">
            <v>1Directivo</v>
          </cell>
          <cell r="H55" t="str">
            <v>Director General de Protocolo</v>
          </cell>
        </row>
        <row r="56">
          <cell r="D56" t="str">
            <v>0042-18</v>
          </cell>
          <cell r="E56">
            <v>3126904</v>
          </cell>
          <cell r="F56">
            <v>82246105.011250004</v>
          </cell>
          <cell r="G56" t="str">
            <v>1Directivo</v>
          </cell>
          <cell r="H56" t="str">
            <v>Director Territorial</v>
          </cell>
        </row>
        <row r="57">
          <cell r="D57" t="str">
            <v>0042-17</v>
          </cell>
          <cell r="E57">
            <v>2882184</v>
          </cell>
          <cell r="F57">
            <v>75809301.451250017</v>
          </cell>
          <cell r="G57" t="str">
            <v>1Directivo</v>
          </cell>
          <cell r="H57" t="str">
            <v>Director Territorial</v>
          </cell>
        </row>
        <row r="58">
          <cell r="D58" t="str">
            <v>0042-15</v>
          </cell>
          <cell r="E58">
            <v>2688771</v>
          </cell>
          <cell r="F58">
            <v>70722011.942916676</v>
          </cell>
          <cell r="G58" t="str">
            <v>1Directivo</v>
          </cell>
          <cell r="H58" t="str">
            <v>Director Territorial</v>
          </cell>
        </row>
        <row r="59">
          <cell r="D59" t="str">
            <v>0042-14</v>
          </cell>
          <cell r="E59">
            <v>2632711</v>
          </cell>
          <cell r="F59">
            <v>69247481.006250009</v>
          </cell>
          <cell r="G59" t="str">
            <v>1Directivo</v>
          </cell>
          <cell r="H59" t="str">
            <v>Director Territorial</v>
          </cell>
        </row>
        <row r="60">
          <cell r="D60" t="str">
            <v>0042-13</v>
          </cell>
          <cell r="E60">
            <v>2494548</v>
          </cell>
          <cell r="F60">
            <v>65613417.210416675</v>
          </cell>
          <cell r="G60" t="str">
            <v>1Directivo</v>
          </cell>
          <cell r="H60" t="str">
            <v>Director Territorial</v>
          </cell>
        </row>
        <row r="61">
          <cell r="D61" t="str">
            <v>0042-12</v>
          </cell>
          <cell r="E61">
            <v>2387836</v>
          </cell>
          <cell r="F61">
            <v>62806600.521250002</v>
          </cell>
          <cell r="G61" t="str">
            <v>1Directivo</v>
          </cell>
          <cell r="H61" t="str">
            <v>Director Territorial</v>
          </cell>
        </row>
        <row r="62">
          <cell r="D62" t="str">
            <v>0042-11</v>
          </cell>
          <cell r="E62">
            <v>2313908</v>
          </cell>
          <cell r="F62">
            <v>60862092.443333343</v>
          </cell>
          <cell r="G62" t="str">
            <v>1Directivo</v>
          </cell>
          <cell r="H62" t="str">
            <v>Director Territorial</v>
          </cell>
        </row>
        <row r="63">
          <cell r="D63" t="str">
            <v>0042-10</v>
          </cell>
          <cell r="E63">
            <v>2277479</v>
          </cell>
          <cell r="F63">
            <v>59903910.372499995</v>
          </cell>
          <cell r="G63" t="str">
            <v>1Directivo</v>
          </cell>
          <cell r="H63" t="str">
            <v>Director Territorial</v>
          </cell>
        </row>
        <row r="64">
          <cell r="D64" t="str">
            <v>0090-00</v>
          </cell>
          <cell r="E64" t="e">
            <v>#N/A</v>
          </cell>
          <cell r="F64" t="e">
            <v>#VALUE!</v>
          </cell>
          <cell r="G64" t="str">
            <v>1Directivo</v>
          </cell>
          <cell r="H64" t="str">
            <v>Experto de Comisión Reguladora o de Comisión Nacional de Regalías o Interventor de Petróleos</v>
          </cell>
        </row>
        <row r="65">
          <cell r="D65" t="str">
            <v>0015-25</v>
          </cell>
          <cell r="E65">
            <v>5343919</v>
          </cell>
          <cell r="F65">
            <v>140559647.24833331</v>
          </cell>
          <cell r="G65" t="str">
            <v>1Directivo</v>
          </cell>
          <cell r="H65" t="str">
            <v>Gerente, Presidente o Director General o Nacional de Entidad Descentralizada o de Unidad Administrativa Especial.</v>
          </cell>
        </row>
        <row r="66">
          <cell r="D66" t="str">
            <v>0015-24</v>
          </cell>
          <cell r="E66">
            <v>4951937</v>
          </cell>
          <cell r="F66">
            <v>130249451.36208333</v>
          </cell>
          <cell r="G66" t="str">
            <v>1Directivo</v>
          </cell>
          <cell r="H66" t="str">
            <v>Gerente, Presidente o Director General o Nacional de Entidad Descentralizada o de Unidad Administrativa Especial.</v>
          </cell>
        </row>
        <row r="67">
          <cell r="D67" t="str">
            <v>0015-23</v>
          </cell>
          <cell r="E67">
            <v>4586915</v>
          </cell>
          <cell r="F67">
            <v>120648377.03749999</v>
          </cell>
          <cell r="G67" t="str">
            <v>1Directivo</v>
          </cell>
          <cell r="H67" t="str">
            <v>Gerente, Presidente o Director General o Nacional de Entidad Descentralizada o de Unidad Administrativa Especial.</v>
          </cell>
        </row>
        <row r="68">
          <cell r="D68" t="str">
            <v>0015-22</v>
          </cell>
          <cell r="E68">
            <v>4172597</v>
          </cell>
          <cell r="F68">
            <v>109750683.4225</v>
          </cell>
          <cell r="G68" t="str">
            <v>1Directivo</v>
          </cell>
          <cell r="H68" t="str">
            <v>Gerente, Presidente o Director General o Nacional de Entidad Descentralizada o de Unidad Administrativa Especial.</v>
          </cell>
        </row>
        <row r="69">
          <cell r="D69" t="str">
            <v>0015-21</v>
          </cell>
          <cell r="E69">
            <v>3767529</v>
          </cell>
          <cell r="F69">
            <v>99096290.052500039</v>
          </cell>
          <cell r="G69" t="str">
            <v>1Directivo</v>
          </cell>
          <cell r="H69" t="str">
            <v>Gerente, Presidente o Director General o Nacional de Entidad Descentralizada o de Unidad Administrativa Especial.</v>
          </cell>
        </row>
        <row r="70">
          <cell r="D70" t="str">
            <v>0015-20</v>
          </cell>
          <cell r="E70">
            <v>3714119</v>
          </cell>
          <cell r="F70">
            <v>97691461.347499996</v>
          </cell>
          <cell r="G70" t="str">
            <v>1Directivo</v>
          </cell>
          <cell r="H70" t="str">
            <v>Gerente, Presidente o Director General o Nacional de Entidad Descentralizada o de Unidad Administrativa Especial.</v>
          </cell>
        </row>
        <row r="71">
          <cell r="D71" t="str">
            <v>0015-19</v>
          </cell>
          <cell r="E71">
            <v>3371711</v>
          </cell>
          <cell r="F71">
            <v>88685196.898750022</v>
          </cell>
          <cell r="G71" t="str">
            <v>1Directivo</v>
          </cell>
          <cell r="H71" t="str">
            <v>Gerente, Presidente o Director General o Nacional de Entidad Descentralizada o de Unidad Administrativa Especial.</v>
          </cell>
        </row>
        <row r="72">
          <cell r="D72" t="str">
            <v>0015-18</v>
          </cell>
          <cell r="E72">
            <v>3126904</v>
          </cell>
          <cell r="F72">
            <v>82246105.011250004</v>
          </cell>
          <cell r="G72" t="str">
            <v>1Directivo</v>
          </cell>
          <cell r="H72" t="str">
            <v>Gerente, Presidente o Director General o Nacional de Entidad Descentralizada o de Unidad Administrativa Especial.</v>
          </cell>
        </row>
        <row r="73">
          <cell r="D73" t="str">
            <v>0015-17</v>
          </cell>
          <cell r="E73">
            <v>2882184</v>
          </cell>
          <cell r="F73">
            <v>75809301.451250017</v>
          </cell>
          <cell r="G73" t="str">
            <v>1Directivo</v>
          </cell>
          <cell r="H73" t="str">
            <v>Gerente, Presidente o Director General o Nacional de Entidad Descentralizada o de Unidad Administrativa Especial.</v>
          </cell>
        </row>
        <row r="74">
          <cell r="D74" t="str">
            <v>0015-16</v>
          </cell>
          <cell r="E74">
            <v>2727257</v>
          </cell>
          <cell r="F74">
            <v>71734298.720000014</v>
          </cell>
          <cell r="G74" t="str">
            <v>1Directivo</v>
          </cell>
          <cell r="H74" t="str">
            <v>Gerente, Presidente o Director General o Nacional de Entidad Descentralizada o de Unidad Administrativa Especial.</v>
          </cell>
        </row>
        <row r="75">
          <cell r="D75" t="str">
            <v>0138-19</v>
          </cell>
          <cell r="E75">
            <v>3371711</v>
          </cell>
          <cell r="F75">
            <v>68454930.898750007</v>
          </cell>
          <cell r="G75" t="str">
            <v>1Directivo</v>
          </cell>
          <cell r="H75" t="str">
            <v>Intendente</v>
          </cell>
        </row>
        <row r="76">
          <cell r="D76" t="str">
            <v>0138-18</v>
          </cell>
          <cell r="E76">
            <v>3126904</v>
          </cell>
          <cell r="F76">
            <v>63484681.011249997</v>
          </cell>
          <cell r="G76" t="str">
            <v>1Directivo</v>
          </cell>
          <cell r="H76" t="str">
            <v>Intendente</v>
          </cell>
        </row>
        <row r="77">
          <cell r="D77" t="str">
            <v>0138-17</v>
          </cell>
          <cell r="E77">
            <v>2882184</v>
          </cell>
          <cell r="F77">
            <v>58516197.451250002</v>
          </cell>
          <cell r="G77" t="str">
            <v>1Directivo</v>
          </cell>
          <cell r="H77" t="str">
            <v>Intendente</v>
          </cell>
        </row>
        <row r="78">
          <cell r="D78" t="str">
            <v>0138-15</v>
          </cell>
          <cell r="E78">
            <v>2688771</v>
          </cell>
          <cell r="F78">
            <v>54589385.942916669</v>
          </cell>
          <cell r="G78" t="str">
            <v>1Directivo</v>
          </cell>
          <cell r="H78" t="str">
            <v>Intendente</v>
          </cell>
        </row>
        <row r="79">
          <cell r="D79" t="str">
            <v>0138-13</v>
          </cell>
          <cell r="E79">
            <v>2494548</v>
          </cell>
          <cell r="F79">
            <v>50646129.210416675</v>
          </cell>
          <cell r="G79" t="str">
            <v>1Directivo</v>
          </cell>
          <cell r="H79" t="str">
            <v>Intendente</v>
          </cell>
        </row>
        <row r="80">
          <cell r="D80" t="str">
            <v>0137-20</v>
          </cell>
          <cell r="E80">
            <v>3714119</v>
          </cell>
          <cell r="F80">
            <v>75406747.347499996</v>
          </cell>
          <cell r="G80" t="str">
            <v>1Directivo</v>
          </cell>
          <cell r="H80" t="str">
            <v>Jefe de Oficina</v>
          </cell>
        </row>
        <row r="81">
          <cell r="D81" t="str">
            <v>0137-19</v>
          </cell>
          <cell r="E81">
            <v>3371711</v>
          </cell>
          <cell r="F81">
            <v>68454930.898750007</v>
          </cell>
          <cell r="G81" t="str">
            <v>1Directivo</v>
          </cell>
          <cell r="H81" t="str">
            <v>Jefe de Oficina</v>
          </cell>
        </row>
        <row r="82">
          <cell r="D82" t="str">
            <v>0137-18</v>
          </cell>
          <cell r="E82">
            <v>3126904</v>
          </cell>
          <cell r="F82">
            <v>63484681.011249997</v>
          </cell>
          <cell r="G82" t="str">
            <v>1Directivo</v>
          </cell>
          <cell r="H82" t="str">
            <v>Jefe de Oficina</v>
          </cell>
        </row>
        <row r="83">
          <cell r="D83" t="str">
            <v>0137-17</v>
          </cell>
          <cell r="E83">
            <v>2882184</v>
          </cell>
          <cell r="F83">
            <v>58516197.451250002</v>
          </cell>
          <cell r="G83" t="str">
            <v>1Directivo</v>
          </cell>
          <cell r="H83" t="str">
            <v>Jefe de Oficina</v>
          </cell>
        </row>
        <row r="84">
          <cell r="D84" t="str">
            <v>0137-16</v>
          </cell>
          <cell r="E84">
            <v>2727257</v>
          </cell>
          <cell r="F84">
            <v>55370756.720000014</v>
          </cell>
          <cell r="G84" t="str">
            <v>1Directivo</v>
          </cell>
          <cell r="H84" t="str">
            <v>Jefe de Oficina</v>
          </cell>
        </row>
        <row r="85">
          <cell r="D85" t="str">
            <v>0137-15</v>
          </cell>
          <cell r="E85">
            <v>2688771</v>
          </cell>
          <cell r="F85">
            <v>54589385.942916669</v>
          </cell>
          <cell r="G85" t="str">
            <v>1Directivo</v>
          </cell>
          <cell r="H85" t="str">
            <v>Jefe de Oficina</v>
          </cell>
        </row>
        <row r="86">
          <cell r="D86" t="str">
            <v>0137-14</v>
          </cell>
          <cell r="E86">
            <v>2632711</v>
          </cell>
          <cell r="F86">
            <v>53451215.006250009</v>
          </cell>
          <cell r="G86" t="str">
            <v>1Directivo</v>
          </cell>
          <cell r="H86" t="str">
            <v>Jefe de Oficina</v>
          </cell>
        </row>
        <row r="87">
          <cell r="D87" t="str">
            <v>0137-13</v>
          </cell>
          <cell r="E87">
            <v>2494548</v>
          </cell>
          <cell r="F87">
            <v>50646129.210416675</v>
          </cell>
          <cell r="G87" t="str">
            <v>1Directivo</v>
          </cell>
          <cell r="H87" t="str">
            <v>Jefe de Oficina</v>
          </cell>
        </row>
        <row r="88">
          <cell r="D88" t="str">
            <v>0137-12</v>
          </cell>
          <cell r="E88">
            <v>2387836</v>
          </cell>
          <cell r="F88">
            <v>48479584.521250002</v>
          </cell>
          <cell r="G88" t="str">
            <v>1Directivo</v>
          </cell>
          <cell r="H88" t="str">
            <v>Jefe de Oficina</v>
          </cell>
        </row>
        <row r="89">
          <cell r="D89" t="str">
            <v>0137-11</v>
          </cell>
          <cell r="E89">
            <v>2313908</v>
          </cell>
          <cell r="F89">
            <v>46978644.443333343</v>
          </cell>
          <cell r="G89" t="str">
            <v>1Directivo</v>
          </cell>
          <cell r="H89" t="str">
            <v>Jefe de Oficina</v>
          </cell>
        </row>
        <row r="90">
          <cell r="D90" t="str">
            <v>0028-23</v>
          </cell>
          <cell r="E90">
            <v>4586915</v>
          </cell>
          <cell r="F90">
            <v>120648377.03749999</v>
          </cell>
          <cell r="G90" t="str">
            <v>1Directivo</v>
          </cell>
          <cell r="H90" t="str">
            <v>Jefe de Unidad Especial</v>
          </cell>
        </row>
        <row r="91">
          <cell r="D91" t="str">
            <v>0028-22</v>
          </cell>
          <cell r="E91">
            <v>4172597</v>
          </cell>
          <cell r="F91">
            <v>109750683.4225</v>
          </cell>
          <cell r="G91" t="str">
            <v>1Directivo</v>
          </cell>
          <cell r="H91" t="str">
            <v>Jefe de Unidad Especial</v>
          </cell>
        </row>
        <row r="92">
          <cell r="D92" t="str">
            <v>0005-00</v>
          </cell>
          <cell r="E92" t="e">
            <v>#N/A</v>
          </cell>
          <cell r="F92" t="e">
            <v>#VALUE!</v>
          </cell>
          <cell r="G92" t="str">
            <v>1Directivo</v>
          </cell>
          <cell r="H92" t="str">
            <v>Ministro</v>
          </cell>
        </row>
        <row r="93">
          <cell r="D93" t="str">
            <v>0074-19</v>
          </cell>
          <cell r="E93">
            <v>3371711</v>
          </cell>
          <cell r="F93">
            <v>88685196.898750022</v>
          </cell>
          <cell r="G93" t="str">
            <v>1Directivo</v>
          </cell>
          <cell r="H93" t="str">
            <v>Ministro Plenipotenciario</v>
          </cell>
        </row>
        <row r="94">
          <cell r="D94" t="str">
            <v>0074-18</v>
          </cell>
          <cell r="E94">
            <v>3126904</v>
          </cell>
          <cell r="F94">
            <v>82246105.011250004</v>
          </cell>
          <cell r="G94" t="str">
            <v>1Directivo</v>
          </cell>
          <cell r="H94" t="str">
            <v>Ministro Plenipotenciario</v>
          </cell>
        </row>
        <row r="95">
          <cell r="D95" t="str">
            <v>0088-00</v>
          </cell>
          <cell r="E95" t="e">
            <v>#N/A</v>
          </cell>
          <cell r="F95" t="e">
            <v>#VALUE!</v>
          </cell>
          <cell r="G95" t="str">
            <v>1Directivo</v>
          </cell>
          <cell r="H95" t="str">
            <v>Negociador Internacional</v>
          </cell>
        </row>
        <row r="96">
          <cell r="D96" t="str">
            <v>0052-13</v>
          </cell>
          <cell r="E96">
            <v>2494548</v>
          </cell>
          <cell r="F96">
            <v>65613417.210416675</v>
          </cell>
          <cell r="G96" t="str">
            <v>1Directivo</v>
          </cell>
          <cell r="H96" t="str">
            <v>Rector de Institución Universitaria o de Escuela Tecnológica</v>
          </cell>
        </row>
        <row r="97">
          <cell r="D97" t="str">
            <v>0052-11</v>
          </cell>
          <cell r="E97">
            <v>2313908</v>
          </cell>
          <cell r="F97">
            <v>60862092.443333343</v>
          </cell>
          <cell r="G97" t="str">
            <v>1Directivo</v>
          </cell>
          <cell r="H97" t="str">
            <v>Rector de Institución Universitaria o de Escuela Tecnológica</v>
          </cell>
        </row>
        <row r="98">
          <cell r="D98" t="str">
            <v>0052-09</v>
          </cell>
          <cell r="E98">
            <v>2116347</v>
          </cell>
          <cell r="F98">
            <v>55665699.230000004</v>
          </cell>
          <cell r="G98" t="str">
            <v>1Directivo</v>
          </cell>
          <cell r="H98" t="str">
            <v>Rector de Institución Universitaria o de Escuela Tecnológica</v>
          </cell>
        </row>
        <row r="99">
          <cell r="D99" t="str">
            <v>0052-07</v>
          </cell>
          <cell r="E99">
            <v>1992289</v>
          </cell>
          <cell r="F99">
            <v>52402635.422499999</v>
          </cell>
          <cell r="G99" t="str">
            <v>1Directivo</v>
          </cell>
          <cell r="H99" t="str">
            <v>Rector de Institución Universitaria o de Escuela Tecnológica</v>
          </cell>
        </row>
        <row r="100">
          <cell r="D100" t="str">
            <v>0052-05</v>
          </cell>
          <cell r="E100">
            <v>1796281</v>
          </cell>
          <cell r="F100">
            <v>47247090.345416673</v>
          </cell>
          <cell r="G100" t="str">
            <v>1Directivo</v>
          </cell>
          <cell r="H100" t="str">
            <v>Rector de Institución Universitaria o de Escuela Tecnológica</v>
          </cell>
        </row>
        <row r="101">
          <cell r="D101" t="str">
            <v>0045-22</v>
          </cell>
          <cell r="E101">
            <v>4172597</v>
          </cell>
          <cell r="F101">
            <v>109750683.4225</v>
          </cell>
          <cell r="G101" t="str">
            <v>1Directivo</v>
          </cell>
          <cell r="H101" t="str">
            <v>Rector de Universidad</v>
          </cell>
        </row>
        <row r="102">
          <cell r="D102" t="str">
            <v>0045-21</v>
          </cell>
          <cell r="E102">
            <v>3767529</v>
          </cell>
          <cell r="F102">
            <v>99096290.052500039</v>
          </cell>
          <cell r="G102" t="str">
            <v>1Directivo</v>
          </cell>
          <cell r="H102" t="str">
            <v>Rector de Universidad</v>
          </cell>
        </row>
        <row r="103">
          <cell r="D103" t="str">
            <v>0045-20</v>
          </cell>
          <cell r="E103">
            <v>3714119</v>
          </cell>
          <cell r="F103">
            <v>97691461.347499996</v>
          </cell>
          <cell r="G103" t="str">
            <v>1Directivo</v>
          </cell>
          <cell r="H103" t="str">
            <v>Rector de Universidad</v>
          </cell>
        </row>
        <row r="104">
          <cell r="D104" t="str">
            <v>0045-19</v>
          </cell>
          <cell r="E104">
            <v>3371711</v>
          </cell>
          <cell r="F104">
            <v>88685196.898750022</v>
          </cell>
          <cell r="G104" t="str">
            <v>1Directivo</v>
          </cell>
          <cell r="H104" t="str">
            <v>Rector de Universidad</v>
          </cell>
        </row>
        <row r="105">
          <cell r="D105" t="str">
            <v>0045-18</v>
          </cell>
          <cell r="E105">
            <v>3126904</v>
          </cell>
          <cell r="F105">
            <v>82246105.011250004</v>
          </cell>
          <cell r="G105" t="str">
            <v>1Directivo</v>
          </cell>
          <cell r="H105" t="str">
            <v>Rector de Universidad</v>
          </cell>
        </row>
        <row r="106">
          <cell r="D106" t="str">
            <v>0045-17</v>
          </cell>
          <cell r="E106">
            <v>2882184</v>
          </cell>
          <cell r="F106">
            <v>75809301.451250017</v>
          </cell>
          <cell r="G106" t="str">
            <v>1Directivo</v>
          </cell>
          <cell r="H106" t="str">
            <v>Rector de Universidad</v>
          </cell>
        </row>
        <row r="107">
          <cell r="D107" t="str">
            <v>0045-16</v>
          </cell>
          <cell r="E107">
            <v>2727257</v>
          </cell>
          <cell r="F107">
            <v>71734298.720000014</v>
          </cell>
          <cell r="G107" t="str">
            <v>1Directivo</v>
          </cell>
          <cell r="H107" t="str">
            <v>Rector de Universidad</v>
          </cell>
        </row>
        <row r="108">
          <cell r="D108" t="str">
            <v>0185-06</v>
          </cell>
          <cell r="E108">
            <v>1879165</v>
          </cell>
          <cell r="F108">
            <v>38152175.625416674</v>
          </cell>
          <cell r="G108" t="str">
            <v>1Directivo</v>
          </cell>
          <cell r="H108" t="str">
            <v>Secretario General de Institución Universitaria o de Escuela Tecnológica</v>
          </cell>
        </row>
        <row r="109">
          <cell r="D109" t="str">
            <v>0185-04</v>
          </cell>
          <cell r="E109">
            <v>1750380</v>
          </cell>
          <cell r="F109">
            <v>35537488.8125</v>
          </cell>
          <cell r="G109" t="str">
            <v>1Directivo</v>
          </cell>
          <cell r="H109" t="str">
            <v>Secretario General de Institución Universitaria o de Escuela Tecnológica</v>
          </cell>
        </row>
        <row r="110">
          <cell r="D110" t="str">
            <v>0185-02</v>
          </cell>
          <cell r="E110">
            <v>1554144</v>
          </cell>
          <cell r="F110">
            <v>31553362.715</v>
          </cell>
          <cell r="G110" t="str">
            <v>1Directivo</v>
          </cell>
          <cell r="H110" t="str">
            <v>Secretario General de Institución Universitaria o de Escuela Tecnológica</v>
          </cell>
        </row>
        <row r="111">
          <cell r="D111" t="str">
            <v>0185-01</v>
          </cell>
          <cell r="E111">
            <v>1386033</v>
          </cell>
          <cell r="F111">
            <v>28140250.822083335</v>
          </cell>
          <cell r="G111" t="str">
            <v>1Directivo</v>
          </cell>
          <cell r="H111" t="str">
            <v>Secretario General de Institución Universitaria o de Escuela Tecnológica</v>
          </cell>
        </row>
        <row r="112">
          <cell r="D112" t="str">
            <v>0035-23</v>
          </cell>
          <cell r="E112">
            <v>4586915</v>
          </cell>
          <cell r="F112">
            <v>120648377.03749999</v>
          </cell>
          <cell r="G112" t="str">
            <v>1Directivo</v>
          </cell>
          <cell r="H112" t="str">
            <v>Secretario General de Ministerio o de Departamento Administrativo</v>
          </cell>
        </row>
        <row r="113">
          <cell r="D113" t="str">
            <v>0035-22</v>
          </cell>
          <cell r="E113">
            <v>4172597</v>
          </cell>
          <cell r="F113">
            <v>109750683.4225</v>
          </cell>
          <cell r="G113" t="str">
            <v>1Directivo</v>
          </cell>
          <cell r="H113" t="str">
            <v>Secretario General de Ministerio o de Departamento Administrativo</v>
          </cell>
        </row>
        <row r="114">
          <cell r="D114" t="str">
            <v>0035-21</v>
          </cell>
          <cell r="E114">
            <v>3767529</v>
          </cell>
          <cell r="F114">
            <v>99096290.052500039</v>
          </cell>
          <cell r="G114" t="str">
            <v>1Directivo</v>
          </cell>
          <cell r="H114" t="str">
            <v>Secretario General de Ministerio o de Departamento Administrativo</v>
          </cell>
        </row>
        <row r="115">
          <cell r="D115" t="str">
            <v>0035-20</v>
          </cell>
          <cell r="E115">
            <v>3714119</v>
          </cell>
          <cell r="F115">
            <v>97691461.347499996</v>
          </cell>
          <cell r="G115" t="str">
            <v>1Directivo</v>
          </cell>
          <cell r="H115" t="str">
            <v>Secretario General de Ministerio o de Departamento Administrativo</v>
          </cell>
        </row>
        <row r="116">
          <cell r="D116" t="str">
            <v>0035-19</v>
          </cell>
          <cell r="E116">
            <v>3371711</v>
          </cell>
          <cell r="F116">
            <v>88685196.898750022</v>
          </cell>
          <cell r="G116" t="str">
            <v>1Directivo</v>
          </cell>
          <cell r="H116" t="str">
            <v>Secretario General de Ministerio o de Departamento Administrativo</v>
          </cell>
        </row>
        <row r="117">
          <cell r="D117" t="str">
            <v>0037-23</v>
          </cell>
          <cell r="E117">
            <v>4586915</v>
          </cell>
          <cell r="F117">
            <v>120648377.03749999</v>
          </cell>
          <cell r="G117" t="str">
            <v>1Directivo</v>
          </cell>
          <cell r="H117" t="str">
            <v>Secretario General de Unidad Administrativa Especial, o de Superintendencia o de Entidad Descentralizada</v>
          </cell>
        </row>
        <row r="118">
          <cell r="D118" t="str">
            <v>0037-22</v>
          </cell>
          <cell r="E118">
            <v>4172597</v>
          </cell>
          <cell r="F118">
            <v>109750683.4225</v>
          </cell>
          <cell r="G118" t="str">
            <v>1Directivo</v>
          </cell>
          <cell r="H118" t="str">
            <v>Secretario General de Unidad Administrativa Especial, o de Superintendencia o de Entidad Descentralizada</v>
          </cell>
        </row>
        <row r="119">
          <cell r="D119" t="str">
            <v>0037-21</v>
          </cell>
          <cell r="E119">
            <v>3767529</v>
          </cell>
          <cell r="F119">
            <v>99096290.052500039</v>
          </cell>
          <cell r="G119" t="str">
            <v>1Directivo</v>
          </cell>
          <cell r="H119" t="str">
            <v>Secretario General de Unidad Administrativa Especial, o de Superintendencia o de Entidad Descentralizada</v>
          </cell>
        </row>
        <row r="120">
          <cell r="D120" t="str">
            <v>0037-20</v>
          </cell>
          <cell r="E120">
            <v>3714119</v>
          </cell>
          <cell r="F120">
            <v>97691461.347499996</v>
          </cell>
          <cell r="G120" t="str">
            <v>1Directivo</v>
          </cell>
          <cell r="H120" t="str">
            <v>Secretario General de Unidad Administrativa Especial, o de Superintendencia o de Entidad Descentralizada</v>
          </cell>
        </row>
        <row r="121">
          <cell r="D121" t="str">
            <v>0037-19</v>
          </cell>
          <cell r="E121">
            <v>3371711</v>
          </cell>
          <cell r="F121">
            <v>88685196.898750022</v>
          </cell>
          <cell r="G121" t="str">
            <v>1Directivo</v>
          </cell>
          <cell r="H121" t="str">
            <v>Secretario General de Unidad Administrativa Especial, o de Superintendencia o de Entidad Descentralizada</v>
          </cell>
        </row>
        <row r="122">
          <cell r="D122" t="str">
            <v>0037-18</v>
          </cell>
          <cell r="E122">
            <v>3126904</v>
          </cell>
          <cell r="F122">
            <v>82246105.011250004</v>
          </cell>
          <cell r="G122" t="str">
            <v>1Directivo</v>
          </cell>
          <cell r="H122" t="str">
            <v>Secretario General de Unidad Administrativa Especial, o de Superintendencia o de Entidad Descentralizada</v>
          </cell>
        </row>
        <row r="123">
          <cell r="D123" t="str">
            <v>0037-17</v>
          </cell>
          <cell r="E123">
            <v>2882184</v>
          </cell>
          <cell r="F123">
            <v>75809301.451250017</v>
          </cell>
          <cell r="G123" t="str">
            <v>1Directivo</v>
          </cell>
          <cell r="H123" t="str">
            <v>Secretario General de Unidad Administrativa Especial, o de Superintendencia o de Entidad Descentralizada</v>
          </cell>
        </row>
        <row r="124">
          <cell r="D124" t="str">
            <v>0037-16</v>
          </cell>
          <cell r="E124">
            <v>2727257</v>
          </cell>
          <cell r="F124">
            <v>71734298.720000014</v>
          </cell>
          <cell r="G124" t="str">
            <v>1Directivo</v>
          </cell>
          <cell r="H124" t="str">
            <v>Secretario General de Unidad Administrativa Especial, o de Superintendencia o de Entidad Descentralizada</v>
          </cell>
        </row>
        <row r="125">
          <cell r="D125" t="str">
            <v>0037-15</v>
          </cell>
          <cell r="E125">
            <v>2688771</v>
          </cell>
          <cell r="F125">
            <v>70722011.942916676</v>
          </cell>
          <cell r="G125" t="str">
            <v>1Directivo</v>
          </cell>
          <cell r="H125" t="str">
            <v>Secretario General de Unidad Administrativa Especial, o de Superintendencia o de Entidad Descentralizada</v>
          </cell>
        </row>
        <row r="126">
          <cell r="D126" t="str">
            <v>0037-14</v>
          </cell>
          <cell r="E126">
            <v>2632711</v>
          </cell>
          <cell r="F126">
            <v>69247481.006250009</v>
          </cell>
          <cell r="G126" t="str">
            <v>1Directivo</v>
          </cell>
          <cell r="H126" t="str">
            <v>Secretario General de Unidad Administrativa Especial, o de Superintendencia o de Entidad Descentralizada</v>
          </cell>
        </row>
        <row r="127">
          <cell r="D127" t="str">
            <v>0038-23</v>
          </cell>
          <cell r="E127">
            <v>4586915</v>
          </cell>
          <cell r="F127">
            <v>120648377.03749999</v>
          </cell>
          <cell r="G127" t="str">
            <v>1Directivo</v>
          </cell>
          <cell r="H127" t="str">
            <v>Secretario General del Comisionado Nacional de la Policía</v>
          </cell>
        </row>
        <row r="128">
          <cell r="D128" t="str">
            <v>0038-22</v>
          </cell>
          <cell r="E128">
            <v>4172597</v>
          </cell>
          <cell r="F128">
            <v>109750683.4225</v>
          </cell>
          <cell r="G128" t="str">
            <v>1Directivo</v>
          </cell>
          <cell r="H128" t="str">
            <v>Secretario General del Comisionado Nacional de la Policía</v>
          </cell>
        </row>
        <row r="129">
          <cell r="D129" t="str">
            <v>0008-22</v>
          </cell>
          <cell r="E129">
            <v>4172597</v>
          </cell>
          <cell r="F129">
            <v>109750683.4225</v>
          </cell>
          <cell r="G129" t="str">
            <v>1Directivo</v>
          </cell>
          <cell r="H129" t="str">
            <v>Subcontador General de la Nación</v>
          </cell>
        </row>
        <row r="130">
          <cell r="D130" t="str">
            <v>0008-21</v>
          </cell>
          <cell r="E130">
            <v>3767529</v>
          </cell>
          <cell r="F130">
            <v>99096290.052500039</v>
          </cell>
          <cell r="G130" t="str">
            <v>1Directivo</v>
          </cell>
          <cell r="H130" t="str">
            <v>Subcontador General de la Nación</v>
          </cell>
        </row>
        <row r="131">
          <cell r="D131" t="str">
            <v>0150-21</v>
          </cell>
          <cell r="E131">
            <v>3767529</v>
          </cell>
          <cell r="F131">
            <v>76491116.052500024</v>
          </cell>
          <cell r="G131" t="str">
            <v>1Directivo</v>
          </cell>
          <cell r="H131" t="str">
            <v>Subdirector Administrativo y/o Financiero o Técnico u Operativo</v>
          </cell>
        </row>
        <row r="132">
          <cell r="D132" t="str">
            <v>0150-20</v>
          </cell>
          <cell r="E132">
            <v>3714119</v>
          </cell>
          <cell r="F132">
            <v>75406747.347499996</v>
          </cell>
          <cell r="G132" t="str">
            <v>1Directivo</v>
          </cell>
          <cell r="H132" t="str">
            <v>Subdirector Administrativo y/o Financiero o Técnico u Operativo</v>
          </cell>
        </row>
        <row r="133">
          <cell r="D133" t="str">
            <v>0150-19</v>
          </cell>
          <cell r="E133">
            <v>3371711</v>
          </cell>
          <cell r="F133">
            <v>68454930.898750007</v>
          </cell>
          <cell r="G133" t="str">
            <v>1Directivo</v>
          </cell>
          <cell r="H133" t="str">
            <v>Subdirector Administrativo y/o Financiero o Técnico u Operativo</v>
          </cell>
        </row>
        <row r="134">
          <cell r="D134" t="str">
            <v>0150-18</v>
          </cell>
          <cell r="E134">
            <v>3126904</v>
          </cell>
          <cell r="F134">
            <v>63484681.011249997</v>
          </cell>
          <cell r="G134" t="str">
            <v>1Directivo</v>
          </cell>
          <cell r="H134" t="str">
            <v>Subdirector Administrativo y/o Financiero o Técnico u Operativo</v>
          </cell>
        </row>
        <row r="135">
          <cell r="D135" t="str">
            <v>0150-17</v>
          </cell>
          <cell r="E135">
            <v>2882184</v>
          </cell>
          <cell r="F135">
            <v>58516197.451250002</v>
          </cell>
          <cell r="G135" t="str">
            <v>1Directivo</v>
          </cell>
          <cell r="H135" t="str">
            <v>Subdirector Administrativo y/o Financiero o Técnico u Operativo</v>
          </cell>
        </row>
        <row r="136">
          <cell r="D136" t="str">
            <v>0150-16</v>
          </cell>
          <cell r="E136">
            <v>2727257</v>
          </cell>
          <cell r="F136">
            <v>55370756.720000014</v>
          </cell>
          <cell r="G136" t="str">
            <v>1Directivo</v>
          </cell>
          <cell r="H136" t="str">
            <v>Subdirector Administrativo y/o Financiero o Técnico u Operativo</v>
          </cell>
        </row>
        <row r="137">
          <cell r="D137" t="str">
            <v>0150-14</v>
          </cell>
          <cell r="E137">
            <v>2632711</v>
          </cell>
          <cell r="F137">
            <v>53451215.006250009</v>
          </cell>
          <cell r="G137" t="str">
            <v>1Directivo</v>
          </cell>
          <cell r="H137" t="str">
            <v>Subdirector Administrativo y/o Financiero o Técnico u Operativo</v>
          </cell>
        </row>
        <row r="138">
          <cell r="D138" t="str">
            <v>0150-13</v>
          </cell>
          <cell r="E138">
            <v>2494548</v>
          </cell>
          <cell r="F138">
            <v>50646129.210416675</v>
          </cell>
          <cell r="G138" t="str">
            <v>1Directivo</v>
          </cell>
          <cell r="H138" t="str">
            <v>Subdirector Administrativo y/o Financiero o Técnico u Operativo</v>
          </cell>
        </row>
        <row r="139">
          <cell r="D139" t="str">
            <v>0150-12</v>
          </cell>
          <cell r="E139">
            <v>2387836</v>
          </cell>
          <cell r="F139">
            <v>48479584.521250002</v>
          </cell>
          <cell r="G139" t="str">
            <v>1Directivo</v>
          </cell>
          <cell r="H139" t="str">
            <v>Subdirector Administrativo y/o Financiero o Técnico u Operativo</v>
          </cell>
        </row>
        <row r="140">
          <cell r="D140" t="str">
            <v>0150-11</v>
          </cell>
          <cell r="E140">
            <v>2313908</v>
          </cell>
          <cell r="F140">
            <v>46978644.443333343</v>
          </cell>
          <cell r="G140" t="str">
            <v>1Directivo</v>
          </cell>
          <cell r="H140" t="str">
            <v>Subdirector Administrativo y/o Financiero o Técnico u Operativo</v>
          </cell>
        </row>
        <row r="141">
          <cell r="D141" t="str">
            <v>0025-00</v>
          </cell>
          <cell r="E141" t="e">
            <v>#N/A</v>
          </cell>
          <cell r="F141" t="e">
            <v>#VALUE!</v>
          </cell>
          <cell r="G141" t="str">
            <v>1Directivo</v>
          </cell>
          <cell r="H141" t="str">
            <v>Subdirector de Departamento Administrativo</v>
          </cell>
        </row>
        <row r="142">
          <cell r="D142" t="str">
            <v>0040-23</v>
          </cell>
          <cell r="E142">
            <v>4586915</v>
          </cell>
          <cell r="F142">
            <v>120648377.03749999</v>
          </cell>
          <cell r="G142" t="str">
            <v>1Directivo</v>
          </cell>
          <cell r="H142" t="str">
            <v>Subgerente, Vicepresidente o Subdirector General o Nacional de Entidad Descentralizada o de Unidad Administrativa Especial</v>
          </cell>
        </row>
        <row r="143">
          <cell r="D143" t="str">
            <v>0040-22</v>
          </cell>
          <cell r="E143">
            <v>4172597</v>
          </cell>
          <cell r="F143">
            <v>109750683.4225</v>
          </cell>
          <cell r="G143" t="str">
            <v>1Directivo</v>
          </cell>
          <cell r="H143" t="str">
            <v>Subgerente, Vicepresidente o Subdirector General o Nacional de Entidad Descentralizada o de Unidad Administrativa Especial</v>
          </cell>
        </row>
        <row r="144">
          <cell r="D144" t="str">
            <v>0040-21</v>
          </cell>
          <cell r="E144">
            <v>3767529</v>
          </cell>
          <cell r="F144">
            <v>99096290.052500039</v>
          </cell>
          <cell r="G144" t="str">
            <v>1Directivo</v>
          </cell>
          <cell r="H144" t="str">
            <v>Subgerente, Vicepresidente o Subdirector General o Nacional de Entidad Descentralizada o de Unidad Administrativa Especial</v>
          </cell>
        </row>
        <row r="145">
          <cell r="D145" t="str">
            <v>0040-20</v>
          </cell>
          <cell r="E145">
            <v>3714119</v>
          </cell>
          <cell r="F145">
            <v>97691461.347499996</v>
          </cell>
          <cell r="G145" t="str">
            <v>1Directivo</v>
          </cell>
          <cell r="H145" t="str">
            <v>Subgerente, Vicepresidente o Subdirector General o Nacional de Entidad Descentralizada o de Unidad Administrativa Especial</v>
          </cell>
        </row>
        <row r="146">
          <cell r="D146" t="str">
            <v>0040-19</v>
          </cell>
          <cell r="E146">
            <v>3371711</v>
          </cell>
          <cell r="F146">
            <v>88685196.898750022</v>
          </cell>
          <cell r="G146" t="str">
            <v>1Directivo</v>
          </cell>
          <cell r="H146" t="str">
            <v>Subgerente, Vicepresidente o Subdirector General o Nacional de Entidad Descentralizada o de Unidad Administrativa Especial</v>
          </cell>
        </row>
        <row r="147">
          <cell r="D147" t="str">
            <v>0040-18</v>
          </cell>
          <cell r="E147">
            <v>3126904</v>
          </cell>
          <cell r="F147">
            <v>82246105.011250004</v>
          </cell>
          <cell r="G147" t="str">
            <v>1Directivo</v>
          </cell>
          <cell r="H147" t="str">
            <v>Subgerente, Vicepresidente o Subdirector General o Nacional de Entidad Descentralizada o de Unidad Administrativa Especial</v>
          </cell>
        </row>
        <row r="148">
          <cell r="D148" t="str">
            <v>0040-17</v>
          </cell>
          <cell r="E148">
            <v>2882184</v>
          </cell>
          <cell r="F148">
            <v>75809301.451250017</v>
          </cell>
          <cell r="G148" t="str">
            <v>1Directivo</v>
          </cell>
          <cell r="H148" t="str">
            <v>Subgerente, Vicepresidente o Subdirector General o Nacional de Entidad Descentralizada o de Unidad Administrativa Especial</v>
          </cell>
        </row>
        <row r="149">
          <cell r="D149" t="str">
            <v>0040-16</v>
          </cell>
          <cell r="E149">
            <v>2727257</v>
          </cell>
          <cell r="F149">
            <v>71734298.720000014</v>
          </cell>
          <cell r="G149" t="str">
            <v>1Directivo</v>
          </cell>
          <cell r="H149" t="str">
            <v>Subgerente, Vicepresidente o Subdirector General o Nacional de Entidad Descentralizada o de Unidad Administrativa Especial</v>
          </cell>
        </row>
        <row r="150">
          <cell r="D150" t="str">
            <v>0040-15</v>
          </cell>
          <cell r="E150">
            <v>2688771</v>
          </cell>
          <cell r="F150">
            <v>70722011.942916676</v>
          </cell>
          <cell r="G150" t="str">
            <v>1Directivo</v>
          </cell>
          <cell r="H150" t="str">
            <v>Subgerente, Vicepresidente o Subdirector General o Nacional de Entidad Descentralizada o de Unidad Administrativa Especial</v>
          </cell>
        </row>
        <row r="151">
          <cell r="D151" t="str">
            <v>0040-14</v>
          </cell>
          <cell r="E151">
            <v>2632711</v>
          </cell>
          <cell r="F151">
            <v>69247481.006250009</v>
          </cell>
          <cell r="G151" t="str">
            <v>1Directivo</v>
          </cell>
          <cell r="H151" t="str">
            <v>Subgerente, Vicepresidente o Subdirector General o Nacional de Entidad Descentralizada o de Unidad Administrativa Especial</v>
          </cell>
        </row>
        <row r="152">
          <cell r="D152" t="str">
            <v>0044-19</v>
          </cell>
          <cell r="E152">
            <v>3371711</v>
          </cell>
          <cell r="F152">
            <v>88685196.898750022</v>
          </cell>
          <cell r="G152" t="str">
            <v>1Directivo</v>
          </cell>
          <cell r="H152" t="str">
            <v>Subsecretario de Relaciones Exteriores</v>
          </cell>
        </row>
        <row r="153">
          <cell r="D153" t="str">
            <v>0044-18</v>
          </cell>
          <cell r="E153">
            <v>3126904</v>
          </cell>
          <cell r="F153">
            <v>82246105.011250004</v>
          </cell>
          <cell r="G153" t="str">
            <v>1Directivo</v>
          </cell>
          <cell r="H153" t="str">
            <v>Subsecretario de Relaciones Exteriores</v>
          </cell>
        </row>
        <row r="154">
          <cell r="D154" t="str">
            <v>0030-25</v>
          </cell>
          <cell r="E154">
            <v>5343919</v>
          </cell>
          <cell r="F154">
            <v>140559647.24833331</v>
          </cell>
          <cell r="G154" t="str">
            <v>1Directivo</v>
          </cell>
          <cell r="H154" t="str">
            <v>Superintendente</v>
          </cell>
        </row>
        <row r="155">
          <cell r="D155" t="str">
            <v>0030-24</v>
          </cell>
          <cell r="E155">
            <v>4951937</v>
          </cell>
          <cell r="F155">
            <v>130249451.36208333</v>
          </cell>
          <cell r="G155" t="str">
            <v>1Directivo</v>
          </cell>
          <cell r="H155" t="str">
            <v>Superintendente</v>
          </cell>
        </row>
        <row r="156">
          <cell r="D156" t="str">
            <v>0030-23</v>
          </cell>
          <cell r="E156">
            <v>4586915</v>
          </cell>
          <cell r="F156">
            <v>120648377.03749999</v>
          </cell>
          <cell r="G156" t="str">
            <v>1Directivo</v>
          </cell>
          <cell r="H156" t="str">
            <v>Superintendente</v>
          </cell>
        </row>
        <row r="157">
          <cell r="D157" t="str">
            <v>0110-23</v>
          </cell>
          <cell r="E157">
            <v>4586915</v>
          </cell>
          <cell r="F157">
            <v>93126887.037499994</v>
          </cell>
          <cell r="G157" t="str">
            <v>1Directivo</v>
          </cell>
          <cell r="H157" t="str">
            <v>Superintendente Delegado</v>
          </cell>
        </row>
        <row r="158">
          <cell r="D158" t="str">
            <v>0110-22</v>
          </cell>
          <cell r="E158">
            <v>4172597</v>
          </cell>
          <cell r="F158">
            <v>84715101.422499999</v>
          </cell>
          <cell r="G158" t="str">
            <v>1Directivo</v>
          </cell>
          <cell r="H158" t="str">
            <v>Superintendente Delegado</v>
          </cell>
        </row>
        <row r="159">
          <cell r="D159" t="str">
            <v>0110-20</v>
          </cell>
          <cell r="E159">
            <v>3714119</v>
          </cell>
          <cell r="F159">
            <v>75406747.347499996</v>
          </cell>
          <cell r="G159" t="str">
            <v>1Directivo</v>
          </cell>
          <cell r="H159" t="str">
            <v>Superintendente Delegado</v>
          </cell>
        </row>
        <row r="160">
          <cell r="D160" t="str">
            <v>0110-19</v>
          </cell>
          <cell r="E160">
            <v>3371711</v>
          </cell>
          <cell r="F160">
            <v>68454930.898750007</v>
          </cell>
          <cell r="G160" t="str">
            <v>1Directivo</v>
          </cell>
          <cell r="H160" t="str">
            <v>Superintendente Delegado</v>
          </cell>
        </row>
        <row r="161">
          <cell r="D161" t="str">
            <v>0110-18</v>
          </cell>
          <cell r="E161">
            <v>3126904</v>
          </cell>
          <cell r="F161">
            <v>63484681.011249997</v>
          </cell>
          <cell r="G161" t="str">
            <v>1Directivo</v>
          </cell>
          <cell r="H161" t="str">
            <v>Superintendente Delegado</v>
          </cell>
        </row>
        <row r="162">
          <cell r="D162" t="str">
            <v>0110-17</v>
          </cell>
          <cell r="E162">
            <v>2882184</v>
          </cell>
          <cell r="F162">
            <v>58516197.451250002</v>
          </cell>
          <cell r="G162" t="str">
            <v>1Directivo</v>
          </cell>
          <cell r="H162" t="str">
            <v>Superintendente Delegado</v>
          </cell>
        </row>
        <row r="163">
          <cell r="D163" t="str">
            <v>0110-15</v>
          </cell>
          <cell r="E163">
            <v>2688771</v>
          </cell>
          <cell r="F163">
            <v>54589385.942916669</v>
          </cell>
          <cell r="G163" t="str">
            <v>1Directivo</v>
          </cell>
          <cell r="H163" t="str">
            <v>Superintendente Delegado</v>
          </cell>
        </row>
        <row r="164">
          <cell r="D164" t="str">
            <v>0175-00</v>
          </cell>
          <cell r="E164" t="e">
            <v>#N/A</v>
          </cell>
          <cell r="F164" t="e">
            <v>#VALUE!</v>
          </cell>
          <cell r="G164" t="str">
            <v>1Directivo</v>
          </cell>
          <cell r="H164" t="str">
            <v>Vicecomisionado</v>
          </cell>
        </row>
        <row r="165">
          <cell r="D165" t="str">
            <v>0020-00</v>
          </cell>
          <cell r="E165" t="e">
            <v>#N/A</v>
          </cell>
          <cell r="F165" t="e">
            <v>#VALUE!</v>
          </cell>
          <cell r="G165" t="str">
            <v>1Directivo</v>
          </cell>
          <cell r="H165" t="str">
            <v>Viceministro</v>
          </cell>
        </row>
        <row r="166">
          <cell r="D166" t="str">
            <v>0065-09</v>
          </cell>
          <cell r="E166">
            <v>2116347</v>
          </cell>
          <cell r="F166">
            <v>55665699.230000004</v>
          </cell>
          <cell r="G166" t="str">
            <v>1Directivo</v>
          </cell>
          <cell r="H166" t="str">
            <v>Vicerrector o Director Administrativo de Institución Universitaria o de Escuela Tecnológica</v>
          </cell>
        </row>
        <row r="167">
          <cell r="D167" t="str">
            <v>0065-07</v>
          </cell>
          <cell r="E167">
            <v>1992289</v>
          </cell>
          <cell r="F167">
            <v>52402635.422499999</v>
          </cell>
          <cell r="G167" t="str">
            <v>1Directivo</v>
          </cell>
          <cell r="H167" t="str">
            <v>Vicerrector o Director Administrativo de Institución Universitaria o de Escuela Tecnológica</v>
          </cell>
        </row>
        <row r="168">
          <cell r="D168" t="str">
            <v>0065-06</v>
          </cell>
          <cell r="E168">
            <v>1879165</v>
          </cell>
          <cell r="F168">
            <v>49427165.625416681</v>
          </cell>
          <cell r="G168" t="str">
            <v>1Directivo</v>
          </cell>
          <cell r="H168" t="str">
            <v>Vicerrector o Director Administrativo de Institución Universitaria o de Escuela Tecnológica</v>
          </cell>
        </row>
        <row r="169">
          <cell r="D169" t="str">
            <v>0065-05</v>
          </cell>
          <cell r="E169">
            <v>1796281</v>
          </cell>
          <cell r="F169">
            <v>47247090.345416673</v>
          </cell>
          <cell r="G169" t="str">
            <v>1Directivo</v>
          </cell>
          <cell r="H169" t="str">
            <v>Vicerrector o Director Administrativo de Institución Universitaria o de Escuela Tecnológica</v>
          </cell>
        </row>
        <row r="170">
          <cell r="D170" t="str">
            <v>0065-04</v>
          </cell>
          <cell r="E170">
            <v>1750380</v>
          </cell>
          <cell r="F170">
            <v>46039768.8125</v>
          </cell>
          <cell r="G170" t="str">
            <v>1Directivo</v>
          </cell>
          <cell r="H170" t="str">
            <v>Vicerrector o Director Administrativo de Institución Universitaria o de Escuela Tecnológica</v>
          </cell>
        </row>
        <row r="171">
          <cell r="D171" t="str">
            <v>0065-02</v>
          </cell>
          <cell r="E171">
            <v>1554144</v>
          </cell>
          <cell r="F171">
            <v>40878226.714999996</v>
          </cell>
          <cell r="G171" t="str">
            <v>1Directivo</v>
          </cell>
          <cell r="H171" t="str">
            <v>Vicerrector o Director Administrativo de Institución Universitaria o de Escuela Tecnológica</v>
          </cell>
        </row>
        <row r="172">
          <cell r="D172" t="str">
            <v>0060-19</v>
          </cell>
          <cell r="E172">
            <v>3371711</v>
          </cell>
          <cell r="F172">
            <v>88685196.898750022</v>
          </cell>
          <cell r="G172" t="str">
            <v>1Directivo</v>
          </cell>
          <cell r="H172" t="str">
            <v>Vicerrector o Director Administrativo de Universidad</v>
          </cell>
        </row>
        <row r="173">
          <cell r="D173" t="str">
            <v>0060-18</v>
          </cell>
          <cell r="E173">
            <v>3126904</v>
          </cell>
          <cell r="F173">
            <v>82246105.011250004</v>
          </cell>
          <cell r="G173" t="str">
            <v>1Directivo</v>
          </cell>
          <cell r="H173" t="str">
            <v>Vicerrector o Director Administrativo de Universidad</v>
          </cell>
        </row>
        <row r="174">
          <cell r="D174" t="str">
            <v>0060-17</v>
          </cell>
          <cell r="E174">
            <v>2882184</v>
          </cell>
          <cell r="F174">
            <v>75809301.451250017</v>
          </cell>
          <cell r="G174" t="str">
            <v>1Directivo</v>
          </cell>
          <cell r="H174" t="str">
            <v>Vicerrector o Director Administrativo de Universidad</v>
          </cell>
        </row>
        <row r="175">
          <cell r="D175" t="str">
            <v>0060-15</v>
          </cell>
          <cell r="E175">
            <v>2688771</v>
          </cell>
          <cell r="F175">
            <v>70722011.942916676</v>
          </cell>
          <cell r="G175" t="str">
            <v>1Directivo</v>
          </cell>
          <cell r="H175" t="str">
            <v>Vicerrector o Director Administrativo de Universidad</v>
          </cell>
        </row>
        <row r="176">
          <cell r="D176" t="str">
            <v>0060-13</v>
          </cell>
          <cell r="E176">
            <v>2494548</v>
          </cell>
          <cell r="F176">
            <v>65613417.210416675</v>
          </cell>
          <cell r="G176" t="str">
            <v>1Directivo</v>
          </cell>
          <cell r="H176" t="str">
            <v>Vicerrector o Director Administrativo de Universidad</v>
          </cell>
        </row>
        <row r="177">
          <cell r="D177" t="str">
            <v>0060-12</v>
          </cell>
          <cell r="E177">
            <v>2387836</v>
          </cell>
          <cell r="F177">
            <v>62806600.521250002</v>
          </cell>
          <cell r="G177" t="str">
            <v>1Directivo</v>
          </cell>
          <cell r="H177" t="str">
            <v>Vicerrector o Director Administrativo de Universidad</v>
          </cell>
        </row>
        <row r="178">
          <cell r="D178" t="str">
            <v>0060-11</v>
          </cell>
          <cell r="E178">
            <v>2313908</v>
          </cell>
          <cell r="F178">
            <v>60862092.443333343</v>
          </cell>
          <cell r="G178" t="str">
            <v>1Directivo</v>
          </cell>
          <cell r="H178" t="str">
            <v>Vicerrector o Director Administrativo de Universidad</v>
          </cell>
        </row>
        <row r="179">
          <cell r="D179" t="str">
            <v>0060-10</v>
          </cell>
          <cell r="E179">
            <v>2277479</v>
          </cell>
          <cell r="F179">
            <v>59903910.372499995</v>
          </cell>
          <cell r="G179" t="str">
            <v>1Directivo</v>
          </cell>
          <cell r="H179" t="str">
            <v>Vicerrector o Director Administrativo de Universidad</v>
          </cell>
        </row>
        <row r="180">
          <cell r="D180" t="str">
            <v>1050-00</v>
          </cell>
          <cell r="E180" t="e">
            <v>#N/A</v>
          </cell>
          <cell r="F180" t="e">
            <v>#VALUE!</v>
          </cell>
          <cell r="G180" t="str">
            <v>2Asesor</v>
          </cell>
          <cell r="H180" t="str">
            <v>Agregado para Asuntos Aéreos</v>
          </cell>
        </row>
        <row r="181">
          <cell r="D181" t="str">
            <v>1020-18</v>
          </cell>
          <cell r="E181">
            <v>4976866</v>
          </cell>
          <cell r="F181">
            <v>101043956.07583332</v>
          </cell>
          <cell r="G181" t="str">
            <v>2Asesor</v>
          </cell>
          <cell r="H181" t="str">
            <v>Asesor</v>
          </cell>
        </row>
        <row r="182">
          <cell r="D182" t="str">
            <v>1020-17</v>
          </cell>
          <cell r="E182">
            <v>4579392</v>
          </cell>
          <cell r="F182">
            <v>92974149.61166665</v>
          </cell>
          <cell r="G182" t="str">
            <v>2Asesor</v>
          </cell>
          <cell r="H182" t="str">
            <v>Asesor</v>
          </cell>
        </row>
        <row r="183">
          <cell r="D183" t="str">
            <v>1020-16</v>
          </cell>
          <cell r="E183">
            <v>4141302</v>
          </cell>
          <cell r="F183">
            <v>84079727.567916662</v>
          </cell>
          <cell r="G183" t="str">
            <v>2Asesor</v>
          </cell>
          <cell r="H183" t="str">
            <v>Asesor</v>
          </cell>
        </row>
        <row r="184">
          <cell r="D184" t="str">
            <v>1020-15</v>
          </cell>
          <cell r="E184">
            <v>3765950</v>
          </cell>
          <cell r="F184">
            <v>76459058.036249995</v>
          </cell>
          <cell r="G184" t="str">
            <v>2Asesor</v>
          </cell>
          <cell r="H184" t="str">
            <v>Asesor</v>
          </cell>
        </row>
        <row r="185">
          <cell r="D185" t="str">
            <v>1020-14</v>
          </cell>
          <cell r="E185">
            <v>3686839</v>
          </cell>
          <cell r="F185">
            <v>74852888.932916656</v>
          </cell>
          <cell r="G185" t="str">
            <v>2Asesor</v>
          </cell>
          <cell r="H185" t="str">
            <v>Asesor</v>
          </cell>
        </row>
        <row r="186">
          <cell r="D186" t="str">
            <v>1020-13</v>
          </cell>
          <cell r="E186">
            <v>3491454</v>
          </cell>
          <cell r="F186">
            <v>70886040.449166656</v>
          </cell>
          <cell r="G186" t="str">
            <v>2Asesor</v>
          </cell>
          <cell r="H186" t="str">
            <v>Asesor</v>
          </cell>
        </row>
        <row r="187">
          <cell r="D187" t="str">
            <v>1020-12</v>
          </cell>
          <cell r="E187">
            <v>3178970</v>
          </cell>
          <cell r="F187">
            <v>64541762.831666656</v>
          </cell>
          <cell r="G187" t="str">
            <v>2Asesor</v>
          </cell>
          <cell r="H187" t="str">
            <v>Asesor</v>
          </cell>
        </row>
        <row r="188">
          <cell r="D188" t="str">
            <v>1020-11</v>
          </cell>
          <cell r="E188">
            <v>3022647</v>
          </cell>
          <cell r="F188">
            <v>61367979.504583322</v>
          </cell>
          <cell r="G188" t="str">
            <v>2Asesor</v>
          </cell>
          <cell r="H188" t="str">
            <v>Asesor</v>
          </cell>
        </row>
        <row r="189">
          <cell r="D189" t="str">
            <v>1020-10</v>
          </cell>
          <cell r="E189">
            <v>2870832</v>
          </cell>
          <cell r="F189">
            <v>58285720.878333323</v>
          </cell>
          <cell r="G189" t="str">
            <v>2Asesor</v>
          </cell>
          <cell r="H189" t="str">
            <v>Asesor</v>
          </cell>
        </row>
        <row r="190">
          <cell r="D190" t="str">
            <v>1020-09</v>
          </cell>
          <cell r="E190">
            <v>2757576</v>
          </cell>
          <cell r="F190">
            <v>55986315.125416659</v>
          </cell>
          <cell r="G190" t="str">
            <v>2Asesor</v>
          </cell>
          <cell r="H190" t="str">
            <v>Asesor</v>
          </cell>
        </row>
        <row r="191">
          <cell r="D191" t="str">
            <v>1020-08</v>
          </cell>
          <cell r="E191">
            <v>2618910</v>
          </cell>
          <cell r="F191">
            <v>53171017.055000007</v>
          </cell>
          <cell r="G191" t="str">
            <v>2Asesor</v>
          </cell>
          <cell r="H191" t="str">
            <v>Asesor</v>
          </cell>
        </row>
        <row r="192">
          <cell r="D192" t="str">
            <v>1020-07</v>
          </cell>
          <cell r="E192">
            <v>2387836</v>
          </cell>
          <cell r="F192">
            <v>48479584.521250002</v>
          </cell>
          <cell r="G192" t="str">
            <v>2Asesor</v>
          </cell>
          <cell r="H192" t="str">
            <v>Asesor</v>
          </cell>
        </row>
        <row r="193">
          <cell r="D193" t="str">
            <v>1020-06</v>
          </cell>
          <cell r="E193">
            <v>2134076</v>
          </cell>
          <cell r="F193">
            <v>43327564.293749988</v>
          </cell>
          <cell r="G193" t="str">
            <v>2Asesor</v>
          </cell>
          <cell r="H193" t="str">
            <v>Asesor</v>
          </cell>
        </row>
        <row r="194">
          <cell r="D194" t="str">
            <v>1020-05</v>
          </cell>
          <cell r="E194">
            <v>1879165</v>
          </cell>
          <cell r="F194">
            <v>38152175.625416674</v>
          </cell>
          <cell r="G194" t="str">
            <v>2Asesor</v>
          </cell>
          <cell r="H194" t="str">
            <v>Asesor</v>
          </cell>
        </row>
        <row r="195">
          <cell r="D195" t="str">
            <v>1020-04</v>
          </cell>
          <cell r="E195">
            <v>1830558</v>
          </cell>
          <cell r="F195">
            <v>37165320.931666665</v>
          </cell>
          <cell r="G195" t="str">
            <v>2Asesor</v>
          </cell>
          <cell r="H195" t="str">
            <v>Asesor</v>
          </cell>
        </row>
        <row r="196">
          <cell r="D196" t="str">
            <v>1020-03</v>
          </cell>
          <cell r="E196">
            <v>1601985</v>
          </cell>
          <cell r="F196">
            <v>32524665.517916672</v>
          </cell>
          <cell r="G196" t="str">
            <v>2Asesor</v>
          </cell>
          <cell r="H196" t="str">
            <v>Asesor</v>
          </cell>
        </row>
        <row r="197">
          <cell r="D197" t="str">
            <v>1020-02</v>
          </cell>
          <cell r="E197">
            <v>1464725</v>
          </cell>
          <cell r="F197">
            <v>29737913.08666667</v>
          </cell>
          <cell r="G197" t="str">
            <v>2Asesor</v>
          </cell>
          <cell r="H197" t="str">
            <v>Asesor</v>
          </cell>
        </row>
        <row r="198">
          <cell r="D198" t="str">
            <v>1020-01</v>
          </cell>
          <cell r="E198">
            <v>1352172</v>
          </cell>
          <cell r="F198">
            <v>27452780.162500001</v>
          </cell>
          <cell r="G198" t="str">
            <v>2Asesor</v>
          </cell>
          <cell r="H198" t="str">
            <v>Asesor</v>
          </cell>
        </row>
        <row r="199">
          <cell r="D199" t="str">
            <v>1060-00</v>
          </cell>
          <cell r="E199" t="e">
            <v>#N/A</v>
          </cell>
          <cell r="F199" t="e">
            <v>#VALUE!</v>
          </cell>
          <cell r="G199" t="str">
            <v>2Asesor</v>
          </cell>
          <cell r="H199" t="str">
            <v>Asesor Comercial</v>
          </cell>
        </row>
        <row r="200">
          <cell r="D200" t="str">
            <v>1008-18</v>
          </cell>
          <cell r="E200">
            <v>4976866</v>
          </cell>
          <cell r="F200">
            <v>101043956.07583332</v>
          </cell>
          <cell r="G200" t="str">
            <v>2Asesor</v>
          </cell>
          <cell r="H200" t="str">
            <v>Asesor de la Comisión Nacional del Servicio Civil</v>
          </cell>
        </row>
        <row r="201">
          <cell r="D201" t="str">
            <v>1008-17</v>
          </cell>
          <cell r="E201">
            <v>4579392</v>
          </cell>
          <cell r="F201">
            <v>92974149.61166665</v>
          </cell>
          <cell r="G201" t="str">
            <v>2Asesor</v>
          </cell>
          <cell r="H201" t="str">
            <v>Asesor de la Comisión Nacional del Servicio Civil</v>
          </cell>
        </row>
        <row r="202">
          <cell r="D202" t="str">
            <v>1008-16</v>
          </cell>
          <cell r="E202">
            <v>4141302</v>
          </cell>
          <cell r="F202">
            <v>84079727.567916662</v>
          </cell>
          <cell r="G202" t="str">
            <v>2Asesor</v>
          </cell>
          <cell r="H202" t="str">
            <v>Asesor de la Comisión Nacional del Servicio Civil</v>
          </cell>
        </row>
        <row r="203">
          <cell r="D203" t="str">
            <v>1008-15</v>
          </cell>
          <cell r="E203">
            <v>3765950</v>
          </cell>
          <cell r="F203">
            <v>76459058.036249995</v>
          </cell>
          <cell r="G203" t="str">
            <v>2Asesor</v>
          </cell>
          <cell r="H203" t="str">
            <v>Asesor de la Comisión Nacional del Servicio Civil</v>
          </cell>
        </row>
        <row r="204">
          <cell r="D204" t="str">
            <v>1045-16</v>
          </cell>
          <cell r="E204">
            <v>4141302</v>
          </cell>
          <cell r="F204">
            <v>108927539.56791666</v>
          </cell>
          <cell r="G204" t="str">
            <v>2Asesor</v>
          </cell>
          <cell r="H204" t="str">
            <v>Jefe de Oficina Asesora de Comunicaciones o de Prensa o de Jurídica o de Planeación</v>
          </cell>
        </row>
        <row r="205">
          <cell r="D205" t="str">
            <v>1045-15</v>
          </cell>
          <cell r="E205">
            <v>3765950</v>
          </cell>
          <cell r="F205">
            <v>99054758.03624998</v>
          </cell>
          <cell r="G205" t="str">
            <v>2Asesor</v>
          </cell>
          <cell r="H205" t="str">
            <v>Jefe de Oficina Asesora de Comunicaciones o de Prensa o de Jurídica o de Planeación</v>
          </cell>
        </row>
        <row r="206">
          <cell r="D206" t="str">
            <v>1045-14</v>
          </cell>
          <cell r="E206">
            <v>3686839</v>
          </cell>
          <cell r="F206">
            <v>96973922.932916656</v>
          </cell>
          <cell r="G206" t="str">
            <v>2Asesor</v>
          </cell>
          <cell r="H206" t="str">
            <v>Jefe de Oficina Asesora de Comunicaciones o de Prensa o de Jurídica o de Planeación</v>
          </cell>
        </row>
        <row r="207">
          <cell r="D207" t="str">
            <v>1045-13</v>
          </cell>
          <cell r="E207">
            <v>3491454</v>
          </cell>
          <cell r="F207">
            <v>91834764.449166656</v>
          </cell>
          <cell r="G207" t="str">
            <v>2Asesor</v>
          </cell>
          <cell r="H207" t="str">
            <v>Jefe de Oficina Asesora de Comunicaciones o de Prensa o de Jurídica o de Planeación</v>
          </cell>
        </row>
        <row r="208">
          <cell r="D208" t="str">
            <v>1045-12</v>
          </cell>
          <cell r="E208">
            <v>3178970</v>
          </cell>
          <cell r="F208">
            <v>83615582.831666663</v>
          </cell>
          <cell r="G208" t="str">
            <v>2Asesor</v>
          </cell>
          <cell r="H208" t="str">
            <v>Jefe de Oficina Asesora de Comunicaciones o de Prensa o de Jurídica o de Planeación</v>
          </cell>
        </row>
        <row r="209">
          <cell r="D209" t="str">
            <v>1045-11</v>
          </cell>
          <cell r="E209">
            <v>3022647</v>
          </cell>
          <cell r="F209">
            <v>79503861.504583329</v>
          </cell>
          <cell r="G209" t="str">
            <v>2Asesor</v>
          </cell>
          <cell r="H209" t="str">
            <v>Jefe de Oficina Asesora de Comunicaciones o de Prensa o de Jurídica o de Planeación</v>
          </cell>
        </row>
        <row r="210">
          <cell r="D210" t="str">
            <v>1045-10</v>
          </cell>
          <cell r="E210">
            <v>2870832</v>
          </cell>
          <cell r="F210">
            <v>75510712.87833333</v>
          </cell>
          <cell r="G210" t="str">
            <v>2Asesor</v>
          </cell>
          <cell r="H210" t="str">
            <v>Jefe de Oficina Asesora de Comunicaciones o de Prensa o de Jurídica o de Planeación</v>
          </cell>
        </row>
        <row r="211">
          <cell r="D211" t="str">
            <v>1045-09</v>
          </cell>
          <cell r="E211">
            <v>2757576</v>
          </cell>
          <cell r="F211">
            <v>72531771.125416636</v>
          </cell>
          <cell r="G211" t="str">
            <v>2Asesor</v>
          </cell>
          <cell r="H211" t="str">
            <v>Jefe de Oficina Asesora de Comunicaciones o de Prensa o de Jurídica o de Planeación</v>
          </cell>
        </row>
        <row r="212">
          <cell r="D212" t="str">
            <v>2008-21</v>
          </cell>
          <cell r="E212">
            <v>2084439</v>
          </cell>
          <cell r="F212">
            <v>42319797.785416663</v>
          </cell>
          <cell r="G212" t="str">
            <v>3Ejecutivo</v>
          </cell>
          <cell r="H212" t="str">
            <v>Almacenista General</v>
          </cell>
        </row>
        <row r="213">
          <cell r="D213" t="str">
            <v>2008-20</v>
          </cell>
          <cell r="E213">
            <v>2021731</v>
          </cell>
          <cell r="F213">
            <v>41046654.343333334</v>
          </cell>
          <cell r="G213" t="str">
            <v>3Ejecutivo</v>
          </cell>
          <cell r="H213" t="str">
            <v>Almacenista General</v>
          </cell>
        </row>
        <row r="214">
          <cell r="D214" t="str">
            <v>2008-19</v>
          </cell>
          <cell r="E214">
            <v>1992289</v>
          </cell>
          <cell r="F214">
            <v>40448901.422499999</v>
          </cell>
          <cell r="G214" t="str">
            <v>3Ejecutivo</v>
          </cell>
          <cell r="H214" t="str">
            <v>Almacenista General</v>
          </cell>
        </row>
        <row r="215">
          <cell r="D215" t="str">
            <v>2008-17</v>
          </cell>
          <cell r="E215">
            <v>1815797</v>
          </cell>
          <cell r="F215">
            <v>36865632.368333325</v>
          </cell>
          <cell r="G215" t="str">
            <v>3Ejecutivo</v>
          </cell>
          <cell r="H215" t="str">
            <v>Almacenista General</v>
          </cell>
        </row>
        <row r="216">
          <cell r="D216" t="str">
            <v>2008-16</v>
          </cell>
          <cell r="E216">
            <v>1709781</v>
          </cell>
          <cell r="F216">
            <v>34713218.367083333</v>
          </cell>
          <cell r="G216" t="str">
            <v>3Ejecutivo</v>
          </cell>
          <cell r="H216" t="str">
            <v>Almacenista General</v>
          </cell>
        </row>
        <row r="217">
          <cell r="D217" t="str">
            <v>2008-15</v>
          </cell>
          <cell r="E217">
            <v>1654687</v>
          </cell>
          <cell r="F217">
            <v>33594659.907499999</v>
          </cell>
          <cell r="G217" t="str">
            <v>3Ejecutivo</v>
          </cell>
          <cell r="H217" t="str">
            <v>Almacenista General</v>
          </cell>
        </row>
        <row r="218">
          <cell r="D218" t="str">
            <v>2008-13</v>
          </cell>
          <cell r="E218">
            <v>1568711</v>
          </cell>
          <cell r="F218">
            <v>31849112.537499998</v>
          </cell>
          <cell r="G218" t="str">
            <v>3Ejecutivo</v>
          </cell>
          <cell r="H218" t="str">
            <v>Almacenista General</v>
          </cell>
        </row>
        <row r="219">
          <cell r="D219" t="str">
            <v>2041-11</v>
          </cell>
          <cell r="E219">
            <v>1464700</v>
          </cell>
          <cell r="F219">
            <v>29737405.522916667</v>
          </cell>
          <cell r="G219" t="str">
            <v>3Ejecutivo</v>
          </cell>
          <cell r="H219" t="str">
            <v>Comandante Superior de Prisiones</v>
          </cell>
        </row>
        <row r="220">
          <cell r="D220" t="str">
            <v>2041-09</v>
          </cell>
          <cell r="E220">
            <v>1320233</v>
          </cell>
          <cell r="F220">
            <v>26804331.320833337</v>
          </cell>
          <cell r="G220" t="str">
            <v>3Ejecutivo</v>
          </cell>
          <cell r="H220" t="str">
            <v>Comandante Superior de Prisiones</v>
          </cell>
        </row>
        <row r="221">
          <cell r="D221" t="str">
            <v>2038-24</v>
          </cell>
          <cell r="E221">
            <v>2595341</v>
          </cell>
          <cell r="F221">
            <v>52692502.063749991</v>
          </cell>
          <cell r="G221" t="str">
            <v>3Ejecutivo</v>
          </cell>
          <cell r="H221" t="str">
            <v>Comisionado Regional</v>
          </cell>
        </row>
        <row r="222">
          <cell r="D222" t="str">
            <v>2038-23</v>
          </cell>
          <cell r="E222">
            <v>2417065</v>
          </cell>
          <cell r="F222">
            <v>49073012.952083334</v>
          </cell>
          <cell r="G222" t="str">
            <v>3Ejecutivo</v>
          </cell>
          <cell r="H222" t="str">
            <v>Comisionado Regional</v>
          </cell>
        </row>
        <row r="223">
          <cell r="D223" t="str">
            <v>2091-18</v>
          </cell>
          <cell r="E223">
            <v>1879165</v>
          </cell>
          <cell r="F223">
            <v>38152175.625416674</v>
          </cell>
          <cell r="G223" t="str">
            <v>3Ejecutivo</v>
          </cell>
          <cell r="H223" t="str">
            <v>Consejero de Relaciones Exteriores</v>
          </cell>
        </row>
        <row r="224">
          <cell r="D224" t="str">
            <v>2091-17</v>
          </cell>
          <cell r="E224">
            <v>1815797</v>
          </cell>
          <cell r="F224">
            <v>36865632.368333325</v>
          </cell>
          <cell r="G224" t="str">
            <v>3Ejecutivo</v>
          </cell>
          <cell r="H224" t="str">
            <v>Consejero de Relaciones Exteriores</v>
          </cell>
        </row>
        <row r="225">
          <cell r="D225" t="str">
            <v>2110-27</v>
          </cell>
          <cell r="E225">
            <v>3206533</v>
          </cell>
          <cell r="F225">
            <v>65101366.919166662</v>
          </cell>
          <cell r="G225" t="str">
            <v>3Ejecutivo</v>
          </cell>
          <cell r="H225" t="str">
            <v>Coordinador de Area</v>
          </cell>
        </row>
        <row r="226">
          <cell r="D226" t="str">
            <v>2110-26</v>
          </cell>
          <cell r="E226">
            <v>2974770</v>
          </cell>
          <cell r="F226">
            <v>60395945.798750006</v>
          </cell>
          <cell r="G226" t="str">
            <v>3Ejecutivo</v>
          </cell>
          <cell r="H226" t="str">
            <v>Coordinador de Area</v>
          </cell>
        </row>
        <row r="227">
          <cell r="D227" t="str">
            <v>2110-25</v>
          </cell>
          <cell r="E227">
            <v>2758679</v>
          </cell>
          <cell r="F227">
            <v>56008709.034999996</v>
          </cell>
          <cell r="G227" t="str">
            <v>3Ejecutivo</v>
          </cell>
          <cell r="H227" t="str">
            <v>Coordinador de Area</v>
          </cell>
        </row>
        <row r="228">
          <cell r="D228" t="str">
            <v>2110-24</v>
          </cell>
          <cell r="E228">
            <v>2595341</v>
          </cell>
          <cell r="F228">
            <v>52692502.063749991</v>
          </cell>
          <cell r="G228" t="str">
            <v>3Ejecutivo</v>
          </cell>
          <cell r="H228" t="str">
            <v>Coordinador de Area</v>
          </cell>
        </row>
        <row r="229">
          <cell r="D229" t="str">
            <v>2110-23</v>
          </cell>
          <cell r="E229">
            <v>2417065</v>
          </cell>
          <cell r="F229">
            <v>49073012.952083334</v>
          </cell>
          <cell r="G229" t="str">
            <v>3Ejecutivo</v>
          </cell>
          <cell r="H229" t="str">
            <v>Coordinador de Area</v>
          </cell>
        </row>
        <row r="230">
          <cell r="D230" t="str">
            <v>2110-22</v>
          </cell>
          <cell r="E230">
            <v>2222927</v>
          </cell>
          <cell r="F230">
            <v>45131481.96208334</v>
          </cell>
          <cell r="G230" t="str">
            <v>3Ejecutivo</v>
          </cell>
          <cell r="H230" t="str">
            <v>Coordinador de Area</v>
          </cell>
        </row>
        <row r="231">
          <cell r="D231" t="str">
            <v>2110-21</v>
          </cell>
          <cell r="E231">
            <v>2084439</v>
          </cell>
          <cell r="F231">
            <v>42319797.785416663</v>
          </cell>
          <cell r="G231" t="str">
            <v>3Ejecutivo</v>
          </cell>
          <cell r="H231" t="str">
            <v>Coordinador de Area</v>
          </cell>
        </row>
        <row r="232">
          <cell r="D232" t="str">
            <v>2110-20</v>
          </cell>
          <cell r="E232">
            <v>2021731</v>
          </cell>
          <cell r="F232">
            <v>41046654.343333334</v>
          </cell>
          <cell r="G232" t="str">
            <v>3Ejecutivo</v>
          </cell>
          <cell r="H232" t="str">
            <v>Coordinador de Area</v>
          </cell>
        </row>
        <row r="233">
          <cell r="D233" t="str">
            <v>2110-19</v>
          </cell>
          <cell r="E233">
            <v>1992289</v>
          </cell>
          <cell r="F233">
            <v>40448901.422499999</v>
          </cell>
          <cell r="G233" t="str">
            <v>3Ejecutivo</v>
          </cell>
          <cell r="H233" t="str">
            <v>Coordinador de Area</v>
          </cell>
        </row>
        <row r="234">
          <cell r="D234" t="str">
            <v>2110-18</v>
          </cell>
          <cell r="E234">
            <v>1879165</v>
          </cell>
          <cell r="F234">
            <v>38152175.625416674</v>
          </cell>
          <cell r="G234" t="str">
            <v>3Ejecutivo</v>
          </cell>
          <cell r="H234" t="str">
            <v>Coordinador de Area</v>
          </cell>
        </row>
        <row r="235">
          <cell r="D235" t="str">
            <v>2110-17</v>
          </cell>
          <cell r="E235">
            <v>1815797</v>
          </cell>
          <cell r="F235">
            <v>36865632.368333325</v>
          </cell>
          <cell r="G235" t="str">
            <v>3Ejecutivo</v>
          </cell>
          <cell r="H235" t="str">
            <v>Coordinador de Area</v>
          </cell>
        </row>
        <row r="236">
          <cell r="D236" t="str">
            <v>2110-16</v>
          </cell>
          <cell r="E236">
            <v>1709781</v>
          </cell>
          <cell r="F236">
            <v>34713218.367083333</v>
          </cell>
          <cell r="G236" t="str">
            <v>3Ejecutivo</v>
          </cell>
          <cell r="H236" t="str">
            <v>Coordinador de Area</v>
          </cell>
        </row>
        <row r="237">
          <cell r="D237" t="str">
            <v>2105-18</v>
          </cell>
          <cell r="E237">
            <v>1879165</v>
          </cell>
          <cell r="F237">
            <v>38152175.625416674</v>
          </cell>
          <cell r="G237" t="str">
            <v>3Ejecutivo</v>
          </cell>
          <cell r="H237" t="str">
            <v>Director de Centro</v>
          </cell>
        </row>
        <row r="238">
          <cell r="D238" t="str">
            <v>2105-16</v>
          </cell>
          <cell r="E238">
            <v>1709781</v>
          </cell>
          <cell r="F238">
            <v>34713218.367083333</v>
          </cell>
          <cell r="G238" t="str">
            <v>3Ejecutivo</v>
          </cell>
          <cell r="H238" t="str">
            <v>Director de Centro</v>
          </cell>
        </row>
        <row r="239">
          <cell r="D239" t="str">
            <v>2105-15</v>
          </cell>
          <cell r="E239">
            <v>1654687</v>
          </cell>
          <cell r="F239">
            <v>33594659.907499999</v>
          </cell>
          <cell r="G239" t="str">
            <v>3Ejecutivo</v>
          </cell>
          <cell r="H239" t="str">
            <v>Director de Centro</v>
          </cell>
        </row>
        <row r="240">
          <cell r="D240" t="str">
            <v>2105-14</v>
          </cell>
          <cell r="E240">
            <v>1632929</v>
          </cell>
          <cell r="F240">
            <v>33152913.121249996</v>
          </cell>
          <cell r="G240" t="str">
            <v>3Ejecutivo</v>
          </cell>
          <cell r="H240" t="str">
            <v>Director de Centro</v>
          </cell>
        </row>
        <row r="241">
          <cell r="D241" t="str">
            <v>2105-12</v>
          </cell>
          <cell r="E241">
            <v>1534102</v>
          </cell>
          <cell r="F241">
            <v>31146455.449583333</v>
          </cell>
          <cell r="G241" t="str">
            <v>3Ejecutivo</v>
          </cell>
          <cell r="H241" t="str">
            <v>Director de Centro</v>
          </cell>
        </row>
        <row r="242">
          <cell r="D242" t="str">
            <v>2105-10</v>
          </cell>
          <cell r="E242">
            <v>1388279</v>
          </cell>
          <cell r="F242">
            <v>28185850.744166665</v>
          </cell>
          <cell r="G242" t="str">
            <v>3Ejecutivo</v>
          </cell>
          <cell r="H242" t="str">
            <v>Director de Centro</v>
          </cell>
        </row>
        <row r="243">
          <cell r="D243" t="str">
            <v>2105-08</v>
          </cell>
          <cell r="E243">
            <v>1264348</v>
          </cell>
          <cell r="F243">
            <v>25669713.376250003</v>
          </cell>
          <cell r="G243" t="str">
            <v>3Ejecutivo</v>
          </cell>
          <cell r="H243" t="str">
            <v>Director de Centro</v>
          </cell>
        </row>
        <row r="244">
          <cell r="D244" t="str">
            <v>2105-06</v>
          </cell>
          <cell r="E244">
            <v>1135915</v>
          </cell>
          <cell r="F244">
            <v>23062173.132083338</v>
          </cell>
          <cell r="G244" t="str">
            <v>3Ejecutivo</v>
          </cell>
          <cell r="H244" t="str">
            <v>Director de Centro</v>
          </cell>
        </row>
        <row r="245">
          <cell r="D245" t="str">
            <v>2170-06</v>
          </cell>
          <cell r="E245">
            <v>1135915</v>
          </cell>
          <cell r="F245">
            <v>23062173.132083338</v>
          </cell>
          <cell r="G245" t="str">
            <v>3Ejecutivo</v>
          </cell>
          <cell r="H245" t="str">
            <v>Director de Centro o de Carrera o Jefe de Departamento de Institución Técnica Profesional</v>
          </cell>
        </row>
        <row r="246">
          <cell r="D246" t="str">
            <v>2170-05</v>
          </cell>
          <cell r="E246">
            <v>1081567</v>
          </cell>
          <cell r="F246">
            <v>21958760.496666662</v>
          </cell>
          <cell r="G246" t="str">
            <v>3Ejecutivo</v>
          </cell>
          <cell r="H246" t="str">
            <v>Director de Centro o de Carrera o Jefe de Departamento de Institución Técnica Profesional</v>
          </cell>
        </row>
        <row r="247">
          <cell r="D247" t="str">
            <v>2170-04</v>
          </cell>
          <cell r="E247">
            <v>1020560</v>
          </cell>
          <cell r="F247">
            <v>20720151.963750001</v>
          </cell>
          <cell r="G247" t="str">
            <v>3Ejecutivo</v>
          </cell>
          <cell r="H247" t="str">
            <v>Director de Centro o de Carrera o Jefe de Departamento de Institución Técnica Profesional</v>
          </cell>
        </row>
        <row r="248">
          <cell r="D248" t="str">
            <v>2170-03</v>
          </cell>
          <cell r="E248">
            <v>935634</v>
          </cell>
          <cell r="F248">
            <v>18995922.495416671</v>
          </cell>
          <cell r="G248" t="str">
            <v>3Ejecutivo</v>
          </cell>
          <cell r="H248" t="str">
            <v>Director de Centro o de Carrera o Jefe de Departamento de Institución Técnica Profesional</v>
          </cell>
        </row>
        <row r="249">
          <cell r="D249" t="str">
            <v>2140-10</v>
          </cell>
          <cell r="E249">
            <v>1388279</v>
          </cell>
          <cell r="F249">
            <v>28185850.744166665</v>
          </cell>
          <cell r="G249" t="str">
            <v>3Ejecutivo</v>
          </cell>
          <cell r="H249" t="str">
            <v>Director de Centro o de Carrera o Jefe de Departamento de Institución Universitaria o de Escuela Tecnológica.</v>
          </cell>
        </row>
        <row r="250">
          <cell r="D250" t="str">
            <v>2140-08</v>
          </cell>
          <cell r="E250">
            <v>1264348</v>
          </cell>
          <cell r="F250">
            <v>25669713.376250003</v>
          </cell>
          <cell r="G250" t="str">
            <v>3Ejecutivo</v>
          </cell>
          <cell r="H250" t="str">
            <v>Director de Centro o de Carrera o Jefe de Departamento de Institución Universitaria o de Escuela Tecnológica.</v>
          </cell>
        </row>
        <row r="251">
          <cell r="D251" t="str">
            <v>2140-07</v>
          </cell>
          <cell r="E251">
            <v>1223398</v>
          </cell>
          <cell r="F251">
            <v>24838316.680416666</v>
          </cell>
          <cell r="G251" t="str">
            <v>3Ejecutivo</v>
          </cell>
          <cell r="H251" t="str">
            <v>Director de Centro o de Carrera o Jefe de Departamento de Institución Universitaria o de Escuela Tecnológica.</v>
          </cell>
        </row>
        <row r="252">
          <cell r="D252" t="str">
            <v>2140-06</v>
          </cell>
          <cell r="E252">
            <v>1135915</v>
          </cell>
          <cell r="F252">
            <v>23062173.132083338</v>
          </cell>
          <cell r="G252" t="str">
            <v>3Ejecutivo</v>
          </cell>
          <cell r="H252" t="str">
            <v>Director de Centro o de Carrera o Jefe de Departamento de Institución Universitaria o de Escuela Tecnológica.</v>
          </cell>
        </row>
        <row r="253">
          <cell r="D253" t="str">
            <v>2010-19</v>
          </cell>
          <cell r="E253">
            <v>1992289</v>
          </cell>
          <cell r="F253">
            <v>40448901.422499999</v>
          </cell>
          <cell r="G253" t="str">
            <v>3Ejecutivo</v>
          </cell>
          <cell r="H253" t="str">
            <v>Director de Clínica</v>
          </cell>
        </row>
        <row r="254">
          <cell r="D254" t="str">
            <v>2010-17</v>
          </cell>
          <cell r="E254">
            <v>1815797</v>
          </cell>
          <cell r="F254">
            <v>36865632.368333325</v>
          </cell>
          <cell r="G254" t="str">
            <v>3Ejecutivo</v>
          </cell>
          <cell r="H254" t="str">
            <v>Director de Clínica</v>
          </cell>
        </row>
        <row r="255">
          <cell r="D255" t="str">
            <v>2010-15</v>
          </cell>
          <cell r="E255">
            <v>1654687</v>
          </cell>
          <cell r="F255">
            <v>33594659.907499999</v>
          </cell>
          <cell r="G255" t="str">
            <v>3Ejecutivo</v>
          </cell>
          <cell r="H255" t="str">
            <v>Director de Clínica</v>
          </cell>
        </row>
        <row r="256">
          <cell r="D256" t="str">
            <v>2010-14</v>
          </cell>
          <cell r="E256">
            <v>1632929</v>
          </cell>
          <cell r="F256">
            <v>33152913.121249996</v>
          </cell>
          <cell r="G256" t="str">
            <v>3Ejecutivo</v>
          </cell>
          <cell r="H256" t="str">
            <v>Director de Clínica</v>
          </cell>
        </row>
        <row r="257">
          <cell r="D257" t="str">
            <v>2220-12</v>
          </cell>
          <cell r="E257">
            <v>1534102</v>
          </cell>
          <cell r="F257">
            <v>31146455.449583333</v>
          </cell>
          <cell r="G257" t="str">
            <v>3Ejecutivo</v>
          </cell>
          <cell r="H257" t="str">
            <v>Director de Establecimiento Carcelario</v>
          </cell>
        </row>
        <row r="258">
          <cell r="D258" t="str">
            <v>2220-10</v>
          </cell>
          <cell r="E258">
            <v>1388279</v>
          </cell>
          <cell r="F258">
            <v>28185850.744166665</v>
          </cell>
          <cell r="G258" t="str">
            <v>3Ejecutivo</v>
          </cell>
          <cell r="H258" t="str">
            <v>Director de Establecimiento Carcelario</v>
          </cell>
        </row>
        <row r="259">
          <cell r="D259" t="str">
            <v>2220-08</v>
          </cell>
          <cell r="E259">
            <v>1264348</v>
          </cell>
          <cell r="F259">
            <v>25669713.376250003</v>
          </cell>
          <cell r="G259" t="str">
            <v>3Ejecutivo</v>
          </cell>
          <cell r="H259" t="str">
            <v>Director de Establecimiento Carcelario</v>
          </cell>
        </row>
        <row r="260">
          <cell r="D260" t="str">
            <v>2220-06</v>
          </cell>
          <cell r="E260">
            <v>1135915</v>
          </cell>
          <cell r="F260">
            <v>23062173.132083338</v>
          </cell>
          <cell r="G260" t="str">
            <v>3Ejecutivo</v>
          </cell>
          <cell r="H260" t="str">
            <v>Director de Establecimiento Carcelario</v>
          </cell>
        </row>
        <row r="261">
          <cell r="D261" t="str">
            <v>2130-25</v>
          </cell>
          <cell r="E261">
            <v>2758679</v>
          </cell>
          <cell r="F261">
            <v>56008709.034999996</v>
          </cell>
          <cell r="G261" t="str">
            <v>3Ejecutivo</v>
          </cell>
          <cell r="H261" t="str">
            <v>Director de Fábrica</v>
          </cell>
        </row>
        <row r="262">
          <cell r="D262" t="str">
            <v>2130-24</v>
          </cell>
          <cell r="E262">
            <v>2595341</v>
          </cell>
          <cell r="F262">
            <v>52692502.063749991</v>
          </cell>
          <cell r="G262" t="str">
            <v>3Ejecutivo</v>
          </cell>
          <cell r="H262" t="str">
            <v>Director de Fábrica</v>
          </cell>
        </row>
        <row r="263">
          <cell r="D263" t="str">
            <v>2130-23</v>
          </cell>
          <cell r="E263">
            <v>2417065</v>
          </cell>
          <cell r="F263">
            <v>49073012.952083334</v>
          </cell>
          <cell r="G263" t="str">
            <v>3Ejecutivo</v>
          </cell>
          <cell r="H263" t="str">
            <v>Director de Fábrica</v>
          </cell>
        </row>
        <row r="264">
          <cell r="D264" t="str">
            <v>2130-22</v>
          </cell>
          <cell r="E264">
            <v>2222927</v>
          </cell>
          <cell r="F264">
            <v>45131481.96208334</v>
          </cell>
          <cell r="G264" t="str">
            <v>3Ejecutivo</v>
          </cell>
          <cell r="H264" t="str">
            <v>Director de Fábrica</v>
          </cell>
        </row>
        <row r="265">
          <cell r="D265" t="str">
            <v>2093-23</v>
          </cell>
          <cell r="E265">
            <v>2417065</v>
          </cell>
          <cell r="F265">
            <v>49073012.952083334</v>
          </cell>
          <cell r="G265" t="str">
            <v>3Ejecutivo</v>
          </cell>
          <cell r="H265" t="str">
            <v>Director de la Biblioteca Nacional</v>
          </cell>
        </row>
        <row r="266">
          <cell r="D266" t="str">
            <v>2093-22</v>
          </cell>
          <cell r="E266">
            <v>2222927</v>
          </cell>
          <cell r="F266">
            <v>45131481.96208334</v>
          </cell>
          <cell r="G266" t="str">
            <v>3Ejecutivo</v>
          </cell>
          <cell r="H266" t="str">
            <v>Director de la Biblioteca Nacional</v>
          </cell>
        </row>
        <row r="267">
          <cell r="D267" t="str">
            <v>2093-21</v>
          </cell>
          <cell r="E267">
            <v>2084439</v>
          </cell>
          <cell r="F267">
            <v>42319797.785416663</v>
          </cell>
          <cell r="G267" t="str">
            <v>3Ejecutivo</v>
          </cell>
          <cell r="H267" t="str">
            <v>Director de la Biblioteca Nacional</v>
          </cell>
        </row>
        <row r="268">
          <cell r="D268" t="str">
            <v>2090-27</v>
          </cell>
          <cell r="E268">
            <v>3206533</v>
          </cell>
          <cell r="F268">
            <v>65101366.919166662</v>
          </cell>
          <cell r="G268" t="str">
            <v>3Ejecutivo</v>
          </cell>
          <cell r="H268" t="str">
            <v>Director de Museo o de Teatro o de Coro o Cultural.</v>
          </cell>
        </row>
        <row r="269">
          <cell r="D269" t="str">
            <v>2090-25</v>
          </cell>
          <cell r="E269">
            <v>2758679</v>
          </cell>
          <cell r="F269">
            <v>56008709.034999996</v>
          </cell>
          <cell r="G269" t="str">
            <v>3Ejecutivo</v>
          </cell>
          <cell r="H269" t="str">
            <v>Director de Museo o de Teatro o de Coro o Cultural.</v>
          </cell>
        </row>
        <row r="270">
          <cell r="D270" t="str">
            <v>2090-24</v>
          </cell>
          <cell r="E270">
            <v>2595341</v>
          </cell>
          <cell r="F270">
            <v>52692502.063749991</v>
          </cell>
          <cell r="G270" t="str">
            <v>3Ejecutivo</v>
          </cell>
          <cell r="H270" t="str">
            <v>Director de Museo o de Teatro o de Coro o Cultural.</v>
          </cell>
        </row>
        <row r="271">
          <cell r="D271" t="str">
            <v>2090-23</v>
          </cell>
          <cell r="E271">
            <v>2417065</v>
          </cell>
          <cell r="F271">
            <v>49073012.952083334</v>
          </cell>
          <cell r="G271" t="str">
            <v>3Ejecutivo</v>
          </cell>
          <cell r="H271" t="str">
            <v>Director de Museo o de Teatro o de Coro o Cultural.</v>
          </cell>
        </row>
        <row r="272">
          <cell r="D272" t="str">
            <v>2090-22</v>
          </cell>
          <cell r="E272">
            <v>2222927</v>
          </cell>
          <cell r="F272">
            <v>45131481.96208334</v>
          </cell>
          <cell r="G272" t="str">
            <v>3Ejecutivo</v>
          </cell>
          <cell r="H272" t="str">
            <v>Director de Museo o de Teatro o de Coro o Cultural.</v>
          </cell>
        </row>
        <row r="273">
          <cell r="D273" t="str">
            <v>2090-21</v>
          </cell>
          <cell r="E273">
            <v>2084439</v>
          </cell>
          <cell r="F273">
            <v>42319797.785416663</v>
          </cell>
          <cell r="G273" t="str">
            <v>3Ejecutivo</v>
          </cell>
          <cell r="H273" t="str">
            <v>Director de Museo o de Teatro o de Coro o Cultural.</v>
          </cell>
        </row>
        <row r="274">
          <cell r="D274" t="str">
            <v>2090-20</v>
          </cell>
          <cell r="E274">
            <v>2021731</v>
          </cell>
          <cell r="F274">
            <v>41046654.343333334</v>
          </cell>
          <cell r="G274" t="str">
            <v>3Ejecutivo</v>
          </cell>
          <cell r="H274" t="str">
            <v>Director de Museo o de Teatro o de Coro o Cultural.</v>
          </cell>
        </row>
        <row r="275">
          <cell r="D275" t="str">
            <v>2025-22</v>
          </cell>
          <cell r="E275">
            <v>2222927</v>
          </cell>
          <cell r="F275">
            <v>45131481.96208334</v>
          </cell>
          <cell r="G275" t="str">
            <v>3Ejecutivo</v>
          </cell>
          <cell r="H275" t="str">
            <v>Director de Unidad Administrativa Especial de Ministerio, de Departamento Administrativo o de Establecimiento Público</v>
          </cell>
        </row>
        <row r="276">
          <cell r="D276" t="str">
            <v>2025-21</v>
          </cell>
          <cell r="E276">
            <v>2084439</v>
          </cell>
          <cell r="F276">
            <v>42319797.785416663</v>
          </cell>
          <cell r="G276" t="str">
            <v>3Ejecutivo</v>
          </cell>
          <cell r="H276" t="str">
            <v>Director de Unidad Administrativa Especial de Ministerio, de Departamento Administrativo o de Establecimiento Público</v>
          </cell>
        </row>
        <row r="277">
          <cell r="D277" t="str">
            <v>2025-20</v>
          </cell>
          <cell r="E277">
            <v>2021731</v>
          </cell>
          <cell r="F277">
            <v>41046654.343333334</v>
          </cell>
          <cell r="G277" t="str">
            <v>3Ejecutivo</v>
          </cell>
          <cell r="H277" t="str">
            <v>Director de Unidad Administrativa Especial de Ministerio, de Departamento Administrativo o de Establecimiento Público</v>
          </cell>
        </row>
        <row r="278">
          <cell r="D278" t="str">
            <v>2025-19</v>
          </cell>
          <cell r="E278">
            <v>1992289</v>
          </cell>
          <cell r="F278">
            <v>40448901.422499999</v>
          </cell>
          <cell r="G278" t="str">
            <v>3Ejecutivo</v>
          </cell>
          <cell r="H278" t="str">
            <v>Director de Unidad Administrativa Especial de Ministerio, de Departamento Administrativo o de Establecimiento Público</v>
          </cell>
        </row>
        <row r="279">
          <cell r="D279" t="str">
            <v>2025-18</v>
          </cell>
          <cell r="E279">
            <v>1879165</v>
          </cell>
          <cell r="F279">
            <v>38152175.625416674</v>
          </cell>
          <cell r="G279" t="str">
            <v>3Ejecutivo</v>
          </cell>
          <cell r="H279" t="str">
            <v>Director de Unidad Administrativa Especial de Ministerio, de Departamento Administrativo o de Establecimiento Público</v>
          </cell>
        </row>
        <row r="280">
          <cell r="D280" t="str">
            <v>2025-16</v>
          </cell>
          <cell r="E280">
            <v>1709781</v>
          </cell>
          <cell r="F280">
            <v>34713218.367083333</v>
          </cell>
          <cell r="G280" t="str">
            <v>3Ejecutivo</v>
          </cell>
          <cell r="H280" t="str">
            <v>Director de Unidad Administrativa Especial de Ministerio, de Departamento Administrativo o de Establecimiento Público</v>
          </cell>
        </row>
        <row r="281">
          <cell r="D281" t="str">
            <v>2025-14</v>
          </cell>
          <cell r="E281">
            <v>1632929</v>
          </cell>
          <cell r="F281">
            <v>33152913.121249996</v>
          </cell>
          <cell r="G281" t="str">
            <v>3Ejecutivo</v>
          </cell>
          <cell r="H281" t="str">
            <v>Director de Unidad Administrativa Especial de Ministerio, de Departamento Administrativo o de Establecimiento Público</v>
          </cell>
        </row>
        <row r="282">
          <cell r="D282" t="str">
            <v>2025-12</v>
          </cell>
          <cell r="E282">
            <v>1534102</v>
          </cell>
          <cell r="F282">
            <v>31146455.449583333</v>
          </cell>
          <cell r="G282" t="str">
            <v>3Ejecutivo</v>
          </cell>
          <cell r="H282" t="str">
            <v>Director de Unidad Administrativa Especial de Ministerio, de Departamento Administrativo o de Establecimiento Público</v>
          </cell>
        </row>
        <row r="283">
          <cell r="D283" t="str">
            <v>2195-11</v>
          </cell>
          <cell r="E283">
            <v>1464700</v>
          </cell>
          <cell r="F283">
            <v>29737405.522916667</v>
          </cell>
          <cell r="G283" t="str">
            <v>3Ejecutivo</v>
          </cell>
          <cell r="H283" t="str">
            <v>Director de Unidad de Institución Técnica Profesional</v>
          </cell>
        </row>
        <row r="284">
          <cell r="D284" t="str">
            <v>2195-09</v>
          </cell>
          <cell r="E284">
            <v>1320233</v>
          </cell>
          <cell r="F284">
            <v>26804331.320833337</v>
          </cell>
          <cell r="G284" t="str">
            <v>3Ejecutivo</v>
          </cell>
          <cell r="H284" t="str">
            <v>Director de Unidad de Institución Técnica Profesional</v>
          </cell>
        </row>
        <row r="285">
          <cell r="D285" t="str">
            <v>2195-08</v>
          </cell>
          <cell r="E285">
            <v>1264348</v>
          </cell>
          <cell r="F285">
            <v>25669713.376250003</v>
          </cell>
          <cell r="G285" t="str">
            <v>3Ejecutivo</v>
          </cell>
          <cell r="H285" t="str">
            <v>Director de Unidad de Institución Técnica Profesional</v>
          </cell>
        </row>
        <row r="286">
          <cell r="D286" t="str">
            <v>2195-06</v>
          </cell>
          <cell r="E286">
            <v>1135915</v>
          </cell>
          <cell r="F286">
            <v>23062173.132083338</v>
          </cell>
          <cell r="G286" t="str">
            <v>3Ejecutivo</v>
          </cell>
          <cell r="H286" t="str">
            <v>Director de Unidad de Institución Técnica Profesional</v>
          </cell>
        </row>
        <row r="287">
          <cell r="D287" t="str">
            <v>2195-05</v>
          </cell>
          <cell r="E287">
            <v>1081567</v>
          </cell>
          <cell r="F287">
            <v>21958760.496666662</v>
          </cell>
          <cell r="G287" t="str">
            <v>3Ejecutivo</v>
          </cell>
          <cell r="H287" t="str">
            <v>Director de Unidad de Institución Técnica Profesional</v>
          </cell>
        </row>
        <row r="288">
          <cell r="D288" t="str">
            <v>2135-15</v>
          </cell>
          <cell r="E288">
            <v>1654687</v>
          </cell>
          <cell r="F288">
            <v>33594659.907499999</v>
          </cell>
          <cell r="G288" t="str">
            <v>3Ejecutivo</v>
          </cell>
          <cell r="H288" t="str">
            <v>Director de Unidad Tecnológica o de Unidad Académica</v>
          </cell>
        </row>
        <row r="289">
          <cell r="D289" t="str">
            <v>2135-13</v>
          </cell>
          <cell r="E289">
            <v>1568711</v>
          </cell>
          <cell r="F289">
            <v>31849112.537499998</v>
          </cell>
          <cell r="G289" t="str">
            <v>3Ejecutivo</v>
          </cell>
          <cell r="H289" t="str">
            <v>Director de Unidad Tecnológica o de Unidad Académica</v>
          </cell>
        </row>
        <row r="290">
          <cell r="D290" t="str">
            <v>2135-12</v>
          </cell>
          <cell r="E290">
            <v>1534102</v>
          </cell>
          <cell r="F290">
            <v>31146455.449583333</v>
          </cell>
          <cell r="G290" t="str">
            <v>3Ejecutivo</v>
          </cell>
          <cell r="H290" t="str">
            <v>Director de Unidad Tecnológica o de Unidad Académica</v>
          </cell>
        </row>
        <row r="291">
          <cell r="D291" t="str">
            <v>2135-11</v>
          </cell>
          <cell r="E291">
            <v>1464700</v>
          </cell>
          <cell r="F291">
            <v>29737405.522916667</v>
          </cell>
          <cell r="G291" t="str">
            <v>3Ejecutivo</v>
          </cell>
          <cell r="H291" t="str">
            <v>Director de Unidad Tecnológica o de Unidad Académica</v>
          </cell>
        </row>
        <row r="292">
          <cell r="D292" t="str">
            <v>2135-09</v>
          </cell>
          <cell r="E292">
            <v>1320233</v>
          </cell>
          <cell r="F292">
            <v>26804331.320833337</v>
          </cell>
          <cell r="G292" t="str">
            <v>3Ejecutivo</v>
          </cell>
          <cell r="H292" t="str">
            <v>Director de Unidad Tecnológica o de Unidad Académica</v>
          </cell>
        </row>
        <row r="293">
          <cell r="D293" t="str">
            <v>2135-07</v>
          </cell>
          <cell r="E293">
            <v>1223398</v>
          </cell>
          <cell r="F293">
            <v>24838316.680416666</v>
          </cell>
          <cell r="G293" t="str">
            <v>3Ejecutivo</v>
          </cell>
          <cell r="H293" t="str">
            <v>Director de Unidad Tecnológica o de Unidad Académica</v>
          </cell>
        </row>
        <row r="294">
          <cell r="D294" t="str">
            <v>2035-27</v>
          </cell>
          <cell r="E294">
            <v>3206533</v>
          </cell>
          <cell r="F294">
            <v>65101366.919166662</v>
          </cell>
          <cell r="G294" t="str">
            <v>3Ejecutivo</v>
          </cell>
          <cell r="H294" t="str">
            <v>Director o Gerente Regional</v>
          </cell>
        </row>
        <row r="295">
          <cell r="D295" t="str">
            <v>2035-26</v>
          </cell>
          <cell r="E295">
            <v>2974770</v>
          </cell>
          <cell r="F295">
            <v>60395945.798750006</v>
          </cell>
          <cell r="G295" t="str">
            <v>3Ejecutivo</v>
          </cell>
          <cell r="H295" t="str">
            <v>Director o Gerente Regional</v>
          </cell>
        </row>
        <row r="296">
          <cell r="D296" t="str">
            <v>2035-25</v>
          </cell>
          <cell r="E296">
            <v>2758679</v>
          </cell>
          <cell r="F296">
            <v>56008709.034999996</v>
          </cell>
          <cell r="G296" t="str">
            <v>3Ejecutivo</v>
          </cell>
          <cell r="H296" t="str">
            <v>Director o Gerente Regional</v>
          </cell>
        </row>
        <row r="297">
          <cell r="D297" t="str">
            <v>2035-24</v>
          </cell>
          <cell r="E297">
            <v>2595341</v>
          </cell>
          <cell r="F297">
            <v>52692502.063749991</v>
          </cell>
          <cell r="G297" t="str">
            <v>3Ejecutivo</v>
          </cell>
          <cell r="H297" t="str">
            <v>Director o Gerente Regional</v>
          </cell>
        </row>
        <row r="298">
          <cell r="D298" t="str">
            <v>2035-23</v>
          </cell>
          <cell r="E298">
            <v>2417065</v>
          </cell>
          <cell r="F298">
            <v>49073012.952083334</v>
          </cell>
          <cell r="G298" t="str">
            <v>3Ejecutivo</v>
          </cell>
          <cell r="H298" t="str">
            <v>Director o Gerente Regional</v>
          </cell>
        </row>
        <row r="299">
          <cell r="D299" t="str">
            <v>2035-22</v>
          </cell>
          <cell r="E299">
            <v>2222927</v>
          </cell>
          <cell r="F299">
            <v>45131481.96208334</v>
          </cell>
          <cell r="G299" t="str">
            <v>3Ejecutivo</v>
          </cell>
          <cell r="H299" t="str">
            <v>Director o Gerente Regional</v>
          </cell>
        </row>
        <row r="300">
          <cell r="D300" t="str">
            <v>2035-21</v>
          </cell>
          <cell r="E300">
            <v>2084439</v>
          </cell>
          <cell r="F300">
            <v>42319797.785416663</v>
          </cell>
          <cell r="G300" t="str">
            <v>3Ejecutivo</v>
          </cell>
          <cell r="H300" t="str">
            <v>Director o Gerente Regional</v>
          </cell>
        </row>
        <row r="301">
          <cell r="D301" t="str">
            <v>2035-20</v>
          </cell>
          <cell r="E301">
            <v>2021731</v>
          </cell>
          <cell r="F301">
            <v>41046654.343333334</v>
          </cell>
          <cell r="G301" t="str">
            <v>3Ejecutivo</v>
          </cell>
          <cell r="H301" t="str">
            <v>Director o Gerente Regional</v>
          </cell>
        </row>
        <row r="302">
          <cell r="D302" t="str">
            <v>2035-19</v>
          </cell>
          <cell r="E302">
            <v>1992289</v>
          </cell>
          <cell r="F302">
            <v>40448901.422499999</v>
          </cell>
          <cell r="G302" t="str">
            <v>3Ejecutivo</v>
          </cell>
          <cell r="H302" t="str">
            <v>Director o Gerente Regional</v>
          </cell>
        </row>
        <row r="303">
          <cell r="D303" t="str">
            <v>2035-18</v>
          </cell>
          <cell r="E303">
            <v>1879165</v>
          </cell>
          <cell r="F303">
            <v>38152175.625416674</v>
          </cell>
          <cell r="G303" t="str">
            <v>3Ejecutivo</v>
          </cell>
          <cell r="H303" t="str">
            <v>Director o Gerente Regional</v>
          </cell>
        </row>
        <row r="304">
          <cell r="D304" t="str">
            <v>2035-17</v>
          </cell>
          <cell r="E304">
            <v>1815797</v>
          </cell>
          <cell r="F304">
            <v>36865632.368333325</v>
          </cell>
          <cell r="G304" t="str">
            <v>3Ejecutivo</v>
          </cell>
          <cell r="H304" t="str">
            <v>Director o Gerente Regional</v>
          </cell>
        </row>
        <row r="305">
          <cell r="D305" t="str">
            <v>2035-16</v>
          </cell>
          <cell r="E305">
            <v>1709781</v>
          </cell>
          <cell r="F305">
            <v>34713218.367083333</v>
          </cell>
          <cell r="G305" t="str">
            <v>3Ejecutivo</v>
          </cell>
          <cell r="H305" t="str">
            <v>Director o Gerente Regional</v>
          </cell>
        </row>
        <row r="306">
          <cell r="D306" t="str">
            <v>2035-15</v>
          </cell>
          <cell r="E306">
            <v>1654687</v>
          </cell>
          <cell r="F306">
            <v>33594659.907499999</v>
          </cell>
          <cell r="G306" t="str">
            <v>3Ejecutivo</v>
          </cell>
          <cell r="H306" t="str">
            <v>Director o Gerente Regional</v>
          </cell>
        </row>
        <row r="307">
          <cell r="D307" t="str">
            <v>2095-20</v>
          </cell>
          <cell r="E307">
            <v>2021731</v>
          </cell>
          <cell r="F307">
            <v>41046654.343333334</v>
          </cell>
          <cell r="G307" t="str">
            <v>3Ejecutivo</v>
          </cell>
          <cell r="H307" t="str">
            <v>Director o Gerente Seccional</v>
          </cell>
        </row>
        <row r="308">
          <cell r="D308" t="str">
            <v>2095-19</v>
          </cell>
          <cell r="E308">
            <v>1992289</v>
          </cell>
          <cell r="F308">
            <v>40448901.422499999</v>
          </cell>
          <cell r="G308" t="str">
            <v>3Ejecutivo</v>
          </cell>
          <cell r="H308" t="str">
            <v>Director o Gerente Seccional</v>
          </cell>
        </row>
        <row r="309">
          <cell r="D309" t="str">
            <v>2095-18</v>
          </cell>
          <cell r="E309">
            <v>1879165</v>
          </cell>
          <cell r="F309">
            <v>38152175.625416674</v>
          </cell>
          <cell r="G309" t="str">
            <v>3Ejecutivo</v>
          </cell>
          <cell r="H309" t="str">
            <v>Director o Gerente Seccional</v>
          </cell>
        </row>
        <row r="310">
          <cell r="D310" t="str">
            <v>2095-16</v>
          </cell>
          <cell r="E310">
            <v>1709781</v>
          </cell>
          <cell r="F310">
            <v>34713218.367083333</v>
          </cell>
          <cell r="G310" t="str">
            <v>3Ejecutivo</v>
          </cell>
          <cell r="H310" t="str">
            <v>Director o Gerente Seccional</v>
          </cell>
        </row>
        <row r="311">
          <cell r="D311" t="str">
            <v>2095-14</v>
          </cell>
          <cell r="E311">
            <v>1632929</v>
          </cell>
          <cell r="F311">
            <v>33152913.121249996</v>
          </cell>
          <cell r="G311" t="str">
            <v>3Ejecutivo</v>
          </cell>
          <cell r="H311" t="str">
            <v>Director o Gerente Seccional</v>
          </cell>
        </row>
        <row r="312">
          <cell r="D312" t="str">
            <v>2095-12</v>
          </cell>
          <cell r="E312">
            <v>1534102</v>
          </cell>
          <cell r="F312">
            <v>31146455.449583333</v>
          </cell>
          <cell r="G312" t="str">
            <v>3Ejecutivo</v>
          </cell>
          <cell r="H312" t="str">
            <v>Director o Gerente Seccional</v>
          </cell>
        </row>
        <row r="313">
          <cell r="D313" t="str">
            <v>2095-10</v>
          </cell>
          <cell r="E313">
            <v>1388279</v>
          </cell>
          <cell r="F313">
            <v>28185850.744166665</v>
          </cell>
          <cell r="G313" t="str">
            <v>3Ejecutivo</v>
          </cell>
          <cell r="H313" t="str">
            <v>Director o Gerente Seccional</v>
          </cell>
        </row>
        <row r="314">
          <cell r="D314" t="str">
            <v>2095-09</v>
          </cell>
          <cell r="E314">
            <v>1320233</v>
          </cell>
          <cell r="F314">
            <v>26804331.320833337</v>
          </cell>
          <cell r="G314" t="str">
            <v>3Ejecutivo</v>
          </cell>
          <cell r="H314" t="str">
            <v>Director o Gerente Seccional</v>
          </cell>
        </row>
        <row r="315">
          <cell r="D315" t="str">
            <v>2095-07</v>
          </cell>
          <cell r="E315">
            <v>1223398</v>
          </cell>
          <cell r="F315">
            <v>24838316.680416666</v>
          </cell>
          <cell r="G315" t="str">
            <v>3Ejecutivo</v>
          </cell>
          <cell r="H315" t="str">
            <v>Director o Gerente Seccional</v>
          </cell>
        </row>
        <row r="316">
          <cell r="D316" t="str">
            <v>2095-06</v>
          </cell>
          <cell r="E316">
            <v>1135915</v>
          </cell>
          <cell r="F316">
            <v>23062173.132083338</v>
          </cell>
          <cell r="G316" t="str">
            <v>3Ejecutivo</v>
          </cell>
          <cell r="H316" t="str">
            <v>Director o Gerente Seccional</v>
          </cell>
        </row>
        <row r="317">
          <cell r="D317" t="str">
            <v>2230-25</v>
          </cell>
          <cell r="E317">
            <v>2758679</v>
          </cell>
          <cell r="F317">
            <v>56008709.034999996</v>
          </cell>
          <cell r="G317" t="str">
            <v>3Ejecutivo</v>
          </cell>
          <cell r="H317" t="str">
            <v>Jefe de Area Policial</v>
          </cell>
        </row>
        <row r="318">
          <cell r="D318" t="str">
            <v>2230-24</v>
          </cell>
          <cell r="E318">
            <v>2595341</v>
          </cell>
          <cell r="F318">
            <v>52692502.063749991</v>
          </cell>
          <cell r="G318" t="str">
            <v>3Ejecutivo</v>
          </cell>
          <cell r="H318" t="str">
            <v>Jefe de Area Policial</v>
          </cell>
        </row>
        <row r="319">
          <cell r="D319" t="str">
            <v>2230-23</v>
          </cell>
          <cell r="E319">
            <v>2417065</v>
          </cell>
          <cell r="F319">
            <v>49073012.952083334</v>
          </cell>
          <cell r="G319" t="str">
            <v>3Ejecutivo</v>
          </cell>
          <cell r="H319" t="str">
            <v>Jefe de Area Policial</v>
          </cell>
        </row>
        <row r="320">
          <cell r="D320" t="str">
            <v>2230-22</v>
          </cell>
          <cell r="E320">
            <v>2222927</v>
          </cell>
          <cell r="F320">
            <v>45131481.96208334</v>
          </cell>
          <cell r="G320" t="str">
            <v>3Ejecutivo</v>
          </cell>
          <cell r="H320" t="str">
            <v>Jefe de Area Policial</v>
          </cell>
        </row>
        <row r="321">
          <cell r="D321" t="str">
            <v>2230-21</v>
          </cell>
          <cell r="E321">
            <v>2084439</v>
          </cell>
          <cell r="F321">
            <v>42319797.785416663</v>
          </cell>
          <cell r="G321" t="str">
            <v>3Ejecutivo</v>
          </cell>
          <cell r="H321" t="str">
            <v>Jefe de Area Policial</v>
          </cell>
        </row>
        <row r="322">
          <cell r="D322" t="str">
            <v>2040-28</v>
          </cell>
          <cell r="E322">
            <v>3460703</v>
          </cell>
          <cell r="F322">
            <v>70261711.259583339</v>
          </cell>
          <cell r="G322" t="str">
            <v>3Ejecutivo</v>
          </cell>
          <cell r="H322" t="str">
            <v>Jefe de División</v>
          </cell>
        </row>
        <row r="323">
          <cell r="D323" t="str">
            <v>2040-27</v>
          </cell>
          <cell r="E323">
            <v>3206533</v>
          </cell>
          <cell r="F323">
            <v>65101366.919166662</v>
          </cell>
          <cell r="G323" t="str">
            <v>3Ejecutivo</v>
          </cell>
          <cell r="H323" t="str">
            <v>Jefe de División</v>
          </cell>
        </row>
        <row r="324">
          <cell r="D324" t="str">
            <v>2040-26</v>
          </cell>
          <cell r="E324">
            <v>2974770</v>
          </cell>
          <cell r="F324">
            <v>60395945.798750006</v>
          </cell>
          <cell r="G324" t="str">
            <v>3Ejecutivo</v>
          </cell>
          <cell r="H324" t="str">
            <v>Jefe de División</v>
          </cell>
        </row>
        <row r="325">
          <cell r="D325" t="str">
            <v>2040-25</v>
          </cell>
          <cell r="E325">
            <v>2758679</v>
          </cell>
          <cell r="F325">
            <v>56008709.034999996</v>
          </cell>
          <cell r="G325" t="str">
            <v>3Ejecutivo</v>
          </cell>
          <cell r="H325" t="str">
            <v>Jefe de División</v>
          </cell>
        </row>
        <row r="326">
          <cell r="D326" t="str">
            <v>2040-24</v>
          </cell>
          <cell r="E326">
            <v>2595341</v>
          </cell>
          <cell r="F326">
            <v>52692502.063749991</v>
          </cell>
          <cell r="G326" t="str">
            <v>3Ejecutivo</v>
          </cell>
          <cell r="H326" t="str">
            <v>Jefe de División</v>
          </cell>
        </row>
        <row r="327">
          <cell r="D327" t="str">
            <v>2040-23</v>
          </cell>
          <cell r="E327">
            <v>2417065</v>
          </cell>
          <cell r="F327">
            <v>49073012.952083334</v>
          </cell>
          <cell r="G327" t="str">
            <v>3Ejecutivo</v>
          </cell>
          <cell r="H327" t="str">
            <v>Jefe de División</v>
          </cell>
        </row>
        <row r="328">
          <cell r="D328" t="str">
            <v>2040-22</v>
          </cell>
          <cell r="E328">
            <v>2222927</v>
          </cell>
          <cell r="F328">
            <v>45131481.96208334</v>
          </cell>
          <cell r="G328" t="str">
            <v>3Ejecutivo</v>
          </cell>
          <cell r="H328" t="str">
            <v>Jefe de División</v>
          </cell>
        </row>
        <row r="329">
          <cell r="D329" t="str">
            <v>2040-21</v>
          </cell>
          <cell r="E329">
            <v>2084439</v>
          </cell>
          <cell r="F329">
            <v>42319797.785416663</v>
          </cell>
          <cell r="G329" t="str">
            <v>3Ejecutivo</v>
          </cell>
          <cell r="H329" t="str">
            <v>Jefe de División</v>
          </cell>
        </row>
        <row r="330">
          <cell r="D330" t="str">
            <v>2040-20</v>
          </cell>
          <cell r="E330">
            <v>2021731</v>
          </cell>
          <cell r="F330">
            <v>41046654.343333334</v>
          </cell>
          <cell r="G330" t="str">
            <v>3Ejecutivo</v>
          </cell>
          <cell r="H330" t="str">
            <v>Jefe de División</v>
          </cell>
        </row>
        <row r="331">
          <cell r="D331" t="str">
            <v>2040-19</v>
          </cell>
          <cell r="E331">
            <v>1992289</v>
          </cell>
          <cell r="F331">
            <v>40448901.422499999</v>
          </cell>
          <cell r="G331" t="str">
            <v>3Ejecutivo</v>
          </cell>
          <cell r="H331" t="str">
            <v>Jefe de División</v>
          </cell>
        </row>
        <row r="332">
          <cell r="D332" t="str">
            <v>2040-18</v>
          </cell>
          <cell r="E332">
            <v>1879165</v>
          </cell>
          <cell r="F332">
            <v>38152175.625416674</v>
          </cell>
          <cell r="G332" t="str">
            <v>3Ejecutivo</v>
          </cell>
          <cell r="H332" t="str">
            <v>Jefe de División</v>
          </cell>
        </row>
        <row r="333">
          <cell r="D333" t="str">
            <v>2040-17</v>
          </cell>
          <cell r="E333">
            <v>1815797</v>
          </cell>
          <cell r="F333">
            <v>36865632.368333325</v>
          </cell>
          <cell r="G333" t="str">
            <v>3Ejecutivo</v>
          </cell>
          <cell r="H333" t="str">
            <v>Jefe de División</v>
          </cell>
        </row>
        <row r="334">
          <cell r="D334" t="str">
            <v>2040-16</v>
          </cell>
          <cell r="E334">
            <v>1709781</v>
          </cell>
          <cell r="F334">
            <v>34713218.367083333</v>
          </cell>
          <cell r="G334" t="str">
            <v>3Ejecutivo</v>
          </cell>
          <cell r="H334" t="str">
            <v>Jefe de División</v>
          </cell>
        </row>
        <row r="335">
          <cell r="D335" t="str">
            <v>2040-15</v>
          </cell>
          <cell r="E335">
            <v>1654687</v>
          </cell>
          <cell r="F335">
            <v>33594659.907499999</v>
          </cell>
          <cell r="G335" t="str">
            <v>3Ejecutivo</v>
          </cell>
          <cell r="H335" t="str">
            <v>Jefe de División</v>
          </cell>
        </row>
        <row r="336">
          <cell r="D336" t="str">
            <v>2040-14</v>
          </cell>
          <cell r="E336">
            <v>1632929</v>
          </cell>
          <cell r="F336">
            <v>33152913.121249996</v>
          </cell>
          <cell r="G336" t="str">
            <v>3Ejecutivo</v>
          </cell>
          <cell r="H336" t="str">
            <v>Jefe de División</v>
          </cell>
        </row>
        <row r="337">
          <cell r="D337" t="str">
            <v>2085-10</v>
          </cell>
          <cell r="E337">
            <v>1388279</v>
          </cell>
          <cell r="F337">
            <v>28185850.744166665</v>
          </cell>
          <cell r="G337" t="str">
            <v>3Ejecutivo</v>
          </cell>
          <cell r="H337" t="str">
            <v>Jefe de Grupo</v>
          </cell>
        </row>
        <row r="338">
          <cell r="D338" t="str">
            <v>2085-09</v>
          </cell>
          <cell r="E338">
            <v>1320233</v>
          </cell>
          <cell r="F338">
            <v>26804331.320833337</v>
          </cell>
          <cell r="G338" t="str">
            <v>3Ejecutivo</v>
          </cell>
          <cell r="H338" t="str">
            <v>Jefe de Grupo</v>
          </cell>
        </row>
        <row r="339">
          <cell r="D339" t="str">
            <v>2085-08</v>
          </cell>
          <cell r="E339">
            <v>1264348</v>
          </cell>
          <cell r="F339">
            <v>25669713.376250003</v>
          </cell>
          <cell r="G339" t="str">
            <v>3Ejecutivo</v>
          </cell>
          <cell r="H339" t="str">
            <v>Jefe de Grupo</v>
          </cell>
        </row>
        <row r="340">
          <cell r="D340" t="str">
            <v>2085-07</v>
          </cell>
          <cell r="E340">
            <v>1223398</v>
          </cell>
          <cell r="F340">
            <v>24838316.680416666</v>
          </cell>
          <cell r="G340" t="str">
            <v>3Ejecutivo</v>
          </cell>
          <cell r="H340" t="str">
            <v>Jefe de Grupo</v>
          </cell>
        </row>
        <row r="341">
          <cell r="D341" t="str">
            <v>2085-06</v>
          </cell>
          <cell r="E341">
            <v>1135915</v>
          </cell>
          <cell r="F341">
            <v>23062173.132083338</v>
          </cell>
          <cell r="G341" t="str">
            <v>3Ejecutivo</v>
          </cell>
          <cell r="H341" t="str">
            <v>Jefe de Grupo</v>
          </cell>
        </row>
        <row r="342">
          <cell r="D342" t="str">
            <v>2085-05</v>
          </cell>
          <cell r="E342">
            <v>1081567</v>
          </cell>
          <cell r="F342">
            <v>21958760.496666662</v>
          </cell>
          <cell r="G342" t="str">
            <v>3Ejecutivo</v>
          </cell>
          <cell r="H342" t="str">
            <v>Jefe de Grupo</v>
          </cell>
        </row>
        <row r="343">
          <cell r="D343" t="str">
            <v>2085-04</v>
          </cell>
          <cell r="E343">
            <v>1020560</v>
          </cell>
          <cell r="F343">
            <v>20720151.963750001</v>
          </cell>
          <cell r="G343" t="str">
            <v>3Ejecutivo</v>
          </cell>
          <cell r="H343" t="str">
            <v>Jefe de Grupo</v>
          </cell>
        </row>
        <row r="344">
          <cell r="D344" t="str">
            <v>2084-24</v>
          </cell>
          <cell r="E344">
            <v>2595341</v>
          </cell>
          <cell r="F344">
            <v>52692502.063749991</v>
          </cell>
          <cell r="G344" t="str">
            <v>3Ejecutivo</v>
          </cell>
          <cell r="H344" t="str">
            <v>Jefe de Programa</v>
          </cell>
        </row>
        <row r="345">
          <cell r="D345" t="str">
            <v>2084-23</v>
          </cell>
          <cell r="E345">
            <v>2417065</v>
          </cell>
          <cell r="F345">
            <v>49073012.952083334</v>
          </cell>
          <cell r="G345" t="str">
            <v>3Ejecutivo</v>
          </cell>
          <cell r="H345" t="str">
            <v>Jefe de Programa</v>
          </cell>
        </row>
        <row r="346">
          <cell r="D346" t="str">
            <v>2084-22</v>
          </cell>
          <cell r="E346">
            <v>2222927</v>
          </cell>
          <cell r="F346">
            <v>45131481.96208334</v>
          </cell>
          <cell r="G346" t="str">
            <v>3Ejecutivo</v>
          </cell>
          <cell r="H346" t="str">
            <v>Jefe de Programa</v>
          </cell>
        </row>
        <row r="347">
          <cell r="D347" t="str">
            <v>2084-21</v>
          </cell>
          <cell r="E347">
            <v>2084439</v>
          </cell>
          <cell r="F347">
            <v>42319797.785416663</v>
          </cell>
          <cell r="G347" t="str">
            <v>3Ejecutivo</v>
          </cell>
          <cell r="H347" t="str">
            <v>Jefe de Programa</v>
          </cell>
        </row>
        <row r="348">
          <cell r="D348" t="str">
            <v>2165-09</v>
          </cell>
          <cell r="E348">
            <v>1320233</v>
          </cell>
          <cell r="F348">
            <v>26804331.320833337</v>
          </cell>
          <cell r="G348" t="str">
            <v>3Ejecutivo</v>
          </cell>
          <cell r="H348" t="str">
            <v>Jefe de Programa de Institución Técnica Profesional</v>
          </cell>
        </row>
        <row r="349">
          <cell r="D349" t="str">
            <v>2165-08</v>
          </cell>
          <cell r="E349">
            <v>1264348</v>
          </cell>
          <cell r="F349">
            <v>25669713.376250003</v>
          </cell>
          <cell r="G349" t="str">
            <v>3Ejecutivo</v>
          </cell>
          <cell r="H349" t="str">
            <v>Jefe de Programa de Institución Técnica Profesional</v>
          </cell>
        </row>
        <row r="350">
          <cell r="D350" t="str">
            <v>2165-07</v>
          </cell>
          <cell r="E350">
            <v>1223398</v>
          </cell>
          <cell r="F350">
            <v>24838316.680416666</v>
          </cell>
          <cell r="G350" t="str">
            <v>3Ejecutivo</v>
          </cell>
          <cell r="H350" t="str">
            <v>Jefe de Programa de Institución Técnica Profesional</v>
          </cell>
        </row>
        <row r="351">
          <cell r="D351" t="str">
            <v>2165-06</v>
          </cell>
          <cell r="E351">
            <v>1135915</v>
          </cell>
          <cell r="F351">
            <v>23062173.132083338</v>
          </cell>
          <cell r="G351" t="str">
            <v>3Ejecutivo</v>
          </cell>
          <cell r="H351" t="str">
            <v>Jefe de Programa de Institución Técnica Profesional</v>
          </cell>
        </row>
        <row r="352">
          <cell r="D352" t="str">
            <v>2075-14</v>
          </cell>
          <cell r="E352">
            <v>1632929</v>
          </cell>
          <cell r="F352">
            <v>33152913.121249996</v>
          </cell>
          <cell r="G352" t="str">
            <v>3Ejecutivo</v>
          </cell>
          <cell r="H352" t="str">
            <v>Jefe de Sección</v>
          </cell>
        </row>
        <row r="353">
          <cell r="D353" t="str">
            <v>2075-13</v>
          </cell>
          <cell r="E353">
            <v>1568711</v>
          </cell>
          <cell r="F353">
            <v>31849112.537499998</v>
          </cell>
          <cell r="G353" t="str">
            <v>3Ejecutivo</v>
          </cell>
          <cell r="H353" t="str">
            <v>Jefe de Sección</v>
          </cell>
        </row>
        <row r="354">
          <cell r="D354" t="str">
            <v>2075-12</v>
          </cell>
          <cell r="E354">
            <v>1534102</v>
          </cell>
          <cell r="F354">
            <v>31146455.449583333</v>
          </cell>
          <cell r="G354" t="str">
            <v>3Ejecutivo</v>
          </cell>
          <cell r="H354" t="str">
            <v>Jefe de Sección</v>
          </cell>
        </row>
        <row r="355">
          <cell r="D355" t="str">
            <v>2075-11</v>
          </cell>
          <cell r="E355">
            <v>1464700</v>
          </cell>
          <cell r="F355">
            <v>29737405.522916667</v>
          </cell>
          <cell r="G355" t="str">
            <v>3Ejecutivo</v>
          </cell>
          <cell r="H355" t="str">
            <v>Jefe de Sección</v>
          </cell>
        </row>
        <row r="356">
          <cell r="D356" t="str">
            <v>2075-10</v>
          </cell>
          <cell r="E356">
            <v>1388279</v>
          </cell>
          <cell r="F356">
            <v>28185850.744166665</v>
          </cell>
          <cell r="G356" t="str">
            <v>3Ejecutivo</v>
          </cell>
          <cell r="H356" t="str">
            <v>Jefe de Sección</v>
          </cell>
        </row>
        <row r="357">
          <cell r="D357" t="str">
            <v>2075-09</v>
          </cell>
          <cell r="E357">
            <v>1320233</v>
          </cell>
          <cell r="F357">
            <v>26804331.320833337</v>
          </cell>
          <cell r="G357" t="str">
            <v>3Ejecutivo</v>
          </cell>
          <cell r="H357" t="str">
            <v>Jefe de Sección</v>
          </cell>
        </row>
        <row r="358">
          <cell r="D358" t="str">
            <v>2075-08</v>
          </cell>
          <cell r="E358">
            <v>1264348</v>
          </cell>
          <cell r="F358">
            <v>25669713.376250003</v>
          </cell>
          <cell r="G358" t="str">
            <v>3Ejecutivo</v>
          </cell>
          <cell r="H358" t="str">
            <v>Jefe de Sección</v>
          </cell>
        </row>
        <row r="359">
          <cell r="D359" t="str">
            <v>2075-07</v>
          </cell>
          <cell r="E359">
            <v>1223398</v>
          </cell>
          <cell r="F359">
            <v>24838316.680416666</v>
          </cell>
          <cell r="G359" t="str">
            <v>3Ejecutivo</v>
          </cell>
          <cell r="H359" t="str">
            <v>Jefe de Sección</v>
          </cell>
        </row>
        <row r="360">
          <cell r="D360" t="str">
            <v>2075-06</v>
          </cell>
          <cell r="E360">
            <v>1135915</v>
          </cell>
          <cell r="F360">
            <v>23062173.132083338</v>
          </cell>
          <cell r="G360" t="str">
            <v>3Ejecutivo</v>
          </cell>
          <cell r="H360" t="str">
            <v>Jefe de Sección</v>
          </cell>
        </row>
        <row r="361">
          <cell r="D361" t="str">
            <v>2075-05</v>
          </cell>
          <cell r="E361">
            <v>1081567</v>
          </cell>
          <cell r="F361">
            <v>21958760.496666662</v>
          </cell>
          <cell r="G361" t="str">
            <v>3Ejecutivo</v>
          </cell>
          <cell r="H361" t="str">
            <v>Jefe de Sección</v>
          </cell>
        </row>
        <row r="362">
          <cell r="D362" t="str">
            <v>2077-22</v>
          </cell>
          <cell r="E362">
            <v>2222927</v>
          </cell>
          <cell r="F362">
            <v>45131481.96208334</v>
          </cell>
          <cell r="G362" t="str">
            <v>3Ejecutivo</v>
          </cell>
          <cell r="H362" t="str">
            <v>Jefe de Sección o de Departamento Médico Asistencial</v>
          </cell>
        </row>
        <row r="363">
          <cell r="D363" t="str">
            <v>2077-20</v>
          </cell>
          <cell r="E363">
            <v>2021731</v>
          </cell>
          <cell r="F363">
            <v>41046654.343333334</v>
          </cell>
          <cell r="G363" t="str">
            <v>3Ejecutivo</v>
          </cell>
          <cell r="H363" t="str">
            <v>Jefe de Sección o de Departamento Médico Asistencial</v>
          </cell>
        </row>
        <row r="364">
          <cell r="D364" t="str">
            <v>2077-18</v>
          </cell>
          <cell r="E364">
            <v>1879165</v>
          </cell>
          <cell r="F364">
            <v>38152175.625416674</v>
          </cell>
          <cell r="G364" t="str">
            <v>3Ejecutivo</v>
          </cell>
          <cell r="H364" t="str">
            <v>Jefe de Sección o de Departamento Médico Asistencial</v>
          </cell>
        </row>
        <row r="365">
          <cell r="D365" t="str">
            <v>2077-16</v>
          </cell>
          <cell r="E365">
            <v>1709781</v>
          </cell>
          <cell r="F365">
            <v>34713218.367083333</v>
          </cell>
          <cell r="G365" t="str">
            <v>3Ejecutivo</v>
          </cell>
          <cell r="H365" t="str">
            <v>Jefe de Sección o de Departamento Médico Asistencial</v>
          </cell>
        </row>
        <row r="366">
          <cell r="D366" t="str">
            <v>2031-23</v>
          </cell>
          <cell r="E366">
            <v>2417065</v>
          </cell>
          <cell r="F366">
            <v>49073012.952083334</v>
          </cell>
          <cell r="G366" t="str">
            <v>3Ejecutivo</v>
          </cell>
          <cell r="H366" t="str">
            <v>Ministro Consejero</v>
          </cell>
        </row>
        <row r="367">
          <cell r="D367" t="str">
            <v>2031-22</v>
          </cell>
          <cell r="E367">
            <v>2222927</v>
          </cell>
          <cell r="F367">
            <v>45131481.96208334</v>
          </cell>
          <cell r="G367" t="str">
            <v>3Ejecutivo</v>
          </cell>
          <cell r="H367" t="str">
            <v>Ministro Consejero</v>
          </cell>
        </row>
        <row r="368">
          <cell r="D368" t="str">
            <v>2155-16</v>
          </cell>
          <cell r="E368">
            <v>1709781</v>
          </cell>
          <cell r="F368">
            <v>34713218.367083333</v>
          </cell>
          <cell r="G368" t="str">
            <v>3Ejecutivo</v>
          </cell>
          <cell r="H368" t="str">
            <v>Rector de Institución Técnica Profesional</v>
          </cell>
        </row>
        <row r="369">
          <cell r="D369" t="str">
            <v>2155-14</v>
          </cell>
          <cell r="E369">
            <v>1632929</v>
          </cell>
          <cell r="F369">
            <v>33152913.121249996</v>
          </cell>
          <cell r="G369" t="str">
            <v>3Ejecutivo</v>
          </cell>
          <cell r="H369" t="str">
            <v>Rector de Institución Técnica Profesional</v>
          </cell>
        </row>
        <row r="370">
          <cell r="D370" t="str">
            <v>2155-12</v>
          </cell>
          <cell r="E370">
            <v>1534102</v>
          </cell>
          <cell r="F370">
            <v>31146455.449583333</v>
          </cell>
          <cell r="G370" t="str">
            <v>3Ejecutivo</v>
          </cell>
          <cell r="H370" t="str">
            <v>Rector de Institución Técnica Profesional</v>
          </cell>
        </row>
        <row r="371">
          <cell r="D371" t="str">
            <v>2155-10</v>
          </cell>
          <cell r="E371">
            <v>1388279</v>
          </cell>
          <cell r="F371">
            <v>28185850.744166665</v>
          </cell>
          <cell r="G371" t="str">
            <v>3Ejecutivo</v>
          </cell>
          <cell r="H371" t="str">
            <v>Rector de Institución Técnica Profesional</v>
          </cell>
        </row>
        <row r="372">
          <cell r="D372" t="str">
            <v>2050-16</v>
          </cell>
          <cell r="E372">
            <v>1709781</v>
          </cell>
          <cell r="F372">
            <v>34713218.367083333</v>
          </cell>
          <cell r="G372" t="str">
            <v>3Ejecutivo</v>
          </cell>
          <cell r="H372" t="str">
            <v>Registrador Delegado</v>
          </cell>
        </row>
        <row r="373">
          <cell r="D373" t="str">
            <v>2050-15</v>
          </cell>
          <cell r="E373">
            <v>1654687</v>
          </cell>
          <cell r="F373">
            <v>33594659.907499999</v>
          </cell>
          <cell r="G373" t="str">
            <v>3Ejecutivo</v>
          </cell>
          <cell r="H373" t="str">
            <v>Registrador Delegado</v>
          </cell>
        </row>
        <row r="374">
          <cell r="D374" t="str">
            <v>2050-14</v>
          </cell>
          <cell r="E374">
            <v>1632929</v>
          </cell>
          <cell r="F374">
            <v>33152913.121249996</v>
          </cell>
          <cell r="G374" t="str">
            <v>3Ejecutivo</v>
          </cell>
          <cell r="H374" t="str">
            <v>Registrador Delegado</v>
          </cell>
        </row>
        <row r="375">
          <cell r="D375" t="str">
            <v>2050-13</v>
          </cell>
          <cell r="E375">
            <v>1568711</v>
          </cell>
          <cell r="F375">
            <v>31849112.537499998</v>
          </cell>
          <cell r="G375" t="str">
            <v>3Ejecutivo</v>
          </cell>
          <cell r="H375" t="str">
            <v>Registrador Delegado</v>
          </cell>
        </row>
        <row r="376">
          <cell r="D376" t="str">
            <v>2015-27</v>
          </cell>
          <cell r="E376">
            <v>3206533</v>
          </cell>
          <cell r="F376">
            <v>65101366.919166662</v>
          </cell>
          <cell r="G376" t="str">
            <v>3Ejecutivo</v>
          </cell>
          <cell r="H376" t="str">
            <v>Registrador Principal</v>
          </cell>
        </row>
        <row r="377">
          <cell r="D377" t="str">
            <v>2015-26</v>
          </cell>
          <cell r="E377">
            <v>2974770</v>
          </cell>
          <cell r="F377">
            <v>60395945.798750006</v>
          </cell>
          <cell r="G377" t="str">
            <v>3Ejecutivo</v>
          </cell>
          <cell r="H377" t="str">
            <v>Registrador Principal</v>
          </cell>
        </row>
        <row r="378">
          <cell r="D378" t="str">
            <v>2015-25</v>
          </cell>
          <cell r="E378">
            <v>2758679</v>
          </cell>
          <cell r="F378">
            <v>56008709.034999996</v>
          </cell>
          <cell r="G378" t="str">
            <v>3Ejecutivo</v>
          </cell>
          <cell r="H378" t="str">
            <v>Registrador Principal</v>
          </cell>
        </row>
        <row r="379">
          <cell r="D379" t="str">
            <v>2185-18</v>
          </cell>
          <cell r="E379">
            <v>1879165</v>
          </cell>
          <cell r="F379">
            <v>38152175.625416674</v>
          </cell>
          <cell r="G379" t="str">
            <v>3Ejecutivo</v>
          </cell>
          <cell r="H379" t="str">
            <v>Registrador Seccional</v>
          </cell>
        </row>
        <row r="380">
          <cell r="D380" t="str">
            <v>2185-17</v>
          </cell>
          <cell r="E380">
            <v>1815797</v>
          </cell>
          <cell r="F380">
            <v>36865632.368333325</v>
          </cell>
          <cell r="G380" t="str">
            <v>3Ejecutivo</v>
          </cell>
          <cell r="H380" t="str">
            <v>Registrador Seccional</v>
          </cell>
        </row>
        <row r="381">
          <cell r="D381" t="str">
            <v>2185-16</v>
          </cell>
          <cell r="E381">
            <v>1709781</v>
          </cell>
          <cell r="F381">
            <v>34713218.367083333</v>
          </cell>
          <cell r="G381" t="str">
            <v>3Ejecutivo</v>
          </cell>
          <cell r="H381" t="str">
            <v>Registrador Seccional</v>
          </cell>
        </row>
        <row r="382">
          <cell r="D382" t="str">
            <v>2185-15</v>
          </cell>
          <cell r="E382">
            <v>1654687</v>
          </cell>
          <cell r="F382">
            <v>33594659.907499999</v>
          </cell>
          <cell r="G382" t="str">
            <v>3Ejecutivo</v>
          </cell>
          <cell r="H382" t="str">
            <v>Registrador Seccional</v>
          </cell>
        </row>
        <row r="383">
          <cell r="D383" t="str">
            <v>2215-17</v>
          </cell>
          <cell r="E383">
            <v>1815797</v>
          </cell>
          <cell r="F383">
            <v>36865632.368333325</v>
          </cell>
          <cell r="G383" t="str">
            <v>3Ejecutivo</v>
          </cell>
          <cell r="H383" t="str">
            <v>Representante del Ministro de Educación ante Entidad Territorial</v>
          </cell>
        </row>
        <row r="384">
          <cell r="D384" t="str">
            <v>2215-16</v>
          </cell>
          <cell r="E384">
            <v>1709781</v>
          </cell>
          <cell r="F384">
            <v>34713218.367083333</v>
          </cell>
          <cell r="G384" t="str">
            <v>3Ejecutivo</v>
          </cell>
          <cell r="H384" t="str">
            <v>Representante del Ministro de Educación ante Entidad Territorial</v>
          </cell>
        </row>
        <row r="385">
          <cell r="D385" t="str">
            <v>2215-14</v>
          </cell>
          <cell r="E385">
            <v>1632929</v>
          </cell>
          <cell r="F385">
            <v>33152913.121249996</v>
          </cell>
          <cell r="G385" t="str">
            <v>3Ejecutivo</v>
          </cell>
          <cell r="H385" t="str">
            <v>Representante del Ministro de Educación ante Entidad Territorial</v>
          </cell>
        </row>
        <row r="386">
          <cell r="D386" t="str">
            <v>2150-16</v>
          </cell>
          <cell r="E386">
            <v>1709781</v>
          </cell>
          <cell r="F386">
            <v>34713218.367083333</v>
          </cell>
          <cell r="G386" t="str">
            <v>3Ejecutivo</v>
          </cell>
          <cell r="H386" t="str">
            <v>Secretario de Facultad</v>
          </cell>
        </row>
        <row r="387">
          <cell r="D387" t="str">
            <v>2150-14</v>
          </cell>
          <cell r="E387">
            <v>1632929</v>
          </cell>
          <cell r="F387">
            <v>33152913.121249996</v>
          </cell>
          <cell r="G387" t="str">
            <v>3Ejecutivo</v>
          </cell>
          <cell r="H387" t="str">
            <v>Secretario de Facultad</v>
          </cell>
        </row>
        <row r="388">
          <cell r="D388" t="str">
            <v>2150-12</v>
          </cell>
          <cell r="E388">
            <v>1534102</v>
          </cell>
          <cell r="F388">
            <v>31146455.449583333</v>
          </cell>
          <cell r="G388" t="str">
            <v>3Ejecutivo</v>
          </cell>
          <cell r="H388" t="str">
            <v>Secretario de Facultad</v>
          </cell>
        </row>
        <row r="389">
          <cell r="D389" t="str">
            <v>2150-10</v>
          </cell>
          <cell r="E389">
            <v>1388279</v>
          </cell>
          <cell r="F389">
            <v>28185850.744166665</v>
          </cell>
          <cell r="G389" t="str">
            <v>3Ejecutivo</v>
          </cell>
          <cell r="H389" t="str">
            <v>Secretario de Facultad</v>
          </cell>
        </row>
        <row r="390">
          <cell r="D390" t="str">
            <v>2150-09</v>
          </cell>
          <cell r="E390">
            <v>1320233</v>
          </cell>
          <cell r="F390">
            <v>26804331.320833337</v>
          </cell>
          <cell r="G390" t="str">
            <v>3Ejecutivo</v>
          </cell>
          <cell r="H390" t="str">
            <v>Secretario de Facultad</v>
          </cell>
        </row>
        <row r="391">
          <cell r="D391" t="str">
            <v>2150-08</v>
          </cell>
          <cell r="E391">
            <v>1264348</v>
          </cell>
          <cell r="F391">
            <v>25669713.376250003</v>
          </cell>
          <cell r="G391" t="str">
            <v>3Ejecutivo</v>
          </cell>
          <cell r="H391" t="str">
            <v>Secretario de Facultad</v>
          </cell>
        </row>
        <row r="392">
          <cell r="D392" t="str">
            <v>2150-06</v>
          </cell>
          <cell r="E392">
            <v>1135915</v>
          </cell>
          <cell r="F392">
            <v>23062173.132083338</v>
          </cell>
          <cell r="G392" t="str">
            <v>3Ejecutivo</v>
          </cell>
          <cell r="H392" t="str">
            <v>Secretario de Facultad</v>
          </cell>
        </row>
        <row r="393">
          <cell r="D393" t="str">
            <v>2160-11</v>
          </cell>
          <cell r="E393">
            <v>1464700</v>
          </cell>
          <cell r="F393">
            <v>29737405.522916667</v>
          </cell>
          <cell r="G393" t="str">
            <v>3Ejecutivo</v>
          </cell>
          <cell r="H393" t="str">
            <v>Secretario General de Institución Técnica Profesional</v>
          </cell>
        </row>
        <row r="394">
          <cell r="D394" t="str">
            <v>2160-09</v>
          </cell>
          <cell r="E394">
            <v>1320233</v>
          </cell>
          <cell r="F394">
            <v>26804331.320833337</v>
          </cell>
          <cell r="G394" t="str">
            <v>3Ejecutivo</v>
          </cell>
          <cell r="H394" t="str">
            <v>Secretario General de Institución Técnica Profesional</v>
          </cell>
        </row>
        <row r="395">
          <cell r="D395" t="str">
            <v>2160-07</v>
          </cell>
          <cell r="E395">
            <v>1223398</v>
          </cell>
          <cell r="F395">
            <v>24838316.680416666</v>
          </cell>
          <cell r="G395" t="str">
            <v>3Ejecutivo</v>
          </cell>
          <cell r="H395" t="str">
            <v>Secretario General de Institución Técnica Profesional</v>
          </cell>
        </row>
        <row r="396">
          <cell r="D396" t="str">
            <v>2160-05</v>
          </cell>
          <cell r="E396">
            <v>1081567</v>
          </cell>
          <cell r="F396">
            <v>21958760.496666662</v>
          </cell>
          <cell r="G396" t="str">
            <v>3Ejecutivo</v>
          </cell>
          <cell r="H396" t="str">
            <v>Secretario General de Institución Técnica Profesional</v>
          </cell>
        </row>
        <row r="397">
          <cell r="D397" t="str">
            <v>2160-03</v>
          </cell>
          <cell r="E397">
            <v>935634</v>
          </cell>
          <cell r="F397">
            <v>18995922.495416671</v>
          </cell>
          <cell r="G397" t="str">
            <v>3Ejecutivo</v>
          </cell>
          <cell r="H397" t="str">
            <v>Secretario General de Institución Técnica Profesional</v>
          </cell>
        </row>
        <row r="398">
          <cell r="D398" t="str">
            <v>2225-08</v>
          </cell>
          <cell r="E398">
            <v>1264348</v>
          </cell>
          <cell r="F398">
            <v>25669713.376250003</v>
          </cell>
          <cell r="G398" t="str">
            <v>3Ejecutivo</v>
          </cell>
          <cell r="H398" t="str">
            <v>Subdirector de Establecimiento Carcelario</v>
          </cell>
        </row>
        <row r="399">
          <cell r="D399" t="str">
            <v>2225-06</v>
          </cell>
          <cell r="E399">
            <v>1135915</v>
          </cell>
          <cell r="F399">
            <v>23062173.132083338</v>
          </cell>
          <cell r="G399" t="str">
            <v>3Ejecutivo</v>
          </cell>
          <cell r="H399" t="str">
            <v>Subdirector de Establecimiento Carcelario</v>
          </cell>
        </row>
        <row r="400">
          <cell r="D400" t="str">
            <v>2225-04</v>
          </cell>
          <cell r="E400">
            <v>1020560</v>
          </cell>
          <cell r="F400">
            <v>20720151.963750001</v>
          </cell>
          <cell r="G400" t="str">
            <v>3Ejecutivo</v>
          </cell>
          <cell r="H400" t="str">
            <v>Subdirector de Establecimiento Carcelario</v>
          </cell>
        </row>
        <row r="401">
          <cell r="D401" t="str">
            <v>2210-14</v>
          </cell>
          <cell r="E401">
            <v>1632929</v>
          </cell>
          <cell r="F401">
            <v>33152913.121249996</v>
          </cell>
          <cell r="G401" t="str">
            <v>3Ejecutivo</v>
          </cell>
          <cell r="H401" t="str">
            <v>Vicerrector de Institución Técnica Profesional</v>
          </cell>
        </row>
        <row r="402">
          <cell r="D402" t="str">
            <v>2210-12</v>
          </cell>
          <cell r="E402">
            <v>1534102</v>
          </cell>
          <cell r="F402">
            <v>31146455.449583333</v>
          </cell>
          <cell r="G402" t="str">
            <v>3Ejecutivo</v>
          </cell>
          <cell r="H402" t="str">
            <v>Vicerrector de Institución Técnica Profesional</v>
          </cell>
        </row>
        <row r="403">
          <cell r="D403" t="str">
            <v>2210-10</v>
          </cell>
          <cell r="E403">
            <v>1388279</v>
          </cell>
          <cell r="F403">
            <v>28185850.744166665</v>
          </cell>
          <cell r="G403" t="str">
            <v>3Ejecutivo</v>
          </cell>
          <cell r="H403" t="str">
            <v>Vicerrector de Institución Técnica Profesional</v>
          </cell>
        </row>
        <row r="404">
          <cell r="D404" t="str">
            <v>2210-09</v>
          </cell>
          <cell r="E404">
            <v>1320233</v>
          </cell>
          <cell r="F404">
            <v>26804331.320833337</v>
          </cell>
          <cell r="G404" t="str">
            <v>3Ejecutivo</v>
          </cell>
          <cell r="H404" t="str">
            <v>Vicerrector de Institución Técnica Profesional</v>
          </cell>
        </row>
        <row r="405">
          <cell r="D405" t="str">
            <v>3060-14</v>
          </cell>
          <cell r="E405">
            <v>1345530</v>
          </cell>
          <cell r="F405">
            <v>27317929.430000003</v>
          </cell>
          <cell r="G405" t="str">
            <v>4Profesional</v>
          </cell>
          <cell r="H405" t="str">
            <v>Capellán</v>
          </cell>
        </row>
        <row r="406">
          <cell r="D406" t="str">
            <v>3060-13</v>
          </cell>
          <cell r="E406">
            <v>1289945</v>
          </cell>
          <cell r="F406">
            <v>26189402.293333333</v>
          </cell>
          <cell r="G406" t="str">
            <v>4Profesional</v>
          </cell>
          <cell r="H406" t="str">
            <v>Capellán</v>
          </cell>
        </row>
        <row r="407">
          <cell r="D407" t="str">
            <v>3060-10</v>
          </cell>
          <cell r="E407">
            <v>1135915</v>
          </cell>
          <cell r="F407">
            <v>23062173.132083338</v>
          </cell>
          <cell r="G407" t="str">
            <v>4Profesional</v>
          </cell>
          <cell r="H407" t="str">
            <v>Capellán</v>
          </cell>
        </row>
        <row r="408">
          <cell r="D408" t="str">
            <v>3060-09</v>
          </cell>
          <cell r="E408">
            <v>1081310</v>
          </cell>
          <cell r="F408">
            <v>21953542.663749997</v>
          </cell>
          <cell r="G408" t="str">
            <v>4Profesional</v>
          </cell>
          <cell r="H408" t="str">
            <v>Capellán</v>
          </cell>
        </row>
        <row r="409">
          <cell r="D409" t="str">
            <v>3060-08</v>
          </cell>
          <cell r="E409">
            <v>1044033</v>
          </cell>
          <cell r="F409">
            <v>21196717.882083338</v>
          </cell>
          <cell r="G409" t="str">
            <v>4Profesional</v>
          </cell>
          <cell r="H409" t="str">
            <v>Capellán</v>
          </cell>
        </row>
        <row r="410">
          <cell r="D410" t="str">
            <v>3060-06</v>
          </cell>
          <cell r="E410">
            <v>935634</v>
          </cell>
          <cell r="F410">
            <v>18995922.495416671</v>
          </cell>
          <cell r="G410" t="str">
            <v>4Profesional</v>
          </cell>
          <cell r="H410" t="str">
            <v>Capellán</v>
          </cell>
        </row>
        <row r="411">
          <cell r="D411" t="str">
            <v>3060-04</v>
          </cell>
          <cell r="E411">
            <v>808521</v>
          </cell>
          <cell r="F411">
            <v>16415181.84</v>
          </cell>
          <cell r="G411" t="str">
            <v>4Profesional</v>
          </cell>
          <cell r="H411" t="str">
            <v>Capellán</v>
          </cell>
        </row>
        <row r="412">
          <cell r="D412" t="str">
            <v>3041-12</v>
          </cell>
          <cell r="E412">
            <v>1245845</v>
          </cell>
          <cell r="F412">
            <v>25294052.003333326</v>
          </cell>
          <cell r="G412" t="str">
            <v>4Profesional</v>
          </cell>
          <cell r="H412" t="str">
            <v>Copiloto de Aviación</v>
          </cell>
        </row>
        <row r="413">
          <cell r="D413" t="str">
            <v>3041-10</v>
          </cell>
          <cell r="E413">
            <v>1135915</v>
          </cell>
          <cell r="F413">
            <v>23062173.132083338</v>
          </cell>
          <cell r="G413" t="str">
            <v>4Profesional</v>
          </cell>
          <cell r="H413" t="str">
            <v>Copiloto de Aviación</v>
          </cell>
        </row>
        <row r="414">
          <cell r="D414" t="str">
            <v>3041-08</v>
          </cell>
          <cell r="E414">
            <v>1044033</v>
          </cell>
          <cell r="F414">
            <v>21196717.882083338</v>
          </cell>
          <cell r="G414" t="str">
            <v>4Profesional</v>
          </cell>
          <cell r="H414" t="str">
            <v>Copiloto de Aviación</v>
          </cell>
        </row>
        <row r="415">
          <cell r="D415" t="str">
            <v>3125-22</v>
          </cell>
          <cell r="E415">
            <v>2440901</v>
          </cell>
          <cell r="F415">
            <v>49556948.759166665</v>
          </cell>
          <cell r="G415" t="str">
            <v>4Profesional</v>
          </cell>
          <cell r="H415" t="str">
            <v>Defensor de Familia</v>
          </cell>
        </row>
        <row r="416">
          <cell r="D416" t="str">
            <v>3125-21</v>
          </cell>
          <cell r="E416">
            <v>2264236</v>
          </cell>
          <cell r="F416">
            <v>45970167.347916678</v>
          </cell>
          <cell r="G416" t="str">
            <v>4Profesional</v>
          </cell>
          <cell r="H416" t="str">
            <v>Defensor de Familia</v>
          </cell>
        </row>
        <row r="417">
          <cell r="D417" t="str">
            <v>3125-20</v>
          </cell>
          <cell r="E417">
            <v>2098839</v>
          </cell>
          <cell r="F417">
            <v>42612157.064583339</v>
          </cell>
          <cell r="G417" t="str">
            <v>4Profesional</v>
          </cell>
          <cell r="H417" t="str">
            <v>Defensor de Familia</v>
          </cell>
        </row>
        <row r="418">
          <cell r="D418" t="str">
            <v>3125-19</v>
          </cell>
          <cell r="E418">
            <v>1992005</v>
          </cell>
          <cell r="F418">
            <v>40443135.44166667</v>
          </cell>
          <cell r="G418" t="str">
            <v>4Profesional</v>
          </cell>
          <cell r="H418" t="str">
            <v>Defensor de Familia</v>
          </cell>
        </row>
        <row r="419">
          <cell r="D419" t="str">
            <v>3125-18</v>
          </cell>
          <cell r="E419">
            <v>1846042</v>
          </cell>
          <cell r="F419">
            <v>37479688.381249994</v>
          </cell>
          <cell r="G419" t="str">
            <v>4Profesional</v>
          </cell>
          <cell r="H419" t="str">
            <v>Defensor de Familia</v>
          </cell>
        </row>
        <row r="420">
          <cell r="D420" t="str">
            <v>3125-17</v>
          </cell>
          <cell r="E420">
            <v>1665264</v>
          </cell>
          <cell r="F420">
            <v>33809401.822500005</v>
          </cell>
          <cell r="G420" t="str">
            <v>4Profesional</v>
          </cell>
          <cell r="H420" t="str">
            <v>Defensor de Familia</v>
          </cell>
        </row>
        <row r="421">
          <cell r="D421" t="str">
            <v>3125-16</v>
          </cell>
          <cell r="E421">
            <v>1551384</v>
          </cell>
          <cell r="F421">
            <v>31497327.178750005</v>
          </cell>
          <cell r="G421" t="str">
            <v>4Profesional</v>
          </cell>
          <cell r="H421" t="str">
            <v>Defensor de Familia</v>
          </cell>
        </row>
        <row r="422">
          <cell r="D422" t="str">
            <v>3125-14</v>
          </cell>
          <cell r="E422">
            <v>1345530</v>
          </cell>
          <cell r="F422">
            <v>27317929.430000003</v>
          </cell>
          <cell r="G422" t="str">
            <v>4Profesional</v>
          </cell>
          <cell r="H422" t="str">
            <v>Defensor de Familia</v>
          </cell>
        </row>
        <row r="423">
          <cell r="D423" t="str">
            <v>3125-12</v>
          </cell>
          <cell r="E423">
            <v>1245845</v>
          </cell>
          <cell r="F423">
            <v>25294052.003333326</v>
          </cell>
          <cell r="G423" t="str">
            <v>4Profesional</v>
          </cell>
          <cell r="H423" t="str">
            <v>Defensor de Familia</v>
          </cell>
        </row>
        <row r="424">
          <cell r="D424" t="str">
            <v>3125-10</v>
          </cell>
          <cell r="E424">
            <v>1135915</v>
          </cell>
          <cell r="F424">
            <v>23062173.132083338</v>
          </cell>
          <cell r="G424" t="str">
            <v>4Profesional</v>
          </cell>
          <cell r="H424" t="str">
            <v>Defensor de Familia</v>
          </cell>
        </row>
        <row r="425">
          <cell r="D425" t="str">
            <v>3022-18</v>
          </cell>
          <cell r="E425">
            <v>1846042</v>
          </cell>
          <cell r="F425">
            <v>37479688.381249994</v>
          </cell>
          <cell r="G425" t="str">
            <v>4Profesional</v>
          </cell>
          <cell r="H425" t="str">
            <v>Formador Artístico</v>
          </cell>
        </row>
        <row r="426">
          <cell r="D426" t="str">
            <v>3022-16</v>
          </cell>
          <cell r="E426">
            <v>1551384</v>
          </cell>
          <cell r="F426">
            <v>31497327.178750005</v>
          </cell>
          <cell r="G426" t="str">
            <v>4Profesional</v>
          </cell>
          <cell r="H426" t="str">
            <v>Formador Artístico</v>
          </cell>
        </row>
        <row r="427">
          <cell r="D427" t="str">
            <v>3022-15</v>
          </cell>
          <cell r="E427">
            <v>1430115</v>
          </cell>
          <cell r="F427">
            <v>29035235.680416666</v>
          </cell>
          <cell r="G427" t="str">
            <v>4Profesional</v>
          </cell>
          <cell r="H427" t="str">
            <v>Formador Artístico</v>
          </cell>
        </row>
        <row r="428">
          <cell r="D428" t="str">
            <v>3022-13</v>
          </cell>
          <cell r="E428">
            <v>1289945</v>
          </cell>
          <cell r="F428">
            <v>26189402.293333333</v>
          </cell>
          <cell r="G428" t="str">
            <v>4Profesional</v>
          </cell>
          <cell r="H428" t="str">
            <v>Formador Artístico</v>
          </cell>
        </row>
        <row r="429">
          <cell r="D429" t="str">
            <v>3185-14</v>
          </cell>
          <cell r="E429">
            <v>1345530</v>
          </cell>
          <cell r="F429">
            <v>27317929.430000003</v>
          </cell>
          <cell r="G429" t="str">
            <v>4Profesional</v>
          </cell>
          <cell r="H429" t="str">
            <v>Inspector de Trabajo y Seguridad Social</v>
          </cell>
        </row>
        <row r="430">
          <cell r="D430" t="str">
            <v>3185-13</v>
          </cell>
          <cell r="E430">
            <v>1289945</v>
          </cell>
          <cell r="F430">
            <v>26189402.293333333</v>
          </cell>
          <cell r="G430" t="str">
            <v>4Profesional</v>
          </cell>
          <cell r="H430" t="str">
            <v>Inspector de Trabajo y Seguridad Social</v>
          </cell>
        </row>
        <row r="431">
          <cell r="D431" t="str">
            <v>3185-12</v>
          </cell>
          <cell r="E431">
            <v>1245845</v>
          </cell>
          <cell r="F431">
            <v>25294052.003333326</v>
          </cell>
          <cell r="G431" t="str">
            <v>4Profesional</v>
          </cell>
          <cell r="H431" t="str">
            <v>Inspector de Trabajo y Seguridad Social</v>
          </cell>
        </row>
        <row r="432">
          <cell r="D432" t="str">
            <v>3185-11</v>
          </cell>
          <cell r="E432">
            <v>1192845</v>
          </cell>
          <cell r="F432">
            <v>24218007.430833332</v>
          </cell>
          <cell r="G432" t="str">
            <v>4Profesional</v>
          </cell>
          <cell r="H432" t="str">
            <v>Inspector de Trabajo y Seguridad Social</v>
          </cell>
        </row>
        <row r="433">
          <cell r="D433" t="str">
            <v>3185-10</v>
          </cell>
          <cell r="E433">
            <v>1135915</v>
          </cell>
          <cell r="F433">
            <v>23062173.132083338</v>
          </cell>
          <cell r="G433" t="str">
            <v>4Profesional</v>
          </cell>
          <cell r="H433" t="str">
            <v>Inspector de Trabajo y Seguridad Social</v>
          </cell>
        </row>
        <row r="434">
          <cell r="D434" t="str">
            <v>3185-09</v>
          </cell>
          <cell r="E434">
            <v>1081310</v>
          </cell>
          <cell r="F434">
            <v>21953542.663749997</v>
          </cell>
          <cell r="G434" t="str">
            <v>4Profesional</v>
          </cell>
          <cell r="H434" t="str">
            <v>Inspector de Trabajo y Seguridad Social</v>
          </cell>
        </row>
        <row r="435">
          <cell r="D435" t="str">
            <v>3185-08</v>
          </cell>
          <cell r="E435">
            <v>1044033</v>
          </cell>
          <cell r="F435">
            <v>21196717.882083338</v>
          </cell>
          <cell r="G435" t="str">
            <v>4Profesional</v>
          </cell>
          <cell r="H435" t="str">
            <v>Inspector de Trabajo y Seguridad Social</v>
          </cell>
        </row>
        <row r="436">
          <cell r="D436" t="str">
            <v>3185-07</v>
          </cell>
          <cell r="E436">
            <v>985672</v>
          </cell>
          <cell r="F436">
            <v>20011830.391249999</v>
          </cell>
          <cell r="G436" t="str">
            <v>4Profesional</v>
          </cell>
          <cell r="H436" t="str">
            <v>Inspector de Trabajo y Seguridad Social</v>
          </cell>
        </row>
        <row r="437">
          <cell r="D437" t="str">
            <v>3185-06</v>
          </cell>
          <cell r="E437">
            <v>935634</v>
          </cell>
          <cell r="F437">
            <v>18995922.495416671</v>
          </cell>
          <cell r="G437" t="str">
            <v>4Profesional</v>
          </cell>
          <cell r="H437" t="str">
            <v>Inspector de Trabajo y Seguridad Social</v>
          </cell>
        </row>
        <row r="438">
          <cell r="D438" t="str">
            <v>3185-05</v>
          </cell>
          <cell r="E438">
            <v>894900</v>
          </cell>
          <cell r="F438">
            <v>18168911.181249999</v>
          </cell>
          <cell r="G438" t="str">
            <v>4Profesional</v>
          </cell>
          <cell r="H438" t="str">
            <v>Inspector de Trabajo y Seguridad Social</v>
          </cell>
        </row>
        <row r="439">
          <cell r="D439" t="str">
            <v>3185-04</v>
          </cell>
          <cell r="E439">
            <v>808521</v>
          </cell>
          <cell r="F439">
            <v>16415181.84</v>
          </cell>
          <cell r="G439" t="str">
            <v>4Profesional</v>
          </cell>
          <cell r="H439" t="str">
            <v>Inspector de Trabajo y Seguridad Social</v>
          </cell>
        </row>
        <row r="440">
          <cell r="D440" t="str">
            <v>3195-25</v>
          </cell>
          <cell r="E440">
            <v>3030923</v>
          </cell>
          <cell r="F440">
            <v>61536004.876249999</v>
          </cell>
          <cell r="G440" t="str">
            <v>4Profesional</v>
          </cell>
          <cell r="H440" t="str">
            <v>Inspector de Trabajo y Seguridad Social Especializado</v>
          </cell>
        </row>
        <row r="441">
          <cell r="D441" t="str">
            <v>3195-24</v>
          </cell>
          <cell r="E441">
            <v>2811854</v>
          </cell>
          <cell r="F441">
            <v>57088306.588749997</v>
          </cell>
          <cell r="G441" t="str">
            <v>4Profesional</v>
          </cell>
          <cell r="H441" t="str">
            <v>Inspector de Trabajo y Seguridad Social Especializado</v>
          </cell>
        </row>
        <row r="442">
          <cell r="D442" t="str">
            <v>3195-23</v>
          </cell>
          <cell r="E442">
            <v>2632106</v>
          </cell>
          <cell r="F442">
            <v>53438931.864166655</v>
          </cell>
          <cell r="G442" t="str">
            <v>4Profesional</v>
          </cell>
          <cell r="H442" t="str">
            <v>Inspector de Trabajo y Seguridad Social Especializado</v>
          </cell>
        </row>
        <row r="443">
          <cell r="D443" t="str">
            <v>3195-22</v>
          </cell>
          <cell r="E443">
            <v>2440901</v>
          </cell>
          <cell r="F443">
            <v>49556948.759166665</v>
          </cell>
          <cell r="G443" t="str">
            <v>4Profesional</v>
          </cell>
          <cell r="H443" t="str">
            <v>Inspector de Trabajo y Seguridad Social Especializado</v>
          </cell>
        </row>
        <row r="444">
          <cell r="D444" t="str">
            <v>3195-21</v>
          </cell>
          <cell r="E444">
            <v>2264236</v>
          </cell>
          <cell r="F444">
            <v>45970167.347916678</v>
          </cell>
          <cell r="G444" t="str">
            <v>4Profesional</v>
          </cell>
          <cell r="H444" t="str">
            <v>Inspector de Trabajo y Seguridad Social Especializado</v>
          </cell>
        </row>
        <row r="445">
          <cell r="D445" t="str">
            <v>3195-20</v>
          </cell>
          <cell r="E445">
            <v>2098839</v>
          </cell>
          <cell r="F445">
            <v>42612157.064583339</v>
          </cell>
          <cell r="G445" t="str">
            <v>4Profesional</v>
          </cell>
          <cell r="H445" t="str">
            <v>Inspector de Trabajo y Seguridad Social Especializado</v>
          </cell>
        </row>
        <row r="446">
          <cell r="D446" t="str">
            <v>3195-19</v>
          </cell>
          <cell r="E446">
            <v>1992005</v>
          </cell>
          <cell r="F446">
            <v>40443135.44166667</v>
          </cell>
          <cell r="G446" t="str">
            <v>4Profesional</v>
          </cell>
          <cell r="H446" t="str">
            <v>Inspector de Trabajo y Seguridad Social Especializado</v>
          </cell>
        </row>
        <row r="447">
          <cell r="D447" t="str">
            <v>3195-18</v>
          </cell>
          <cell r="E447">
            <v>1846042</v>
          </cell>
          <cell r="F447">
            <v>37479688.381249994</v>
          </cell>
          <cell r="G447" t="str">
            <v>4Profesional</v>
          </cell>
          <cell r="H447" t="str">
            <v>Inspector de Trabajo y Seguridad Social Especializado</v>
          </cell>
        </row>
        <row r="448">
          <cell r="D448" t="str">
            <v>3195-17</v>
          </cell>
          <cell r="E448">
            <v>1665264</v>
          </cell>
          <cell r="F448">
            <v>33809401.822500005</v>
          </cell>
          <cell r="G448" t="str">
            <v>4Profesional</v>
          </cell>
          <cell r="H448" t="str">
            <v>Inspector de Trabajo y Seguridad Social Especializado</v>
          </cell>
        </row>
        <row r="449">
          <cell r="D449" t="str">
            <v>3195-16</v>
          </cell>
          <cell r="E449">
            <v>1551384</v>
          </cell>
          <cell r="F449">
            <v>31497327.178750005</v>
          </cell>
          <cell r="G449" t="str">
            <v>4Profesional</v>
          </cell>
          <cell r="H449" t="str">
            <v>Inspector de Trabajo y Seguridad Social Especializado</v>
          </cell>
        </row>
        <row r="450">
          <cell r="D450" t="str">
            <v>3195-15</v>
          </cell>
          <cell r="E450">
            <v>1430115</v>
          </cell>
          <cell r="F450">
            <v>29035235.680416666</v>
          </cell>
          <cell r="G450" t="str">
            <v>4Profesional</v>
          </cell>
          <cell r="H450" t="str">
            <v>Inspector de Trabajo y Seguridad Social Especializado</v>
          </cell>
        </row>
        <row r="451">
          <cell r="D451" t="str">
            <v>3000-25</v>
          </cell>
          <cell r="E451">
            <v>3030923</v>
          </cell>
          <cell r="F451">
            <v>61536004.876249999</v>
          </cell>
          <cell r="G451" t="str">
            <v>4Profesional</v>
          </cell>
          <cell r="H451" t="str">
            <v>Investigador Científico</v>
          </cell>
        </row>
        <row r="452">
          <cell r="D452" t="str">
            <v>3000-24</v>
          </cell>
          <cell r="E452">
            <v>2811854</v>
          </cell>
          <cell r="F452">
            <v>57088306.588749997</v>
          </cell>
          <cell r="G452" t="str">
            <v>4Profesional</v>
          </cell>
          <cell r="H452" t="str">
            <v>Investigador Científico</v>
          </cell>
        </row>
        <row r="453">
          <cell r="D453" t="str">
            <v>3000-23</v>
          </cell>
          <cell r="E453">
            <v>2632106</v>
          </cell>
          <cell r="F453">
            <v>53438931.864166655</v>
          </cell>
          <cell r="G453" t="str">
            <v>4Profesional</v>
          </cell>
          <cell r="H453" t="str">
            <v>Investigador Científico</v>
          </cell>
        </row>
        <row r="454">
          <cell r="D454" t="str">
            <v>3000-22</v>
          </cell>
          <cell r="E454">
            <v>2440901</v>
          </cell>
          <cell r="F454">
            <v>49556948.759166665</v>
          </cell>
          <cell r="G454" t="str">
            <v>4Profesional</v>
          </cell>
          <cell r="H454" t="str">
            <v>Investigador Científico</v>
          </cell>
        </row>
        <row r="455">
          <cell r="D455" t="str">
            <v>3000-21</v>
          </cell>
          <cell r="E455">
            <v>2264236</v>
          </cell>
          <cell r="F455">
            <v>45970167.347916678</v>
          </cell>
          <cell r="G455" t="str">
            <v>4Profesional</v>
          </cell>
          <cell r="H455" t="str">
            <v>Investigador Científico</v>
          </cell>
        </row>
        <row r="456">
          <cell r="D456" t="str">
            <v>3000-20</v>
          </cell>
          <cell r="E456">
            <v>2098839</v>
          </cell>
          <cell r="F456">
            <v>42612157.064583339</v>
          </cell>
          <cell r="G456" t="str">
            <v>4Profesional</v>
          </cell>
          <cell r="H456" t="str">
            <v>Investigador Científico</v>
          </cell>
        </row>
        <row r="457">
          <cell r="D457" t="str">
            <v>3000-19</v>
          </cell>
          <cell r="E457">
            <v>1992005</v>
          </cell>
          <cell r="F457">
            <v>40443135.44166667</v>
          </cell>
          <cell r="G457" t="str">
            <v>4Profesional</v>
          </cell>
          <cell r="H457" t="str">
            <v>Investigador Científico</v>
          </cell>
        </row>
        <row r="458">
          <cell r="D458" t="str">
            <v>3000-18</v>
          </cell>
          <cell r="E458">
            <v>1846042</v>
          </cell>
          <cell r="F458">
            <v>37479688.381249994</v>
          </cell>
          <cell r="G458" t="str">
            <v>4Profesional</v>
          </cell>
          <cell r="H458" t="str">
            <v>Investigador Científico</v>
          </cell>
        </row>
        <row r="459">
          <cell r="D459" t="str">
            <v>3000-17</v>
          </cell>
          <cell r="E459">
            <v>1665264</v>
          </cell>
          <cell r="F459">
            <v>33809401.822500005</v>
          </cell>
          <cell r="G459" t="str">
            <v>4Profesional</v>
          </cell>
          <cell r="H459" t="str">
            <v>Investigador Científico</v>
          </cell>
        </row>
        <row r="460">
          <cell r="D460" t="str">
            <v>3000-16</v>
          </cell>
          <cell r="E460">
            <v>1551384</v>
          </cell>
          <cell r="F460">
            <v>31497327.178750005</v>
          </cell>
          <cell r="G460" t="str">
            <v>4Profesional</v>
          </cell>
          <cell r="H460" t="str">
            <v>Investigador Científico</v>
          </cell>
        </row>
        <row r="461">
          <cell r="D461" t="str">
            <v>3000-15</v>
          </cell>
          <cell r="E461">
            <v>1430115</v>
          </cell>
          <cell r="F461">
            <v>29035235.680416666</v>
          </cell>
          <cell r="G461" t="str">
            <v>4Profesional</v>
          </cell>
          <cell r="H461" t="str">
            <v>Investigador Científico</v>
          </cell>
        </row>
        <row r="462">
          <cell r="D462" t="str">
            <v>3000-14</v>
          </cell>
          <cell r="E462">
            <v>1345530</v>
          </cell>
          <cell r="F462">
            <v>27317929.430000003</v>
          </cell>
          <cell r="G462" t="str">
            <v>4Profesional</v>
          </cell>
          <cell r="H462" t="str">
            <v>Investigador Científico</v>
          </cell>
        </row>
        <row r="463">
          <cell r="D463" t="str">
            <v>3085-21</v>
          </cell>
          <cell r="E463">
            <v>2264236</v>
          </cell>
          <cell r="F463">
            <v>45970167.347916678</v>
          </cell>
          <cell r="G463" t="str">
            <v>4Profesional</v>
          </cell>
          <cell r="H463" t="str">
            <v>Médico</v>
          </cell>
        </row>
        <row r="464">
          <cell r="D464" t="str">
            <v>3085-20</v>
          </cell>
          <cell r="E464">
            <v>2098839</v>
          </cell>
          <cell r="F464">
            <v>42612157.064583339</v>
          </cell>
          <cell r="G464" t="str">
            <v>4Profesional</v>
          </cell>
          <cell r="H464" t="str">
            <v>Médico</v>
          </cell>
        </row>
        <row r="465">
          <cell r="D465" t="str">
            <v>3085-19</v>
          </cell>
          <cell r="E465">
            <v>1992005</v>
          </cell>
          <cell r="F465">
            <v>40443135.44166667</v>
          </cell>
          <cell r="G465" t="str">
            <v>4Profesional</v>
          </cell>
          <cell r="H465" t="str">
            <v>Médico</v>
          </cell>
        </row>
        <row r="466">
          <cell r="D466" t="str">
            <v>3085-18</v>
          </cell>
          <cell r="E466">
            <v>1846042</v>
          </cell>
          <cell r="F466">
            <v>37479688.381249994</v>
          </cell>
          <cell r="G466" t="str">
            <v>4Profesional</v>
          </cell>
          <cell r="H466" t="str">
            <v>Médico</v>
          </cell>
        </row>
        <row r="467">
          <cell r="D467" t="str">
            <v>3085-17</v>
          </cell>
          <cell r="E467">
            <v>1665264</v>
          </cell>
          <cell r="F467">
            <v>33809401.822500005</v>
          </cell>
          <cell r="G467" t="str">
            <v>4Profesional</v>
          </cell>
          <cell r="H467" t="str">
            <v>Médico</v>
          </cell>
        </row>
        <row r="468">
          <cell r="D468" t="str">
            <v>3085-16</v>
          </cell>
          <cell r="E468">
            <v>1551384</v>
          </cell>
          <cell r="F468">
            <v>31497327.178750005</v>
          </cell>
          <cell r="G468" t="str">
            <v>4Profesional</v>
          </cell>
          <cell r="H468" t="str">
            <v>Médico</v>
          </cell>
        </row>
        <row r="469">
          <cell r="D469" t="str">
            <v>3085-15</v>
          </cell>
          <cell r="E469">
            <v>1430115</v>
          </cell>
          <cell r="F469">
            <v>29035235.680416666</v>
          </cell>
          <cell r="G469" t="str">
            <v>4Profesional</v>
          </cell>
          <cell r="H469" t="str">
            <v>Médico</v>
          </cell>
        </row>
        <row r="470">
          <cell r="D470" t="str">
            <v>3085-14</v>
          </cell>
          <cell r="E470">
            <v>1345530</v>
          </cell>
          <cell r="F470">
            <v>27317929.430000003</v>
          </cell>
          <cell r="G470" t="str">
            <v>4Profesional</v>
          </cell>
          <cell r="H470" t="str">
            <v>Médico</v>
          </cell>
        </row>
        <row r="471">
          <cell r="D471" t="str">
            <v>3085-13</v>
          </cell>
          <cell r="E471">
            <v>1289945</v>
          </cell>
          <cell r="F471">
            <v>26189402.293333333</v>
          </cell>
          <cell r="G471" t="str">
            <v>4Profesional</v>
          </cell>
          <cell r="H471" t="str">
            <v>Médico</v>
          </cell>
        </row>
        <row r="472">
          <cell r="D472" t="str">
            <v>3120-25</v>
          </cell>
          <cell r="E472">
            <v>3030923</v>
          </cell>
          <cell r="F472">
            <v>61536004.876249999</v>
          </cell>
          <cell r="G472" t="str">
            <v>4Profesional</v>
          </cell>
          <cell r="H472" t="str">
            <v>Médico Especialista</v>
          </cell>
        </row>
        <row r="473">
          <cell r="D473" t="str">
            <v>3120-24</v>
          </cell>
          <cell r="E473">
            <v>2811854</v>
          </cell>
          <cell r="F473">
            <v>57088306.588749997</v>
          </cell>
          <cell r="G473" t="str">
            <v>4Profesional</v>
          </cell>
          <cell r="H473" t="str">
            <v>Médico Especialista</v>
          </cell>
        </row>
        <row r="474">
          <cell r="D474" t="str">
            <v>3120-23</v>
          </cell>
          <cell r="E474">
            <v>2632106</v>
          </cell>
          <cell r="F474">
            <v>53438931.864166655</v>
          </cell>
          <cell r="G474" t="str">
            <v>4Profesional</v>
          </cell>
          <cell r="H474" t="str">
            <v>Médico Especialista</v>
          </cell>
        </row>
        <row r="475">
          <cell r="D475" t="str">
            <v>3120-22</v>
          </cell>
          <cell r="E475">
            <v>2440901</v>
          </cell>
          <cell r="F475">
            <v>49556948.759166665</v>
          </cell>
          <cell r="G475" t="str">
            <v>4Profesional</v>
          </cell>
          <cell r="H475" t="str">
            <v>Médico Especialista</v>
          </cell>
        </row>
        <row r="476">
          <cell r="D476" t="str">
            <v>3120-21</v>
          </cell>
          <cell r="E476">
            <v>2264236</v>
          </cell>
          <cell r="F476">
            <v>45970167.347916678</v>
          </cell>
          <cell r="G476" t="str">
            <v>4Profesional</v>
          </cell>
          <cell r="H476" t="str">
            <v>Médico Especialista</v>
          </cell>
        </row>
        <row r="477">
          <cell r="D477" t="str">
            <v>3120-20</v>
          </cell>
          <cell r="E477">
            <v>2098839</v>
          </cell>
          <cell r="F477">
            <v>42612157.064583339</v>
          </cell>
          <cell r="G477" t="str">
            <v>4Profesional</v>
          </cell>
          <cell r="H477" t="str">
            <v>Médico Especialista</v>
          </cell>
        </row>
        <row r="478">
          <cell r="D478" t="str">
            <v>3120-19</v>
          </cell>
          <cell r="E478">
            <v>1992005</v>
          </cell>
          <cell r="F478">
            <v>40443135.44166667</v>
          </cell>
          <cell r="G478" t="str">
            <v>4Profesional</v>
          </cell>
          <cell r="H478" t="str">
            <v>Médico Especialista</v>
          </cell>
        </row>
        <row r="479">
          <cell r="D479" t="str">
            <v>3120-18</v>
          </cell>
          <cell r="E479">
            <v>1846042</v>
          </cell>
          <cell r="F479">
            <v>37479688.381249994</v>
          </cell>
          <cell r="G479" t="str">
            <v>4Profesional</v>
          </cell>
          <cell r="H479" t="str">
            <v>Médico Especialista</v>
          </cell>
        </row>
        <row r="480">
          <cell r="D480" t="str">
            <v>3087-21</v>
          </cell>
          <cell r="E480">
            <v>2264236</v>
          </cell>
          <cell r="F480">
            <v>45970167.347916678</v>
          </cell>
          <cell r="G480" t="str">
            <v>4Profesional</v>
          </cell>
          <cell r="H480" t="str">
            <v>Odontólogo</v>
          </cell>
        </row>
        <row r="481">
          <cell r="D481" t="str">
            <v>3087-20</v>
          </cell>
          <cell r="E481">
            <v>2098839</v>
          </cell>
          <cell r="F481">
            <v>42612157.064583339</v>
          </cell>
          <cell r="G481" t="str">
            <v>4Profesional</v>
          </cell>
          <cell r="H481" t="str">
            <v>Odontólogo</v>
          </cell>
        </row>
        <row r="482">
          <cell r="D482" t="str">
            <v>3087-19</v>
          </cell>
          <cell r="E482">
            <v>1992005</v>
          </cell>
          <cell r="F482">
            <v>40443135.44166667</v>
          </cell>
          <cell r="G482" t="str">
            <v>4Profesional</v>
          </cell>
          <cell r="H482" t="str">
            <v>Odontólogo</v>
          </cell>
        </row>
        <row r="483">
          <cell r="D483" t="str">
            <v>3087-18</v>
          </cell>
          <cell r="E483">
            <v>1846042</v>
          </cell>
          <cell r="F483">
            <v>37479688.381249994</v>
          </cell>
          <cell r="G483" t="str">
            <v>4Profesional</v>
          </cell>
          <cell r="H483" t="str">
            <v>Odontólogo</v>
          </cell>
        </row>
        <row r="484">
          <cell r="D484" t="str">
            <v>3087-17</v>
          </cell>
          <cell r="E484">
            <v>1665264</v>
          </cell>
          <cell r="F484">
            <v>33809401.822500005</v>
          </cell>
          <cell r="G484" t="str">
            <v>4Profesional</v>
          </cell>
          <cell r="H484" t="str">
            <v>Odontólogo</v>
          </cell>
        </row>
        <row r="485">
          <cell r="D485" t="str">
            <v>3087-16</v>
          </cell>
          <cell r="E485">
            <v>1551384</v>
          </cell>
          <cell r="F485">
            <v>31497327.178750005</v>
          </cell>
          <cell r="G485" t="str">
            <v>4Profesional</v>
          </cell>
          <cell r="H485" t="str">
            <v>Odontólogo</v>
          </cell>
        </row>
        <row r="486">
          <cell r="D486" t="str">
            <v>3087-15</v>
          </cell>
          <cell r="E486">
            <v>1430115</v>
          </cell>
          <cell r="F486">
            <v>29035235.680416666</v>
          </cell>
          <cell r="G486" t="str">
            <v>4Profesional</v>
          </cell>
          <cell r="H486" t="str">
            <v>Odontólogo</v>
          </cell>
        </row>
        <row r="487">
          <cell r="D487" t="str">
            <v>3087-14</v>
          </cell>
          <cell r="E487">
            <v>1345530</v>
          </cell>
          <cell r="F487">
            <v>27317929.430000003</v>
          </cell>
          <cell r="G487" t="str">
            <v>4Profesional</v>
          </cell>
          <cell r="H487" t="str">
            <v>Odontólogo</v>
          </cell>
        </row>
        <row r="488">
          <cell r="D488" t="str">
            <v>3087-13</v>
          </cell>
          <cell r="E488">
            <v>1289945</v>
          </cell>
          <cell r="F488">
            <v>26189402.293333333</v>
          </cell>
          <cell r="G488" t="str">
            <v>4Profesional</v>
          </cell>
          <cell r="H488" t="str">
            <v>Odontólogo</v>
          </cell>
        </row>
        <row r="489">
          <cell r="D489" t="str">
            <v>3123-25</v>
          </cell>
          <cell r="E489">
            <v>3030923</v>
          </cell>
          <cell r="F489">
            <v>61536004.876249999</v>
          </cell>
          <cell r="G489" t="str">
            <v>4Profesional</v>
          </cell>
          <cell r="H489" t="str">
            <v>Odontólogo Especialista</v>
          </cell>
        </row>
        <row r="490">
          <cell r="D490" t="str">
            <v>3123-24</v>
          </cell>
          <cell r="E490">
            <v>2811854</v>
          </cell>
          <cell r="F490">
            <v>57088306.588749997</v>
          </cell>
          <cell r="G490" t="str">
            <v>4Profesional</v>
          </cell>
          <cell r="H490" t="str">
            <v>Odontólogo Especialista</v>
          </cell>
        </row>
        <row r="491">
          <cell r="D491" t="str">
            <v>3123-23</v>
          </cell>
          <cell r="E491">
            <v>2632106</v>
          </cell>
          <cell r="F491">
            <v>53438931.864166655</v>
          </cell>
          <cell r="G491" t="str">
            <v>4Profesional</v>
          </cell>
          <cell r="H491" t="str">
            <v>Odontólogo Especialista</v>
          </cell>
        </row>
        <row r="492">
          <cell r="D492" t="str">
            <v>3123-22</v>
          </cell>
          <cell r="E492">
            <v>2440901</v>
          </cell>
          <cell r="F492">
            <v>49556948.759166665</v>
          </cell>
          <cell r="G492" t="str">
            <v>4Profesional</v>
          </cell>
          <cell r="H492" t="str">
            <v>Odontólogo Especialista</v>
          </cell>
        </row>
        <row r="493">
          <cell r="D493" t="str">
            <v>3123-21</v>
          </cell>
          <cell r="E493">
            <v>2264236</v>
          </cell>
          <cell r="F493">
            <v>45970167.347916678</v>
          </cell>
          <cell r="G493" t="str">
            <v>4Profesional</v>
          </cell>
          <cell r="H493" t="str">
            <v>Odontólogo Especialista</v>
          </cell>
        </row>
        <row r="494">
          <cell r="D494" t="str">
            <v>3123-20</v>
          </cell>
          <cell r="E494">
            <v>2098839</v>
          </cell>
          <cell r="F494">
            <v>42612157.064583339</v>
          </cell>
          <cell r="G494" t="str">
            <v>4Profesional</v>
          </cell>
          <cell r="H494" t="str">
            <v>Odontólogo Especialista</v>
          </cell>
        </row>
        <row r="495">
          <cell r="D495" t="str">
            <v>3123-19</v>
          </cell>
          <cell r="E495">
            <v>1992005</v>
          </cell>
          <cell r="F495">
            <v>40443135.44166667</v>
          </cell>
          <cell r="G495" t="str">
            <v>4Profesional</v>
          </cell>
          <cell r="H495" t="str">
            <v>Odontólogo Especialista</v>
          </cell>
        </row>
        <row r="496">
          <cell r="D496" t="str">
            <v>3123-18</v>
          </cell>
          <cell r="E496">
            <v>1846042</v>
          </cell>
          <cell r="F496">
            <v>37479688.381249994</v>
          </cell>
          <cell r="G496" t="str">
            <v>4Profesional</v>
          </cell>
          <cell r="H496" t="str">
            <v>Odontólogo Especialista</v>
          </cell>
        </row>
        <row r="497">
          <cell r="D497" t="str">
            <v>3052-15</v>
          </cell>
          <cell r="E497">
            <v>1430115</v>
          </cell>
          <cell r="F497">
            <v>29035235.680416666</v>
          </cell>
          <cell r="G497" t="str">
            <v>4Profesional</v>
          </cell>
          <cell r="H497" t="str">
            <v>Oficial Logístico</v>
          </cell>
        </row>
        <row r="498">
          <cell r="D498" t="str">
            <v>3052-14</v>
          </cell>
          <cell r="E498">
            <v>1345530</v>
          </cell>
          <cell r="F498">
            <v>27317929.430000003</v>
          </cell>
          <cell r="G498" t="str">
            <v>4Profesional</v>
          </cell>
          <cell r="H498" t="str">
            <v>Oficial Logístico</v>
          </cell>
        </row>
        <row r="499">
          <cell r="D499" t="str">
            <v>3052-12</v>
          </cell>
          <cell r="E499">
            <v>1245845</v>
          </cell>
          <cell r="F499">
            <v>25294052.003333326</v>
          </cell>
          <cell r="G499" t="str">
            <v>4Profesional</v>
          </cell>
          <cell r="H499" t="str">
            <v>Oficial Logístico</v>
          </cell>
        </row>
        <row r="500">
          <cell r="D500" t="str">
            <v>3052-10</v>
          </cell>
          <cell r="E500">
            <v>1135915</v>
          </cell>
          <cell r="F500">
            <v>23062173.132083338</v>
          </cell>
          <cell r="G500" t="str">
            <v>4Profesional</v>
          </cell>
          <cell r="H500" t="str">
            <v>Oficial Logístico</v>
          </cell>
        </row>
        <row r="501">
          <cell r="D501" t="str">
            <v>3052-09</v>
          </cell>
          <cell r="E501">
            <v>1081310</v>
          </cell>
          <cell r="F501">
            <v>21953542.663749997</v>
          </cell>
          <cell r="G501" t="str">
            <v>4Profesional</v>
          </cell>
          <cell r="H501" t="str">
            <v>Oficial Logístico</v>
          </cell>
        </row>
        <row r="502">
          <cell r="D502" t="str">
            <v>3053-14</v>
          </cell>
          <cell r="E502">
            <v>1345530</v>
          </cell>
          <cell r="F502">
            <v>27317929.430000003</v>
          </cell>
          <cell r="G502" t="str">
            <v>4Profesional</v>
          </cell>
          <cell r="H502" t="str">
            <v>Oficial de Tratamiento Penitenciario</v>
          </cell>
        </row>
        <row r="503">
          <cell r="D503" t="str">
            <v>3053-12</v>
          </cell>
          <cell r="E503">
            <v>1245845</v>
          </cell>
          <cell r="F503">
            <v>25294052.003333326</v>
          </cell>
          <cell r="G503" t="str">
            <v>4Profesional</v>
          </cell>
          <cell r="H503" t="str">
            <v>Oficial de Tratamiento Penitenciario</v>
          </cell>
        </row>
        <row r="504">
          <cell r="D504" t="str">
            <v>3053-10</v>
          </cell>
          <cell r="E504">
            <v>1135915</v>
          </cell>
          <cell r="F504">
            <v>23062173.132083338</v>
          </cell>
          <cell r="G504" t="str">
            <v>4Profesional</v>
          </cell>
          <cell r="H504" t="str">
            <v>Oficial de Tratamiento Penitenciario</v>
          </cell>
        </row>
        <row r="505">
          <cell r="D505" t="str">
            <v>3053-09</v>
          </cell>
          <cell r="E505">
            <v>1081310</v>
          </cell>
          <cell r="F505">
            <v>21953542.663749997</v>
          </cell>
          <cell r="G505" t="str">
            <v>4Profesional</v>
          </cell>
          <cell r="H505" t="str">
            <v>Oficial de Tratamiento Penitenciario</v>
          </cell>
        </row>
        <row r="506">
          <cell r="D506" t="str">
            <v>3130-15</v>
          </cell>
          <cell r="E506">
            <v>1430115</v>
          </cell>
          <cell r="F506">
            <v>29035235.680416666</v>
          </cell>
          <cell r="G506" t="str">
            <v>4Profesional</v>
          </cell>
          <cell r="H506" t="str">
            <v>Piloto de Aviación</v>
          </cell>
        </row>
        <row r="507">
          <cell r="D507" t="str">
            <v>3130-13</v>
          </cell>
          <cell r="E507">
            <v>1289945</v>
          </cell>
          <cell r="F507">
            <v>26189402.293333333</v>
          </cell>
          <cell r="G507" t="str">
            <v>4Profesional</v>
          </cell>
          <cell r="H507" t="str">
            <v>Piloto de Aviación</v>
          </cell>
        </row>
        <row r="508">
          <cell r="D508" t="str">
            <v>3130-11</v>
          </cell>
          <cell r="E508">
            <v>1192845</v>
          </cell>
          <cell r="F508">
            <v>24218007.430833332</v>
          </cell>
          <cell r="G508" t="str">
            <v>4Profesional</v>
          </cell>
          <cell r="H508" t="str">
            <v>Piloto de Aviación</v>
          </cell>
        </row>
        <row r="509">
          <cell r="D509" t="str">
            <v>3130-09</v>
          </cell>
          <cell r="E509">
            <v>1081310</v>
          </cell>
          <cell r="F509">
            <v>21953542.663749997</v>
          </cell>
          <cell r="G509" t="str">
            <v>4Profesional</v>
          </cell>
          <cell r="H509" t="str">
            <v>Piloto de Aviación</v>
          </cell>
        </row>
        <row r="510">
          <cell r="D510" t="str">
            <v>3055-17</v>
          </cell>
          <cell r="E510">
            <v>1665264</v>
          </cell>
          <cell r="F510">
            <v>33809401.822500005</v>
          </cell>
          <cell r="G510" t="str">
            <v>4Profesional</v>
          </cell>
          <cell r="H510" t="str">
            <v>Primer Secretario de Relaciones Exteriores</v>
          </cell>
        </row>
        <row r="511">
          <cell r="D511" t="str">
            <v>3055-16</v>
          </cell>
          <cell r="E511">
            <v>1551384</v>
          </cell>
          <cell r="F511">
            <v>31497327.178750005</v>
          </cell>
          <cell r="G511" t="str">
            <v>4Profesional</v>
          </cell>
          <cell r="H511" t="str">
            <v>Primer Secretario de Relaciones Exteriores</v>
          </cell>
        </row>
        <row r="512">
          <cell r="D512" t="str">
            <v>3010-25</v>
          </cell>
          <cell r="E512">
            <v>3030923</v>
          </cell>
          <cell r="F512">
            <v>61536004.876249999</v>
          </cell>
          <cell r="G512" t="str">
            <v>4Profesional</v>
          </cell>
          <cell r="H512" t="str">
            <v>Profesional Especializado</v>
          </cell>
        </row>
        <row r="513">
          <cell r="D513" t="str">
            <v>3010-24</v>
          </cell>
          <cell r="E513">
            <v>2811854</v>
          </cell>
          <cell r="F513">
            <v>57088306.588749997</v>
          </cell>
          <cell r="G513" t="str">
            <v>4Profesional</v>
          </cell>
          <cell r="H513" t="str">
            <v>Profesional Especializado</v>
          </cell>
        </row>
        <row r="514">
          <cell r="D514" t="str">
            <v>3010-23</v>
          </cell>
          <cell r="E514">
            <v>2632106</v>
          </cell>
          <cell r="F514">
            <v>53438931.864166655</v>
          </cell>
          <cell r="G514" t="str">
            <v>4Profesional</v>
          </cell>
          <cell r="H514" t="str">
            <v>Profesional Especializado</v>
          </cell>
        </row>
        <row r="515">
          <cell r="D515" t="str">
            <v>3010-22</v>
          </cell>
          <cell r="E515">
            <v>2440901</v>
          </cell>
          <cell r="F515">
            <v>49556948.759166665</v>
          </cell>
          <cell r="G515" t="str">
            <v>4Profesional</v>
          </cell>
          <cell r="H515" t="str">
            <v>Profesional Especializado</v>
          </cell>
        </row>
        <row r="516">
          <cell r="D516" t="str">
            <v>3010-21</v>
          </cell>
          <cell r="E516">
            <v>2264236</v>
          </cell>
          <cell r="F516">
            <v>45970167.347916678</v>
          </cell>
          <cell r="G516" t="str">
            <v>4Profesional</v>
          </cell>
          <cell r="H516" t="str">
            <v>Profesional Especializado</v>
          </cell>
        </row>
        <row r="517">
          <cell r="D517" t="str">
            <v>3010-20</v>
          </cell>
          <cell r="E517">
            <v>2098839</v>
          </cell>
          <cell r="F517">
            <v>42612157.064583339</v>
          </cell>
          <cell r="G517" t="str">
            <v>4Profesional</v>
          </cell>
          <cell r="H517" t="str">
            <v>Profesional Especializado</v>
          </cell>
        </row>
        <row r="518">
          <cell r="D518" t="str">
            <v>3010-19</v>
          </cell>
          <cell r="E518">
            <v>1992005</v>
          </cell>
          <cell r="F518">
            <v>40443135.44166667</v>
          </cell>
          <cell r="G518" t="str">
            <v>4Profesional</v>
          </cell>
          <cell r="H518" t="str">
            <v>Profesional Especializado</v>
          </cell>
        </row>
        <row r="519">
          <cell r="D519" t="str">
            <v>3010-18</v>
          </cell>
          <cell r="E519">
            <v>1846042</v>
          </cell>
          <cell r="F519">
            <v>37479688.381249994</v>
          </cell>
          <cell r="G519" t="str">
            <v>4Profesional</v>
          </cell>
          <cell r="H519" t="str">
            <v>Profesional Especializado</v>
          </cell>
        </row>
        <row r="520">
          <cell r="D520" t="str">
            <v>3010-17</v>
          </cell>
          <cell r="E520">
            <v>1665264</v>
          </cell>
          <cell r="F520">
            <v>33809401.822500005</v>
          </cell>
          <cell r="G520" t="str">
            <v>4Profesional</v>
          </cell>
          <cell r="H520" t="str">
            <v>Profesional Especializado</v>
          </cell>
        </row>
        <row r="521">
          <cell r="D521" t="str">
            <v>3010-16</v>
          </cell>
          <cell r="E521">
            <v>1551384</v>
          </cell>
          <cell r="F521">
            <v>31497327.178750005</v>
          </cell>
          <cell r="G521" t="str">
            <v>4Profesional</v>
          </cell>
          <cell r="H521" t="str">
            <v>Profesional Especializado</v>
          </cell>
        </row>
        <row r="522">
          <cell r="D522" t="str">
            <v>3010-15</v>
          </cell>
          <cell r="E522">
            <v>1430115</v>
          </cell>
          <cell r="F522">
            <v>29035235.680416666</v>
          </cell>
          <cell r="G522" t="str">
            <v>4Profesional</v>
          </cell>
          <cell r="H522" t="str">
            <v>Profesional Especializado</v>
          </cell>
        </row>
        <row r="523">
          <cell r="D523" t="str">
            <v>3020-14</v>
          </cell>
          <cell r="E523">
            <v>1345530</v>
          </cell>
          <cell r="F523">
            <v>27317929.430000003</v>
          </cell>
          <cell r="G523" t="str">
            <v>4Profesional</v>
          </cell>
          <cell r="H523" t="str">
            <v>Profesional Universitario</v>
          </cell>
        </row>
        <row r="524">
          <cell r="D524" t="str">
            <v>3020-13</v>
          </cell>
          <cell r="E524">
            <v>1289945</v>
          </cell>
          <cell r="F524">
            <v>26189402.293333333</v>
          </cell>
          <cell r="G524" t="str">
            <v>4Profesional</v>
          </cell>
          <cell r="H524" t="str">
            <v>Profesional Universitario</v>
          </cell>
        </row>
        <row r="525">
          <cell r="D525" t="str">
            <v>3020-12</v>
          </cell>
          <cell r="E525">
            <v>1245845</v>
          </cell>
          <cell r="F525">
            <v>25294052.003333326</v>
          </cell>
          <cell r="G525" t="str">
            <v>4Profesional</v>
          </cell>
          <cell r="H525" t="str">
            <v>Profesional Universitario</v>
          </cell>
        </row>
        <row r="526">
          <cell r="D526" t="str">
            <v>3020-11</v>
          </cell>
          <cell r="E526">
            <v>1192845</v>
          </cell>
          <cell r="F526">
            <v>24218007.430833332</v>
          </cell>
          <cell r="G526" t="str">
            <v>4Profesional</v>
          </cell>
          <cell r="H526" t="str">
            <v>Profesional Universitario</v>
          </cell>
        </row>
        <row r="527">
          <cell r="D527" t="str">
            <v>3020-10</v>
          </cell>
          <cell r="E527">
            <v>1135915</v>
          </cell>
          <cell r="F527">
            <v>23062173.132083338</v>
          </cell>
          <cell r="G527" t="str">
            <v>4Profesional</v>
          </cell>
          <cell r="H527" t="str">
            <v>Profesional Universitario</v>
          </cell>
        </row>
        <row r="528">
          <cell r="D528" t="str">
            <v>3020-09</v>
          </cell>
          <cell r="E528">
            <v>1081310</v>
          </cell>
          <cell r="F528">
            <v>21953542.663749997</v>
          </cell>
          <cell r="G528" t="str">
            <v>4Profesional</v>
          </cell>
          <cell r="H528" t="str">
            <v>Profesional Universitario</v>
          </cell>
        </row>
        <row r="529">
          <cell r="D529" t="str">
            <v>3020-08</v>
          </cell>
          <cell r="E529">
            <v>1044033</v>
          </cell>
          <cell r="F529">
            <v>21196717.882083338</v>
          </cell>
          <cell r="G529" t="str">
            <v>4Profesional</v>
          </cell>
          <cell r="H529" t="str">
            <v>Profesional Universitario</v>
          </cell>
        </row>
        <row r="530">
          <cell r="D530" t="str">
            <v>3020-07</v>
          </cell>
          <cell r="E530">
            <v>985672</v>
          </cell>
          <cell r="F530">
            <v>20011830.391249999</v>
          </cell>
          <cell r="G530" t="str">
            <v>4Profesional</v>
          </cell>
          <cell r="H530" t="str">
            <v>Profesional Universitario</v>
          </cell>
        </row>
        <row r="531">
          <cell r="D531" t="str">
            <v>3020-06</v>
          </cell>
          <cell r="E531">
            <v>935634</v>
          </cell>
          <cell r="F531">
            <v>18995922.495416671</v>
          </cell>
          <cell r="G531" t="str">
            <v>4Profesional</v>
          </cell>
          <cell r="H531" t="str">
            <v>Profesional Universitario</v>
          </cell>
        </row>
        <row r="532">
          <cell r="D532" t="str">
            <v>3020-05</v>
          </cell>
          <cell r="E532">
            <v>894900</v>
          </cell>
          <cell r="F532">
            <v>18168911.181249999</v>
          </cell>
          <cell r="G532" t="str">
            <v>4Profesional</v>
          </cell>
          <cell r="H532" t="str">
            <v>Profesional Universitario</v>
          </cell>
        </row>
        <row r="533">
          <cell r="D533" t="str">
            <v>3020-04</v>
          </cell>
          <cell r="E533">
            <v>808521</v>
          </cell>
          <cell r="F533">
            <v>16415181.84</v>
          </cell>
          <cell r="G533" t="str">
            <v>4Profesional</v>
          </cell>
          <cell r="H533" t="str">
            <v>Profesional Universitario</v>
          </cell>
        </row>
        <row r="534">
          <cell r="D534" t="str">
            <v>3021-18</v>
          </cell>
          <cell r="E534">
            <v>1846042</v>
          </cell>
          <cell r="F534">
            <v>37479688.381249994</v>
          </cell>
          <cell r="G534" t="str">
            <v>4Profesional</v>
          </cell>
          <cell r="H534" t="str">
            <v>Restaurador o Museólogo o Curador</v>
          </cell>
        </row>
        <row r="535">
          <cell r="D535" t="str">
            <v>3021-17</v>
          </cell>
          <cell r="E535">
            <v>1665264</v>
          </cell>
          <cell r="F535">
            <v>33809401.822500005</v>
          </cell>
          <cell r="G535" t="str">
            <v>4Profesional</v>
          </cell>
          <cell r="H535" t="str">
            <v>Restaurador o Museólogo o Curador</v>
          </cell>
        </row>
        <row r="536">
          <cell r="D536" t="str">
            <v>3021-16</v>
          </cell>
          <cell r="E536">
            <v>1551384</v>
          </cell>
          <cell r="F536">
            <v>31497327.178750005</v>
          </cell>
          <cell r="G536" t="str">
            <v>4Profesional</v>
          </cell>
          <cell r="H536" t="str">
            <v>Restaurador o Museólogo o Curador</v>
          </cell>
        </row>
        <row r="537">
          <cell r="D537" t="str">
            <v>3021-15</v>
          </cell>
          <cell r="E537">
            <v>1430115</v>
          </cell>
          <cell r="F537">
            <v>29035235.680416666</v>
          </cell>
          <cell r="G537" t="str">
            <v>4Profesional</v>
          </cell>
          <cell r="H537" t="str">
            <v>Restaurador o Museólogo o Curador</v>
          </cell>
        </row>
        <row r="538">
          <cell r="D538" t="str">
            <v>3021-14</v>
          </cell>
          <cell r="E538">
            <v>1345530</v>
          </cell>
          <cell r="F538">
            <v>27317929.430000003</v>
          </cell>
          <cell r="G538" t="str">
            <v>4Profesional</v>
          </cell>
          <cell r="H538" t="str">
            <v>Restaurador o Museólogo o Curador</v>
          </cell>
        </row>
        <row r="539">
          <cell r="D539" t="str">
            <v>3021-13</v>
          </cell>
          <cell r="E539">
            <v>1289945</v>
          </cell>
          <cell r="F539">
            <v>26189402.293333333</v>
          </cell>
          <cell r="G539" t="str">
            <v>4Profesional</v>
          </cell>
          <cell r="H539" t="str">
            <v>Restaurador o Museólogo o Curador</v>
          </cell>
        </row>
        <row r="540">
          <cell r="D540" t="str">
            <v>3021-12</v>
          </cell>
          <cell r="E540">
            <v>1245845</v>
          </cell>
          <cell r="F540">
            <v>25294052.003333326</v>
          </cell>
          <cell r="G540" t="str">
            <v>4Profesional</v>
          </cell>
          <cell r="H540" t="str">
            <v>Restaurador o Museólogo o Curador</v>
          </cell>
        </row>
        <row r="541">
          <cell r="D541" t="str">
            <v>3021-11</v>
          </cell>
          <cell r="E541">
            <v>1192845</v>
          </cell>
          <cell r="F541">
            <v>24218007.430833332</v>
          </cell>
          <cell r="G541" t="str">
            <v>4Profesional</v>
          </cell>
          <cell r="H541" t="str">
            <v>Restaurador o Museólogo o Curador</v>
          </cell>
        </row>
        <row r="542">
          <cell r="D542" t="str">
            <v>3021-10</v>
          </cell>
          <cell r="E542">
            <v>1135915</v>
          </cell>
          <cell r="F542">
            <v>23062173.132083338</v>
          </cell>
          <cell r="G542" t="str">
            <v>4Profesional</v>
          </cell>
          <cell r="H542" t="str">
            <v>Restaurador o Museólogo o Curador</v>
          </cell>
        </row>
        <row r="543">
          <cell r="D543" t="str">
            <v>3021-09</v>
          </cell>
          <cell r="E543">
            <v>1081310</v>
          </cell>
          <cell r="F543">
            <v>21953542.663749997</v>
          </cell>
          <cell r="G543" t="str">
            <v>4Profesional</v>
          </cell>
          <cell r="H543" t="str">
            <v>Restaurador o Museólogo o Curador</v>
          </cell>
        </row>
        <row r="544">
          <cell r="D544" t="str">
            <v>3008-00</v>
          </cell>
          <cell r="E544" t="e">
            <v>#N/A</v>
          </cell>
          <cell r="F544" t="e">
            <v>#VALUE!</v>
          </cell>
          <cell r="G544" t="str">
            <v>4Profesional</v>
          </cell>
          <cell r="H544" t="str">
            <v>Secretario Comercial I</v>
          </cell>
        </row>
        <row r="545">
          <cell r="D545" t="str">
            <v>3009-00</v>
          </cell>
          <cell r="E545" t="e">
            <v>#N/A</v>
          </cell>
          <cell r="F545" t="e">
            <v>#VALUE!</v>
          </cell>
          <cell r="G545" t="str">
            <v>4Profesional</v>
          </cell>
          <cell r="H545" t="str">
            <v>Secretario Comercial II</v>
          </cell>
        </row>
        <row r="546">
          <cell r="D546" t="str">
            <v>3035-22</v>
          </cell>
          <cell r="E546">
            <v>2440901</v>
          </cell>
          <cell r="F546">
            <v>49556948.759166665</v>
          </cell>
          <cell r="G546" t="str">
            <v>4Profesional</v>
          </cell>
          <cell r="H546" t="str">
            <v>Secretario Privado</v>
          </cell>
        </row>
        <row r="547">
          <cell r="D547" t="str">
            <v>3035-21</v>
          </cell>
          <cell r="E547">
            <v>2264236</v>
          </cell>
          <cell r="F547">
            <v>45970167.347916678</v>
          </cell>
          <cell r="G547" t="str">
            <v>4Profesional</v>
          </cell>
          <cell r="H547" t="str">
            <v>Secretario Privado</v>
          </cell>
        </row>
        <row r="548">
          <cell r="D548" t="str">
            <v>3035-20</v>
          </cell>
          <cell r="E548">
            <v>2098839</v>
          </cell>
          <cell r="F548">
            <v>42612157.064583339</v>
          </cell>
          <cell r="G548" t="str">
            <v>4Profesional</v>
          </cell>
          <cell r="H548" t="str">
            <v>Secretario Privado</v>
          </cell>
        </row>
        <row r="549">
          <cell r="D549" t="str">
            <v>3035-19</v>
          </cell>
          <cell r="E549">
            <v>1992005</v>
          </cell>
          <cell r="F549">
            <v>40443135.44166667</v>
          </cell>
          <cell r="G549" t="str">
            <v>4Profesional</v>
          </cell>
          <cell r="H549" t="str">
            <v>Secretario Privado</v>
          </cell>
        </row>
        <row r="550">
          <cell r="D550" t="str">
            <v>3035-18</v>
          </cell>
          <cell r="E550">
            <v>1846042</v>
          </cell>
          <cell r="F550">
            <v>37479688.381249994</v>
          </cell>
          <cell r="G550" t="str">
            <v>4Profesional</v>
          </cell>
          <cell r="H550" t="str">
            <v>Secretario Privado</v>
          </cell>
        </row>
        <row r="551">
          <cell r="D551" t="str">
            <v>3035-17</v>
          </cell>
          <cell r="E551">
            <v>1665264</v>
          </cell>
          <cell r="F551">
            <v>33809401.822500005</v>
          </cell>
          <cell r="G551" t="str">
            <v>4Profesional</v>
          </cell>
          <cell r="H551" t="str">
            <v>Secretario Privado</v>
          </cell>
        </row>
        <row r="552">
          <cell r="D552" t="str">
            <v>3035-16</v>
          </cell>
          <cell r="E552">
            <v>1551384</v>
          </cell>
          <cell r="F552">
            <v>31497327.178750005</v>
          </cell>
          <cell r="G552" t="str">
            <v>4Profesional</v>
          </cell>
          <cell r="H552" t="str">
            <v>Secretario Privado</v>
          </cell>
        </row>
        <row r="553">
          <cell r="D553" t="str">
            <v>3035-15</v>
          </cell>
          <cell r="E553">
            <v>1430115</v>
          </cell>
          <cell r="F553">
            <v>29035235.680416666</v>
          </cell>
          <cell r="G553" t="str">
            <v>4Profesional</v>
          </cell>
          <cell r="H553" t="str">
            <v>Secretario Privado</v>
          </cell>
        </row>
        <row r="554">
          <cell r="D554" t="str">
            <v>3035-14</v>
          </cell>
          <cell r="E554">
            <v>1345530</v>
          </cell>
          <cell r="F554">
            <v>27317929.430000003</v>
          </cell>
          <cell r="G554" t="str">
            <v>4Profesional</v>
          </cell>
          <cell r="H554" t="str">
            <v>Secretario Privado</v>
          </cell>
        </row>
        <row r="555">
          <cell r="D555" t="str">
            <v>3056-14</v>
          </cell>
          <cell r="E555">
            <v>1345530</v>
          </cell>
          <cell r="F555">
            <v>27317929.430000003</v>
          </cell>
          <cell r="G555" t="str">
            <v>4Profesional</v>
          </cell>
          <cell r="H555" t="str">
            <v>Segundo Secretario de Relaciones Exteriores</v>
          </cell>
        </row>
        <row r="556">
          <cell r="D556" t="str">
            <v>3056-12</v>
          </cell>
          <cell r="E556">
            <v>1245845</v>
          </cell>
          <cell r="F556">
            <v>25294052.003333326</v>
          </cell>
          <cell r="G556" t="str">
            <v>4Profesional</v>
          </cell>
          <cell r="H556" t="str">
            <v>Segundo Secretario de Relaciones Exteriores</v>
          </cell>
        </row>
        <row r="557">
          <cell r="D557" t="str">
            <v>3076-10</v>
          </cell>
          <cell r="E557">
            <v>1135915</v>
          </cell>
          <cell r="F557">
            <v>23062173.132083338</v>
          </cell>
          <cell r="G557" t="str">
            <v>4Profesional</v>
          </cell>
          <cell r="H557" t="str">
            <v>Tercer Secretario de Relaciones Exteriores</v>
          </cell>
        </row>
        <row r="558">
          <cell r="D558" t="str">
            <v>3076-08</v>
          </cell>
          <cell r="E558">
            <v>1044033</v>
          </cell>
          <cell r="F558">
            <v>21196717.882083338</v>
          </cell>
          <cell r="G558" t="str">
            <v>4Profesional</v>
          </cell>
          <cell r="H558" t="str">
            <v>Tercer Secretario de Relaciones Exteriores</v>
          </cell>
        </row>
        <row r="559">
          <cell r="D559" t="str">
            <v>4005-18</v>
          </cell>
          <cell r="E559">
            <v>1250722</v>
          </cell>
          <cell r="F559">
            <v>25393068.426666666</v>
          </cell>
          <cell r="G559" t="str">
            <v>5Tecnico</v>
          </cell>
          <cell r="H559" t="str">
            <v>Analista de Sistemas</v>
          </cell>
        </row>
        <row r="560">
          <cell r="D560" t="str">
            <v>4005-17</v>
          </cell>
          <cell r="E560">
            <v>1135449</v>
          </cell>
          <cell r="F560">
            <v>23052712.059166662</v>
          </cell>
          <cell r="G560" t="str">
            <v>5Tecnico</v>
          </cell>
          <cell r="H560" t="str">
            <v>Analista de Sistemas</v>
          </cell>
        </row>
        <row r="561">
          <cell r="D561" t="str">
            <v>4005-16</v>
          </cell>
          <cell r="E561">
            <v>1059542</v>
          </cell>
          <cell r="F561">
            <v>21511592.894166663</v>
          </cell>
          <cell r="G561" t="str">
            <v>5Tecnico</v>
          </cell>
          <cell r="H561" t="str">
            <v>Analista de Sistemas</v>
          </cell>
        </row>
        <row r="562">
          <cell r="D562" t="str">
            <v>4005-15</v>
          </cell>
          <cell r="E562">
            <v>935634</v>
          </cell>
          <cell r="F562">
            <v>18995922.495416671</v>
          </cell>
          <cell r="G562" t="str">
            <v>5Tecnico</v>
          </cell>
          <cell r="H562" t="str">
            <v>Analista de Sistemas</v>
          </cell>
        </row>
        <row r="563">
          <cell r="D563" t="str">
            <v>4005-13</v>
          </cell>
          <cell r="E563">
            <v>862957</v>
          </cell>
          <cell r="F563">
            <v>17520381.140416663</v>
          </cell>
          <cell r="G563" t="str">
            <v>5Tecnico</v>
          </cell>
          <cell r="H563" t="str">
            <v>Analista de Sistemas</v>
          </cell>
        </row>
        <row r="564">
          <cell r="D564" t="str">
            <v>4005-11</v>
          </cell>
          <cell r="E564">
            <v>761453</v>
          </cell>
          <cell r="F564">
            <v>16080398.177083332</v>
          </cell>
          <cell r="G564" t="str">
            <v>5Tecnico</v>
          </cell>
          <cell r="H564" t="str">
            <v>Analista de Sistemas</v>
          </cell>
        </row>
        <row r="565">
          <cell r="D565" t="str">
            <v>4140-17</v>
          </cell>
          <cell r="E565">
            <v>1135449</v>
          </cell>
          <cell r="F565">
            <v>23052712.059166662</v>
          </cell>
          <cell r="G565" t="str">
            <v>5Tecnico</v>
          </cell>
          <cell r="H565" t="str">
            <v>Asistente Administrativo</v>
          </cell>
        </row>
        <row r="566">
          <cell r="D566" t="str">
            <v>4140-16</v>
          </cell>
          <cell r="E566">
            <v>1059542</v>
          </cell>
          <cell r="F566">
            <v>21511592.894166663</v>
          </cell>
          <cell r="G566" t="str">
            <v>5Tecnico</v>
          </cell>
          <cell r="H566" t="str">
            <v>Asistente Administrativo</v>
          </cell>
        </row>
        <row r="567">
          <cell r="D567" t="str">
            <v>4140-15</v>
          </cell>
          <cell r="E567">
            <v>935634</v>
          </cell>
          <cell r="F567">
            <v>18995922.495416671</v>
          </cell>
          <cell r="G567" t="str">
            <v>5Tecnico</v>
          </cell>
          <cell r="H567" t="str">
            <v>Asistente Administrativo</v>
          </cell>
        </row>
        <row r="568">
          <cell r="D568" t="str">
            <v>4140-14</v>
          </cell>
          <cell r="E568">
            <v>894900</v>
          </cell>
          <cell r="F568">
            <v>18168911.181249999</v>
          </cell>
          <cell r="G568" t="str">
            <v>5Tecnico</v>
          </cell>
          <cell r="H568" t="str">
            <v>Asistente Administrativo</v>
          </cell>
        </row>
        <row r="569">
          <cell r="D569" t="str">
            <v>4140-13</v>
          </cell>
          <cell r="E569">
            <v>862957</v>
          </cell>
          <cell r="F569">
            <v>17520381.140416663</v>
          </cell>
          <cell r="G569" t="str">
            <v>5Tecnico</v>
          </cell>
          <cell r="H569" t="str">
            <v>Asistente Administrativo</v>
          </cell>
        </row>
        <row r="570">
          <cell r="D570" t="str">
            <v>4140-12</v>
          </cell>
          <cell r="E570">
            <v>808521</v>
          </cell>
          <cell r="F570">
            <v>16415181.84</v>
          </cell>
          <cell r="G570" t="str">
            <v>5Tecnico</v>
          </cell>
          <cell r="H570" t="str">
            <v>Asistente Administrativo</v>
          </cell>
        </row>
        <row r="571">
          <cell r="D571" t="str">
            <v>4140-11</v>
          </cell>
          <cell r="E571">
            <v>761453</v>
          </cell>
          <cell r="F571">
            <v>16080398.177083332</v>
          </cell>
          <cell r="G571" t="str">
            <v>5Tecnico</v>
          </cell>
          <cell r="H571" t="str">
            <v>Asistente Administrativo</v>
          </cell>
        </row>
        <row r="572">
          <cell r="D572" t="str">
            <v>4140-10</v>
          </cell>
          <cell r="E572">
            <v>721333</v>
          </cell>
          <cell r="F572">
            <v>15256479.260833334</v>
          </cell>
          <cell r="G572" t="str">
            <v>5Tecnico</v>
          </cell>
          <cell r="H572" t="str">
            <v>Asistente Administrativo</v>
          </cell>
        </row>
        <row r="573">
          <cell r="D573" t="str">
            <v>4205-17</v>
          </cell>
          <cell r="E573">
            <v>1135449</v>
          </cell>
          <cell r="F573">
            <v>23052712.059166662</v>
          </cell>
          <cell r="G573" t="str">
            <v>5Tecnico</v>
          </cell>
          <cell r="H573" t="str">
            <v>Auxiliar de Escena</v>
          </cell>
        </row>
        <row r="574">
          <cell r="D574" t="str">
            <v>4205-15</v>
          </cell>
          <cell r="E574">
            <v>935634</v>
          </cell>
          <cell r="F574">
            <v>18995922.495416671</v>
          </cell>
          <cell r="G574" t="str">
            <v>5Tecnico</v>
          </cell>
          <cell r="H574" t="str">
            <v>Auxiliar de Escena</v>
          </cell>
        </row>
        <row r="575">
          <cell r="D575" t="str">
            <v>4205-13</v>
          </cell>
          <cell r="E575">
            <v>862957</v>
          </cell>
          <cell r="F575">
            <v>17520381.140416663</v>
          </cell>
          <cell r="G575" t="str">
            <v>5Tecnico</v>
          </cell>
          <cell r="H575" t="str">
            <v>Auxiliar de Escena</v>
          </cell>
        </row>
        <row r="576">
          <cell r="D576" t="str">
            <v>4205-11</v>
          </cell>
          <cell r="E576">
            <v>761453</v>
          </cell>
          <cell r="F576">
            <v>16080398.177083332</v>
          </cell>
          <cell r="G576" t="str">
            <v>5Tecnico</v>
          </cell>
          <cell r="H576" t="str">
            <v>Auxiliar de Escena</v>
          </cell>
        </row>
        <row r="577">
          <cell r="D577" t="str">
            <v>4205-09</v>
          </cell>
          <cell r="E577">
            <v>688731</v>
          </cell>
          <cell r="F577">
            <v>14586952.714583334</v>
          </cell>
          <cell r="G577" t="str">
            <v>5Tecnico</v>
          </cell>
          <cell r="H577" t="str">
            <v>Auxiliar de Escena</v>
          </cell>
        </row>
        <row r="578">
          <cell r="D578" t="str">
            <v>4205-07</v>
          </cell>
          <cell r="E578">
            <v>601058</v>
          </cell>
          <cell r="F578">
            <v>13403465.654583329</v>
          </cell>
          <cell r="G578" t="str">
            <v>5Tecnico</v>
          </cell>
          <cell r="H578" t="str">
            <v>Auxiliar de Escena</v>
          </cell>
        </row>
        <row r="579">
          <cell r="D579" t="str">
            <v>4185-16</v>
          </cell>
          <cell r="E579">
            <v>1059542</v>
          </cell>
          <cell r="F579">
            <v>21511592.894166663</v>
          </cell>
          <cell r="G579" t="str">
            <v>5Tecnico</v>
          </cell>
          <cell r="H579" t="str">
            <v>Auxiliar de Pronóstico</v>
          </cell>
        </row>
        <row r="580">
          <cell r="D580" t="str">
            <v>4185-15</v>
          </cell>
          <cell r="E580">
            <v>935634</v>
          </cell>
          <cell r="F580">
            <v>18995922.495416671</v>
          </cell>
          <cell r="G580" t="str">
            <v>5Tecnico</v>
          </cell>
          <cell r="H580" t="str">
            <v>Auxiliar de Pronóstico</v>
          </cell>
        </row>
        <row r="581">
          <cell r="D581" t="str">
            <v>4185-14</v>
          </cell>
          <cell r="E581">
            <v>894900</v>
          </cell>
          <cell r="F581">
            <v>18168911.181249999</v>
          </cell>
          <cell r="G581" t="str">
            <v>5Tecnico</v>
          </cell>
          <cell r="H581" t="str">
            <v>Auxiliar de Pronóstico</v>
          </cell>
        </row>
        <row r="582">
          <cell r="D582" t="str">
            <v>4185-13</v>
          </cell>
          <cell r="E582">
            <v>862957</v>
          </cell>
          <cell r="F582">
            <v>17520381.140416663</v>
          </cell>
          <cell r="G582" t="str">
            <v>5Tecnico</v>
          </cell>
          <cell r="H582" t="str">
            <v>Auxiliar de Pronóstico</v>
          </cell>
        </row>
        <row r="583">
          <cell r="D583" t="str">
            <v>4185-12</v>
          </cell>
          <cell r="E583">
            <v>808521</v>
          </cell>
          <cell r="F583">
            <v>16415181.84</v>
          </cell>
          <cell r="G583" t="str">
            <v>5Tecnico</v>
          </cell>
          <cell r="H583" t="str">
            <v>Auxiliar de Pronóstico</v>
          </cell>
        </row>
        <row r="584">
          <cell r="D584" t="str">
            <v>4185-11</v>
          </cell>
          <cell r="E584">
            <v>761453</v>
          </cell>
          <cell r="F584">
            <v>16080398.177083332</v>
          </cell>
          <cell r="G584" t="str">
            <v>5Tecnico</v>
          </cell>
          <cell r="H584" t="str">
            <v>Auxiliar de Pronóstico</v>
          </cell>
        </row>
        <row r="585">
          <cell r="D585" t="str">
            <v>4185-10</v>
          </cell>
          <cell r="E585">
            <v>721333</v>
          </cell>
          <cell r="F585">
            <v>15256479.260833334</v>
          </cell>
          <cell r="G585" t="str">
            <v>5Tecnico</v>
          </cell>
          <cell r="H585" t="str">
            <v>Auxiliar de Pronóstico</v>
          </cell>
        </row>
        <row r="586">
          <cell r="D586" t="str">
            <v>4110-09</v>
          </cell>
          <cell r="E586">
            <v>688731</v>
          </cell>
          <cell r="F586">
            <v>14586952.714583334</v>
          </cell>
          <cell r="G586" t="str">
            <v>5Tecnico</v>
          </cell>
          <cell r="H586" t="str">
            <v>Auxiliar de Técnico</v>
          </cell>
        </row>
        <row r="587">
          <cell r="D587" t="str">
            <v>4110-07</v>
          </cell>
          <cell r="E587">
            <v>601058</v>
          </cell>
          <cell r="F587">
            <v>13403465.654583329</v>
          </cell>
          <cell r="G587" t="str">
            <v>5Tecnico</v>
          </cell>
          <cell r="H587" t="str">
            <v>Auxiliar de Técnico</v>
          </cell>
        </row>
        <row r="588">
          <cell r="D588" t="str">
            <v>4110-06</v>
          </cell>
          <cell r="E588">
            <v>564060</v>
          </cell>
          <cell r="F588">
            <v>12643661.257916667</v>
          </cell>
          <cell r="G588" t="str">
            <v>5Tecnico</v>
          </cell>
          <cell r="H588" t="str">
            <v>Auxiliar de Técnico</v>
          </cell>
        </row>
        <row r="589">
          <cell r="D589" t="str">
            <v>4110-05</v>
          </cell>
          <cell r="E589">
            <v>468655</v>
          </cell>
          <cell r="F589">
            <v>10684389.421249999</v>
          </cell>
          <cell r="G589" t="str">
            <v>5Tecnico</v>
          </cell>
          <cell r="H589" t="str">
            <v>Auxiliar de Técnico</v>
          </cell>
        </row>
        <row r="590">
          <cell r="D590" t="str">
            <v>4110-03</v>
          </cell>
          <cell r="E590">
            <v>415780</v>
          </cell>
          <cell r="F590">
            <v>9598529.1754166689</v>
          </cell>
          <cell r="G590" t="str">
            <v>5Tecnico</v>
          </cell>
          <cell r="H590" t="str">
            <v>Auxiliar de Técnico</v>
          </cell>
        </row>
        <row r="591">
          <cell r="D591" t="str">
            <v>4125-11</v>
          </cell>
          <cell r="E591">
            <v>761453</v>
          </cell>
          <cell r="F591">
            <v>16080398.177083332</v>
          </cell>
          <cell r="G591" t="str">
            <v>5Tecnico</v>
          </cell>
          <cell r="H591" t="str">
            <v>Dactiloscopista</v>
          </cell>
        </row>
        <row r="592">
          <cell r="D592" t="str">
            <v>4125-10</v>
          </cell>
          <cell r="E592">
            <v>721333</v>
          </cell>
          <cell r="F592">
            <v>15256479.260833334</v>
          </cell>
          <cell r="G592" t="str">
            <v>5Tecnico</v>
          </cell>
          <cell r="H592" t="str">
            <v>Dactiloscopista</v>
          </cell>
        </row>
        <row r="593">
          <cell r="D593" t="str">
            <v>4125-09</v>
          </cell>
          <cell r="E593">
            <v>688731</v>
          </cell>
          <cell r="F593">
            <v>14586952.714583334</v>
          </cell>
          <cell r="G593" t="str">
            <v>5Tecnico</v>
          </cell>
          <cell r="H593" t="str">
            <v>Dactiloscopista</v>
          </cell>
        </row>
        <row r="594">
          <cell r="D594" t="str">
            <v>4125-08</v>
          </cell>
          <cell r="E594">
            <v>624999</v>
          </cell>
          <cell r="F594">
            <v>13895126.748333331</v>
          </cell>
          <cell r="G594" t="str">
            <v>5Tecnico</v>
          </cell>
          <cell r="H594" t="str">
            <v>Dactiloscopista</v>
          </cell>
        </row>
        <row r="595">
          <cell r="D595" t="str">
            <v>4125-07</v>
          </cell>
          <cell r="E595">
            <v>601058</v>
          </cell>
          <cell r="F595">
            <v>13403465.654583329</v>
          </cell>
          <cell r="G595" t="str">
            <v>5Tecnico</v>
          </cell>
          <cell r="H595" t="str">
            <v>Dactiloscopista</v>
          </cell>
        </row>
        <row r="596">
          <cell r="D596" t="str">
            <v>4085-12</v>
          </cell>
          <cell r="E596">
            <v>808521</v>
          </cell>
          <cell r="F596">
            <v>16415181.84</v>
          </cell>
          <cell r="G596" t="str">
            <v>5Tecnico</v>
          </cell>
          <cell r="H596" t="str">
            <v>Instructor</v>
          </cell>
        </row>
        <row r="597">
          <cell r="D597" t="str">
            <v>4085-10</v>
          </cell>
          <cell r="E597">
            <v>721333</v>
          </cell>
          <cell r="F597">
            <v>15256479.260833334</v>
          </cell>
          <cell r="G597" t="str">
            <v>5Tecnico</v>
          </cell>
          <cell r="H597" t="str">
            <v>Instructor</v>
          </cell>
        </row>
        <row r="598">
          <cell r="D598" t="str">
            <v>4085-08</v>
          </cell>
          <cell r="E598">
            <v>624999</v>
          </cell>
          <cell r="F598">
            <v>13895126.748333331</v>
          </cell>
          <cell r="G598" t="str">
            <v>5Tecnico</v>
          </cell>
          <cell r="H598" t="str">
            <v>Instructor</v>
          </cell>
        </row>
        <row r="599">
          <cell r="D599" t="str">
            <v>4085-06</v>
          </cell>
          <cell r="E599">
            <v>564060</v>
          </cell>
          <cell r="F599">
            <v>12643661.257916667</v>
          </cell>
          <cell r="G599" t="str">
            <v>5Tecnico</v>
          </cell>
          <cell r="H599" t="str">
            <v>Instructor</v>
          </cell>
        </row>
        <row r="600">
          <cell r="D600" t="str">
            <v>4085-04</v>
          </cell>
          <cell r="E600">
            <v>440549</v>
          </cell>
          <cell r="F600">
            <v>10107194.360416666</v>
          </cell>
          <cell r="G600" t="str">
            <v>5Tecnico</v>
          </cell>
          <cell r="H600" t="str">
            <v>Instructor</v>
          </cell>
        </row>
        <row r="601">
          <cell r="D601" t="str">
            <v>4085-02</v>
          </cell>
          <cell r="E601">
            <v>370159</v>
          </cell>
          <cell r="F601">
            <v>8661639.6862499993</v>
          </cell>
          <cell r="G601" t="str">
            <v>5Tecnico</v>
          </cell>
          <cell r="H601" t="str">
            <v>Instructor</v>
          </cell>
        </row>
        <row r="602">
          <cell r="D602" t="str">
            <v>4025-16</v>
          </cell>
          <cell r="E602">
            <v>1059542</v>
          </cell>
          <cell r="F602">
            <v>21511592.894166663</v>
          </cell>
          <cell r="G602" t="str">
            <v>5Tecnico</v>
          </cell>
          <cell r="H602" t="str">
            <v>Instrumentador Quirúrgico</v>
          </cell>
        </row>
        <row r="603">
          <cell r="D603" t="str">
            <v>4025-15</v>
          </cell>
          <cell r="E603">
            <v>935634</v>
          </cell>
          <cell r="F603">
            <v>18995922.495416671</v>
          </cell>
          <cell r="G603" t="str">
            <v>5Tecnico</v>
          </cell>
          <cell r="H603" t="str">
            <v>Instrumentador Quirúrgico</v>
          </cell>
        </row>
        <row r="604">
          <cell r="D604" t="str">
            <v>4025-14</v>
          </cell>
          <cell r="E604">
            <v>894900</v>
          </cell>
          <cell r="F604">
            <v>18168911.181249999</v>
          </cell>
          <cell r="G604" t="str">
            <v>5Tecnico</v>
          </cell>
          <cell r="H604" t="str">
            <v>Instrumentador Quirúrgico</v>
          </cell>
        </row>
        <row r="605">
          <cell r="D605" t="str">
            <v>4195-11</v>
          </cell>
          <cell r="E605">
            <v>761453</v>
          </cell>
          <cell r="F605">
            <v>16080398.177083332</v>
          </cell>
          <cell r="G605" t="str">
            <v>5Tecnico</v>
          </cell>
          <cell r="H605" t="str">
            <v>Observador de Superficie</v>
          </cell>
        </row>
        <row r="606">
          <cell r="D606" t="str">
            <v>4195-10</v>
          </cell>
          <cell r="E606">
            <v>721333</v>
          </cell>
          <cell r="F606">
            <v>15256479.260833334</v>
          </cell>
          <cell r="G606" t="str">
            <v>5Tecnico</v>
          </cell>
          <cell r="H606" t="str">
            <v>Observador de Superficie</v>
          </cell>
        </row>
        <row r="607">
          <cell r="D607" t="str">
            <v>4195-09</v>
          </cell>
          <cell r="E607">
            <v>688731</v>
          </cell>
          <cell r="F607">
            <v>14586952.714583334</v>
          </cell>
          <cell r="G607" t="str">
            <v>5Tecnico</v>
          </cell>
          <cell r="H607" t="str">
            <v>Observador de Superficie</v>
          </cell>
        </row>
        <row r="608">
          <cell r="D608" t="str">
            <v>4195-08</v>
          </cell>
          <cell r="E608">
            <v>624999</v>
          </cell>
          <cell r="F608">
            <v>13895126.748333331</v>
          </cell>
          <cell r="G608" t="str">
            <v>5Tecnico</v>
          </cell>
          <cell r="H608" t="str">
            <v>Observador de Superficie</v>
          </cell>
        </row>
        <row r="609">
          <cell r="D609" t="str">
            <v>4195-07</v>
          </cell>
          <cell r="E609">
            <v>601058</v>
          </cell>
          <cell r="F609">
            <v>13403465.654583329</v>
          </cell>
          <cell r="G609" t="str">
            <v>5Tecnico</v>
          </cell>
          <cell r="H609" t="str">
            <v>Observador de Superficie</v>
          </cell>
        </row>
        <row r="610">
          <cell r="D610" t="str">
            <v>4195-06</v>
          </cell>
          <cell r="E610">
            <v>564060</v>
          </cell>
          <cell r="F610">
            <v>12643661.257916667</v>
          </cell>
          <cell r="G610" t="str">
            <v>5Tecnico</v>
          </cell>
          <cell r="H610" t="str">
            <v>Observador de Superficie</v>
          </cell>
        </row>
        <row r="611">
          <cell r="D611" t="str">
            <v>4195-05</v>
          </cell>
          <cell r="E611">
            <v>468655</v>
          </cell>
          <cell r="F611">
            <v>10684389.421249999</v>
          </cell>
          <cell r="G611" t="str">
            <v>5Tecnico</v>
          </cell>
          <cell r="H611" t="str">
            <v>Observador de Superficie</v>
          </cell>
        </row>
        <row r="612">
          <cell r="D612" t="str">
            <v>4195-03</v>
          </cell>
          <cell r="E612">
            <v>415780</v>
          </cell>
          <cell r="F612">
            <v>9598529.1754166689</v>
          </cell>
          <cell r="G612" t="str">
            <v>5Tecnico</v>
          </cell>
          <cell r="H612" t="str">
            <v>Observador de Superficie</v>
          </cell>
        </row>
        <row r="613">
          <cell r="D613" t="str">
            <v>4170-11</v>
          </cell>
          <cell r="E613">
            <v>761453</v>
          </cell>
          <cell r="F613">
            <v>16080398.177083332</v>
          </cell>
          <cell r="G613" t="str">
            <v>5Tecnico</v>
          </cell>
          <cell r="H613" t="str">
            <v>Oficial de Catastro</v>
          </cell>
        </row>
        <row r="614">
          <cell r="D614" t="str">
            <v>4170-09</v>
          </cell>
          <cell r="E614">
            <v>688731</v>
          </cell>
          <cell r="F614">
            <v>14586952.714583334</v>
          </cell>
          <cell r="G614" t="str">
            <v>5Tecnico</v>
          </cell>
          <cell r="H614" t="str">
            <v>Oficial de Catastro</v>
          </cell>
        </row>
        <row r="615">
          <cell r="D615" t="str">
            <v>4170-07</v>
          </cell>
          <cell r="E615">
            <v>601058</v>
          </cell>
          <cell r="F615">
            <v>13403465.654583329</v>
          </cell>
          <cell r="G615" t="str">
            <v>5Tecnico</v>
          </cell>
          <cell r="H615" t="str">
            <v>Oficial de Catastro</v>
          </cell>
        </row>
        <row r="616">
          <cell r="D616" t="str">
            <v>4180-18</v>
          </cell>
          <cell r="E616">
            <v>1250722</v>
          </cell>
          <cell r="F616">
            <v>25393068.426666666</v>
          </cell>
          <cell r="G616" t="str">
            <v>5Tecnico</v>
          </cell>
          <cell r="H616" t="str">
            <v>Pronosticador</v>
          </cell>
        </row>
        <row r="617">
          <cell r="D617" t="str">
            <v>4180-17</v>
          </cell>
          <cell r="E617">
            <v>1135449</v>
          </cell>
          <cell r="F617">
            <v>23052712.059166662</v>
          </cell>
          <cell r="G617" t="str">
            <v>5Tecnico</v>
          </cell>
          <cell r="H617" t="str">
            <v>Pronosticador</v>
          </cell>
        </row>
        <row r="618">
          <cell r="D618" t="str">
            <v>4180-16</v>
          </cell>
          <cell r="E618">
            <v>1059542</v>
          </cell>
          <cell r="F618">
            <v>21511592.894166663</v>
          </cell>
          <cell r="G618" t="str">
            <v>5Tecnico</v>
          </cell>
          <cell r="H618" t="str">
            <v>Pronosticador</v>
          </cell>
        </row>
        <row r="619">
          <cell r="D619" t="str">
            <v>4180-15</v>
          </cell>
          <cell r="E619">
            <v>935634</v>
          </cell>
          <cell r="F619">
            <v>18995922.495416671</v>
          </cell>
          <cell r="G619" t="str">
            <v>5Tecnico</v>
          </cell>
          <cell r="H619" t="str">
            <v>Pronosticador</v>
          </cell>
        </row>
        <row r="620">
          <cell r="D620" t="str">
            <v>4180-14</v>
          </cell>
          <cell r="E620">
            <v>894900</v>
          </cell>
          <cell r="F620">
            <v>18168911.181249999</v>
          </cell>
          <cell r="G620" t="str">
            <v>5Tecnico</v>
          </cell>
          <cell r="H620" t="str">
            <v>Pronosticador</v>
          </cell>
        </row>
        <row r="621">
          <cell r="D621" t="str">
            <v>4180-13</v>
          </cell>
          <cell r="E621">
            <v>862957</v>
          </cell>
          <cell r="F621">
            <v>17520381.140416663</v>
          </cell>
          <cell r="G621" t="str">
            <v>5Tecnico</v>
          </cell>
          <cell r="H621" t="str">
            <v>Pronosticador</v>
          </cell>
        </row>
        <row r="622">
          <cell r="D622" t="str">
            <v>4180-12</v>
          </cell>
          <cell r="E622">
            <v>808521</v>
          </cell>
          <cell r="F622">
            <v>16415181.84</v>
          </cell>
          <cell r="G622" t="str">
            <v>5Tecnico</v>
          </cell>
          <cell r="H622" t="str">
            <v>Pronosticador</v>
          </cell>
        </row>
        <row r="623">
          <cell r="D623" t="str">
            <v>4190-14</v>
          </cell>
          <cell r="E623">
            <v>894900</v>
          </cell>
          <cell r="F623">
            <v>18168911.181249999</v>
          </cell>
          <cell r="G623" t="str">
            <v>5Tecnico</v>
          </cell>
          <cell r="H623" t="str">
            <v>Radiosondista</v>
          </cell>
        </row>
        <row r="624">
          <cell r="D624" t="str">
            <v>4190-12</v>
          </cell>
          <cell r="E624">
            <v>808521</v>
          </cell>
          <cell r="F624">
            <v>16415181.84</v>
          </cell>
          <cell r="G624" t="str">
            <v>5Tecnico</v>
          </cell>
          <cell r="H624" t="str">
            <v>Radiosondista</v>
          </cell>
        </row>
        <row r="625">
          <cell r="D625" t="str">
            <v>4190-11</v>
          </cell>
          <cell r="E625">
            <v>761453</v>
          </cell>
          <cell r="F625">
            <v>16080398.177083332</v>
          </cell>
          <cell r="G625" t="str">
            <v>5Tecnico</v>
          </cell>
          <cell r="H625" t="str">
            <v>Radiosondista</v>
          </cell>
        </row>
        <row r="626">
          <cell r="D626" t="str">
            <v>4190-10</v>
          </cell>
          <cell r="E626">
            <v>721333</v>
          </cell>
          <cell r="F626">
            <v>15256479.260833334</v>
          </cell>
          <cell r="G626" t="str">
            <v>5Tecnico</v>
          </cell>
          <cell r="H626" t="str">
            <v>Radiosondista</v>
          </cell>
        </row>
        <row r="627">
          <cell r="D627" t="str">
            <v>4190-09</v>
          </cell>
          <cell r="E627">
            <v>688731</v>
          </cell>
          <cell r="F627">
            <v>14586952.714583334</v>
          </cell>
          <cell r="G627" t="str">
            <v>5Tecnico</v>
          </cell>
          <cell r="H627" t="str">
            <v>Radiosondista</v>
          </cell>
        </row>
        <row r="628">
          <cell r="D628" t="str">
            <v>4190-07</v>
          </cell>
          <cell r="E628">
            <v>601058</v>
          </cell>
          <cell r="F628">
            <v>13403465.654583329</v>
          </cell>
          <cell r="G628" t="str">
            <v>5Tecnico</v>
          </cell>
          <cell r="H628" t="str">
            <v>Radiosondista</v>
          </cell>
        </row>
        <row r="629">
          <cell r="D629" t="str">
            <v>4065-18</v>
          </cell>
          <cell r="E629">
            <v>1250722</v>
          </cell>
          <cell r="F629">
            <v>25393068.426666666</v>
          </cell>
          <cell r="G629" t="str">
            <v>5Tecnico</v>
          </cell>
          <cell r="H629" t="str">
            <v>Técnico Administrativo</v>
          </cell>
        </row>
        <row r="630">
          <cell r="D630" t="str">
            <v>4065-17</v>
          </cell>
          <cell r="E630">
            <v>1135449</v>
          </cell>
          <cell r="F630">
            <v>23052712.059166662</v>
          </cell>
          <cell r="G630" t="str">
            <v>5Tecnico</v>
          </cell>
          <cell r="H630" t="str">
            <v>Técnico Administrativo</v>
          </cell>
        </row>
        <row r="631">
          <cell r="D631" t="str">
            <v>4065-16</v>
          </cell>
          <cell r="E631">
            <v>1059542</v>
          </cell>
          <cell r="F631">
            <v>21511592.894166663</v>
          </cell>
          <cell r="G631" t="str">
            <v>5Tecnico</v>
          </cell>
          <cell r="H631" t="str">
            <v>Técnico Administrativo</v>
          </cell>
        </row>
        <row r="632">
          <cell r="D632" t="str">
            <v>4065-15</v>
          </cell>
          <cell r="E632">
            <v>935634</v>
          </cell>
          <cell r="F632">
            <v>18995922.495416671</v>
          </cell>
          <cell r="G632" t="str">
            <v>5Tecnico</v>
          </cell>
          <cell r="H632" t="str">
            <v>Técnico Administrativo</v>
          </cell>
        </row>
        <row r="633">
          <cell r="D633" t="str">
            <v>4065-14</v>
          </cell>
          <cell r="E633">
            <v>894900</v>
          </cell>
          <cell r="F633">
            <v>18168911.181249999</v>
          </cell>
          <cell r="G633" t="str">
            <v>5Tecnico</v>
          </cell>
          <cell r="H633" t="str">
            <v>Técnico Administrativo</v>
          </cell>
        </row>
        <row r="634">
          <cell r="D634" t="str">
            <v>4065-13</v>
          </cell>
          <cell r="E634">
            <v>862957</v>
          </cell>
          <cell r="F634">
            <v>17520381.140416663</v>
          </cell>
          <cell r="G634" t="str">
            <v>5Tecnico</v>
          </cell>
          <cell r="H634" t="str">
            <v>Técnico Administrativo</v>
          </cell>
        </row>
        <row r="635">
          <cell r="D635" t="str">
            <v>4065-12</v>
          </cell>
          <cell r="E635">
            <v>808521</v>
          </cell>
          <cell r="F635">
            <v>16415181.84</v>
          </cell>
          <cell r="G635" t="str">
            <v>5Tecnico</v>
          </cell>
          <cell r="H635" t="str">
            <v>Técnico Administrativo</v>
          </cell>
        </row>
        <row r="636">
          <cell r="D636" t="str">
            <v>4065-11</v>
          </cell>
          <cell r="E636">
            <v>761453</v>
          </cell>
          <cell r="F636">
            <v>16080398.177083332</v>
          </cell>
          <cell r="G636" t="str">
            <v>5Tecnico</v>
          </cell>
          <cell r="H636" t="str">
            <v>Técnico Administrativo</v>
          </cell>
        </row>
        <row r="637">
          <cell r="D637" t="str">
            <v>4065-10</v>
          </cell>
          <cell r="E637">
            <v>721333</v>
          </cell>
          <cell r="F637">
            <v>15256479.260833334</v>
          </cell>
          <cell r="G637" t="str">
            <v>5Tecnico</v>
          </cell>
          <cell r="H637" t="str">
            <v>Técnico Administrativo</v>
          </cell>
        </row>
        <row r="638">
          <cell r="D638" t="str">
            <v>4065-09</v>
          </cell>
          <cell r="E638">
            <v>688731</v>
          </cell>
          <cell r="F638">
            <v>14586952.714583334</v>
          </cell>
          <cell r="G638" t="str">
            <v>5Tecnico</v>
          </cell>
          <cell r="H638" t="str">
            <v>Técnico Administrativo</v>
          </cell>
        </row>
        <row r="639">
          <cell r="D639" t="str">
            <v>4065-08</v>
          </cell>
          <cell r="E639">
            <v>624999</v>
          </cell>
          <cell r="F639">
            <v>13895126.748333331</v>
          </cell>
          <cell r="G639" t="str">
            <v>5Tecnico</v>
          </cell>
          <cell r="H639" t="str">
            <v>Técnico Administrativo</v>
          </cell>
        </row>
        <row r="640">
          <cell r="D640" t="str">
            <v>4065-07</v>
          </cell>
          <cell r="E640">
            <v>601058</v>
          </cell>
          <cell r="F640">
            <v>13403465.654583329</v>
          </cell>
          <cell r="G640" t="str">
            <v>5Tecnico</v>
          </cell>
          <cell r="H640" t="str">
            <v>Técnico Administrativo</v>
          </cell>
        </row>
        <row r="641">
          <cell r="D641" t="str">
            <v>4065-06</v>
          </cell>
          <cell r="E641">
            <v>564060</v>
          </cell>
          <cell r="F641">
            <v>12643661.257916667</v>
          </cell>
          <cell r="G641" t="str">
            <v>5Tecnico</v>
          </cell>
          <cell r="H641" t="str">
            <v>Técnico Administrativo</v>
          </cell>
        </row>
        <row r="642">
          <cell r="D642" t="str">
            <v>4065-05</v>
          </cell>
          <cell r="E642">
            <v>468655</v>
          </cell>
          <cell r="F642">
            <v>10684389.421249999</v>
          </cell>
          <cell r="G642" t="str">
            <v>5Tecnico</v>
          </cell>
          <cell r="H642" t="str">
            <v>Técnico Administrativo</v>
          </cell>
        </row>
        <row r="643">
          <cell r="D643" t="str">
            <v>4080-18</v>
          </cell>
          <cell r="E643">
            <v>1250722</v>
          </cell>
          <cell r="F643">
            <v>25393068.426666666</v>
          </cell>
          <cell r="G643" t="str">
            <v>5Tecnico</v>
          </cell>
          <cell r="H643" t="str">
            <v>Técnico Operativo</v>
          </cell>
        </row>
        <row r="644">
          <cell r="D644" t="str">
            <v>4080-17</v>
          </cell>
          <cell r="E644">
            <v>1135449</v>
          </cell>
          <cell r="F644">
            <v>23052712.059166662</v>
          </cell>
          <cell r="G644" t="str">
            <v>5Tecnico</v>
          </cell>
          <cell r="H644" t="str">
            <v>Técnico Operativo</v>
          </cell>
        </row>
        <row r="645">
          <cell r="D645" t="str">
            <v>4080-16</v>
          </cell>
          <cell r="E645">
            <v>1059542</v>
          </cell>
          <cell r="F645">
            <v>21511592.894166663</v>
          </cell>
          <cell r="G645" t="str">
            <v>5Tecnico</v>
          </cell>
          <cell r="H645" t="str">
            <v>Técnico Operativo</v>
          </cell>
        </row>
        <row r="646">
          <cell r="D646" t="str">
            <v>4080-15</v>
          </cell>
          <cell r="E646">
            <v>935634</v>
          </cell>
          <cell r="F646">
            <v>18995922.495416671</v>
          </cell>
          <cell r="G646" t="str">
            <v>5Tecnico</v>
          </cell>
          <cell r="H646" t="str">
            <v>Técnico Operativo</v>
          </cell>
        </row>
        <row r="647">
          <cell r="D647" t="str">
            <v>4080-14</v>
          </cell>
          <cell r="E647">
            <v>894900</v>
          </cell>
          <cell r="F647">
            <v>18168911.181249999</v>
          </cell>
          <cell r="G647" t="str">
            <v>5Tecnico</v>
          </cell>
          <cell r="H647" t="str">
            <v>Técnico Operativo</v>
          </cell>
        </row>
        <row r="648">
          <cell r="D648" t="str">
            <v>4080-13</v>
          </cell>
          <cell r="E648">
            <v>862957</v>
          </cell>
          <cell r="F648">
            <v>17520381.140416663</v>
          </cell>
          <cell r="G648" t="str">
            <v>5Tecnico</v>
          </cell>
          <cell r="H648" t="str">
            <v>Técnico Operativo</v>
          </cell>
        </row>
        <row r="649">
          <cell r="D649" t="str">
            <v>4080-12</v>
          </cell>
          <cell r="E649">
            <v>808521</v>
          </cell>
          <cell r="F649">
            <v>16415181.84</v>
          </cell>
          <cell r="G649" t="str">
            <v>5Tecnico</v>
          </cell>
          <cell r="H649" t="str">
            <v>Técnico Operativo</v>
          </cell>
        </row>
        <row r="650">
          <cell r="D650" t="str">
            <v>4080-11</v>
          </cell>
          <cell r="E650">
            <v>761453</v>
          </cell>
          <cell r="F650">
            <v>16080398.177083332</v>
          </cell>
          <cell r="G650" t="str">
            <v>5Tecnico</v>
          </cell>
          <cell r="H650" t="str">
            <v>Técnico Operativo</v>
          </cell>
        </row>
        <row r="651">
          <cell r="D651" t="str">
            <v>4080-10</v>
          </cell>
          <cell r="E651">
            <v>721333</v>
          </cell>
          <cell r="F651">
            <v>15256479.260833334</v>
          </cell>
          <cell r="G651" t="str">
            <v>5Tecnico</v>
          </cell>
          <cell r="H651" t="str">
            <v>Técnico Operativo</v>
          </cell>
        </row>
        <row r="652">
          <cell r="D652" t="str">
            <v>4080-09</v>
          </cell>
          <cell r="E652">
            <v>688731</v>
          </cell>
          <cell r="F652">
            <v>14586952.714583334</v>
          </cell>
          <cell r="G652" t="str">
            <v>5Tecnico</v>
          </cell>
          <cell r="H652" t="str">
            <v>Técnico Operativo</v>
          </cell>
        </row>
        <row r="653">
          <cell r="D653" t="str">
            <v>4080-08</v>
          </cell>
          <cell r="E653">
            <v>624999</v>
          </cell>
          <cell r="F653">
            <v>13895126.748333331</v>
          </cell>
          <cell r="G653" t="str">
            <v>5Tecnico</v>
          </cell>
          <cell r="H653" t="str">
            <v>Técnico Operativo</v>
          </cell>
        </row>
        <row r="654">
          <cell r="D654" t="str">
            <v>4080-07</v>
          </cell>
          <cell r="E654">
            <v>601058</v>
          </cell>
          <cell r="F654">
            <v>13403465.654583329</v>
          </cell>
          <cell r="G654" t="str">
            <v>5Tecnico</v>
          </cell>
          <cell r="H654" t="str">
            <v>Técnico Operativo</v>
          </cell>
        </row>
        <row r="655">
          <cell r="D655" t="str">
            <v>4080-06</v>
          </cell>
          <cell r="E655">
            <v>564060</v>
          </cell>
          <cell r="F655">
            <v>12643661.257916667</v>
          </cell>
          <cell r="G655" t="str">
            <v>5Tecnico</v>
          </cell>
          <cell r="H655" t="str">
            <v>Técnico Operativo</v>
          </cell>
        </row>
        <row r="656">
          <cell r="D656" t="str">
            <v>4080-05</v>
          </cell>
          <cell r="E656">
            <v>468655</v>
          </cell>
          <cell r="F656">
            <v>10684389.421249999</v>
          </cell>
          <cell r="G656" t="str">
            <v>5Tecnico</v>
          </cell>
          <cell r="H656" t="str">
            <v>Técnico Operativo</v>
          </cell>
        </row>
        <row r="657">
          <cell r="D657" t="str">
            <v>4105-09</v>
          </cell>
          <cell r="E657">
            <v>688731</v>
          </cell>
          <cell r="F657">
            <v>14586952.714583334</v>
          </cell>
          <cell r="G657" t="str">
            <v>5Tecnico</v>
          </cell>
          <cell r="H657" t="str">
            <v>Topógrafo</v>
          </cell>
        </row>
        <row r="658">
          <cell r="D658" t="str">
            <v>4105-08</v>
          </cell>
          <cell r="E658">
            <v>624999</v>
          </cell>
          <cell r="F658">
            <v>13895126.748333331</v>
          </cell>
          <cell r="G658" t="str">
            <v>5Tecnico</v>
          </cell>
          <cell r="H658" t="str">
            <v>Topógrafo</v>
          </cell>
        </row>
        <row r="659">
          <cell r="D659" t="str">
            <v>4105-06</v>
          </cell>
          <cell r="E659">
            <v>564060</v>
          </cell>
          <cell r="F659">
            <v>12643661.257916667</v>
          </cell>
          <cell r="G659" t="str">
            <v>5Tecnico</v>
          </cell>
          <cell r="H659" t="str">
            <v>Topógrafo</v>
          </cell>
        </row>
        <row r="660">
          <cell r="D660" t="str">
            <v>4105-05</v>
          </cell>
          <cell r="E660">
            <v>468655</v>
          </cell>
          <cell r="F660">
            <v>10684389.421249999</v>
          </cell>
          <cell r="G660" t="str">
            <v>5Tecnico</v>
          </cell>
          <cell r="H660" t="str">
            <v>Topógrafo</v>
          </cell>
        </row>
        <row r="661">
          <cell r="D661" t="str">
            <v>4160-16</v>
          </cell>
          <cell r="E661">
            <v>1059542</v>
          </cell>
          <cell r="F661">
            <v>21511592.894166663</v>
          </cell>
          <cell r="G661" t="str">
            <v>5Tecnico</v>
          </cell>
          <cell r="H661" t="str">
            <v>Topógrafo Tecnólogo</v>
          </cell>
        </row>
        <row r="662">
          <cell r="D662" t="str">
            <v>4160-15</v>
          </cell>
          <cell r="E662">
            <v>935634</v>
          </cell>
          <cell r="F662">
            <v>18995922.495416671</v>
          </cell>
          <cell r="G662" t="str">
            <v>5Tecnico</v>
          </cell>
          <cell r="H662" t="str">
            <v>Topógrafo Tecnólogo</v>
          </cell>
        </row>
        <row r="663">
          <cell r="D663" t="str">
            <v>4160-14</v>
          </cell>
          <cell r="E663">
            <v>894900</v>
          </cell>
          <cell r="F663">
            <v>18168911.181249999</v>
          </cell>
          <cell r="G663" t="str">
            <v>5Tecnico</v>
          </cell>
          <cell r="H663" t="str">
            <v>Topógrafo Tecnólogo</v>
          </cell>
        </row>
        <row r="664">
          <cell r="D664" t="str">
            <v>4160-12</v>
          </cell>
          <cell r="E664">
            <v>808521</v>
          </cell>
          <cell r="F664">
            <v>16415181.84</v>
          </cell>
          <cell r="G664" t="str">
            <v>5Tecnico</v>
          </cell>
          <cell r="H664" t="str">
            <v>Topógrafo Tecnólogo</v>
          </cell>
        </row>
        <row r="665">
          <cell r="D665" t="str">
            <v>4160-10</v>
          </cell>
          <cell r="E665">
            <v>721333</v>
          </cell>
          <cell r="F665">
            <v>15256479.260833334</v>
          </cell>
          <cell r="G665" t="str">
            <v>5Tecnico</v>
          </cell>
          <cell r="H665" t="str">
            <v>Topógrafo Tecnólogo</v>
          </cell>
        </row>
        <row r="666">
          <cell r="D666" t="str">
            <v>5120-23</v>
          </cell>
          <cell r="E666">
            <v>935634</v>
          </cell>
          <cell r="F666">
            <v>18995922.495416671</v>
          </cell>
          <cell r="G666" t="str">
            <v>6Asistencial</v>
          </cell>
          <cell r="H666" t="str">
            <v>Auxiliar Administrativo</v>
          </cell>
        </row>
        <row r="667">
          <cell r="D667" t="str">
            <v>5120-22</v>
          </cell>
          <cell r="E667">
            <v>846314</v>
          </cell>
          <cell r="F667">
            <v>17182482.831666667</v>
          </cell>
          <cell r="G667" t="str">
            <v>6Asistencial</v>
          </cell>
          <cell r="H667" t="str">
            <v>Auxiliar Administrativo</v>
          </cell>
        </row>
        <row r="668">
          <cell r="D668" t="str">
            <v>5120-21</v>
          </cell>
          <cell r="E668">
            <v>796765</v>
          </cell>
          <cell r="F668">
            <v>16176502.967916667</v>
          </cell>
          <cell r="G668" t="str">
            <v>6Asistencial</v>
          </cell>
          <cell r="H668" t="str">
            <v>Auxiliar Administrativo</v>
          </cell>
        </row>
        <row r="669">
          <cell r="D669" t="str">
            <v>5120-20</v>
          </cell>
          <cell r="E669">
            <v>764298</v>
          </cell>
          <cell r="F669">
            <v>16138824.14833333</v>
          </cell>
          <cell r="G669" t="str">
            <v>6Asistencial</v>
          </cell>
          <cell r="H669" t="str">
            <v>Auxiliar Administrativo</v>
          </cell>
        </row>
        <row r="670">
          <cell r="D670" t="str">
            <v>5120-18</v>
          </cell>
          <cell r="E670">
            <v>721333</v>
          </cell>
          <cell r="F670">
            <v>15256479.260833334</v>
          </cell>
          <cell r="G670" t="str">
            <v>6Asistencial</v>
          </cell>
          <cell r="H670" t="str">
            <v>Auxiliar Administrativo</v>
          </cell>
        </row>
        <row r="671">
          <cell r="D671" t="str">
            <v>5120-17</v>
          </cell>
          <cell r="E671">
            <v>703542</v>
          </cell>
          <cell r="F671">
            <v>14891116.80625</v>
          </cell>
          <cell r="G671" t="str">
            <v>6Asistencial</v>
          </cell>
          <cell r="H671" t="str">
            <v>Auxiliar Administrativo</v>
          </cell>
        </row>
        <row r="672">
          <cell r="D672" t="str">
            <v>5120-16</v>
          </cell>
          <cell r="E672">
            <v>688731</v>
          </cell>
          <cell r="F672">
            <v>14586952.714583334</v>
          </cell>
          <cell r="G672" t="str">
            <v>6Asistencial</v>
          </cell>
          <cell r="H672" t="str">
            <v>Auxiliar Administrativo</v>
          </cell>
        </row>
        <row r="673">
          <cell r="D673" t="str">
            <v>5120-15</v>
          </cell>
          <cell r="E673">
            <v>659101</v>
          </cell>
          <cell r="F673">
            <v>14595457.8475</v>
          </cell>
          <cell r="G673" t="str">
            <v>6Asistencial</v>
          </cell>
          <cell r="H673" t="str">
            <v>Auxiliar Administrativo</v>
          </cell>
        </row>
        <row r="674">
          <cell r="D674" t="str">
            <v>5120-14</v>
          </cell>
          <cell r="E674">
            <v>638990</v>
          </cell>
          <cell r="F674">
            <v>14182451.0275</v>
          </cell>
          <cell r="G674" t="str">
            <v>6Asistencial</v>
          </cell>
          <cell r="H674" t="str">
            <v>Auxiliar Administrativo</v>
          </cell>
        </row>
        <row r="675">
          <cell r="D675" t="str">
            <v>5120-13</v>
          </cell>
          <cell r="E675">
            <v>624999</v>
          </cell>
          <cell r="F675">
            <v>13895126.748333331</v>
          </cell>
          <cell r="G675" t="str">
            <v>6Asistencial</v>
          </cell>
          <cell r="H675" t="str">
            <v>Auxiliar Administrativo</v>
          </cell>
        </row>
        <row r="676">
          <cell r="D676" t="str">
            <v>5120-12</v>
          </cell>
          <cell r="E676">
            <v>596996</v>
          </cell>
          <cell r="F676">
            <v>13320046.932500001</v>
          </cell>
          <cell r="G676" t="str">
            <v>6Asistencial</v>
          </cell>
          <cell r="H676" t="str">
            <v>Auxiliar Administrativo</v>
          </cell>
        </row>
        <row r="677">
          <cell r="D677" t="str">
            <v>5120-11</v>
          </cell>
          <cell r="E677">
            <v>555997</v>
          </cell>
          <cell r="F677">
            <v>12478076.539166668</v>
          </cell>
          <cell r="G677" t="str">
            <v>6Asistencial</v>
          </cell>
          <cell r="H677" t="str">
            <v>Auxiliar Administrativo</v>
          </cell>
        </row>
        <row r="678">
          <cell r="D678" t="str">
            <v>5120-10</v>
          </cell>
          <cell r="E678">
            <v>515106</v>
          </cell>
          <cell r="F678">
            <v>11638324.078333335</v>
          </cell>
          <cell r="G678" t="str">
            <v>6Asistencial</v>
          </cell>
          <cell r="H678" t="str">
            <v>Auxiliar Administrativo</v>
          </cell>
        </row>
        <row r="679">
          <cell r="D679" t="str">
            <v>5120-09</v>
          </cell>
          <cell r="E679">
            <v>468655</v>
          </cell>
          <cell r="F679">
            <v>10684389.421249999</v>
          </cell>
          <cell r="G679" t="str">
            <v>6Asistencial</v>
          </cell>
          <cell r="H679" t="str">
            <v>Auxiliar Administrativo</v>
          </cell>
        </row>
        <row r="680">
          <cell r="D680" t="str">
            <v>5120-08</v>
          </cell>
          <cell r="E680">
            <v>440549</v>
          </cell>
          <cell r="F680">
            <v>10107194.360416666</v>
          </cell>
          <cell r="G680" t="str">
            <v>6Asistencial</v>
          </cell>
          <cell r="H680" t="str">
            <v>Auxiliar Administrativo</v>
          </cell>
        </row>
        <row r="681">
          <cell r="D681" t="str">
            <v>5120-07</v>
          </cell>
          <cell r="E681">
            <v>415780</v>
          </cell>
          <cell r="F681">
            <v>9598529.1754166689</v>
          </cell>
          <cell r="G681" t="str">
            <v>6Asistencial</v>
          </cell>
          <cell r="H681" t="str">
            <v>Auxiliar Administrativo</v>
          </cell>
        </row>
        <row r="682">
          <cell r="D682" t="str">
            <v>5120-06</v>
          </cell>
          <cell r="E682">
            <v>379888</v>
          </cell>
          <cell r="F682">
            <v>8861437.9749999996</v>
          </cell>
          <cell r="G682" t="str">
            <v>6Asistencial</v>
          </cell>
          <cell r="H682" t="str">
            <v>Auxiliar Administrativo</v>
          </cell>
        </row>
        <row r="683">
          <cell r="D683" t="str">
            <v>5120-05</v>
          </cell>
          <cell r="E683">
            <v>347339</v>
          </cell>
          <cell r="F683">
            <v>8192999.8529166663</v>
          </cell>
          <cell r="G683" t="str">
            <v>6Asistencial</v>
          </cell>
          <cell r="H683" t="str">
            <v>Auxiliar Administrativo</v>
          </cell>
        </row>
        <row r="684">
          <cell r="D684" t="str">
            <v>5120-02</v>
          </cell>
          <cell r="E684">
            <v>309672</v>
          </cell>
          <cell r="F684">
            <v>7419456.6358333332</v>
          </cell>
          <cell r="G684" t="str">
            <v>6Asistencial</v>
          </cell>
          <cell r="H684" t="str">
            <v>Auxiliar Administrativo</v>
          </cell>
        </row>
        <row r="685">
          <cell r="D685" t="str">
            <v>5125-00</v>
          </cell>
          <cell r="E685" t="e">
            <v>#N/A</v>
          </cell>
          <cell r="F685" t="e">
            <v>#VALUE!</v>
          </cell>
          <cell r="G685" t="str">
            <v>6Asistencial</v>
          </cell>
          <cell r="H685" t="str">
            <v>Auxiliar Bilingüe</v>
          </cell>
        </row>
        <row r="686">
          <cell r="D686" t="str">
            <v>5335-19</v>
          </cell>
          <cell r="E686">
            <v>740637</v>
          </cell>
          <cell r="F686">
            <v>15652913.215000002</v>
          </cell>
          <cell r="G686" t="str">
            <v>6Asistencial</v>
          </cell>
          <cell r="H686" t="str">
            <v>Auxiliar de Servicios Generales</v>
          </cell>
        </row>
        <row r="687">
          <cell r="D687" t="str">
            <v>5335-17</v>
          </cell>
          <cell r="E687">
            <v>703542</v>
          </cell>
          <cell r="F687">
            <v>14891116.80625</v>
          </cell>
          <cell r="G687" t="str">
            <v>6Asistencial</v>
          </cell>
          <cell r="H687" t="str">
            <v>Auxiliar de Servicios Generales</v>
          </cell>
        </row>
        <row r="688">
          <cell r="D688" t="str">
            <v>5335-15</v>
          </cell>
          <cell r="E688">
            <v>659101</v>
          </cell>
          <cell r="F688">
            <v>14595457.8475</v>
          </cell>
          <cell r="G688" t="str">
            <v>6Asistencial</v>
          </cell>
          <cell r="H688" t="str">
            <v>Auxiliar de Servicios Generales</v>
          </cell>
        </row>
        <row r="689">
          <cell r="D689" t="str">
            <v>5335-13</v>
          </cell>
          <cell r="E689">
            <v>624999</v>
          </cell>
          <cell r="F689">
            <v>13895126.748333331</v>
          </cell>
          <cell r="G689" t="str">
            <v>6Asistencial</v>
          </cell>
          <cell r="H689" t="str">
            <v>Auxiliar de Servicios Generales</v>
          </cell>
        </row>
        <row r="690">
          <cell r="D690" t="str">
            <v>5335-11</v>
          </cell>
          <cell r="E690">
            <v>555997</v>
          </cell>
          <cell r="F690">
            <v>12478076.539166668</v>
          </cell>
          <cell r="G690" t="str">
            <v>6Asistencial</v>
          </cell>
          <cell r="H690" t="str">
            <v>Auxiliar de Servicios Generales</v>
          </cell>
        </row>
        <row r="691">
          <cell r="D691" t="str">
            <v>5335-09</v>
          </cell>
          <cell r="E691">
            <v>468655</v>
          </cell>
          <cell r="F691">
            <v>10684389.421249999</v>
          </cell>
          <cell r="G691" t="str">
            <v>6Asistencial</v>
          </cell>
          <cell r="H691" t="str">
            <v>Auxiliar de Servicios Generales</v>
          </cell>
        </row>
        <row r="692">
          <cell r="D692" t="str">
            <v>5335-08</v>
          </cell>
          <cell r="E692">
            <v>440549</v>
          </cell>
          <cell r="F692">
            <v>10107194.360416666</v>
          </cell>
          <cell r="G692" t="str">
            <v>6Asistencial</v>
          </cell>
          <cell r="H692" t="str">
            <v>Auxiliar de Servicios Generales</v>
          </cell>
        </row>
        <row r="693">
          <cell r="D693" t="str">
            <v>5335-07</v>
          </cell>
          <cell r="E693">
            <v>415780</v>
          </cell>
          <cell r="F693">
            <v>9598529.1754166689</v>
          </cell>
          <cell r="G693" t="str">
            <v>6Asistencial</v>
          </cell>
          <cell r="H693" t="str">
            <v>Auxiliar de Servicios Generales</v>
          </cell>
        </row>
        <row r="694">
          <cell r="D694" t="str">
            <v>5335-06</v>
          </cell>
          <cell r="E694">
            <v>379888</v>
          </cell>
          <cell r="F694">
            <v>8861437.9749999996</v>
          </cell>
          <cell r="G694" t="str">
            <v>6Asistencial</v>
          </cell>
          <cell r="H694" t="str">
            <v>Auxiliar de Servicios Generales</v>
          </cell>
        </row>
        <row r="695">
          <cell r="D695" t="str">
            <v>5335-05</v>
          </cell>
          <cell r="E695">
            <v>347339</v>
          </cell>
          <cell r="F695">
            <v>8192999.8529166663</v>
          </cell>
          <cell r="G695" t="str">
            <v>6Asistencial</v>
          </cell>
          <cell r="H695" t="str">
            <v>Auxiliar de Servicios Generales</v>
          </cell>
        </row>
        <row r="696">
          <cell r="D696" t="str">
            <v>5335-03</v>
          </cell>
          <cell r="E696">
            <v>313643</v>
          </cell>
          <cell r="F696">
            <v>7501006.5254166676</v>
          </cell>
          <cell r="G696" t="str">
            <v>6Asistencial</v>
          </cell>
          <cell r="H696" t="str">
            <v>Auxiliar de Servicios Generales</v>
          </cell>
        </row>
        <row r="697">
          <cell r="D697" t="str">
            <v>5335-02</v>
          </cell>
          <cell r="E697">
            <v>309672</v>
          </cell>
          <cell r="F697">
            <v>7419456.6358333332</v>
          </cell>
          <cell r="G697" t="str">
            <v>6Asistencial</v>
          </cell>
          <cell r="H697" t="str">
            <v>Auxiliar de Servicios Generales</v>
          </cell>
        </row>
        <row r="698">
          <cell r="D698" t="str">
            <v>5335-01</v>
          </cell>
          <cell r="E698">
            <v>309269</v>
          </cell>
          <cell r="F698">
            <v>7411180.4654166671</v>
          </cell>
          <cell r="G698" t="str">
            <v>6Asistencial</v>
          </cell>
          <cell r="H698" t="str">
            <v>Auxiliar de Servicios Generales</v>
          </cell>
        </row>
        <row r="699">
          <cell r="D699" t="str">
            <v>5325-06</v>
          </cell>
          <cell r="E699">
            <v>379888</v>
          </cell>
          <cell r="F699">
            <v>8861437.9749999996</v>
          </cell>
          <cell r="G699" t="str">
            <v>6Asistencial</v>
          </cell>
          <cell r="H699" t="str">
            <v>Ayudante</v>
          </cell>
        </row>
        <row r="700">
          <cell r="D700" t="str">
            <v>5325-05</v>
          </cell>
          <cell r="E700">
            <v>347339</v>
          </cell>
          <cell r="F700">
            <v>8192999.8529166663</v>
          </cell>
          <cell r="G700" t="str">
            <v>6Asistencial</v>
          </cell>
          <cell r="H700" t="str">
            <v>Ayudante</v>
          </cell>
        </row>
        <row r="701">
          <cell r="D701" t="str">
            <v>5325-03</v>
          </cell>
          <cell r="E701">
            <v>313643</v>
          </cell>
          <cell r="F701">
            <v>7501006.5254166676</v>
          </cell>
          <cell r="G701" t="str">
            <v>6Asistencial</v>
          </cell>
          <cell r="H701" t="str">
            <v>Ayudante</v>
          </cell>
        </row>
        <row r="702">
          <cell r="D702" t="str">
            <v>5325-02</v>
          </cell>
          <cell r="E702">
            <v>309672</v>
          </cell>
          <cell r="F702">
            <v>7419456.6358333332</v>
          </cell>
          <cell r="G702" t="str">
            <v>6Asistencial</v>
          </cell>
          <cell r="H702" t="str">
            <v>Ayudante</v>
          </cell>
        </row>
        <row r="703">
          <cell r="D703" t="str">
            <v>5325-01</v>
          </cell>
          <cell r="E703">
            <v>309269</v>
          </cell>
          <cell r="F703">
            <v>7411180.4654166671</v>
          </cell>
          <cell r="G703" t="str">
            <v>6Asistencial</v>
          </cell>
          <cell r="H703" t="str">
            <v>Ayudante</v>
          </cell>
        </row>
        <row r="704">
          <cell r="D704" t="str">
            <v>5110-13</v>
          </cell>
          <cell r="E704">
            <v>624999</v>
          </cell>
          <cell r="F704">
            <v>13895126.748333331</v>
          </cell>
          <cell r="G704" t="str">
            <v>6Asistencial</v>
          </cell>
          <cell r="H704" t="str">
            <v>Capitán de Prisiones</v>
          </cell>
        </row>
        <row r="705">
          <cell r="D705" t="str">
            <v>5320-13</v>
          </cell>
          <cell r="E705">
            <v>624999</v>
          </cell>
          <cell r="F705">
            <v>13895126.748333331</v>
          </cell>
          <cell r="G705" t="str">
            <v>6Asistencial</v>
          </cell>
          <cell r="H705" t="str">
            <v>Celador</v>
          </cell>
        </row>
        <row r="706">
          <cell r="D706" t="str">
            <v>5320-12</v>
          </cell>
          <cell r="E706">
            <v>596996</v>
          </cell>
          <cell r="F706">
            <v>13320046.932500001</v>
          </cell>
          <cell r="G706" t="str">
            <v>6Asistencial</v>
          </cell>
          <cell r="H706" t="str">
            <v>Celador</v>
          </cell>
        </row>
        <row r="707">
          <cell r="D707" t="str">
            <v>5320-11</v>
          </cell>
          <cell r="E707">
            <v>555997</v>
          </cell>
          <cell r="F707">
            <v>12478076.539166668</v>
          </cell>
          <cell r="G707" t="str">
            <v>6Asistencial</v>
          </cell>
          <cell r="H707" t="str">
            <v>Celador</v>
          </cell>
        </row>
        <row r="708">
          <cell r="D708" t="str">
            <v>5320-09</v>
          </cell>
          <cell r="E708">
            <v>468655</v>
          </cell>
          <cell r="F708">
            <v>10684389.421249999</v>
          </cell>
          <cell r="G708" t="str">
            <v>6Asistencial</v>
          </cell>
          <cell r="H708" t="str">
            <v>Celador</v>
          </cell>
        </row>
        <row r="709">
          <cell r="D709" t="str">
            <v>5320-07</v>
          </cell>
          <cell r="E709">
            <v>415780</v>
          </cell>
          <cell r="F709">
            <v>9598529.1754166689</v>
          </cell>
          <cell r="G709" t="str">
            <v>6Asistencial</v>
          </cell>
          <cell r="H709" t="str">
            <v>Celador</v>
          </cell>
        </row>
        <row r="710">
          <cell r="D710" t="str">
            <v>5320-06</v>
          </cell>
          <cell r="E710">
            <v>379888</v>
          </cell>
          <cell r="F710">
            <v>8861437.9749999996</v>
          </cell>
          <cell r="G710" t="str">
            <v>6Asistencial</v>
          </cell>
          <cell r="H710" t="str">
            <v>Celador</v>
          </cell>
        </row>
        <row r="711">
          <cell r="D711" t="str">
            <v>5320-04</v>
          </cell>
          <cell r="E711">
            <v>325906</v>
          </cell>
          <cell r="F711">
            <v>7752843.9595833337</v>
          </cell>
          <cell r="G711" t="str">
            <v>6Asistencial</v>
          </cell>
          <cell r="H711" t="str">
            <v>Celador</v>
          </cell>
        </row>
        <row r="712">
          <cell r="D712" t="str">
            <v>5320-03</v>
          </cell>
          <cell r="E712">
            <v>313643</v>
          </cell>
          <cell r="F712">
            <v>7501006.5254166676</v>
          </cell>
          <cell r="G712" t="str">
            <v>6Asistencial</v>
          </cell>
          <cell r="H712" t="str">
            <v>Celador</v>
          </cell>
        </row>
        <row r="713">
          <cell r="D713" t="str">
            <v>5320-02</v>
          </cell>
          <cell r="E713">
            <v>309672</v>
          </cell>
          <cell r="F713">
            <v>7419456.6358333332</v>
          </cell>
          <cell r="G713" t="str">
            <v>6Asistencial</v>
          </cell>
          <cell r="H713" t="str">
            <v>Celador</v>
          </cell>
        </row>
        <row r="714">
          <cell r="D714" t="str">
            <v>5320-01</v>
          </cell>
          <cell r="E714">
            <v>309269</v>
          </cell>
          <cell r="F714">
            <v>7411180.4654166671</v>
          </cell>
          <cell r="G714" t="str">
            <v>6Asistencial</v>
          </cell>
          <cell r="H714" t="str">
            <v>Celador</v>
          </cell>
        </row>
        <row r="715">
          <cell r="D715" t="str">
            <v>5310-19</v>
          </cell>
          <cell r="E715">
            <v>740637</v>
          </cell>
          <cell r="F715">
            <v>24716999.175000004</v>
          </cell>
          <cell r="G715" t="str">
            <v>6Asistencial</v>
          </cell>
          <cell r="H715" t="str">
            <v>Conductor Mec (Asignado)</v>
          </cell>
        </row>
        <row r="716">
          <cell r="D716" t="str">
            <v>5310-17</v>
          </cell>
          <cell r="E716">
            <v>703542</v>
          </cell>
          <cell r="F716">
            <v>23501225.616250001</v>
          </cell>
          <cell r="G716" t="str">
            <v>6Asistencial</v>
          </cell>
          <cell r="H716" t="str">
            <v>Conductor Mec (Asignado)</v>
          </cell>
        </row>
        <row r="717">
          <cell r="D717" t="str">
            <v>5310-15</v>
          </cell>
          <cell r="E717">
            <v>659101</v>
          </cell>
          <cell r="F717">
            <v>22661687.487499997</v>
          </cell>
          <cell r="G717" t="str">
            <v>6Asistencial</v>
          </cell>
          <cell r="H717" t="str">
            <v>Conductor Mec (Asignado)</v>
          </cell>
        </row>
        <row r="718">
          <cell r="D718" t="str">
            <v>5310-13</v>
          </cell>
          <cell r="E718">
            <v>624999</v>
          </cell>
          <cell r="F718">
            <v>21544008.268333331</v>
          </cell>
          <cell r="G718" t="str">
            <v>6Asistencial</v>
          </cell>
          <cell r="H718" t="str">
            <v>Conductor Mec (Asignado)</v>
          </cell>
        </row>
        <row r="719">
          <cell r="D719" t="str">
            <v>5310-11</v>
          </cell>
          <cell r="E719">
            <v>555997</v>
          </cell>
          <cell r="F719">
            <v>19282495.709166665</v>
          </cell>
          <cell r="G719" t="str">
            <v>6Asistencial</v>
          </cell>
          <cell r="H719" t="str">
            <v>Conductor Mec (Asignado)</v>
          </cell>
        </row>
        <row r="720">
          <cell r="D720" t="str">
            <v>5310-09</v>
          </cell>
          <cell r="E720">
            <v>468655</v>
          </cell>
          <cell r="F720">
            <v>16419897.101249997</v>
          </cell>
          <cell r="G720" t="str">
            <v>6Asistencial</v>
          </cell>
          <cell r="H720" t="str">
            <v>Conductor Mec (Asignado)</v>
          </cell>
        </row>
        <row r="721">
          <cell r="D721" t="str">
            <v>5310-07</v>
          </cell>
          <cell r="E721">
            <v>415780</v>
          </cell>
          <cell r="F721">
            <v>14686940.445416668</v>
          </cell>
          <cell r="G721" t="str">
            <v>6Asistencial</v>
          </cell>
          <cell r="H721" t="str">
            <v>Conductor Mec (Asignado)</v>
          </cell>
        </row>
        <row r="722">
          <cell r="D722" t="str">
            <v>5310-06</v>
          </cell>
          <cell r="E722">
            <v>379888</v>
          </cell>
          <cell r="F722">
            <v>13510594.694999998</v>
          </cell>
          <cell r="G722" t="str">
            <v>6Asistencial</v>
          </cell>
          <cell r="H722" t="str">
            <v>Conductor Mec (Asignado)</v>
          </cell>
        </row>
        <row r="723">
          <cell r="D723" t="str">
            <v>5310-03</v>
          </cell>
          <cell r="E723">
            <v>313643</v>
          </cell>
          <cell r="F723">
            <v>11339441.695416663</v>
          </cell>
          <cell r="G723" t="str">
            <v>6Asistencial</v>
          </cell>
          <cell r="H723" t="str">
            <v>Conductor Mec (Asignado)</v>
          </cell>
        </row>
        <row r="724">
          <cell r="D724" t="str">
            <v>5255-07</v>
          </cell>
          <cell r="E724">
            <v>415780</v>
          </cell>
          <cell r="F724">
            <v>9598529.1754166689</v>
          </cell>
          <cell r="G724" t="str">
            <v>6Asistencial</v>
          </cell>
          <cell r="H724" t="str">
            <v>Distinguido</v>
          </cell>
        </row>
        <row r="725">
          <cell r="D725" t="str">
            <v>5260-06</v>
          </cell>
          <cell r="E725">
            <v>379888</v>
          </cell>
          <cell r="F725">
            <v>8861437.9749999996</v>
          </cell>
          <cell r="G725" t="str">
            <v>6Asistencial</v>
          </cell>
          <cell r="H725" t="str">
            <v>Dragoneante</v>
          </cell>
        </row>
        <row r="726">
          <cell r="D726" t="str">
            <v>5150-11</v>
          </cell>
          <cell r="E726">
            <v>555997</v>
          </cell>
          <cell r="F726">
            <v>12478076.539166668</v>
          </cell>
          <cell r="G726" t="str">
            <v>6Asistencial</v>
          </cell>
          <cell r="H726" t="str">
            <v>Ecónomo</v>
          </cell>
        </row>
        <row r="727">
          <cell r="D727" t="str">
            <v>5150-09</v>
          </cell>
          <cell r="E727">
            <v>468655</v>
          </cell>
          <cell r="F727">
            <v>10684389.421249999</v>
          </cell>
          <cell r="G727" t="str">
            <v>6Asistencial</v>
          </cell>
          <cell r="H727" t="str">
            <v>Ecónomo</v>
          </cell>
        </row>
        <row r="728">
          <cell r="D728" t="str">
            <v>5150-07</v>
          </cell>
          <cell r="E728">
            <v>415780</v>
          </cell>
          <cell r="F728">
            <v>9598529.1754166689</v>
          </cell>
          <cell r="G728" t="str">
            <v>6Asistencial</v>
          </cell>
          <cell r="H728" t="str">
            <v>Ecónomo</v>
          </cell>
        </row>
        <row r="729">
          <cell r="D729" t="str">
            <v>5150-05</v>
          </cell>
          <cell r="E729">
            <v>347339</v>
          </cell>
          <cell r="F729">
            <v>8192999.8529166663</v>
          </cell>
          <cell r="G729" t="str">
            <v>6Asistencial</v>
          </cell>
          <cell r="H729" t="str">
            <v>Ecónomo</v>
          </cell>
        </row>
        <row r="730">
          <cell r="D730" t="str">
            <v>5150-02</v>
          </cell>
          <cell r="E730">
            <v>309672</v>
          </cell>
          <cell r="F730">
            <v>7419456.6358333332</v>
          </cell>
          <cell r="G730" t="str">
            <v>6Asistencial</v>
          </cell>
          <cell r="H730" t="str">
            <v>Ecónomo</v>
          </cell>
        </row>
        <row r="731">
          <cell r="D731" t="str">
            <v>5345-21</v>
          </cell>
          <cell r="E731">
            <v>796765</v>
          </cell>
          <cell r="F731">
            <v>16176502.967916667</v>
          </cell>
          <cell r="G731" t="str">
            <v>6Asistencial</v>
          </cell>
          <cell r="H731" t="str">
            <v>Enfermero Auxiliar</v>
          </cell>
        </row>
        <row r="732">
          <cell r="D732" t="str">
            <v>5345-20</v>
          </cell>
          <cell r="E732">
            <v>764298</v>
          </cell>
          <cell r="F732">
            <v>16138824.14833333</v>
          </cell>
          <cell r="G732" t="str">
            <v>6Asistencial</v>
          </cell>
          <cell r="H732" t="str">
            <v>Enfermero Auxiliar</v>
          </cell>
        </row>
        <row r="733">
          <cell r="D733" t="str">
            <v>5345-19</v>
          </cell>
          <cell r="E733">
            <v>740637</v>
          </cell>
          <cell r="F733">
            <v>15652913.215000002</v>
          </cell>
          <cell r="G733" t="str">
            <v>6Asistencial</v>
          </cell>
          <cell r="H733" t="str">
            <v>Enfermero Auxiliar</v>
          </cell>
        </row>
        <row r="734">
          <cell r="D734" t="str">
            <v>5345-17</v>
          </cell>
          <cell r="E734">
            <v>703542</v>
          </cell>
          <cell r="F734">
            <v>14891116.80625</v>
          </cell>
          <cell r="G734" t="str">
            <v>6Asistencial</v>
          </cell>
          <cell r="H734" t="str">
            <v>Enfermero Auxiliar</v>
          </cell>
        </row>
        <row r="735">
          <cell r="D735" t="str">
            <v>5345-15</v>
          </cell>
          <cell r="E735">
            <v>659101</v>
          </cell>
          <cell r="F735">
            <v>14595457.8475</v>
          </cell>
          <cell r="G735" t="str">
            <v>6Asistencial</v>
          </cell>
          <cell r="H735" t="str">
            <v>Enfermero Auxiliar</v>
          </cell>
        </row>
        <row r="736">
          <cell r="D736" t="str">
            <v>5345-14</v>
          </cell>
          <cell r="E736">
            <v>638990</v>
          </cell>
          <cell r="F736">
            <v>14182451.0275</v>
          </cell>
          <cell r="G736" t="str">
            <v>6Asistencial</v>
          </cell>
          <cell r="H736" t="str">
            <v>Enfermero Auxiliar</v>
          </cell>
        </row>
        <row r="737">
          <cell r="D737" t="str">
            <v>5345-13</v>
          </cell>
          <cell r="E737">
            <v>624999</v>
          </cell>
          <cell r="F737">
            <v>13895126.748333331</v>
          </cell>
          <cell r="G737" t="str">
            <v>6Asistencial</v>
          </cell>
          <cell r="H737" t="str">
            <v>Enfermero Auxiliar</v>
          </cell>
        </row>
        <row r="738">
          <cell r="D738" t="str">
            <v>5345-12</v>
          </cell>
          <cell r="E738">
            <v>596996</v>
          </cell>
          <cell r="F738">
            <v>13320046.932500001</v>
          </cell>
          <cell r="G738" t="str">
            <v>6Asistencial</v>
          </cell>
          <cell r="H738" t="str">
            <v>Enfermero Auxiliar</v>
          </cell>
        </row>
        <row r="739">
          <cell r="D739" t="str">
            <v>5345-11</v>
          </cell>
          <cell r="E739">
            <v>555997</v>
          </cell>
          <cell r="F739">
            <v>12478076.539166668</v>
          </cell>
          <cell r="G739" t="str">
            <v>6Asistencial</v>
          </cell>
          <cell r="H739" t="str">
            <v>Enfermero Auxiliar</v>
          </cell>
        </row>
        <row r="740">
          <cell r="D740" t="str">
            <v>5345-09</v>
          </cell>
          <cell r="E740">
            <v>468655</v>
          </cell>
          <cell r="F740">
            <v>10684389.421249999</v>
          </cell>
          <cell r="G740" t="str">
            <v>6Asistencial</v>
          </cell>
          <cell r="H740" t="str">
            <v>Enfermero Auxiliar</v>
          </cell>
        </row>
        <row r="741">
          <cell r="D741" t="str">
            <v>5345-07</v>
          </cell>
          <cell r="E741">
            <v>415780</v>
          </cell>
          <cell r="F741">
            <v>9598529.1754166689</v>
          </cell>
          <cell r="G741" t="str">
            <v>6Asistencial</v>
          </cell>
          <cell r="H741" t="str">
            <v>Enfermero Auxiliar</v>
          </cell>
        </row>
        <row r="742">
          <cell r="D742" t="str">
            <v>5345-05</v>
          </cell>
          <cell r="E742">
            <v>347339</v>
          </cell>
          <cell r="F742">
            <v>8192999.8529166663</v>
          </cell>
          <cell r="G742" t="str">
            <v>6Asistencial</v>
          </cell>
          <cell r="H742" t="str">
            <v>Enfermero Auxiliar</v>
          </cell>
        </row>
        <row r="743">
          <cell r="D743" t="str">
            <v>5170-08</v>
          </cell>
          <cell r="E743">
            <v>440549</v>
          </cell>
          <cell r="F743">
            <v>10107194.360416666</v>
          </cell>
          <cell r="G743" t="str">
            <v>6Asistencial</v>
          </cell>
          <cell r="H743" t="str">
            <v>Inspector</v>
          </cell>
        </row>
        <row r="744">
          <cell r="D744" t="str">
            <v>5165-09</v>
          </cell>
          <cell r="E744">
            <v>468655</v>
          </cell>
          <cell r="F744">
            <v>10684389.421249999</v>
          </cell>
          <cell r="G744" t="str">
            <v>6Asistencial</v>
          </cell>
          <cell r="H744" t="str">
            <v>Inspector Jefe</v>
          </cell>
        </row>
        <row r="745">
          <cell r="D745" t="str">
            <v>5000-16</v>
          </cell>
          <cell r="E745">
            <v>688731</v>
          </cell>
          <cell r="F745">
            <v>14586952.714583334</v>
          </cell>
          <cell r="G745" t="str">
            <v>6Asistencial</v>
          </cell>
          <cell r="H745" t="str">
            <v>Mayor de Prisiones</v>
          </cell>
        </row>
        <row r="746">
          <cell r="D746" t="str">
            <v>5330-05</v>
          </cell>
          <cell r="E746">
            <v>347339</v>
          </cell>
          <cell r="F746">
            <v>8192999.8529166663</v>
          </cell>
          <cell r="G746" t="str">
            <v>6Asistencial</v>
          </cell>
          <cell r="H746" t="str">
            <v>Operario</v>
          </cell>
        </row>
        <row r="747">
          <cell r="D747" t="str">
            <v>5330-03</v>
          </cell>
          <cell r="E747">
            <v>313643</v>
          </cell>
          <cell r="F747">
            <v>7501006.5254166676</v>
          </cell>
          <cell r="G747" t="str">
            <v>6Asistencial</v>
          </cell>
          <cell r="H747" t="str">
            <v>Operario</v>
          </cell>
        </row>
        <row r="748">
          <cell r="D748" t="str">
            <v>5330-02</v>
          </cell>
          <cell r="E748">
            <v>309672</v>
          </cell>
          <cell r="F748">
            <v>7419456.6358333332</v>
          </cell>
          <cell r="G748" t="str">
            <v>6Asistencial</v>
          </cell>
          <cell r="H748" t="str">
            <v>Operario</v>
          </cell>
        </row>
        <row r="749">
          <cell r="D749" t="str">
            <v>5330-01</v>
          </cell>
          <cell r="E749">
            <v>309269</v>
          </cell>
          <cell r="F749">
            <v>7411180.4654166671</v>
          </cell>
          <cell r="G749" t="str">
            <v>6Asistencial</v>
          </cell>
          <cell r="H749" t="str">
            <v>Operario</v>
          </cell>
        </row>
        <row r="750">
          <cell r="D750" t="str">
            <v>5300-19</v>
          </cell>
          <cell r="E750">
            <v>740637</v>
          </cell>
          <cell r="F750">
            <v>15652913.215000002</v>
          </cell>
          <cell r="G750" t="str">
            <v>6Asistencial</v>
          </cell>
          <cell r="H750" t="str">
            <v>Operario Calificado</v>
          </cell>
        </row>
        <row r="751">
          <cell r="D751" t="str">
            <v>5300-17</v>
          </cell>
          <cell r="E751">
            <v>703542</v>
          </cell>
          <cell r="F751">
            <v>14891116.80625</v>
          </cell>
          <cell r="G751" t="str">
            <v>6Asistencial</v>
          </cell>
          <cell r="H751" t="str">
            <v>Operario Calificado</v>
          </cell>
        </row>
        <row r="752">
          <cell r="D752" t="str">
            <v>5300-15</v>
          </cell>
          <cell r="E752">
            <v>659101</v>
          </cell>
          <cell r="F752">
            <v>14595457.8475</v>
          </cell>
          <cell r="G752" t="str">
            <v>6Asistencial</v>
          </cell>
          <cell r="H752" t="str">
            <v>Operario Calificado</v>
          </cell>
        </row>
        <row r="753">
          <cell r="D753" t="str">
            <v>5300-13</v>
          </cell>
          <cell r="E753">
            <v>624999</v>
          </cell>
          <cell r="F753">
            <v>13895126.748333331</v>
          </cell>
          <cell r="G753" t="str">
            <v>6Asistencial</v>
          </cell>
          <cell r="H753" t="str">
            <v>Operario Calificado</v>
          </cell>
        </row>
        <row r="754">
          <cell r="D754" t="str">
            <v>5300-11</v>
          </cell>
          <cell r="E754">
            <v>555997</v>
          </cell>
          <cell r="F754">
            <v>12478076.539166668</v>
          </cell>
          <cell r="G754" t="str">
            <v>6Asistencial</v>
          </cell>
          <cell r="H754" t="str">
            <v>Operario Calificado</v>
          </cell>
        </row>
        <row r="755">
          <cell r="D755" t="str">
            <v>5300-10</v>
          </cell>
          <cell r="E755">
            <v>515106</v>
          </cell>
          <cell r="F755">
            <v>11638324.078333335</v>
          </cell>
          <cell r="G755" t="str">
            <v>6Asistencial</v>
          </cell>
          <cell r="H755" t="str">
            <v>Operario Calificado</v>
          </cell>
        </row>
        <row r="756">
          <cell r="D756" t="str">
            <v>5300-09</v>
          </cell>
          <cell r="E756">
            <v>468655</v>
          </cell>
          <cell r="F756">
            <v>10684389.421249999</v>
          </cell>
          <cell r="G756" t="str">
            <v>6Asistencial</v>
          </cell>
          <cell r="H756" t="str">
            <v>Operario Calificado</v>
          </cell>
        </row>
        <row r="757">
          <cell r="D757" t="str">
            <v>5300-07</v>
          </cell>
          <cell r="E757">
            <v>415780</v>
          </cell>
          <cell r="F757">
            <v>9598529.1754166689</v>
          </cell>
          <cell r="G757" t="str">
            <v>6Asistencial</v>
          </cell>
          <cell r="H757" t="str">
            <v>Operario Calificado</v>
          </cell>
        </row>
        <row r="758">
          <cell r="D758" t="str">
            <v>5300-06</v>
          </cell>
          <cell r="E758">
            <v>379888</v>
          </cell>
          <cell r="F758">
            <v>8861437.9749999996</v>
          </cell>
          <cell r="G758" t="str">
            <v>6Asistencial</v>
          </cell>
          <cell r="H758" t="str">
            <v>Operario Calificado</v>
          </cell>
        </row>
        <row r="759">
          <cell r="D759" t="str">
            <v>5300-05</v>
          </cell>
          <cell r="E759">
            <v>347339</v>
          </cell>
          <cell r="F759">
            <v>8192999.8529166663</v>
          </cell>
          <cell r="G759" t="str">
            <v>6Asistencial</v>
          </cell>
          <cell r="H759" t="str">
            <v>Operario Calificado</v>
          </cell>
        </row>
        <row r="760">
          <cell r="D760" t="str">
            <v>5045-23</v>
          </cell>
          <cell r="E760">
            <v>935634</v>
          </cell>
          <cell r="F760">
            <v>18995922.495416671</v>
          </cell>
          <cell r="G760" t="str">
            <v>6Asistencial</v>
          </cell>
          <cell r="H760" t="str">
            <v>Pagador</v>
          </cell>
        </row>
        <row r="761">
          <cell r="D761" t="str">
            <v>5045-22</v>
          </cell>
          <cell r="E761">
            <v>846314</v>
          </cell>
          <cell r="F761">
            <v>17182482.831666667</v>
          </cell>
          <cell r="G761" t="str">
            <v>6Asistencial</v>
          </cell>
          <cell r="H761" t="str">
            <v>Pagador</v>
          </cell>
        </row>
        <row r="762">
          <cell r="D762" t="str">
            <v>5045-20</v>
          </cell>
          <cell r="E762">
            <v>764298</v>
          </cell>
          <cell r="F762">
            <v>16138824.14833333</v>
          </cell>
          <cell r="G762" t="str">
            <v>6Asistencial</v>
          </cell>
          <cell r="H762" t="str">
            <v>Pagador</v>
          </cell>
        </row>
        <row r="763">
          <cell r="D763" t="str">
            <v>5045-18</v>
          </cell>
          <cell r="E763">
            <v>721333</v>
          </cell>
          <cell r="F763">
            <v>15256479.260833334</v>
          </cell>
          <cell r="G763" t="str">
            <v>6Asistencial</v>
          </cell>
          <cell r="H763" t="str">
            <v>Pagador</v>
          </cell>
        </row>
        <row r="764">
          <cell r="D764" t="str">
            <v>5045-13</v>
          </cell>
          <cell r="E764">
            <v>624999</v>
          </cell>
          <cell r="F764">
            <v>13895126.748333331</v>
          </cell>
          <cell r="G764" t="str">
            <v>6Asistencial</v>
          </cell>
          <cell r="H764" t="str">
            <v>Pagador</v>
          </cell>
        </row>
        <row r="765">
          <cell r="D765" t="str">
            <v>5045-11</v>
          </cell>
          <cell r="E765">
            <v>555997</v>
          </cell>
          <cell r="F765">
            <v>12478076.539166668</v>
          </cell>
          <cell r="G765" t="str">
            <v>6Asistencial</v>
          </cell>
          <cell r="H765" t="str">
            <v>Pagador</v>
          </cell>
        </row>
        <row r="766">
          <cell r="D766" t="str">
            <v>5045-07</v>
          </cell>
          <cell r="E766">
            <v>415780</v>
          </cell>
          <cell r="F766">
            <v>9598529.1754166689</v>
          </cell>
          <cell r="G766" t="str">
            <v>6Asistencial</v>
          </cell>
          <cell r="H766" t="str">
            <v>Pagador</v>
          </cell>
        </row>
        <row r="767">
          <cell r="D767" t="str">
            <v>5140-14</v>
          </cell>
          <cell r="E767">
            <v>638990</v>
          </cell>
          <cell r="F767">
            <v>14182451.0275</v>
          </cell>
          <cell r="G767" t="str">
            <v>6Asistencial</v>
          </cell>
          <cell r="H767" t="str">
            <v>Secretario</v>
          </cell>
        </row>
        <row r="768">
          <cell r="D768" t="str">
            <v>5140-13</v>
          </cell>
          <cell r="E768">
            <v>624999</v>
          </cell>
          <cell r="F768">
            <v>13895126.748333331</v>
          </cell>
          <cell r="G768" t="str">
            <v>6Asistencial</v>
          </cell>
          <cell r="H768" t="str">
            <v>Secretario</v>
          </cell>
        </row>
        <row r="769">
          <cell r="D769" t="str">
            <v>5140-12</v>
          </cell>
          <cell r="E769">
            <v>596996</v>
          </cell>
          <cell r="F769">
            <v>13320046.932500001</v>
          </cell>
          <cell r="G769" t="str">
            <v>6Asistencial</v>
          </cell>
          <cell r="H769" t="str">
            <v>Secretario</v>
          </cell>
        </row>
        <row r="770">
          <cell r="D770" t="str">
            <v>5140-11</v>
          </cell>
          <cell r="E770">
            <v>555997</v>
          </cell>
          <cell r="F770">
            <v>12478076.539166668</v>
          </cell>
          <cell r="G770" t="str">
            <v>6Asistencial</v>
          </cell>
          <cell r="H770" t="str">
            <v>Secretario</v>
          </cell>
        </row>
        <row r="771">
          <cell r="D771" t="str">
            <v>5140-10</v>
          </cell>
          <cell r="E771">
            <v>515106</v>
          </cell>
          <cell r="F771">
            <v>11638324.078333335</v>
          </cell>
          <cell r="G771" t="str">
            <v>6Asistencial</v>
          </cell>
          <cell r="H771" t="str">
            <v>Secretario</v>
          </cell>
        </row>
        <row r="772">
          <cell r="D772" t="str">
            <v>5140-09</v>
          </cell>
          <cell r="E772">
            <v>468655</v>
          </cell>
          <cell r="F772">
            <v>10684389.421249999</v>
          </cell>
          <cell r="G772" t="str">
            <v>6Asistencial</v>
          </cell>
          <cell r="H772" t="str">
            <v>Secretario</v>
          </cell>
        </row>
        <row r="773">
          <cell r="D773" t="str">
            <v>5140-08</v>
          </cell>
          <cell r="E773">
            <v>440549</v>
          </cell>
          <cell r="F773">
            <v>10107194.360416666</v>
          </cell>
          <cell r="G773" t="str">
            <v>6Asistencial</v>
          </cell>
          <cell r="H773" t="str">
            <v>Secretario</v>
          </cell>
        </row>
        <row r="774">
          <cell r="D774" t="str">
            <v>5140-07</v>
          </cell>
          <cell r="E774">
            <v>415780</v>
          </cell>
          <cell r="F774">
            <v>9598529.1754166689</v>
          </cell>
          <cell r="G774" t="str">
            <v>6Asistencial</v>
          </cell>
          <cell r="H774" t="str">
            <v>Secretario</v>
          </cell>
        </row>
        <row r="775">
          <cell r="D775" t="str">
            <v>5140-06</v>
          </cell>
          <cell r="E775">
            <v>379888</v>
          </cell>
          <cell r="F775">
            <v>8861437.9749999996</v>
          </cell>
          <cell r="G775" t="str">
            <v>6Asistencial</v>
          </cell>
          <cell r="H775" t="str">
            <v>Secretario</v>
          </cell>
        </row>
        <row r="776">
          <cell r="D776" t="str">
            <v>5235-26</v>
          </cell>
          <cell r="E776">
            <v>1237255</v>
          </cell>
          <cell r="F776">
            <v>25119651.582083333</v>
          </cell>
          <cell r="G776" t="str">
            <v>6Asistencial</v>
          </cell>
          <cell r="H776" t="str">
            <v>Secretario Bilingüe</v>
          </cell>
        </row>
        <row r="777">
          <cell r="D777" t="str">
            <v>5235-25</v>
          </cell>
          <cell r="E777">
            <v>1135915</v>
          </cell>
          <cell r="F777">
            <v>23062173.132083338</v>
          </cell>
          <cell r="G777" t="str">
            <v>6Asistencial</v>
          </cell>
          <cell r="H777" t="str">
            <v>Secretario Bilingüe</v>
          </cell>
        </row>
        <row r="778">
          <cell r="D778" t="str">
            <v>5040-24</v>
          </cell>
          <cell r="E778">
            <v>1021956</v>
          </cell>
          <cell r="F778">
            <v>20748494.579583339</v>
          </cell>
          <cell r="G778" t="str">
            <v>6Asistencial</v>
          </cell>
          <cell r="H778" t="str">
            <v>Secretario Ejecutivo</v>
          </cell>
        </row>
        <row r="779">
          <cell r="D779" t="str">
            <v>5040-23</v>
          </cell>
          <cell r="E779">
            <v>935634</v>
          </cell>
          <cell r="F779">
            <v>18995922.495416671</v>
          </cell>
          <cell r="G779" t="str">
            <v>6Asistencial</v>
          </cell>
          <cell r="H779" t="str">
            <v>Secretario Ejecutivo</v>
          </cell>
        </row>
        <row r="780">
          <cell r="D780" t="str">
            <v>5040-22</v>
          </cell>
          <cell r="E780">
            <v>846314</v>
          </cell>
          <cell r="F780">
            <v>17182482.831666667</v>
          </cell>
          <cell r="G780" t="str">
            <v>6Asistencial</v>
          </cell>
          <cell r="H780" t="str">
            <v>Secretario Ejecutivo</v>
          </cell>
        </row>
        <row r="781">
          <cell r="D781" t="str">
            <v>5040-21</v>
          </cell>
          <cell r="E781">
            <v>796765</v>
          </cell>
          <cell r="F781">
            <v>16176502.967916667</v>
          </cell>
          <cell r="G781" t="str">
            <v>6Asistencial</v>
          </cell>
          <cell r="H781" t="str">
            <v>Secretario Ejecutivo</v>
          </cell>
        </row>
        <row r="782">
          <cell r="D782" t="str">
            <v>5040-20</v>
          </cell>
          <cell r="E782">
            <v>764298</v>
          </cell>
          <cell r="F782">
            <v>16138824.14833333</v>
          </cell>
          <cell r="G782" t="str">
            <v>6Asistencial</v>
          </cell>
          <cell r="H782" t="str">
            <v>Secretario Ejecutivo</v>
          </cell>
        </row>
        <row r="783">
          <cell r="D783" t="str">
            <v>5040-19</v>
          </cell>
          <cell r="E783">
            <v>740637</v>
          </cell>
          <cell r="F783">
            <v>15652913.215000002</v>
          </cell>
          <cell r="G783" t="str">
            <v>6Asistencial</v>
          </cell>
          <cell r="H783" t="str">
            <v>Secretario Ejecutivo</v>
          </cell>
        </row>
        <row r="784">
          <cell r="D784" t="str">
            <v>5040-18</v>
          </cell>
          <cell r="E784">
            <v>721333</v>
          </cell>
          <cell r="F784">
            <v>15256479.260833334</v>
          </cell>
          <cell r="G784" t="str">
            <v>6Asistencial</v>
          </cell>
          <cell r="H784" t="str">
            <v>Secretario Ejecutivo</v>
          </cell>
        </row>
        <row r="785">
          <cell r="D785" t="str">
            <v>5040-17</v>
          </cell>
          <cell r="E785">
            <v>703542</v>
          </cell>
          <cell r="F785">
            <v>14891116.80625</v>
          </cell>
          <cell r="G785" t="str">
            <v>6Asistencial</v>
          </cell>
          <cell r="H785" t="str">
            <v>Secretario Ejecutivo</v>
          </cell>
        </row>
        <row r="786">
          <cell r="D786" t="str">
            <v>5040-16</v>
          </cell>
          <cell r="E786">
            <v>688731</v>
          </cell>
          <cell r="F786">
            <v>14586952.714583334</v>
          </cell>
          <cell r="G786" t="str">
            <v>6Asistencial</v>
          </cell>
          <cell r="H786" t="str">
            <v>Secretario Ejecutivo</v>
          </cell>
        </row>
        <row r="787">
          <cell r="D787" t="str">
            <v>5040-15</v>
          </cell>
          <cell r="E787">
            <v>659101</v>
          </cell>
          <cell r="F787">
            <v>14595457.8475</v>
          </cell>
          <cell r="G787" t="str">
            <v>6Asistencial</v>
          </cell>
          <cell r="H787" t="str">
            <v>Secretario Ejecutivo</v>
          </cell>
        </row>
        <row r="788">
          <cell r="D788" t="str">
            <v>5230-26</v>
          </cell>
          <cell r="E788">
            <v>1237255</v>
          </cell>
          <cell r="F788">
            <v>25119651.582083333</v>
          </cell>
          <cell r="G788" t="str">
            <v>6Asistencial</v>
          </cell>
          <cell r="H788" t="str">
            <v>Secretario Ejecutivo del Despacho de Ministro o de Director de Departamento Administrativo</v>
          </cell>
        </row>
        <row r="789">
          <cell r="D789" t="str">
            <v>5230-25</v>
          </cell>
          <cell r="E789">
            <v>1135915</v>
          </cell>
          <cell r="F789">
            <v>23062173.132083338</v>
          </cell>
          <cell r="G789" t="str">
            <v>6Asistencial</v>
          </cell>
          <cell r="H789" t="str">
            <v>Secretario Ejecutivo del Despacho de Ministro o de Director de Departamento Administrativo</v>
          </cell>
        </row>
        <row r="790">
          <cell r="D790" t="str">
            <v>5230-24</v>
          </cell>
          <cell r="E790">
            <v>1021956</v>
          </cell>
          <cell r="F790">
            <v>20748494.579583339</v>
          </cell>
          <cell r="G790" t="str">
            <v>6Asistencial</v>
          </cell>
          <cell r="H790" t="str">
            <v>Secretario Ejecutivo del Despacho de Ministro o de Director de Departamento Administrativo</v>
          </cell>
        </row>
        <row r="791">
          <cell r="D791" t="str">
            <v>5240-25</v>
          </cell>
          <cell r="E791">
            <v>1135915</v>
          </cell>
          <cell r="F791">
            <v>23062173.132083338</v>
          </cell>
          <cell r="G791" t="str">
            <v>6Asistencial</v>
          </cell>
          <cell r="H791" t="str">
            <v>Secretario Ejecutivo del Despacho del Viceministro o de Subdirector de Departamento Administrativo</v>
          </cell>
        </row>
        <row r="792">
          <cell r="D792" t="str">
            <v>5240-24</v>
          </cell>
          <cell r="E792">
            <v>1021956</v>
          </cell>
          <cell r="F792">
            <v>20748494.579583339</v>
          </cell>
          <cell r="G792" t="str">
            <v>6Asistencial</v>
          </cell>
          <cell r="H792" t="str">
            <v>Secretario Ejecutivo del Despacho del Viceministro o de Subdirector de Departamento Administrativo</v>
          </cell>
        </row>
        <row r="793">
          <cell r="D793" t="str">
            <v>5240-23</v>
          </cell>
          <cell r="E793">
            <v>935634</v>
          </cell>
          <cell r="F793">
            <v>18995922.495416671</v>
          </cell>
          <cell r="G793" t="str">
            <v>6Asistencial</v>
          </cell>
          <cell r="H793" t="str">
            <v>Secretario Ejecutivo del Despacho del Viceministro o de Subdirector de Departamento Administrativo</v>
          </cell>
        </row>
        <row r="794">
          <cell r="D794" t="str">
            <v>5105-23</v>
          </cell>
          <cell r="E794">
            <v>935634</v>
          </cell>
          <cell r="F794">
            <v>18995922.495416671</v>
          </cell>
          <cell r="G794" t="str">
            <v>6Asistencial</v>
          </cell>
          <cell r="H794" t="str">
            <v>Supervisor</v>
          </cell>
        </row>
        <row r="795">
          <cell r="D795" t="str">
            <v>5105-22</v>
          </cell>
          <cell r="E795">
            <v>846314</v>
          </cell>
          <cell r="F795">
            <v>17182482.831666667</v>
          </cell>
          <cell r="G795" t="str">
            <v>6Asistencial</v>
          </cell>
          <cell r="H795" t="str">
            <v>Supervisor</v>
          </cell>
        </row>
        <row r="796">
          <cell r="D796" t="str">
            <v>5105-21</v>
          </cell>
          <cell r="E796">
            <v>796765</v>
          </cell>
          <cell r="F796">
            <v>16176502.967916667</v>
          </cell>
          <cell r="G796" t="str">
            <v>6Asistencial</v>
          </cell>
          <cell r="H796" t="str">
            <v>Supervisor</v>
          </cell>
        </row>
        <row r="797">
          <cell r="D797" t="str">
            <v>5105-18</v>
          </cell>
          <cell r="E797">
            <v>721333</v>
          </cell>
          <cell r="F797">
            <v>15256479.260833334</v>
          </cell>
          <cell r="G797" t="str">
            <v>6Asistencial</v>
          </cell>
          <cell r="H797" t="str">
            <v>Supervisor</v>
          </cell>
        </row>
        <row r="798">
          <cell r="D798" t="str">
            <v>5105-16</v>
          </cell>
          <cell r="E798">
            <v>688731</v>
          </cell>
          <cell r="F798">
            <v>14586952.714583334</v>
          </cell>
          <cell r="G798" t="str">
            <v>6Asistencial</v>
          </cell>
          <cell r="H798" t="str">
            <v>Supervisor</v>
          </cell>
        </row>
        <row r="799">
          <cell r="D799" t="str">
            <v>5105-13</v>
          </cell>
          <cell r="E799">
            <v>624999</v>
          </cell>
          <cell r="F799">
            <v>13895126.748333331</v>
          </cell>
          <cell r="G799" t="str">
            <v>6Asistencial</v>
          </cell>
          <cell r="H799" t="str">
            <v>Supervisor</v>
          </cell>
        </row>
        <row r="800">
          <cell r="D800" t="str">
            <v>5105-12</v>
          </cell>
          <cell r="E800">
            <v>596996</v>
          </cell>
          <cell r="F800">
            <v>13320046.932500001</v>
          </cell>
          <cell r="G800" t="str">
            <v>6Asistencial</v>
          </cell>
          <cell r="H800" t="str">
            <v>Supervisor</v>
          </cell>
        </row>
        <row r="801">
          <cell r="D801" t="str">
            <v>5105-10</v>
          </cell>
          <cell r="E801">
            <v>515106</v>
          </cell>
          <cell r="F801">
            <v>11638324.078333335</v>
          </cell>
          <cell r="G801" t="str">
            <v>6Asistencial</v>
          </cell>
          <cell r="H801" t="str">
            <v>Supervisor</v>
          </cell>
        </row>
        <row r="802">
          <cell r="D802" t="str">
            <v>5105-07</v>
          </cell>
          <cell r="E802">
            <v>415780</v>
          </cell>
          <cell r="F802">
            <v>9598529.1754166689</v>
          </cell>
          <cell r="G802" t="str">
            <v>6Asistencial</v>
          </cell>
          <cell r="H802" t="str">
            <v>Supervisor</v>
          </cell>
        </row>
        <row r="803">
          <cell r="D803" t="str">
            <v>5105-05</v>
          </cell>
          <cell r="E803">
            <v>347339</v>
          </cell>
          <cell r="F803">
            <v>8192999.8529166663</v>
          </cell>
          <cell r="G803" t="str">
            <v>6Asistencial</v>
          </cell>
          <cell r="H803" t="str">
            <v>Supervisor</v>
          </cell>
        </row>
        <row r="804">
          <cell r="D804" t="str">
            <v>5145-11</v>
          </cell>
          <cell r="E804">
            <v>555997</v>
          </cell>
          <cell r="F804">
            <v>12478076.539166668</v>
          </cell>
          <cell r="G804" t="str">
            <v>6Asistencial</v>
          </cell>
          <cell r="H804" t="str">
            <v>Teniente de Prisiones</v>
          </cell>
        </row>
        <row r="805">
          <cell r="D805" t="str">
            <v>5015-25</v>
          </cell>
          <cell r="E805">
            <v>1135915</v>
          </cell>
          <cell r="F805">
            <v>23062173.132083338</v>
          </cell>
          <cell r="G805" t="str">
            <v>6Asistencial</v>
          </cell>
          <cell r="H805" t="str">
            <v>Tesorero</v>
          </cell>
        </row>
        <row r="806">
          <cell r="D806" t="str">
            <v>5015-24</v>
          </cell>
          <cell r="E806">
            <v>1021956</v>
          </cell>
          <cell r="F806">
            <v>20748494.579583339</v>
          </cell>
          <cell r="G806" t="str">
            <v>6Asistencial</v>
          </cell>
          <cell r="H806" t="str">
            <v>Tesorero</v>
          </cell>
        </row>
        <row r="807">
          <cell r="D807" t="str">
            <v>5015-23</v>
          </cell>
          <cell r="E807">
            <v>935634</v>
          </cell>
          <cell r="F807">
            <v>18995922.495416671</v>
          </cell>
          <cell r="G807" t="str">
            <v>6Asistencial</v>
          </cell>
          <cell r="H807" t="str">
            <v>Tesorero</v>
          </cell>
        </row>
        <row r="808">
          <cell r="D808" t="str">
            <v>5015-22</v>
          </cell>
          <cell r="E808">
            <v>846314</v>
          </cell>
          <cell r="F808">
            <v>17182482.831666667</v>
          </cell>
          <cell r="G808" t="str">
            <v>6Asistencial</v>
          </cell>
          <cell r="H808" t="str">
            <v>Tesorero</v>
          </cell>
        </row>
        <row r="809">
          <cell r="D809" t="str">
            <v>5015-20</v>
          </cell>
          <cell r="E809">
            <v>764298</v>
          </cell>
          <cell r="F809">
            <v>16138824.14833333</v>
          </cell>
          <cell r="G809" t="str">
            <v>6Asistencial</v>
          </cell>
          <cell r="H809" t="str">
            <v>Tesorero</v>
          </cell>
        </row>
        <row r="810">
          <cell r="D810" t="str">
            <v>5015-16</v>
          </cell>
          <cell r="E810">
            <v>688731</v>
          </cell>
          <cell r="F810">
            <v>14586952.714583334</v>
          </cell>
          <cell r="G810" t="str">
            <v>6Asistencial</v>
          </cell>
          <cell r="H810" t="str">
            <v>Tesorero</v>
          </cell>
        </row>
        <row r="811">
          <cell r="D811" t="str">
            <v>2045-22</v>
          </cell>
          <cell r="E811">
            <v>2222927</v>
          </cell>
          <cell r="F811">
            <v>45131481.96208334</v>
          </cell>
          <cell r="G811" t="str">
            <v>3Ejecutivo</v>
          </cell>
          <cell r="H811" t="str">
            <v>Jefe Oficina</v>
          </cell>
        </row>
        <row r="812">
          <cell r="D812" t="str">
            <v>2040-11</v>
          </cell>
          <cell r="E812">
            <v>1464700</v>
          </cell>
          <cell r="F812">
            <v>29737405.522916667</v>
          </cell>
          <cell r="G812" t="str">
            <v>3Ejecutivo</v>
          </cell>
          <cell r="H812" t="str">
            <v>Jefe de División</v>
          </cell>
        </row>
        <row r="813">
          <cell r="D813" t="str">
            <v>2035-12</v>
          </cell>
          <cell r="E813">
            <v>1534102</v>
          </cell>
          <cell r="F813">
            <v>31146455.449583333</v>
          </cell>
          <cell r="G813" t="str">
            <v>3Ejecutivo</v>
          </cell>
          <cell r="H813" t="str">
            <v>Director o Gerente Regional</v>
          </cell>
        </row>
        <row r="814">
          <cell r="D814" t="str">
            <v>2045-17</v>
          </cell>
          <cell r="E814">
            <v>1815797</v>
          </cell>
          <cell r="F814">
            <v>36865632.368333325</v>
          </cell>
          <cell r="G814" t="str">
            <v>3Ejecutivo</v>
          </cell>
          <cell r="H814" t="str">
            <v>Jefe Oficina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C2" t="str">
            <v>AGUILAR ZAPATA ROSALIA</v>
          </cell>
          <cell r="D2" t="str">
            <v>5120-09</v>
          </cell>
          <cell r="E2">
            <v>0</v>
          </cell>
          <cell r="F2" t="str">
            <v>Auxiliar Administrativo</v>
          </cell>
          <cell r="G2" t="str">
            <v>24ORIENTE</v>
          </cell>
          <cell r="H2" t="str">
            <v>REPRESENTACION OFICINA YOPAL</v>
          </cell>
          <cell r="L2" t="str">
            <v>MCF</v>
          </cell>
          <cell r="M2" t="str">
            <v>C</v>
          </cell>
          <cell r="N2" t="str">
            <v>P</v>
          </cell>
          <cell r="P2">
            <v>468655</v>
          </cell>
          <cell r="Q2">
            <v>0</v>
          </cell>
          <cell r="S2">
            <v>25488</v>
          </cell>
          <cell r="T2">
            <v>37462</v>
          </cell>
          <cell r="U2">
            <v>33.897222222222226</v>
          </cell>
          <cell r="W2">
            <v>1.1111111111111112</v>
          </cell>
          <cell r="X2" t="str">
            <v>6Asistencial</v>
          </cell>
          <cell r="Y2">
            <v>5663227.0200000005</v>
          </cell>
          <cell r="AA2" t="str">
            <v>prov</v>
          </cell>
          <cell r="AB2" t="str">
            <v>5120-09</v>
          </cell>
          <cell r="AC2">
            <v>40389239</v>
          </cell>
        </row>
        <row r="3">
          <cell r="C3" t="str">
            <v>AVALO OSPINA CARLOS EDUARDO</v>
          </cell>
          <cell r="D3" t="str">
            <v>5120-09</v>
          </cell>
          <cell r="E3">
            <v>0</v>
          </cell>
          <cell r="F3" t="str">
            <v>Auxiliar Administrativo</v>
          </cell>
          <cell r="G3" t="str">
            <v>20SEG</v>
          </cell>
          <cell r="H3" t="str">
            <v>GRUPO DE SERVICIOS GENERALES</v>
          </cell>
          <cell r="K3" t="str">
            <v>X</v>
          </cell>
          <cell r="M3" t="str">
            <v>C</v>
          </cell>
          <cell r="N3" t="str">
            <v>P</v>
          </cell>
          <cell r="P3">
            <v>468655</v>
          </cell>
          <cell r="Q3">
            <v>0</v>
          </cell>
          <cell r="T3">
            <v>37258</v>
          </cell>
          <cell r="W3">
            <v>1.675</v>
          </cell>
          <cell r="X3" t="str">
            <v>6Asistencial</v>
          </cell>
          <cell r="Y3">
            <v>5663227.0200000005</v>
          </cell>
          <cell r="AA3" t="str">
            <v>prov</v>
          </cell>
          <cell r="AB3" t="str">
            <v>sale</v>
          </cell>
          <cell r="AC3">
            <v>4443468</v>
          </cell>
        </row>
        <row r="4">
          <cell r="C4" t="str">
            <v>CABRERA ARCOS LUIS CARLOS</v>
          </cell>
          <cell r="D4" t="str">
            <v>5120-09</v>
          </cell>
          <cell r="E4">
            <v>0</v>
          </cell>
          <cell r="F4" t="str">
            <v>Auxiliar Administrativo</v>
          </cell>
          <cell r="G4" t="str">
            <v>25SUROCCIDENTE</v>
          </cell>
          <cell r="H4" t="str">
            <v>GRUPO ADMINISTRATIVO Y FINANCIERO</v>
          </cell>
          <cell r="K4" t="str">
            <v>X</v>
          </cell>
          <cell r="M4" t="str">
            <v>C</v>
          </cell>
          <cell r="N4" t="str">
            <v>P</v>
          </cell>
          <cell r="P4">
            <v>468655</v>
          </cell>
          <cell r="Q4">
            <v>0</v>
          </cell>
          <cell r="T4">
            <v>37061</v>
          </cell>
          <cell r="W4">
            <v>2.2111111111111112</v>
          </cell>
          <cell r="X4" t="str">
            <v>6Asistencial</v>
          </cell>
          <cell r="Y4">
            <v>5663227.0200000005</v>
          </cell>
          <cell r="AA4" t="str">
            <v>prov</v>
          </cell>
          <cell r="AB4" t="str">
            <v>sale</v>
          </cell>
          <cell r="AC4">
            <v>12988629</v>
          </cell>
        </row>
        <row r="5">
          <cell r="C5" t="str">
            <v>CARDONA MESA BERNARDINO</v>
          </cell>
          <cell r="D5" t="str">
            <v>5120-09</v>
          </cell>
          <cell r="E5">
            <v>0</v>
          </cell>
          <cell r="F5" t="str">
            <v>Auxiliar Administrativo</v>
          </cell>
          <cell r="G5" t="str">
            <v>20SEG</v>
          </cell>
          <cell r="H5" t="str">
            <v>GRUPO DE CORRESPONDENCÍA</v>
          </cell>
          <cell r="K5" t="str">
            <v>X</v>
          </cell>
          <cell r="M5" t="str">
            <v>C</v>
          </cell>
          <cell r="N5" t="str">
            <v>P</v>
          </cell>
          <cell r="P5">
            <v>468655</v>
          </cell>
          <cell r="Q5">
            <v>0</v>
          </cell>
          <cell r="T5">
            <v>37189</v>
          </cell>
          <cell r="W5">
            <v>1.8611111111111112</v>
          </cell>
          <cell r="X5" t="str">
            <v>6Asistencial</v>
          </cell>
          <cell r="Y5">
            <v>5663227.0200000005</v>
          </cell>
          <cell r="AA5" t="str">
            <v>prov</v>
          </cell>
          <cell r="AB5" t="str">
            <v>sale</v>
          </cell>
          <cell r="AC5">
            <v>79704272</v>
          </cell>
        </row>
        <row r="6">
          <cell r="C6" t="str">
            <v>CARRASCAL CELIS LIVIA ROSA</v>
          </cell>
          <cell r="D6" t="str">
            <v>5120-09</v>
          </cell>
          <cell r="E6">
            <v>0</v>
          </cell>
          <cell r="F6" t="str">
            <v>Auxiliar Administrativo</v>
          </cell>
          <cell r="G6" t="str">
            <v>24ORIENTE</v>
          </cell>
          <cell r="H6" t="str">
            <v>GRUPO ADMINISTRATIVO Y FINANCIERO</v>
          </cell>
          <cell r="K6" t="str">
            <v>X</v>
          </cell>
          <cell r="M6" t="str">
            <v>C</v>
          </cell>
          <cell r="N6" t="str">
            <v>P</v>
          </cell>
          <cell r="P6">
            <v>468655</v>
          </cell>
          <cell r="Q6">
            <v>0</v>
          </cell>
          <cell r="T6">
            <v>36718</v>
          </cell>
          <cell r="W6">
            <v>3.15</v>
          </cell>
          <cell r="X6" t="str">
            <v>6Asistencial</v>
          </cell>
          <cell r="Y6">
            <v>5663227.0200000005</v>
          </cell>
          <cell r="AA6" t="str">
            <v>prov</v>
          </cell>
          <cell r="AB6" t="str">
            <v>sale</v>
          </cell>
          <cell r="AC6">
            <v>60287126</v>
          </cell>
        </row>
        <row r="7">
          <cell r="C7" t="str">
            <v>CUADRADO GUERRERO ALDRIN MOISES</v>
          </cell>
          <cell r="D7" t="str">
            <v>5120-12</v>
          </cell>
          <cell r="E7">
            <v>0</v>
          </cell>
          <cell r="F7" t="str">
            <v>Auxiliar Administrativo</v>
          </cell>
          <cell r="G7" t="str">
            <v>24ORIENTE</v>
          </cell>
          <cell r="H7" t="str">
            <v>REPRESENTACIÓN GUAJIRA</v>
          </cell>
          <cell r="K7" t="str">
            <v>X</v>
          </cell>
          <cell r="M7" t="str">
            <v>C</v>
          </cell>
          <cell r="N7" t="str">
            <v>P</v>
          </cell>
          <cell r="P7">
            <v>596996</v>
          </cell>
          <cell r="Q7">
            <v>0</v>
          </cell>
          <cell r="T7">
            <v>37433</v>
          </cell>
          <cell r="W7">
            <v>1.1916666666666667</v>
          </cell>
          <cell r="X7" t="str">
            <v>6Asistencial</v>
          </cell>
          <cell r="Y7">
            <v>7214099.6639999989</v>
          </cell>
          <cell r="AA7" t="str">
            <v>prov</v>
          </cell>
          <cell r="AB7" t="str">
            <v>sale</v>
          </cell>
          <cell r="AC7">
            <v>84081129</v>
          </cell>
        </row>
        <row r="8">
          <cell r="C8" t="str">
            <v>DUQUE  MENDEZ GLADYS STELLA</v>
          </cell>
          <cell r="D8" t="str">
            <v>5120-09</v>
          </cell>
          <cell r="E8">
            <v>0</v>
          </cell>
          <cell r="F8" t="str">
            <v>Auxiliar Administrativo</v>
          </cell>
          <cell r="G8" t="str">
            <v>20SEG</v>
          </cell>
          <cell r="H8" t="str">
            <v>GRUPO DE ADMINISTRACIÓN DE PERSONAL</v>
          </cell>
          <cell r="K8" t="str">
            <v>X</v>
          </cell>
          <cell r="M8" t="str">
            <v>C</v>
          </cell>
          <cell r="N8" t="str">
            <v>P</v>
          </cell>
          <cell r="P8">
            <v>468655</v>
          </cell>
          <cell r="Q8">
            <v>0</v>
          </cell>
          <cell r="S8">
            <v>25947</v>
          </cell>
          <cell r="T8">
            <v>37270</v>
          </cell>
          <cell r="U8">
            <v>32.641666666666666</v>
          </cell>
          <cell r="W8">
            <v>1.6416666666666666</v>
          </cell>
          <cell r="X8" t="str">
            <v>6Asistencial</v>
          </cell>
          <cell r="Y8">
            <v>5663227.0200000005</v>
          </cell>
          <cell r="AA8" t="str">
            <v>prov</v>
          </cell>
          <cell r="AB8" t="str">
            <v>sale</v>
          </cell>
          <cell r="AC8">
            <v>52552786</v>
          </cell>
        </row>
        <row r="9">
          <cell r="C9" t="str">
            <v>ESTRADA AGUDELO JOHNY RICHARD</v>
          </cell>
          <cell r="D9" t="str">
            <v>5120-09</v>
          </cell>
          <cell r="E9">
            <v>0</v>
          </cell>
          <cell r="F9" t="str">
            <v>Auxiliar Administrativo</v>
          </cell>
          <cell r="G9" t="str">
            <v>22NOROCCIDENTE</v>
          </cell>
          <cell r="H9" t="str">
            <v>GRUPO DE PROGRAMAS INTERNACIONALES</v>
          </cell>
          <cell r="K9" t="str">
            <v>X</v>
          </cell>
          <cell r="M9" t="str">
            <v>C</v>
          </cell>
          <cell r="N9" t="str">
            <v>P</v>
          </cell>
          <cell r="P9">
            <v>468655</v>
          </cell>
          <cell r="Q9">
            <v>0</v>
          </cell>
          <cell r="T9">
            <v>37145</v>
          </cell>
          <cell r="W9">
            <v>1.9833333333333334</v>
          </cell>
          <cell r="X9" t="str">
            <v>6Asistencial</v>
          </cell>
          <cell r="Y9">
            <v>5663227.0200000005</v>
          </cell>
          <cell r="AA9" t="str">
            <v>prov</v>
          </cell>
          <cell r="AB9" t="str">
            <v>sale</v>
          </cell>
          <cell r="AC9">
            <v>71746449</v>
          </cell>
        </row>
        <row r="10">
          <cell r="C10" t="str">
            <v>FIGUEROA PRADA JULIAN DARIO</v>
          </cell>
          <cell r="D10" t="str">
            <v>5120-10</v>
          </cell>
          <cell r="E10">
            <v>0</v>
          </cell>
          <cell r="F10" t="str">
            <v>Auxiliar Administrativo</v>
          </cell>
          <cell r="G10" t="str">
            <v>20SEG</v>
          </cell>
          <cell r="H10" t="str">
            <v>DIVISIÓN ADMINISTRATIVA Y FINANCIERA</v>
          </cell>
          <cell r="K10" t="str">
            <v>X</v>
          </cell>
          <cell r="M10" t="str">
            <v>C</v>
          </cell>
          <cell r="N10" t="str">
            <v>P</v>
          </cell>
          <cell r="P10">
            <v>515106</v>
          </cell>
          <cell r="Q10">
            <v>0</v>
          </cell>
          <cell r="T10">
            <v>36717</v>
          </cell>
          <cell r="W10">
            <v>3.1527777777777777</v>
          </cell>
          <cell r="X10" t="str">
            <v>6Asistencial</v>
          </cell>
          <cell r="Y10">
            <v>6224540.9039999992</v>
          </cell>
          <cell r="AA10" t="str">
            <v>prov</v>
          </cell>
          <cell r="AB10" t="str">
            <v>sale</v>
          </cell>
          <cell r="AC10">
            <v>13715379</v>
          </cell>
        </row>
        <row r="11">
          <cell r="C11" t="str">
            <v>FUQUEN DOMINGUEZ GLEN YURIS</v>
          </cell>
          <cell r="D11" t="str">
            <v>5120-09</v>
          </cell>
          <cell r="E11">
            <v>0</v>
          </cell>
          <cell r="F11" t="str">
            <v>Auxiliar Administrativo</v>
          </cell>
          <cell r="G11" t="str">
            <v>24ORIENTE</v>
          </cell>
          <cell r="H11" t="str">
            <v>REPRESENTACION OFICINA YOPAL</v>
          </cell>
          <cell r="K11" t="str">
            <v>X</v>
          </cell>
          <cell r="M11" t="str">
            <v>C</v>
          </cell>
          <cell r="N11" t="str">
            <v>P</v>
          </cell>
          <cell r="P11">
            <v>468655</v>
          </cell>
          <cell r="Q11">
            <v>0</v>
          </cell>
          <cell r="T11">
            <v>37393</v>
          </cell>
          <cell r="W11">
            <v>1.3</v>
          </cell>
          <cell r="X11" t="str">
            <v>6Asistencial</v>
          </cell>
          <cell r="Y11">
            <v>5663227.0200000005</v>
          </cell>
          <cell r="AA11" t="str">
            <v>prov</v>
          </cell>
          <cell r="AB11" t="str">
            <v>sale</v>
          </cell>
          <cell r="AC11">
            <v>17343684</v>
          </cell>
        </row>
        <row r="12">
          <cell r="C12" t="str">
            <v>GOMEZ CARDONA JOSE</v>
          </cell>
          <cell r="D12" t="str">
            <v>5040-20</v>
          </cell>
          <cell r="E12">
            <v>0</v>
          </cell>
          <cell r="F12" t="str">
            <v>Secretario Ejecutivo</v>
          </cell>
          <cell r="G12" t="str">
            <v>19SDF</v>
          </cell>
          <cell r="H12" t="str">
            <v>GRUPO TESORERIA</v>
          </cell>
          <cell r="K12" t="str">
            <v>X</v>
          </cell>
          <cell r="M12" t="str">
            <v>C</v>
          </cell>
          <cell r="N12" t="str">
            <v>P</v>
          </cell>
          <cell r="P12">
            <v>764298</v>
          </cell>
          <cell r="Q12">
            <v>0</v>
          </cell>
          <cell r="T12">
            <v>37316</v>
          </cell>
          <cell r="W12">
            <v>1.5111111111111111</v>
          </cell>
          <cell r="X12" t="str">
            <v>6Asistencial</v>
          </cell>
          <cell r="Y12">
            <v>7291402.9199999999</v>
          </cell>
          <cell r="AA12" t="str">
            <v>prov</v>
          </cell>
          <cell r="AB12" t="str">
            <v>sale</v>
          </cell>
          <cell r="AC12">
            <v>4488888</v>
          </cell>
        </row>
        <row r="13">
          <cell r="C13" t="str">
            <v>GOMEZ SALAZAR MARIA DEL PILAR</v>
          </cell>
          <cell r="D13" t="str">
            <v>5120-09</v>
          </cell>
          <cell r="E13">
            <v>0</v>
          </cell>
          <cell r="F13" t="str">
            <v>Auxiliar Administrativo</v>
          </cell>
          <cell r="G13" t="str">
            <v>25SUROCCIDENTE</v>
          </cell>
          <cell r="H13" t="str">
            <v>GRUPO ADMINISTRATIVO Y FINANCIERO</v>
          </cell>
          <cell r="L13" t="str">
            <v>MCF</v>
          </cell>
          <cell r="M13" t="str">
            <v>C</v>
          </cell>
          <cell r="N13" t="str">
            <v>P</v>
          </cell>
          <cell r="P13">
            <v>468655</v>
          </cell>
          <cell r="Q13">
            <v>0</v>
          </cell>
          <cell r="S13">
            <v>29835</v>
          </cell>
          <cell r="T13">
            <v>37274</v>
          </cell>
          <cell r="U13">
            <v>21.997222222222224</v>
          </cell>
          <cell r="W13">
            <v>1.6305555555555555</v>
          </cell>
          <cell r="X13" t="str">
            <v>6Asistencial</v>
          </cell>
          <cell r="Y13">
            <v>5663227.0200000005</v>
          </cell>
          <cell r="AA13" t="str">
            <v>prov</v>
          </cell>
          <cell r="AB13" t="str">
            <v>5120-09</v>
          </cell>
          <cell r="AC13">
            <v>28551112</v>
          </cell>
        </row>
        <row r="14">
          <cell r="C14" t="str">
            <v>GUZMAN GUERRA MARGELYS</v>
          </cell>
          <cell r="D14" t="str">
            <v>5120-09</v>
          </cell>
          <cell r="E14">
            <v>0</v>
          </cell>
          <cell r="F14" t="str">
            <v>Auxiliar Administrativo</v>
          </cell>
          <cell r="G14" t="str">
            <v>23NORTE</v>
          </cell>
          <cell r="H14" t="str">
            <v>DIRECCIÓN SECCIONAL CÓRDOBA</v>
          </cell>
          <cell r="K14" t="str">
            <v>X</v>
          </cell>
          <cell r="M14" t="str">
            <v>C</v>
          </cell>
          <cell r="N14" t="str">
            <v>P</v>
          </cell>
          <cell r="P14">
            <v>468655</v>
          </cell>
          <cell r="Q14">
            <v>0</v>
          </cell>
          <cell r="T14">
            <v>37392</v>
          </cell>
          <cell r="W14">
            <v>1.3027777777777778</v>
          </cell>
          <cell r="X14" t="str">
            <v>6Asistencial</v>
          </cell>
          <cell r="Y14">
            <v>5663227.0200000005</v>
          </cell>
          <cell r="AA14" t="str">
            <v>prov</v>
          </cell>
          <cell r="AB14" t="str">
            <v>sale</v>
          </cell>
          <cell r="AC14">
            <v>50913635</v>
          </cell>
        </row>
        <row r="15">
          <cell r="C15" t="str">
            <v>HOYOS BALLESTEROS JUAN CARLOS</v>
          </cell>
          <cell r="D15" t="str">
            <v>5120-10</v>
          </cell>
          <cell r="E15">
            <v>0</v>
          </cell>
          <cell r="F15" t="str">
            <v>Auxiliar Administrativo</v>
          </cell>
          <cell r="G15" t="str">
            <v>20SEG</v>
          </cell>
          <cell r="H15" t="str">
            <v>GRUPO ADMINISTRATIVO</v>
          </cell>
          <cell r="K15" t="str">
            <v>X</v>
          </cell>
          <cell r="M15" t="str">
            <v>C</v>
          </cell>
          <cell r="N15" t="str">
            <v>P</v>
          </cell>
          <cell r="P15">
            <v>515106</v>
          </cell>
          <cell r="Q15">
            <v>0</v>
          </cell>
          <cell r="T15">
            <v>36731</v>
          </cell>
          <cell r="W15">
            <v>3.1138888888888889</v>
          </cell>
          <cell r="X15" t="str">
            <v>6Asistencial</v>
          </cell>
          <cell r="Y15">
            <v>6224540.9039999992</v>
          </cell>
          <cell r="AA15" t="str">
            <v>prov</v>
          </cell>
          <cell r="AB15" t="str">
            <v>sale</v>
          </cell>
          <cell r="AC15">
            <v>4427997</v>
          </cell>
        </row>
        <row r="16">
          <cell r="C16" t="str">
            <v>LACERA ZAPATA CESAR AUGUSTO</v>
          </cell>
          <cell r="D16" t="str">
            <v>5120-10</v>
          </cell>
          <cell r="E16">
            <v>0</v>
          </cell>
          <cell r="F16" t="str">
            <v>Auxiliar Administrativo</v>
          </cell>
          <cell r="G16" t="str">
            <v>23NORTE</v>
          </cell>
          <cell r="H16" t="str">
            <v>GRUPO OPERATIVO</v>
          </cell>
          <cell r="K16" t="str">
            <v>X</v>
          </cell>
          <cell r="M16" t="str">
            <v>C</v>
          </cell>
          <cell r="N16" t="str">
            <v>P</v>
          </cell>
          <cell r="P16">
            <v>515106</v>
          </cell>
          <cell r="Q16">
            <v>0</v>
          </cell>
          <cell r="T16">
            <v>37400</v>
          </cell>
          <cell r="W16">
            <v>1.2805555555555554</v>
          </cell>
          <cell r="X16" t="str">
            <v>6Asistencial</v>
          </cell>
          <cell r="Y16">
            <v>6224540.9039999992</v>
          </cell>
          <cell r="AA16" t="str">
            <v>prov</v>
          </cell>
          <cell r="AB16" t="str">
            <v>sale</v>
          </cell>
          <cell r="AC16">
            <v>85448770</v>
          </cell>
        </row>
        <row r="17">
          <cell r="C17" t="str">
            <v>LILOY MURILLO LESVIA LEONOR</v>
          </cell>
          <cell r="D17" t="str">
            <v>5120-12</v>
          </cell>
          <cell r="E17">
            <v>0</v>
          </cell>
          <cell r="F17" t="str">
            <v>Auxiliar Administrativo</v>
          </cell>
          <cell r="G17" t="str">
            <v>22NOROCCIDENTE</v>
          </cell>
          <cell r="H17" t="str">
            <v>GRUPO OPERATIVO</v>
          </cell>
          <cell r="L17" t="str">
            <v>MCF</v>
          </cell>
          <cell r="M17" t="str">
            <v>C</v>
          </cell>
          <cell r="N17" t="str">
            <v>P</v>
          </cell>
          <cell r="P17">
            <v>596996</v>
          </cell>
          <cell r="Q17">
            <v>0</v>
          </cell>
          <cell r="S17">
            <v>25285</v>
          </cell>
          <cell r="T17">
            <v>37414</v>
          </cell>
          <cell r="U17">
            <v>34.450000000000003</v>
          </cell>
          <cell r="W17">
            <v>1.2444444444444445</v>
          </cell>
          <cell r="X17" t="str">
            <v>6Asistencial</v>
          </cell>
          <cell r="Y17">
            <v>7214099.6639999989</v>
          </cell>
          <cell r="AA17" t="str">
            <v>prov</v>
          </cell>
          <cell r="AB17" t="str">
            <v>5120-12</v>
          </cell>
          <cell r="AC17">
            <v>54253257</v>
          </cell>
        </row>
        <row r="18">
          <cell r="C18" t="str">
            <v>GUERRERO CRESPO ANDERSON</v>
          </cell>
          <cell r="D18" t="str">
            <v>5120-09</v>
          </cell>
          <cell r="E18">
            <v>0</v>
          </cell>
          <cell r="F18" t="str">
            <v>Auxiliar Administrativo</v>
          </cell>
          <cell r="G18" t="str">
            <v>23NORTE</v>
          </cell>
          <cell r="H18" t="str">
            <v>DIVISIÓN ADMINISTRATIVA Y FINANCIERA</v>
          </cell>
          <cell r="K18" t="str">
            <v>X</v>
          </cell>
          <cell r="M18" t="str">
            <v>C</v>
          </cell>
          <cell r="N18" t="str">
            <v>P</v>
          </cell>
          <cell r="P18">
            <v>468655</v>
          </cell>
          <cell r="Q18">
            <v>0</v>
          </cell>
          <cell r="R18">
            <v>1</v>
          </cell>
          <cell r="S18">
            <v>26800</v>
          </cell>
          <cell r="T18">
            <v>37155</v>
          </cell>
          <cell r="U18">
            <v>34.450000000000003</v>
          </cell>
          <cell r="W18">
            <v>2.2999999999999998</v>
          </cell>
          <cell r="X18" t="str">
            <v>6Asistencial</v>
          </cell>
          <cell r="Y18">
            <v>5663227.0200000005</v>
          </cell>
          <cell r="Z18" t="str">
            <v>NORTE</v>
          </cell>
          <cell r="AA18" t="str">
            <v>prov</v>
          </cell>
          <cell r="AB18" t="str">
            <v>sale</v>
          </cell>
          <cell r="AC18">
            <v>72196959</v>
          </cell>
        </row>
        <row r="19">
          <cell r="C19" t="str">
            <v>LUQUEZ FONSECA ETELVINA</v>
          </cell>
          <cell r="D19" t="str">
            <v>5120-12</v>
          </cell>
          <cell r="E19">
            <v>0</v>
          </cell>
          <cell r="F19" t="str">
            <v>Auxiliar Administrativo</v>
          </cell>
          <cell r="G19" t="str">
            <v>24ORIENTE</v>
          </cell>
          <cell r="H19" t="str">
            <v>DIRECCIÓN REGIONAL CESAR</v>
          </cell>
          <cell r="K19" t="str">
            <v>X</v>
          </cell>
          <cell r="M19" t="str">
            <v>C</v>
          </cell>
          <cell r="N19" t="str">
            <v>P</v>
          </cell>
          <cell r="P19">
            <v>596996</v>
          </cell>
          <cell r="Q19">
            <v>0</v>
          </cell>
          <cell r="T19">
            <v>37407</v>
          </cell>
          <cell r="W19">
            <v>1.2638888888888888</v>
          </cell>
          <cell r="X19" t="str">
            <v>6Asistencial</v>
          </cell>
          <cell r="Y19">
            <v>7214099.6639999989</v>
          </cell>
          <cell r="AA19" t="str">
            <v>prov</v>
          </cell>
          <cell r="AB19" t="str">
            <v>sale</v>
          </cell>
          <cell r="AC19">
            <v>49781342</v>
          </cell>
        </row>
        <row r="20">
          <cell r="C20" t="str">
            <v>MONTES COLON LUIS MIGUEL</v>
          </cell>
          <cell r="D20" t="str">
            <v>5120-10</v>
          </cell>
          <cell r="E20">
            <v>0</v>
          </cell>
          <cell r="F20" t="str">
            <v>Auxiliar Administrativo</v>
          </cell>
          <cell r="G20" t="str">
            <v>23NORTE</v>
          </cell>
          <cell r="H20" t="str">
            <v>GRUPO OPERATIVO</v>
          </cell>
          <cell r="K20" t="str">
            <v>X</v>
          </cell>
          <cell r="M20" t="str">
            <v>C</v>
          </cell>
          <cell r="N20" t="str">
            <v>P</v>
          </cell>
          <cell r="P20">
            <v>515106</v>
          </cell>
          <cell r="Q20">
            <v>0</v>
          </cell>
          <cell r="T20">
            <v>37406</v>
          </cell>
          <cell r="W20">
            <v>1.2638888888888888</v>
          </cell>
          <cell r="X20" t="str">
            <v>6Asistencial</v>
          </cell>
          <cell r="Y20">
            <v>6224540.9039999992</v>
          </cell>
          <cell r="AA20" t="str">
            <v>prov</v>
          </cell>
          <cell r="AB20" t="str">
            <v>sale</v>
          </cell>
          <cell r="AC20">
            <v>9041463</v>
          </cell>
        </row>
        <row r="21">
          <cell r="C21" t="str">
            <v>MOSQUERA MARTINEZ NHORA PERSIDES</v>
          </cell>
          <cell r="D21" t="str">
            <v>5120-09</v>
          </cell>
          <cell r="E21">
            <v>0</v>
          </cell>
          <cell r="F21" t="str">
            <v>Auxiliar Administrativo</v>
          </cell>
          <cell r="G21" t="str">
            <v>21CENTRO</v>
          </cell>
          <cell r="H21" t="str">
            <v>GRUPO CARTERA</v>
          </cell>
          <cell r="K21" t="str">
            <v>X</v>
          </cell>
          <cell r="M21" t="str">
            <v>C</v>
          </cell>
          <cell r="N21" t="str">
            <v>P</v>
          </cell>
          <cell r="P21">
            <v>468655</v>
          </cell>
          <cell r="Q21">
            <v>0</v>
          </cell>
          <cell r="T21">
            <v>37189</v>
          </cell>
          <cell r="W21">
            <v>1.8611111111111112</v>
          </cell>
          <cell r="X21" t="str">
            <v>6Asistencial</v>
          </cell>
          <cell r="Y21">
            <v>5663227.0200000005</v>
          </cell>
          <cell r="AA21" t="str">
            <v>prov</v>
          </cell>
          <cell r="AB21" t="str">
            <v>sale</v>
          </cell>
          <cell r="AC21">
            <v>26328409</v>
          </cell>
        </row>
        <row r="22">
          <cell r="C22" t="str">
            <v>NIÑO  ROCHA LEONARDO</v>
          </cell>
          <cell r="D22" t="str">
            <v>5120-12</v>
          </cell>
          <cell r="E22">
            <v>0</v>
          </cell>
          <cell r="F22" t="str">
            <v>Auxiliar Administrativo</v>
          </cell>
          <cell r="G22" t="str">
            <v>19SDF</v>
          </cell>
          <cell r="H22" t="str">
            <v>GRUPO CONTABILIDAD</v>
          </cell>
          <cell r="K22" t="str">
            <v>X</v>
          </cell>
          <cell r="M22" t="str">
            <v>C</v>
          </cell>
          <cell r="N22" t="str">
            <v>P</v>
          </cell>
          <cell r="P22">
            <v>596996</v>
          </cell>
          <cell r="Q22">
            <v>0</v>
          </cell>
          <cell r="T22">
            <v>37400</v>
          </cell>
          <cell r="W22">
            <v>1.2805555555555554</v>
          </cell>
          <cell r="X22" t="str">
            <v>6Asistencial</v>
          </cell>
          <cell r="Y22">
            <v>7214099.6639999989</v>
          </cell>
          <cell r="AA22" t="str">
            <v>prov</v>
          </cell>
          <cell r="AB22" t="str">
            <v>sale</v>
          </cell>
          <cell r="AC22">
            <v>80537848</v>
          </cell>
        </row>
        <row r="23">
          <cell r="C23" t="str">
            <v>OSPINA MARTINEZ ELIZABETH</v>
          </cell>
          <cell r="D23" t="str">
            <v>5120-09</v>
          </cell>
          <cell r="E23">
            <v>0</v>
          </cell>
          <cell r="F23" t="str">
            <v>Auxiliar Administrativo</v>
          </cell>
          <cell r="G23" t="str">
            <v>21CENTRO</v>
          </cell>
          <cell r="H23" t="str">
            <v>GRUPO CARTERA</v>
          </cell>
          <cell r="K23" t="str">
            <v>X</v>
          </cell>
          <cell r="M23" t="str">
            <v>C</v>
          </cell>
          <cell r="N23" t="str">
            <v>P</v>
          </cell>
          <cell r="P23">
            <v>468655</v>
          </cell>
          <cell r="Q23">
            <v>0</v>
          </cell>
          <cell r="T23">
            <v>37214</v>
          </cell>
          <cell r="W23">
            <v>1.7944444444444445</v>
          </cell>
          <cell r="X23" t="str">
            <v>6Asistencial</v>
          </cell>
          <cell r="Y23">
            <v>5663227.0200000005</v>
          </cell>
          <cell r="AA23" t="str">
            <v>prov</v>
          </cell>
          <cell r="AB23" t="str">
            <v>sale</v>
          </cell>
          <cell r="AC23">
            <v>52886395</v>
          </cell>
        </row>
        <row r="24">
          <cell r="C24" t="str">
            <v>PUENTES VARGAS LINA MARCELA</v>
          </cell>
          <cell r="D24" t="str">
            <v>5120-09</v>
          </cell>
          <cell r="E24">
            <v>0</v>
          </cell>
          <cell r="F24" t="str">
            <v>Auxiliar Administrativo</v>
          </cell>
          <cell r="G24" t="str">
            <v>25SUROCCIDENTE</v>
          </cell>
          <cell r="H24" t="str">
            <v>GRUPO OPERATIVO</v>
          </cell>
          <cell r="K24" t="str">
            <v>X</v>
          </cell>
          <cell r="M24" t="str">
            <v>C</v>
          </cell>
          <cell r="N24" t="str">
            <v>P</v>
          </cell>
          <cell r="P24">
            <v>468655</v>
          </cell>
          <cell r="Q24">
            <v>0</v>
          </cell>
          <cell r="T24">
            <v>37151</v>
          </cell>
          <cell r="W24">
            <v>1.9666666666666666</v>
          </cell>
          <cell r="X24" t="str">
            <v>6Asistencial</v>
          </cell>
          <cell r="Y24">
            <v>5663227.0200000005</v>
          </cell>
          <cell r="AA24" t="str">
            <v>prov</v>
          </cell>
          <cell r="AB24" t="str">
            <v>sale</v>
          </cell>
          <cell r="AC24">
            <v>26560109</v>
          </cell>
        </row>
        <row r="25">
          <cell r="C25" t="str">
            <v>RAMIREZ ARISTIZABAL RUBEN DARIO</v>
          </cell>
          <cell r="D25" t="str">
            <v>5120-09</v>
          </cell>
          <cell r="E25">
            <v>0</v>
          </cell>
          <cell r="F25" t="str">
            <v>Auxiliar Administrativo</v>
          </cell>
          <cell r="G25" t="str">
            <v>19SDF</v>
          </cell>
          <cell r="H25" t="str">
            <v>GRUPO CONTABILIDAD</v>
          </cell>
          <cell r="K25" t="str">
            <v>X</v>
          </cell>
          <cell r="M25" t="str">
            <v>C</v>
          </cell>
          <cell r="N25" t="str">
            <v>P</v>
          </cell>
          <cell r="P25">
            <v>468655</v>
          </cell>
          <cell r="Q25">
            <v>0</v>
          </cell>
          <cell r="T25">
            <v>37258</v>
          </cell>
          <cell r="W25">
            <v>1.675</v>
          </cell>
          <cell r="X25" t="str">
            <v>6Asistencial</v>
          </cell>
          <cell r="Y25">
            <v>5663227.0200000005</v>
          </cell>
          <cell r="AA25" t="str">
            <v>prov</v>
          </cell>
          <cell r="AB25" t="str">
            <v>sale</v>
          </cell>
          <cell r="AC25">
            <v>9855760</v>
          </cell>
        </row>
        <row r="26">
          <cell r="C26" t="str">
            <v>VALLEJO MEJIA DAIRO</v>
          </cell>
          <cell r="D26" t="str">
            <v>5120-10</v>
          </cell>
          <cell r="E26">
            <v>0</v>
          </cell>
          <cell r="F26" t="str">
            <v>Auxiliar Administrativo</v>
          </cell>
          <cell r="G26" t="str">
            <v>20SEG</v>
          </cell>
          <cell r="H26" t="str">
            <v>GRUPO DE CORRESPONDENCÍA</v>
          </cell>
          <cell r="L26">
            <v>2004</v>
          </cell>
          <cell r="M26" t="str">
            <v>C</v>
          </cell>
          <cell r="N26" t="str">
            <v>P</v>
          </cell>
          <cell r="P26">
            <v>515106</v>
          </cell>
          <cell r="Q26">
            <v>0</v>
          </cell>
          <cell r="S26">
            <v>17957</v>
          </cell>
          <cell r="T26">
            <v>37398</v>
          </cell>
          <cell r="U26">
            <v>54.513888888888886</v>
          </cell>
          <cell r="W26">
            <v>1.2861111111111112</v>
          </cell>
          <cell r="X26" t="str">
            <v>6Asistencial</v>
          </cell>
          <cell r="Y26">
            <v>6224540.9039999992</v>
          </cell>
          <cell r="AA26" t="str">
            <v>prov</v>
          </cell>
          <cell r="AB26" t="str">
            <v>5120-10</v>
          </cell>
          <cell r="AC26">
            <v>19081557</v>
          </cell>
        </row>
        <row r="27">
          <cell r="C27" t="str">
            <v>VELEZ CASTRILLON DIEGO ARTURO</v>
          </cell>
          <cell r="D27" t="str">
            <v>5120-10</v>
          </cell>
          <cell r="E27">
            <v>0</v>
          </cell>
          <cell r="F27" t="str">
            <v>Auxiliar Administrativo</v>
          </cell>
          <cell r="G27" t="str">
            <v>22NOROCCIDENTE</v>
          </cell>
          <cell r="H27" t="str">
            <v>GRUPO DE CRÉDITO</v>
          </cell>
          <cell r="K27" t="str">
            <v>X</v>
          </cell>
          <cell r="M27" t="str">
            <v>C</v>
          </cell>
          <cell r="N27" t="str">
            <v>P</v>
          </cell>
          <cell r="P27">
            <v>515106</v>
          </cell>
          <cell r="Q27">
            <v>0</v>
          </cell>
          <cell r="T27">
            <v>36552</v>
          </cell>
          <cell r="W27">
            <v>3.6055555555555556</v>
          </cell>
          <cell r="X27" t="str">
            <v>6Asistencial</v>
          </cell>
          <cell r="Y27">
            <v>6224540.9039999992</v>
          </cell>
          <cell r="AA27" t="str">
            <v>prov</v>
          </cell>
          <cell r="AB27" t="str">
            <v>sale</v>
          </cell>
          <cell r="AC27">
            <v>70557233</v>
          </cell>
        </row>
        <row r="28">
          <cell r="C28" t="str">
            <v>MASMELA ORTIZ EDUARDO</v>
          </cell>
          <cell r="D28" t="str">
            <v>4065-11</v>
          </cell>
          <cell r="E28">
            <v>0</v>
          </cell>
          <cell r="F28" t="str">
            <v>Técnico Administrativo</v>
          </cell>
          <cell r="G28" t="str">
            <v>19SDF</v>
          </cell>
          <cell r="H28" t="str">
            <v>GRUPO CONTABILIDAD</v>
          </cell>
          <cell r="L28">
            <v>2004</v>
          </cell>
          <cell r="M28" t="str">
            <v>C</v>
          </cell>
          <cell r="N28" t="str">
            <v>P</v>
          </cell>
          <cell r="P28">
            <v>761453</v>
          </cell>
          <cell r="Q28">
            <v>0</v>
          </cell>
          <cell r="S28">
            <v>17646</v>
          </cell>
          <cell r="T28">
            <v>37195</v>
          </cell>
          <cell r="U28">
            <v>55.366666666666667</v>
          </cell>
          <cell r="W28">
            <v>1.8472222222222223</v>
          </cell>
          <cell r="X28" t="str">
            <v>5Tecnico</v>
          </cell>
          <cell r="Y28">
            <v>7264261.6200000001</v>
          </cell>
          <cell r="AA28" t="str">
            <v>prov</v>
          </cell>
          <cell r="AB28" t="str">
            <v>4065-11</v>
          </cell>
          <cell r="AC28">
            <v>19064502</v>
          </cell>
        </row>
        <row r="29">
          <cell r="C29" t="str">
            <v>ABRIL GONZALEZ EDNA CRISTINA</v>
          </cell>
          <cell r="D29" t="str">
            <v>2035-16</v>
          </cell>
          <cell r="E29">
            <v>34713218.367083333</v>
          </cell>
          <cell r="F29" t="str">
            <v>Director o Gerente Regional</v>
          </cell>
          <cell r="G29" t="str">
            <v>24ORIENTE</v>
          </cell>
          <cell r="H29" t="str">
            <v>DIRECCION REGIONAL BOYACA</v>
          </cell>
          <cell r="K29" t="str">
            <v>X</v>
          </cell>
          <cell r="M29" t="str">
            <v>LNR</v>
          </cell>
          <cell r="O29" t="str">
            <v>ES</v>
          </cell>
          <cell r="P29">
            <v>1709781</v>
          </cell>
          <cell r="Q29">
            <v>0</v>
          </cell>
          <cell r="R29" t="str">
            <v>2</v>
          </cell>
          <cell r="S29">
            <v>24294</v>
          </cell>
          <cell r="T29">
            <v>37270</v>
          </cell>
          <cell r="U29">
            <v>37.163888888888891</v>
          </cell>
          <cell r="V29">
            <v>9.3333333333333339</v>
          </cell>
          <cell r="W29">
            <v>1.6416666666666666</v>
          </cell>
          <cell r="X29" t="str">
            <v>3Ejecutivo</v>
          </cell>
          <cell r="Y29">
            <v>13049048.592</v>
          </cell>
          <cell r="Z29" t="str">
            <v>ORIENTE</v>
          </cell>
          <cell r="AA29" t="str">
            <v>SUP</v>
          </cell>
          <cell r="AB29" t="str">
            <v>sale</v>
          </cell>
          <cell r="AC29">
            <v>40024742</v>
          </cell>
        </row>
        <row r="30">
          <cell r="C30" t="str">
            <v>ACERO BERNAL PLINIO ALFONSO</v>
          </cell>
          <cell r="D30" t="str">
            <v>3020-07</v>
          </cell>
          <cell r="E30">
            <v>24196113.307083335</v>
          </cell>
          <cell r="F30" t="str">
            <v>Profesional Universitario</v>
          </cell>
          <cell r="G30" t="str">
            <v>24ORIENTE</v>
          </cell>
          <cell r="H30" t="str">
            <v>GRUPO SERVICIOS</v>
          </cell>
          <cell r="M30" t="str">
            <v>C</v>
          </cell>
          <cell r="O30" t="str">
            <v>UN</v>
          </cell>
          <cell r="P30">
            <v>985672</v>
          </cell>
          <cell r="Q30">
            <v>80108</v>
          </cell>
          <cell r="R30" t="str">
            <v>1</v>
          </cell>
          <cell r="S30">
            <v>18659</v>
          </cell>
          <cell r="T30">
            <v>28471</v>
          </cell>
          <cell r="U30">
            <v>52.597222222222221</v>
          </cell>
          <cell r="V30">
            <v>12.166666666666666</v>
          </cell>
          <cell r="W30">
            <v>25.730555555555554</v>
          </cell>
          <cell r="X30" t="str">
            <v>4Profesional</v>
          </cell>
          <cell r="Y30">
            <v>45944059.785839118</v>
          </cell>
          <cell r="Z30" t="str">
            <v>ORIENTE</v>
          </cell>
          <cell r="AA30" t="str">
            <v>Mant</v>
          </cell>
          <cell r="AB30" t="str">
            <v>3020-07</v>
          </cell>
          <cell r="AC30">
            <v>6751639</v>
          </cell>
        </row>
        <row r="31">
          <cell r="C31" t="str">
            <v>ACERO COLMENARES JOSE LUIS</v>
          </cell>
          <cell r="D31" t="str">
            <v>0040-14</v>
          </cell>
          <cell r="E31">
            <v>69247481.006250009</v>
          </cell>
          <cell r="F31" t="str">
            <v>Subgerente, Vicepresidente o Subdirector General o Nacional de Entidad Descentralizada o de Unidad Administrativa Especial</v>
          </cell>
          <cell r="G31" t="str">
            <v>19SDF</v>
          </cell>
          <cell r="H31" t="str">
            <v>SUBDIRECCION FINANCIERA</v>
          </cell>
          <cell r="K31" t="str">
            <v>X</v>
          </cell>
          <cell r="M31" t="str">
            <v>LNR</v>
          </cell>
          <cell r="O31" t="str">
            <v>MG</v>
          </cell>
          <cell r="P31">
            <v>2632711</v>
          </cell>
          <cell r="Q31">
            <v>0</v>
          </cell>
          <cell r="R31" t="str">
            <v>1</v>
          </cell>
          <cell r="S31">
            <v>20443</v>
          </cell>
          <cell r="T31">
            <v>37544</v>
          </cell>
          <cell r="U31">
            <v>47.708333333333336</v>
          </cell>
          <cell r="V31">
            <v>0</v>
          </cell>
          <cell r="W31">
            <v>0.88888888888888884</v>
          </cell>
          <cell r="X31" t="str">
            <v>1Directivo</v>
          </cell>
          <cell r="Y31">
            <v>18418446.155999999</v>
          </cell>
          <cell r="AA31" t="str">
            <v>SUP</v>
          </cell>
          <cell r="AB31" t="str">
            <v>sale</v>
          </cell>
          <cell r="AC31">
            <v>13259705</v>
          </cell>
        </row>
        <row r="32">
          <cell r="C32" t="str">
            <v>AGUILAR GAVIRIA OLGA LUCIA</v>
          </cell>
          <cell r="D32" t="str">
            <v>5120-10</v>
          </cell>
          <cell r="E32">
            <v>11597824.078333335</v>
          </cell>
          <cell r="F32" t="str">
            <v>Auxiliar Administrativo</v>
          </cell>
          <cell r="G32" t="str">
            <v>23NORTE</v>
          </cell>
          <cell r="H32" t="str">
            <v>GRUPO ADMINISTRATIVO Y FINANCIERO</v>
          </cell>
          <cell r="K32" t="str">
            <v>X</v>
          </cell>
          <cell r="M32" t="str">
            <v>C</v>
          </cell>
          <cell r="O32" t="str">
            <v>UN</v>
          </cell>
          <cell r="P32">
            <v>515106</v>
          </cell>
          <cell r="Q32">
            <v>0</v>
          </cell>
          <cell r="R32" t="str">
            <v>2</v>
          </cell>
          <cell r="S32">
            <v>23413</v>
          </cell>
          <cell r="T32">
            <v>32599</v>
          </cell>
          <cell r="U32">
            <v>39.580555555555556</v>
          </cell>
          <cell r="V32">
            <v>0</v>
          </cell>
          <cell r="W32">
            <v>14.427777777777777</v>
          </cell>
          <cell r="X32" t="str">
            <v>6Asistencial</v>
          </cell>
          <cell r="Y32">
            <v>14341085.352513889</v>
          </cell>
          <cell r="Z32" t="str">
            <v>NORTE</v>
          </cell>
          <cell r="AA32" t="str">
            <v>SUP</v>
          </cell>
          <cell r="AB32" t="str">
            <v>sale</v>
          </cell>
          <cell r="AC32">
            <v>45460594</v>
          </cell>
        </row>
        <row r="33">
          <cell r="C33" t="str">
            <v>AJIACO MOLINA DOMINGO ANTONIO</v>
          </cell>
          <cell r="D33" t="str">
            <v>3020-12</v>
          </cell>
          <cell r="E33">
            <v>25294052.003333326</v>
          </cell>
          <cell r="F33" t="str">
            <v>Profesional Universitario</v>
          </cell>
          <cell r="G33" t="str">
            <v>19SDF</v>
          </cell>
          <cell r="H33" t="str">
            <v>GRUPO GESTION FINANCIERA Y CARTERA</v>
          </cell>
          <cell r="M33" t="str">
            <v>C</v>
          </cell>
          <cell r="O33" t="str">
            <v>ES</v>
          </cell>
          <cell r="P33">
            <v>1245845</v>
          </cell>
          <cell r="Q33">
            <v>0</v>
          </cell>
          <cell r="R33" t="str">
            <v>1</v>
          </cell>
          <cell r="S33">
            <v>20745</v>
          </cell>
          <cell r="T33">
            <v>34204</v>
          </cell>
          <cell r="U33">
            <v>46.883333333333333</v>
          </cell>
          <cell r="V33">
            <v>15.333333333333334</v>
          </cell>
          <cell r="W33">
            <v>10.033333333333333</v>
          </cell>
          <cell r="X33" t="str">
            <v>4Profesional</v>
          </cell>
          <cell r="Y33">
            <v>21552884.559555557</v>
          </cell>
          <cell r="AA33" t="str">
            <v>Mant</v>
          </cell>
          <cell r="AB33" t="str">
            <v>3020-12</v>
          </cell>
          <cell r="AC33">
            <v>19324569</v>
          </cell>
        </row>
        <row r="34">
          <cell r="C34" t="str">
            <v>zzVACANTE45</v>
          </cell>
          <cell r="D34" t="str">
            <v>5120-10</v>
          </cell>
          <cell r="E34">
            <v>11597824.078333335</v>
          </cell>
          <cell r="F34" t="str">
            <v>Auxiliar Administrativo</v>
          </cell>
          <cell r="G34" t="str">
            <v>20SEG</v>
          </cell>
          <cell r="H34" t="str">
            <v>DIVISION RECURSOS HUMANOS</v>
          </cell>
          <cell r="K34" t="str">
            <v>X</v>
          </cell>
          <cell r="M34" t="str">
            <v>C</v>
          </cell>
          <cell r="N34" t="str">
            <v>V</v>
          </cell>
          <cell r="P34">
            <v>515106</v>
          </cell>
          <cell r="Q34">
            <v>0</v>
          </cell>
          <cell r="X34" t="str">
            <v>6Asistencial</v>
          </cell>
          <cell r="Y34">
            <v>0</v>
          </cell>
          <cell r="AA34" t="str">
            <v>SUP</v>
          </cell>
          <cell r="AB34" t="str">
            <v>sale</v>
          </cell>
        </row>
        <row r="35">
          <cell r="C35" t="str">
            <v>ALARCON ROJAS ROSALBA</v>
          </cell>
          <cell r="D35" t="str">
            <v>4065-15</v>
          </cell>
          <cell r="E35">
            <v>18995922.495416671</v>
          </cell>
          <cell r="F35" t="str">
            <v>Técnico Administrativo</v>
          </cell>
          <cell r="G35" t="str">
            <v>19SDF</v>
          </cell>
          <cell r="H35" t="str">
            <v>GRUPO CONTABILIDAD</v>
          </cell>
          <cell r="L35">
            <v>2004</v>
          </cell>
          <cell r="M35" t="str">
            <v>C</v>
          </cell>
          <cell r="O35" t="str">
            <v>BACHILLER</v>
          </cell>
          <cell r="P35">
            <v>935634</v>
          </cell>
          <cell r="Q35">
            <v>0</v>
          </cell>
          <cell r="R35" t="str">
            <v>2</v>
          </cell>
          <cell r="S35">
            <v>17989</v>
          </cell>
          <cell r="T35">
            <v>30363</v>
          </cell>
          <cell r="U35">
            <v>54.427777777777777</v>
          </cell>
          <cell r="V35">
            <v>0</v>
          </cell>
          <cell r="W35">
            <v>20.552777777777777</v>
          </cell>
          <cell r="X35" t="str">
            <v>5Tecnico</v>
          </cell>
          <cell r="Y35">
            <v>32334854.73400579</v>
          </cell>
          <cell r="AA35" t="str">
            <v>Mant</v>
          </cell>
          <cell r="AB35" t="str">
            <v>4065-15</v>
          </cell>
          <cell r="AC35">
            <v>41434968</v>
          </cell>
        </row>
        <row r="36">
          <cell r="C36" t="str">
            <v>ALMANZA RAMIREZ AMPARO DE-JESUS</v>
          </cell>
          <cell r="D36" t="str">
            <v>5040-16</v>
          </cell>
          <cell r="E36">
            <v>14586952.714583334</v>
          </cell>
          <cell r="F36" t="str">
            <v>Secretario Ejecutivo</v>
          </cell>
          <cell r="G36" t="str">
            <v>23NORTE</v>
          </cell>
          <cell r="H36" t="str">
            <v>DIRECCION REGIONAL BOLIVAR</v>
          </cell>
          <cell r="L36" t="str">
            <v>MCF</v>
          </cell>
          <cell r="M36" t="str">
            <v>C</v>
          </cell>
          <cell r="N36" t="str">
            <v>P</v>
          </cell>
          <cell r="O36" t="str">
            <v>TL</v>
          </cell>
          <cell r="P36">
            <v>688731</v>
          </cell>
          <cell r="Q36">
            <v>0</v>
          </cell>
          <cell r="R36" t="str">
            <v>2</v>
          </cell>
          <cell r="S36">
            <v>23872</v>
          </cell>
          <cell r="T36">
            <v>35034</v>
          </cell>
          <cell r="U36">
            <v>38.319444444444443</v>
          </cell>
          <cell r="V36">
            <v>0</v>
          </cell>
          <cell r="W36">
            <v>7.7611111111111111</v>
          </cell>
          <cell r="X36" t="str">
            <v>6Asistencial</v>
          </cell>
          <cell r="Y36">
            <v>6570493.7400000002</v>
          </cell>
          <cell r="Z36" t="str">
            <v>NORTE</v>
          </cell>
          <cell r="AA36" t="str">
            <v>Mant</v>
          </cell>
          <cell r="AB36" t="str">
            <v>5040-16</v>
          </cell>
          <cell r="AC36">
            <v>45462466</v>
          </cell>
        </row>
        <row r="37">
          <cell r="C37" t="str">
            <v>ALVAREZ ECHEVERRI JHON JAIRO</v>
          </cell>
          <cell r="D37" t="str">
            <v>5120-10</v>
          </cell>
          <cell r="E37">
            <v>11597824.078333335</v>
          </cell>
          <cell r="F37" t="str">
            <v>Auxiliar Administrativo</v>
          </cell>
          <cell r="G37" t="str">
            <v>22NOROCCIDENTE</v>
          </cell>
          <cell r="H37" t="str">
            <v>GRUPO ADMINISTRATIVO Y FINANCIERO</v>
          </cell>
          <cell r="K37" t="str">
            <v>X</v>
          </cell>
          <cell r="M37" t="str">
            <v>C</v>
          </cell>
          <cell r="O37" t="str">
            <v>BACHILLER</v>
          </cell>
          <cell r="P37">
            <v>515106</v>
          </cell>
          <cell r="Q37">
            <v>0</v>
          </cell>
          <cell r="R37" t="str">
            <v>1</v>
          </cell>
          <cell r="S37">
            <v>22587</v>
          </cell>
          <cell r="T37">
            <v>31629</v>
          </cell>
          <cell r="U37">
            <v>41.841666666666669</v>
          </cell>
          <cell r="V37">
            <v>0</v>
          </cell>
          <cell r="W37">
            <v>17.083333333333332</v>
          </cell>
          <cell r="X37" t="str">
            <v>6Asistencial</v>
          </cell>
          <cell r="Y37">
            <v>16884332.016013887</v>
          </cell>
          <cell r="Z37" t="str">
            <v>NOROCCIDENTE</v>
          </cell>
          <cell r="AA37" t="str">
            <v>SUP</v>
          </cell>
          <cell r="AB37" t="str">
            <v>sale</v>
          </cell>
          <cell r="AC37">
            <v>10194517</v>
          </cell>
        </row>
        <row r="38">
          <cell r="C38" t="str">
            <v>ALVAREZ PARRA MARIA EUGENIA</v>
          </cell>
          <cell r="D38" t="str">
            <v>4065-09</v>
          </cell>
          <cell r="E38">
            <v>14586952.714583334</v>
          </cell>
          <cell r="F38" t="str">
            <v>Técnico Administrativo</v>
          </cell>
          <cell r="G38" t="str">
            <v>25SUROCCIDENTE</v>
          </cell>
          <cell r="H38" t="str">
            <v>GRUPO CREDITO</v>
          </cell>
          <cell r="K38" t="str">
            <v>X</v>
          </cell>
          <cell r="M38" t="str">
            <v>C</v>
          </cell>
          <cell r="O38" t="str">
            <v>BACHILLER</v>
          </cell>
          <cell r="P38">
            <v>688731</v>
          </cell>
          <cell r="Q38">
            <v>0</v>
          </cell>
          <cell r="R38" t="str">
            <v>2</v>
          </cell>
          <cell r="S38">
            <v>20483</v>
          </cell>
          <cell r="T38">
            <v>30590</v>
          </cell>
          <cell r="U38">
            <v>47.6</v>
          </cell>
          <cell r="V38">
            <v>0</v>
          </cell>
          <cell r="W38">
            <v>19.927777777777777</v>
          </cell>
          <cell r="X38" t="str">
            <v>5Tecnico</v>
          </cell>
          <cell r="Y38">
            <v>24295144.452938657</v>
          </cell>
          <cell r="Z38" t="str">
            <v>SUROCCIDENTE</v>
          </cell>
          <cell r="AA38" t="str">
            <v>SUP</v>
          </cell>
          <cell r="AB38" t="str">
            <v>sale</v>
          </cell>
          <cell r="AC38">
            <v>31833884</v>
          </cell>
        </row>
        <row r="39">
          <cell r="C39" t="str">
            <v>ALVIS ALVAREZ HERNAN</v>
          </cell>
          <cell r="D39" t="str">
            <v>5120-09</v>
          </cell>
          <cell r="E39">
            <v>10643889.421249999</v>
          </cell>
          <cell r="F39" t="str">
            <v>Auxiliar Administrativo</v>
          </cell>
          <cell r="G39" t="str">
            <v>25SUROCCIDENTE</v>
          </cell>
          <cell r="H39" t="str">
            <v>GRUPO ADMINISTRATIVO Y FINANCIERO</v>
          </cell>
          <cell r="K39" t="str">
            <v>X</v>
          </cell>
          <cell r="M39" t="str">
            <v>C</v>
          </cell>
          <cell r="O39" t="str">
            <v>BACHILLER</v>
          </cell>
          <cell r="P39">
            <v>468655</v>
          </cell>
          <cell r="Q39">
            <v>0</v>
          </cell>
          <cell r="R39" t="str">
            <v>1</v>
          </cell>
          <cell r="S39">
            <v>19341</v>
          </cell>
          <cell r="T39">
            <v>36061</v>
          </cell>
          <cell r="U39">
            <v>50.727777777777774</v>
          </cell>
          <cell r="V39">
            <v>0</v>
          </cell>
          <cell r="W39">
            <v>4.95</v>
          </cell>
          <cell r="X39" t="str">
            <v>6Asistencial</v>
          </cell>
          <cell r="Y39">
            <v>2923107.8254687497</v>
          </cell>
          <cell r="Z39" t="str">
            <v>SUROCCIDENTE</v>
          </cell>
          <cell r="AA39" t="str">
            <v>SUP</v>
          </cell>
          <cell r="AB39" t="str">
            <v>sale</v>
          </cell>
          <cell r="AC39">
            <v>14267192</v>
          </cell>
        </row>
        <row r="40">
          <cell r="C40" t="str">
            <v>AMEZQUITA RODRIGUEZ BLANCA FLOR</v>
          </cell>
          <cell r="D40" t="str">
            <v>4065-12</v>
          </cell>
          <cell r="E40">
            <v>16415181.84</v>
          </cell>
          <cell r="F40" t="str">
            <v>Técnico Administrativo</v>
          </cell>
          <cell r="G40" t="str">
            <v>20SEG</v>
          </cell>
          <cell r="H40" t="str">
            <v>SECRETARIA GENERAL</v>
          </cell>
          <cell r="M40" t="str">
            <v>C</v>
          </cell>
          <cell r="O40" t="str">
            <v>BACHILLER</v>
          </cell>
          <cell r="P40">
            <v>808521</v>
          </cell>
          <cell r="Q40">
            <v>0</v>
          </cell>
          <cell r="R40" t="str">
            <v>2</v>
          </cell>
          <cell r="S40">
            <v>22215</v>
          </cell>
          <cell r="T40">
            <v>30726</v>
          </cell>
          <cell r="U40">
            <v>42.858333333333334</v>
          </cell>
          <cell r="V40">
            <v>0</v>
          </cell>
          <cell r="W40">
            <v>19.558333333333334</v>
          </cell>
          <cell r="X40" t="str">
            <v>5Tecnico</v>
          </cell>
          <cell r="Y40">
            <v>26637745.05377778</v>
          </cell>
          <cell r="AA40" t="str">
            <v>Mant</v>
          </cell>
          <cell r="AB40" t="str">
            <v>4065-12</v>
          </cell>
          <cell r="AC40">
            <v>51613966</v>
          </cell>
        </row>
        <row r="41">
          <cell r="C41" t="str">
            <v>ANDRADE DE FALLA LUZ STELLA</v>
          </cell>
          <cell r="D41" t="str">
            <v>4065-09</v>
          </cell>
          <cell r="E41">
            <v>14586952.714583334</v>
          </cell>
          <cell r="F41" t="str">
            <v>Técnico Administrativo</v>
          </cell>
          <cell r="G41" t="str">
            <v>25SUROCCIDENTE</v>
          </cell>
          <cell r="H41" t="str">
            <v>GRUPO OPERATIVO</v>
          </cell>
          <cell r="L41" t="str">
            <v>MCF</v>
          </cell>
          <cell r="M41" t="str">
            <v>C</v>
          </cell>
          <cell r="O41" t="str">
            <v>BACHILLER</v>
          </cell>
          <cell r="P41">
            <v>688731</v>
          </cell>
          <cell r="Q41">
            <v>0</v>
          </cell>
          <cell r="R41" t="str">
            <v>2</v>
          </cell>
          <cell r="S41">
            <v>20377</v>
          </cell>
          <cell r="T41">
            <v>32524</v>
          </cell>
          <cell r="U41">
            <v>47.888888888888886</v>
          </cell>
          <cell r="V41">
            <v>2.9166666666666665</v>
          </cell>
          <cell r="W41">
            <v>14.636111111111111</v>
          </cell>
          <cell r="X41" t="str">
            <v>5Tecnico</v>
          </cell>
          <cell r="Y41">
            <v>17995323.082188655</v>
          </cell>
          <cell r="Z41" t="str">
            <v>SUROCCIDENTE</v>
          </cell>
          <cell r="AA41" t="str">
            <v>Mant</v>
          </cell>
          <cell r="AB41" t="str">
            <v>4065-09</v>
          </cell>
          <cell r="AC41">
            <v>36271224</v>
          </cell>
        </row>
        <row r="42">
          <cell r="C42" t="str">
            <v>ANDRADE RESLEN JESUS ELIAS</v>
          </cell>
          <cell r="D42" t="str">
            <v>3020-12</v>
          </cell>
          <cell r="E42">
            <v>25294052.003333326</v>
          </cell>
          <cell r="F42" t="str">
            <v>Profesional Universitario</v>
          </cell>
          <cell r="G42" t="str">
            <v>13OJU</v>
          </cell>
          <cell r="H42" t="str">
            <v>OFICINA JURIDICA</v>
          </cell>
          <cell r="M42" t="str">
            <v>C</v>
          </cell>
          <cell r="O42" t="str">
            <v>UN</v>
          </cell>
          <cell r="P42">
            <v>1245845</v>
          </cell>
          <cell r="Q42">
            <v>0</v>
          </cell>
          <cell r="R42" t="str">
            <v>1</v>
          </cell>
          <cell r="S42">
            <v>22489</v>
          </cell>
          <cell r="T42">
            <v>32496</v>
          </cell>
          <cell r="U42">
            <v>42.105555555555554</v>
          </cell>
          <cell r="V42">
            <v>0</v>
          </cell>
          <cell r="W42">
            <v>14.71111111111111</v>
          </cell>
          <cell r="X42" t="str">
            <v>4Profesional</v>
          </cell>
          <cell r="Y42">
            <v>31198930.796</v>
          </cell>
          <cell r="AA42" t="str">
            <v>Mant</v>
          </cell>
          <cell r="AB42" t="str">
            <v>3020-12</v>
          </cell>
          <cell r="AC42">
            <v>83115352</v>
          </cell>
        </row>
        <row r="43">
          <cell r="C43" t="str">
            <v>ANGULO SANABRIA GLORIA CONSTANZA</v>
          </cell>
          <cell r="D43" t="str">
            <v>3020-09</v>
          </cell>
          <cell r="E43">
            <v>21953542.663749997</v>
          </cell>
          <cell r="F43" t="str">
            <v>Profesional Universitario</v>
          </cell>
          <cell r="G43" t="str">
            <v>11OCI</v>
          </cell>
          <cell r="H43" t="str">
            <v>OFICINA CONTROL INTERNO</v>
          </cell>
          <cell r="L43" t="str">
            <v>MCF</v>
          </cell>
          <cell r="M43" t="str">
            <v>C</v>
          </cell>
          <cell r="O43" t="str">
            <v>ES</v>
          </cell>
          <cell r="P43">
            <v>1081310</v>
          </cell>
          <cell r="Q43">
            <v>0</v>
          </cell>
          <cell r="R43" t="str">
            <v>2</v>
          </cell>
          <cell r="S43">
            <v>21736</v>
          </cell>
          <cell r="T43">
            <v>34372</v>
          </cell>
          <cell r="U43">
            <v>44.166666666666664</v>
          </cell>
          <cell r="V43">
            <v>0.5</v>
          </cell>
          <cell r="W43">
            <v>9.5777777777777775</v>
          </cell>
          <cell r="X43" t="str">
            <v>4Profesional</v>
          </cell>
          <cell r="Y43">
            <v>18008783.127052084</v>
          </cell>
          <cell r="AA43" t="str">
            <v>Mant</v>
          </cell>
          <cell r="AB43" t="str">
            <v>3020-09</v>
          </cell>
          <cell r="AC43">
            <v>51639759</v>
          </cell>
        </row>
        <row r="44">
          <cell r="C44" t="str">
            <v>ANTE SALAZAR NOHORA AMPARO</v>
          </cell>
          <cell r="D44" t="str">
            <v>5120-10</v>
          </cell>
          <cell r="E44">
            <v>11597824.078333335</v>
          </cell>
          <cell r="F44" t="str">
            <v>Auxiliar Administrativo</v>
          </cell>
          <cell r="G44" t="str">
            <v>25SUROCCIDENTE</v>
          </cell>
          <cell r="H44" t="str">
            <v>GRUPO ADMINISTRATIVO Y FINANCIERO</v>
          </cell>
          <cell r="K44" t="str">
            <v>X</v>
          </cell>
          <cell r="M44" t="str">
            <v>C</v>
          </cell>
          <cell r="O44" t="str">
            <v>UN</v>
          </cell>
          <cell r="P44">
            <v>515106</v>
          </cell>
          <cell r="Q44">
            <v>0</v>
          </cell>
          <cell r="R44" t="str">
            <v>2</v>
          </cell>
          <cell r="S44">
            <v>19585</v>
          </cell>
          <cell r="T44">
            <v>31891</v>
          </cell>
          <cell r="U44">
            <v>50.05833333333333</v>
          </cell>
          <cell r="V44">
            <v>0</v>
          </cell>
          <cell r="W44">
            <v>16.363888888888887</v>
          </cell>
          <cell r="X44" t="str">
            <v>6Asistencial</v>
          </cell>
          <cell r="Y44">
            <v>16224971.769921295</v>
          </cell>
          <cell r="Z44" t="str">
            <v>SUROCCIDENTE</v>
          </cell>
          <cell r="AA44" t="str">
            <v>SUP</v>
          </cell>
          <cell r="AB44" t="str">
            <v>sale</v>
          </cell>
          <cell r="AC44">
            <v>34526838</v>
          </cell>
        </row>
        <row r="45">
          <cell r="C45" t="str">
            <v>ANTIA JARAMILLO TERESA CAROLINA DEL PILA</v>
          </cell>
          <cell r="D45" t="str">
            <v>4065-09</v>
          </cell>
          <cell r="E45">
            <v>14586952.714583334</v>
          </cell>
          <cell r="F45" t="str">
            <v>Técnico Administrativo</v>
          </cell>
          <cell r="G45" t="str">
            <v>22NOROCCIDENTE</v>
          </cell>
          <cell r="H45" t="str">
            <v>GRUPO ADMINISTRATIVO Y FINANCIERO</v>
          </cell>
          <cell r="L45" t="str">
            <v>MCF</v>
          </cell>
          <cell r="M45" t="str">
            <v>C</v>
          </cell>
          <cell r="O45" t="str">
            <v>TL</v>
          </cell>
          <cell r="P45">
            <v>688731</v>
          </cell>
          <cell r="Q45">
            <v>0</v>
          </cell>
          <cell r="R45" t="str">
            <v>2</v>
          </cell>
          <cell r="S45">
            <v>22203</v>
          </cell>
          <cell r="T45">
            <v>29753</v>
          </cell>
          <cell r="U45">
            <v>42.891666666666666</v>
          </cell>
          <cell r="V45">
            <v>0</v>
          </cell>
          <cell r="W45">
            <v>22.219444444444445</v>
          </cell>
          <cell r="X45" t="str">
            <v>5Tecnico</v>
          </cell>
          <cell r="Y45">
            <v>26978401.703443285</v>
          </cell>
          <cell r="Z45" t="str">
            <v>NOROCCIDENTE</v>
          </cell>
          <cell r="AA45" t="str">
            <v>Mant</v>
          </cell>
          <cell r="AB45" t="str">
            <v>4065-09</v>
          </cell>
          <cell r="AC45">
            <v>42053820</v>
          </cell>
        </row>
        <row r="46">
          <cell r="C46" t="str">
            <v>ARANGO ARANGO SARITA</v>
          </cell>
          <cell r="D46" t="str">
            <v>5120-10</v>
          </cell>
          <cell r="E46">
            <v>11597824.078333335</v>
          </cell>
          <cell r="F46" t="str">
            <v>Auxiliar Administrativo</v>
          </cell>
          <cell r="G46" t="str">
            <v>22NOROCCIDENTE</v>
          </cell>
          <cell r="H46" t="str">
            <v>GRUPO ADMINISTRATIVO Y FINANCIERO</v>
          </cell>
          <cell r="K46" t="str">
            <v>X</v>
          </cell>
          <cell r="M46" t="str">
            <v>C</v>
          </cell>
          <cell r="O46" t="str">
            <v>BACHILLER</v>
          </cell>
          <cell r="P46">
            <v>515106</v>
          </cell>
          <cell r="Q46">
            <v>0</v>
          </cell>
          <cell r="R46" t="str">
            <v>2</v>
          </cell>
          <cell r="S46">
            <v>24644</v>
          </cell>
          <cell r="T46">
            <v>34667</v>
          </cell>
          <cell r="U46">
            <v>36.205555555555556</v>
          </cell>
          <cell r="V46">
            <v>0</v>
          </cell>
          <cell r="W46">
            <v>8.7666666666666675</v>
          </cell>
          <cell r="X46" t="str">
            <v>6Asistencial</v>
          </cell>
          <cell r="Y46">
            <v>5015847.5863472223</v>
          </cell>
          <cell r="Z46" t="str">
            <v>NOROCCIDENTE</v>
          </cell>
          <cell r="AA46" t="str">
            <v>SUP</v>
          </cell>
          <cell r="AB46" t="str">
            <v>sale</v>
          </cell>
          <cell r="AC46">
            <v>30306618</v>
          </cell>
        </row>
        <row r="47">
          <cell r="C47" t="str">
            <v>ARANGO DIAZ JOSE RICARDO</v>
          </cell>
          <cell r="D47" t="str">
            <v>3020-12</v>
          </cell>
          <cell r="E47">
            <v>25294052.003333326</v>
          </cell>
          <cell r="F47" t="str">
            <v>Profesional Universitario</v>
          </cell>
          <cell r="G47" t="str">
            <v>21CENTRO</v>
          </cell>
          <cell r="H47" t="str">
            <v>GRUPO OPERATIVO FINANCIERA</v>
          </cell>
          <cell r="K47" t="str">
            <v>X</v>
          </cell>
          <cell r="M47" t="str">
            <v>C</v>
          </cell>
          <cell r="O47" t="str">
            <v>UN</v>
          </cell>
          <cell r="P47">
            <v>1245845</v>
          </cell>
          <cell r="Q47">
            <v>0</v>
          </cell>
          <cell r="R47" t="str">
            <v>1</v>
          </cell>
          <cell r="S47">
            <v>21242</v>
          </cell>
          <cell r="T47">
            <v>34115</v>
          </cell>
          <cell r="U47">
            <v>45.524999999999999</v>
          </cell>
          <cell r="V47">
            <v>5.416666666666667</v>
          </cell>
          <cell r="W47">
            <v>10.275</v>
          </cell>
          <cell r="X47" t="str">
            <v>4Profesional</v>
          </cell>
          <cell r="Y47">
            <v>22155762.449333332</v>
          </cell>
          <cell r="Z47" t="str">
            <v>CENTRO</v>
          </cell>
          <cell r="AA47" t="str">
            <v>SUP</v>
          </cell>
          <cell r="AB47" t="str">
            <v>sale</v>
          </cell>
          <cell r="AC47">
            <v>19298049</v>
          </cell>
        </row>
        <row r="48">
          <cell r="C48" t="str">
            <v>AREVALO MARQUEZ DANUIL ORLANDO</v>
          </cell>
          <cell r="D48" t="str">
            <v>5120-09</v>
          </cell>
          <cell r="E48">
            <v>11768661.421249999</v>
          </cell>
          <cell r="F48" t="str">
            <v>Auxiliar Administrativo</v>
          </cell>
          <cell r="G48" t="str">
            <v>24ORIENTE</v>
          </cell>
          <cell r="H48" t="str">
            <v>GRUPO SERVICIOS</v>
          </cell>
          <cell r="K48" t="str">
            <v>X</v>
          </cell>
          <cell r="M48" t="str">
            <v>C</v>
          </cell>
          <cell r="O48" t="str">
            <v>TC</v>
          </cell>
          <cell r="P48">
            <v>468655</v>
          </cell>
          <cell r="Q48">
            <v>0</v>
          </cell>
          <cell r="R48" t="str">
            <v>1</v>
          </cell>
          <cell r="S48">
            <v>22740</v>
          </cell>
          <cell r="T48">
            <v>29866</v>
          </cell>
          <cell r="U48">
            <v>41.419444444444444</v>
          </cell>
          <cell r="V48">
            <v>0</v>
          </cell>
          <cell r="W48">
            <v>21.911111111111111</v>
          </cell>
          <cell r="X48" t="str">
            <v>6Asistencial</v>
          </cell>
          <cell r="Y48">
            <v>19768869.960392363</v>
          </cell>
          <cell r="Z48" t="str">
            <v>ORIENTE</v>
          </cell>
          <cell r="AA48" t="str">
            <v>SUP</v>
          </cell>
          <cell r="AB48" t="str">
            <v>sale</v>
          </cell>
          <cell r="AC48">
            <v>88135683</v>
          </cell>
        </row>
        <row r="49">
          <cell r="C49" t="str">
            <v>ARGOTI VITERI DORIS ANABELLY</v>
          </cell>
          <cell r="D49" t="str">
            <v>4065-15</v>
          </cell>
          <cell r="E49">
            <v>21241444.095416673</v>
          </cell>
          <cell r="F49" t="str">
            <v>Técnico Administrativo</v>
          </cell>
          <cell r="G49" t="str">
            <v>25SUROCCIDENTE</v>
          </cell>
          <cell r="H49" t="str">
            <v>GRUPO ADMINISTRATIVO Y FINANCIERO</v>
          </cell>
          <cell r="K49" t="str">
            <v>X</v>
          </cell>
          <cell r="M49" t="str">
            <v>C</v>
          </cell>
          <cell r="O49" t="str">
            <v>ES</v>
          </cell>
          <cell r="P49">
            <v>935634</v>
          </cell>
          <cell r="Q49">
            <v>0</v>
          </cell>
          <cell r="R49" t="str">
            <v>2</v>
          </cell>
          <cell r="S49">
            <v>21341</v>
          </cell>
          <cell r="T49">
            <v>31807</v>
          </cell>
          <cell r="U49">
            <v>45.25</v>
          </cell>
          <cell r="V49">
            <v>0</v>
          </cell>
          <cell r="W49">
            <v>16.597222222222221</v>
          </cell>
          <cell r="X49" t="str">
            <v>5Tecnico</v>
          </cell>
          <cell r="Y49">
            <v>26298009.042709496</v>
          </cell>
          <cell r="Z49" t="str">
            <v>SUROCCIDENTE</v>
          </cell>
          <cell r="AA49" t="str">
            <v>SUP</v>
          </cell>
          <cell r="AB49" t="str">
            <v>sale</v>
          </cell>
          <cell r="AC49">
            <v>30709528</v>
          </cell>
        </row>
        <row r="50">
          <cell r="C50" t="str">
            <v>ARIAS GOMEZ ALVARO</v>
          </cell>
          <cell r="D50" t="str">
            <v>5120-12</v>
          </cell>
          <cell r="E50">
            <v>13279546.932500001</v>
          </cell>
          <cell r="F50" t="str">
            <v>Auxiliar Administrativo</v>
          </cell>
          <cell r="G50" t="str">
            <v>22NOROCCIDENTE</v>
          </cell>
          <cell r="H50" t="str">
            <v>GRUPO SERVICIOS</v>
          </cell>
          <cell r="K50" t="str">
            <v>X</v>
          </cell>
          <cell r="M50" t="str">
            <v>C</v>
          </cell>
          <cell r="O50" t="str">
            <v>BACHILLER</v>
          </cell>
          <cell r="P50">
            <v>596996</v>
          </cell>
          <cell r="Q50">
            <v>0</v>
          </cell>
          <cell r="R50" t="str">
            <v>1</v>
          </cell>
          <cell r="S50">
            <v>19767</v>
          </cell>
          <cell r="T50">
            <v>31807</v>
          </cell>
          <cell r="U50">
            <v>49.56388888888889</v>
          </cell>
          <cell r="V50">
            <v>0</v>
          </cell>
          <cell r="W50">
            <v>16.597222222222221</v>
          </cell>
          <cell r="X50" t="str">
            <v>6Asistencial</v>
          </cell>
          <cell r="Y50">
            <v>18743011.070645835</v>
          </cell>
          <cell r="Z50" t="str">
            <v>NOROCCIDENTE</v>
          </cell>
          <cell r="AA50" t="str">
            <v>SUP</v>
          </cell>
          <cell r="AB50" t="str">
            <v>sale</v>
          </cell>
          <cell r="AC50">
            <v>10229343</v>
          </cell>
        </row>
        <row r="51">
          <cell r="C51" t="str">
            <v>ARIAS PIÑEROS LUZ NANCY</v>
          </cell>
          <cell r="D51" t="str">
            <v>4065-12</v>
          </cell>
          <cell r="E51">
            <v>16415181.84</v>
          </cell>
          <cell r="F51" t="str">
            <v>Técnico Administrativo</v>
          </cell>
          <cell r="G51" t="str">
            <v>21CENTRO</v>
          </cell>
          <cell r="H51" t="str">
            <v>DIVISION FINANCIERA</v>
          </cell>
          <cell r="K51" t="str">
            <v>x</v>
          </cell>
          <cell r="M51" t="str">
            <v>C</v>
          </cell>
          <cell r="O51" t="str">
            <v>TC</v>
          </cell>
          <cell r="P51">
            <v>808521</v>
          </cell>
          <cell r="Q51">
            <v>0</v>
          </cell>
          <cell r="R51" t="str">
            <v>2</v>
          </cell>
          <cell r="S51">
            <v>21930</v>
          </cell>
          <cell r="T51">
            <v>33395</v>
          </cell>
          <cell r="U51">
            <v>43.638888888888886</v>
          </cell>
          <cell r="V51">
            <v>4</v>
          </cell>
          <cell r="W51">
            <v>12.247222222222222</v>
          </cell>
          <cell r="X51" t="str">
            <v>5Tecnico</v>
          </cell>
          <cell r="Y51">
            <v>16986860.676888891</v>
          </cell>
          <cell r="Z51" t="str">
            <v>CENTRO</v>
          </cell>
          <cell r="AA51" t="str">
            <v>SUP</v>
          </cell>
          <cell r="AB51" t="str">
            <v>sale</v>
          </cell>
          <cell r="AC51">
            <v>35374868</v>
          </cell>
        </row>
        <row r="52">
          <cell r="C52" t="str">
            <v>ARROYAVE  CAYETANO ALBERTO</v>
          </cell>
          <cell r="D52" t="str">
            <v>2045-22</v>
          </cell>
          <cell r="E52">
            <v>45131481.96208334</v>
          </cell>
          <cell r="F52" t="str">
            <v>Jefe Oficina</v>
          </cell>
          <cell r="G52" t="str">
            <v>18SRI</v>
          </cell>
          <cell r="H52" t="str">
            <v>OFICINA RELACIONES INTERNACIONALES Y COMUNICACIONES</v>
          </cell>
          <cell r="K52" t="str">
            <v>x</v>
          </cell>
          <cell r="M52" t="str">
            <v>LNR</v>
          </cell>
          <cell r="O52" t="str">
            <v>ES</v>
          </cell>
          <cell r="P52">
            <v>2222927</v>
          </cell>
          <cell r="Q52">
            <v>0</v>
          </cell>
          <cell r="R52" t="str">
            <v>1</v>
          </cell>
          <cell r="S52">
            <v>22351</v>
          </cell>
          <cell r="T52">
            <v>37651</v>
          </cell>
          <cell r="U52">
            <v>42.483333333333334</v>
          </cell>
          <cell r="V52">
            <v>0</v>
          </cell>
          <cell r="W52">
            <v>0.59722222222222221</v>
          </cell>
          <cell r="X52" t="str">
            <v>3Ejecutivo</v>
          </cell>
          <cell r="Y52">
            <v>15551597.292000001</v>
          </cell>
          <cell r="AA52" t="str">
            <v>SUP</v>
          </cell>
          <cell r="AB52" t="str">
            <v>sale</v>
          </cell>
          <cell r="AC52">
            <v>15320821</v>
          </cell>
        </row>
        <row r="53">
          <cell r="C53" t="str">
            <v>ARTETA GOENAGA MARGARITA MARIA</v>
          </cell>
          <cell r="D53" t="str">
            <v>5120-09</v>
          </cell>
          <cell r="E53">
            <v>10643889.421249999</v>
          </cell>
          <cell r="F53" t="str">
            <v>Auxiliar Administrativo</v>
          </cell>
          <cell r="G53" t="str">
            <v>23NORTE</v>
          </cell>
          <cell r="H53" t="str">
            <v>DIVISION ADMINISTRATIVA Y FINANCIERA</v>
          </cell>
          <cell r="K53" t="str">
            <v>X</v>
          </cell>
          <cell r="M53" t="str">
            <v>C</v>
          </cell>
          <cell r="N53" t="str">
            <v>VE</v>
          </cell>
          <cell r="O53" t="str">
            <v>BACHILLER</v>
          </cell>
          <cell r="P53">
            <v>468655</v>
          </cell>
          <cell r="Q53">
            <v>0</v>
          </cell>
          <cell r="R53" t="str">
            <v>2</v>
          </cell>
          <cell r="S53">
            <v>23392</v>
          </cell>
          <cell r="T53">
            <v>35725</v>
          </cell>
          <cell r="U53">
            <v>39.636111111111113</v>
          </cell>
          <cell r="V53">
            <v>0.75</v>
          </cell>
          <cell r="W53">
            <v>5.8694444444444445</v>
          </cell>
          <cell r="X53" t="str">
            <v>6Asistencial</v>
          </cell>
          <cell r="Y53">
            <v>3312855.5355312494</v>
          </cell>
          <cell r="Z53" t="str">
            <v>NORTE</v>
          </cell>
          <cell r="AA53" t="str">
            <v>SUP</v>
          </cell>
          <cell r="AB53" t="str">
            <v>sale</v>
          </cell>
          <cell r="AC53">
            <v>22457504</v>
          </cell>
        </row>
        <row r="54">
          <cell r="C54" t="str">
            <v>AVILA LEAL RUBEN DARIO</v>
          </cell>
          <cell r="D54" t="str">
            <v>3020-08</v>
          </cell>
          <cell r="E54">
            <v>21196717.882083338</v>
          </cell>
          <cell r="F54" t="str">
            <v>Profesional Universitario</v>
          </cell>
          <cell r="G54" t="str">
            <v>21CENTRO</v>
          </cell>
          <cell r="H54" t="str">
            <v>DIVISION FINANCIERA</v>
          </cell>
          <cell r="M54" t="str">
            <v>C</v>
          </cell>
          <cell r="O54" t="str">
            <v>UN</v>
          </cell>
          <cell r="P54">
            <v>1044033</v>
          </cell>
          <cell r="Q54">
            <v>0</v>
          </cell>
          <cell r="R54" t="str">
            <v>1</v>
          </cell>
          <cell r="S54">
            <v>20418</v>
          </cell>
          <cell r="T54">
            <v>31831</v>
          </cell>
          <cell r="U54">
            <v>47.777777777777779</v>
          </cell>
          <cell r="V54">
            <v>7.833333333333333</v>
          </cell>
          <cell r="W54">
            <v>16.533333333333335</v>
          </cell>
          <cell r="X54" t="str">
            <v>4Profesional</v>
          </cell>
          <cell r="Y54">
            <v>29176390.15076042</v>
          </cell>
          <cell r="Z54" t="str">
            <v>CENTRO</v>
          </cell>
          <cell r="AA54" t="str">
            <v>Mant</v>
          </cell>
          <cell r="AB54" t="str">
            <v>3020-08</v>
          </cell>
          <cell r="AC54">
            <v>19343634</v>
          </cell>
        </row>
        <row r="55">
          <cell r="C55" t="str">
            <v>AVILA LECHUGA NURIS ISABEL</v>
          </cell>
          <cell r="D55" t="str">
            <v>3020-08</v>
          </cell>
          <cell r="E55">
            <v>22387594.703749999</v>
          </cell>
          <cell r="F55" t="str">
            <v>Profesional Universitario</v>
          </cell>
          <cell r="G55" t="str">
            <v>20SEG</v>
          </cell>
          <cell r="H55" t="str">
            <v>GRUPO ALMACEN Y SUMINISTROS</v>
          </cell>
          <cell r="L55">
            <v>2003</v>
          </cell>
          <cell r="M55" t="str">
            <v>C</v>
          </cell>
          <cell r="O55" t="str">
            <v>UN</v>
          </cell>
          <cell r="P55">
            <v>1044033</v>
          </cell>
          <cell r="Q55">
            <v>58656</v>
          </cell>
          <cell r="R55" t="str">
            <v>2</v>
          </cell>
          <cell r="S55">
            <v>17210</v>
          </cell>
          <cell r="T55">
            <v>26766</v>
          </cell>
          <cell r="U55">
            <v>56.56388888888889</v>
          </cell>
          <cell r="V55">
            <v>1.5</v>
          </cell>
          <cell r="W55">
            <v>30.397222222222222</v>
          </cell>
          <cell r="X55" t="str">
            <v>4Profesional</v>
          </cell>
          <cell r="Y55">
            <v>55894930.045427084</v>
          </cell>
          <cell r="AA55" t="str">
            <v>Mant</v>
          </cell>
          <cell r="AB55" t="str">
            <v>3020-08</v>
          </cell>
          <cell r="AC55">
            <v>41398206</v>
          </cell>
        </row>
        <row r="56">
          <cell r="C56" t="str">
            <v>AVILEZ ESCOBAR DAMARIS MARIA</v>
          </cell>
          <cell r="D56" t="str">
            <v>5120-10</v>
          </cell>
          <cell r="E56">
            <v>11597824.078333335</v>
          </cell>
          <cell r="F56" t="str">
            <v>Auxiliar Administrativo</v>
          </cell>
          <cell r="G56" t="str">
            <v>23NORTE</v>
          </cell>
          <cell r="H56" t="str">
            <v>GRUPO OPERATIVO</v>
          </cell>
          <cell r="K56" t="str">
            <v>X</v>
          </cell>
          <cell r="M56" t="str">
            <v>C</v>
          </cell>
          <cell r="O56" t="str">
            <v>TL</v>
          </cell>
          <cell r="P56">
            <v>515106</v>
          </cell>
          <cell r="Q56">
            <v>0</v>
          </cell>
          <cell r="R56" t="str">
            <v>2</v>
          </cell>
          <cell r="S56">
            <v>24774</v>
          </cell>
          <cell r="T56">
            <v>34428</v>
          </cell>
          <cell r="U56">
            <v>35.85</v>
          </cell>
          <cell r="V56">
            <v>0</v>
          </cell>
          <cell r="W56">
            <v>9.4194444444444443</v>
          </cell>
          <cell r="X56" t="str">
            <v>6Asistencial</v>
          </cell>
          <cell r="Y56">
            <v>9537174.9881250001</v>
          </cell>
          <cell r="Z56" t="str">
            <v>NORTE</v>
          </cell>
          <cell r="AA56" t="str">
            <v>SUP</v>
          </cell>
          <cell r="AB56" t="str">
            <v>sale</v>
          </cell>
          <cell r="AC56">
            <v>22884163</v>
          </cell>
        </row>
        <row r="57">
          <cell r="C57" t="str">
            <v>AYCARDI PACHECO ANA KARINA</v>
          </cell>
          <cell r="D57" t="str">
            <v>2035-16</v>
          </cell>
          <cell r="E57">
            <v>34713218.367083333</v>
          </cell>
          <cell r="F57" t="str">
            <v>Director o Gerente Regional</v>
          </cell>
          <cell r="G57" t="str">
            <v>24ORIENTE</v>
          </cell>
          <cell r="H57" t="str">
            <v>DIRECCION REGIONAL NORTE SANTANDER</v>
          </cell>
          <cell r="K57" t="str">
            <v>X</v>
          </cell>
          <cell r="M57" t="str">
            <v>LNR</v>
          </cell>
          <cell r="O57" t="str">
            <v>UN</v>
          </cell>
          <cell r="P57">
            <v>1709781</v>
          </cell>
          <cell r="Q57">
            <v>0</v>
          </cell>
          <cell r="R57" t="str">
            <v>2</v>
          </cell>
          <cell r="S57">
            <v>22539</v>
          </cell>
          <cell r="T57">
            <v>36383</v>
          </cell>
          <cell r="U57">
            <v>41.972222222222221</v>
          </cell>
          <cell r="V57">
            <v>0</v>
          </cell>
          <cell r="W57">
            <v>4.0666666666666664</v>
          </cell>
          <cell r="X57" t="str">
            <v>3Ejecutivo</v>
          </cell>
          <cell r="Y57">
            <v>13049048.592</v>
          </cell>
          <cell r="Z57" t="str">
            <v>ORIENTE</v>
          </cell>
          <cell r="AA57" t="str">
            <v>SUP</v>
          </cell>
          <cell r="AB57" t="str">
            <v>sale</v>
          </cell>
          <cell r="AC57">
            <v>37313621</v>
          </cell>
        </row>
        <row r="58">
          <cell r="C58" t="str">
            <v>BALLESTAS SIERRA NANCY ESPERANZA</v>
          </cell>
          <cell r="D58" t="str">
            <v>5120-09</v>
          </cell>
          <cell r="E58">
            <v>10643889.421249999</v>
          </cell>
          <cell r="F58" t="str">
            <v>Auxiliar Administrativo</v>
          </cell>
          <cell r="G58" t="str">
            <v>23NORTE</v>
          </cell>
          <cell r="H58" t="str">
            <v>GRUPO SERVICIOS</v>
          </cell>
          <cell r="K58" t="str">
            <v>X</v>
          </cell>
          <cell r="M58" t="str">
            <v>C</v>
          </cell>
          <cell r="O58" t="str">
            <v>BACHILLER</v>
          </cell>
          <cell r="P58">
            <v>468655</v>
          </cell>
          <cell r="Q58">
            <v>0</v>
          </cell>
          <cell r="R58" t="str">
            <v>2</v>
          </cell>
          <cell r="S58">
            <v>22886</v>
          </cell>
          <cell r="T58">
            <v>31594</v>
          </cell>
          <cell r="U58">
            <v>41.019444444444446</v>
          </cell>
          <cell r="V58">
            <v>0</v>
          </cell>
          <cell r="W58">
            <v>17.177777777777777</v>
          </cell>
          <cell r="X58" t="str">
            <v>6Asistencial</v>
          </cell>
          <cell r="Y58">
            <v>15611561.05305903</v>
          </cell>
          <cell r="Z58" t="str">
            <v>NORTE</v>
          </cell>
          <cell r="AA58" t="str">
            <v>SUP</v>
          </cell>
          <cell r="AB58" t="str">
            <v>sale</v>
          </cell>
          <cell r="AC58">
            <v>33105923</v>
          </cell>
        </row>
        <row r="59">
          <cell r="C59" t="str">
            <v>BARRANCO VIDAL GRACIELA CRISTINA</v>
          </cell>
          <cell r="D59" t="str">
            <v>4065-09</v>
          </cell>
          <cell r="E59">
            <v>14586952.714583334</v>
          </cell>
          <cell r="F59" t="str">
            <v>Técnico Administrativo</v>
          </cell>
          <cell r="G59" t="str">
            <v>21CENTRO</v>
          </cell>
          <cell r="H59" t="str">
            <v>GRUPO CARTERA</v>
          </cell>
          <cell r="K59" t="str">
            <v>x</v>
          </cell>
          <cell r="M59" t="str">
            <v>C</v>
          </cell>
          <cell r="O59" t="str">
            <v>BACHILLER</v>
          </cell>
          <cell r="P59">
            <v>688731</v>
          </cell>
          <cell r="Q59">
            <v>0</v>
          </cell>
          <cell r="R59" t="str">
            <v>2</v>
          </cell>
          <cell r="S59">
            <v>24245</v>
          </cell>
          <cell r="T59">
            <v>35401</v>
          </cell>
          <cell r="U59">
            <v>37.297222222222224</v>
          </cell>
          <cell r="V59">
            <v>1.3333333333333333</v>
          </cell>
          <cell r="W59">
            <v>6.7583333333333337</v>
          </cell>
          <cell r="X59" t="str">
            <v>5Tecnico</v>
          </cell>
          <cell r="Y59">
            <v>4987358.5851770835</v>
          </cell>
          <cell r="Z59" t="str">
            <v>CENTRO</v>
          </cell>
          <cell r="AA59" t="str">
            <v>SUP</v>
          </cell>
          <cell r="AB59" t="str">
            <v>sale</v>
          </cell>
          <cell r="AC59">
            <v>36559389</v>
          </cell>
        </row>
        <row r="60">
          <cell r="C60" t="str">
            <v>BARRETO MENDEZ WILLIAM</v>
          </cell>
          <cell r="D60" t="str">
            <v>3020-14</v>
          </cell>
          <cell r="E60">
            <v>27317929.430000003</v>
          </cell>
          <cell r="F60" t="str">
            <v>Profesional Universitario</v>
          </cell>
          <cell r="G60" t="str">
            <v>16SDT</v>
          </cell>
          <cell r="H60" t="str">
            <v>DIVISION PROGRAMAS INTERNACIONALES</v>
          </cell>
          <cell r="I60" t="str">
            <v>SRI</v>
          </cell>
          <cell r="M60" t="str">
            <v>C</v>
          </cell>
          <cell r="O60" t="str">
            <v>UN</v>
          </cell>
          <cell r="P60">
            <v>1345530</v>
          </cell>
          <cell r="Q60">
            <v>0</v>
          </cell>
          <cell r="R60" t="str">
            <v>1</v>
          </cell>
          <cell r="S60">
            <v>23530</v>
          </cell>
          <cell r="T60">
            <v>35578</v>
          </cell>
          <cell r="U60">
            <v>39.258333333333333</v>
          </cell>
          <cell r="V60">
            <v>0</v>
          </cell>
          <cell r="W60">
            <v>6.2694444444444448</v>
          </cell>
          <cell r="X60" t="str">
            <v>4Profesional</v>
          </cell>
          <cell r="Y60">
            <v>8735813.5917499997</v>
          </cell>
          <cell r="AA60" t="str">
            <v>Mant</v>
          </cell>
          <cell r="AB60" t="str">
            <v>3020-14</v>
          </cell>
          <cell r="AC60">
            <v>79321982</v>
          </cell>
        </row>
        <row r="61">
          <cell r="C61" t="str">
            <v>BAUTISTA GALINDO VICTOR RAUL</v>
          </cell>
          <cell r="D61" t="str">
            <v>3020-12</v>
          </cell>
          <cell r="E61">
            <v>25294052.003333326</v>
          </cell>
          <cell r="F61" t="str">
            <v>Profesional Universitario</v>
          </cell>
          <cell r="G61" t="str">
            <v>15OSI</v>
          </cell>
          <cell r="H61" t="str">
            <v>DIVISION SISTEMATIZACION E INFORMATICA</v>
          </cell>
          <cell r="M61" t="str">
            <v>C</v>
          </cell>
          <cell r="O61" t="str">
            <v>UN</v>
          </cell>
          <cell r="P61">
            <v>1245845</v>
          </cell>
          <cell r="Q61">
            <v>0</v>
          </cell>
          <cell r="R61" t="str">
            <v>1</v>
          </cell>
          <cell r="S61">
            <v>23509</v>
          </cell>
          <cell r="T61">
            <v>35125</v>
          </cell>
          <cell r="U61">
            <v>39.31388888888889</v>
          </cell>
          <cell r="V61">
            <v>0.91666666666666663</v>
          </cell>
          <cell r="W61">
            <v>7.5111111111111111</v>
          </cell>
          <cell r="X61" t="str">
            <v>4Profesional</v>
          </cell>
          <cell r="Y61">
            <v>9394847.1157037038</v>
          </cell>
          <cell r="AA61" t="str">
            <v>Mant</v>
          </cell>
          <cell r="AB61" t="str">
            <v>3020-12</v>
          </cell>
          <cell r="AC61">
            <v>79352968</v>
          </cell>
        </row>
        <row r="62">
          <cell r="C62" t="str">
            <v>BECERRA AYALA JUAN DIEGO</v>
          </cell>
          <cell r="D62" t="str">
            <v>4065-09</v>
          </cell>
          <cell r="E62">
            <v>16239907.114583334</v>
          </cell>
          <cell r="F62" t="str">
            <v>Técnico Administrativo</v>
          </cell>
          <cell r="G62" t="str">
            <v>22NOROCCIDENTE</v>
          </cell>
          <cell r="H62" t="str">
            <v>GRUPO ADMINISTRATIVO</v>
          </cell>
          <cell r="K62" t="str">
            <v>X</v>
          </cell>
          <cell r="M62" t="str">
            <v>C</v>
          </cell>
          <cell r="O62" t="str">
            <v>BACHILLER</v>
          </cell>
          <cell r="P62">
            <v>688731</v>
          </cell>
          <cell r="Q62">
            <v>0</v>
          </cell>
          <cell r="R62" t="str">
            <v>1</v>
          </cell>
          <cell r="S62">
            <v>23780</v>
          </cell>
          <cell r="T62">
            <v>32630</v>
          </cell>
          <cell r="U62">
            <v>38.577777777777776</v>
          </cell>
          <cell r="V62">
            <v>0</v>
          </cell>
          <cell r="W62">
            <v>14.341666666666667</v>
          </cell>
          <cell r="X62" t="str">
            <v>5Tecnico</v>
          </cell>
          <cell r="Y62">
            <v>17645333.006035879</v>
          </cell>
          <cell r="Z62" t="str">
            <v>NOROCCIDENTE</v>
          </cell>
          <cell r="AA62" t="str">
            <v>SUP</v>
          </cell>
          <cell r="AB62" t="str">
            <v>sale</v>
          </cell>
          <cell r="AC62">
            <v>71658086</v>
          </cell>
        </row>
        <row r="63">
          <cell r="C63" t="str">
            <v>BECERRA DE CABALLERO RUTH MARINA</v>
          </cell>
          <cell r="D63" t="str">
            <v>5120-09</v>
          </cell>
          <cell r="E63">
            <v>11768661.421249999</v>
          </cell>
          <cell r="F63" t="str">
            <v>Auxiliar Administrativo</v>
          </cell>
          <cell r="G63" t="str">
            <v>25SUROCCIDENTE</v>
          </cell>
          <cell r="H63" t="str">
            <v>GRUPO ADMINISTRATIVO Y FINANCIERO</v>
          </cell>
          <cell r="L63" t="str">
            <v>MCF</v>
          </cell>
          <cell r="M63" t="str">
            <v>C</v>
          </cell>
          <cell r="N63" t="str">
            <v>P</v>
          </cell>
          <cell r="O63" t="str">
            <v>BACHILLER</v>
          </cell>
          <cell r="P63">
            <v>468655</v>
          </cell>
          <cell r="Q63">
            <v>0</v>
          </cell>
          <cell r="R63" t="str">
            <v>2</v>
          </cell>
          <cell r="S63">
            <v>20517</v>
          </cell>
          <cell r="T63">
            <v>37090</v>
          </cell>
          <cell r="U63">
            <v>47.505555555555553</v>
          </cell>
          <cell r="V63">
            <v>1.6666666666666665</v>
          </cell>
          <cell r="W63">
            <v>2.1305555555555555</v>
          </cell>
          <cell r="X63" t="str">
            <v>6Asistencial</v>
          </cell>
          <cell r="Y63">
            <v>5663227.0200000005</v>
          </cell>
          <cell r="Z63" t="str">
            <v>SUROCCIDENTE</v>
          </cell>
          <cell r="AA63" t="str">
            <v>Mant</v>
          </cell>
          <cell r="AB63" t="str">
            <v>5120-09</v>
          </cell>
          <cell r="AC63">
            <v>38237954</v>
          </cell>
        </row>
        <row r="64">
          <cell r="C64" t="str">
            <v>BEJARANO BONILLA MARIELA DEL-CARMEN</v>
          </cell>
          <cell r="D64" t="str">
            <v>4065-09</v>
          </cell>
          <cell r="E64">
            <v>14586952.714583334</v>
          </cell>
          <cell r="F64" t="str">
            <v>Técnico Administrativo</v>
          </cell>
          <cell r="G64" t="str">
            <v>24ORIENTE</v>
          </cell>
          <cell r="H64" t="str">
            <v>GRUPO ADMINISTRATIVO Y FINANCIERO</v>
          </cell>
          <cell r="K64" t="str">
            <v>X</v>
          </cell>
          <cell r="M64" t="str">
            <v>C</v>
          </cell>
          <cell r="O64" t="str">
            <v>UN</v>
          </cell>
          <cell r="P64">
            <v>688731</v>
          </cell>
          <cell r="Q64">
            <v>0</v>
          </cell>
          <cell r="R64" t="str">
            <v>2</v>
          </cell>
          <cell r="S64">
            <v>22278</v>
          </cell>
          <cell r="T64">
            <v>31807</v>
          </cell>
          <cell r="U64">
            <v>42.68611111111111</v>
          </cell>
          <cell r="V64">
            <v>0</v>
          </cell>
          <cell r="W64">
            <v>16.597222222222221</v>
          </cell>
          <cell r="X64" t="str">
            <v>5Tecnico</v>
          </cell>
          <cell r="Y64">
            <v>20328590.256540511</v>
          </cell>
          <cell r="Z64" t="str">
            <v>ORIENTE</v>
          </cell>
          <cell r="AA64" t="str">
            <v>SUP</v>
          </cell>
          <cell r="AB64" t="str">
            <v>sale</v>
          </cell>
          <cell r="AC64">
            <v>23606351</v>
          </cell>
        </row>
        <row r="65">
          <cell r="C65" t="str">
            <v>BELLO GOMEZ CLAUDIA CRISTINA</v>
          </cell>
          <cell r="D65" t="str">
            <v>5120-10</v>
          </cell>
          <cell r="E65">
            <v>11597824.078333335</v>
          </cell>
          <cell r="F65" t="str">
            <v>Auxiliar Administrativo</v>
          </cell>
          <cell r="G65" t="str">
            <v>16SDT</v>
          </cell>
          <cell r="H65" t="str">
            <v>DIVISION CREDITO</v>
          </cell>
          <cell r="K65" t="str">
            <v>X</v>
          </cell>
          <cell r="M65" t="str">
            <v>C</v>
          </cell>
          <cell r="N65" t="str">
            <v>P</v>
          </cell>
          <cell r="O65" t="str">
            <v>TL</v>
          </cell>
          <cell r="P65">
            <v>515106</v>
          </cell>
          <cell r="Q65">
            <v>0</v>
          </cell>
          <cell r="R65" t="str">
            <v>2</v>
          </cell>
          <cell r="S65">
            <v>25651</v>
          </cell>
          <cell r="T65">
            <v>36607</v>
          </cell>
          <cell r="U65">
            <v>33.447222222222223</v>
          </cell>
          <cell r="V65">
            <v>3</v>
          </cell>
          <cell r="W65">
            <v>3.4527777777777779</v>
          </cell>
          <cell r="X65" t="str">
            <v>6Asistencial</v>
          </cell>
          <cell r="Y65">
            <v>6224540.9039999992</v>
          </cell>
          <cell r="AA65" t="str">
            <v>SUP</v>
          </cell>
          <cell r="AB65" t="str">
            <v>sale</v>
          </cell>
          <cell r="AC65">
            <v>52008944</v>
          </cell>
        </row>
        <row r="66">
          <cell r="C66" t="str">
            <v>BERNAL RIVERA JAIME ENRIQUE</v>
          </cell>
          <cell r="D66" t="str">
            <v>2040-15</v>
          </cell>
          <cell r="E66">
            <v>33594659.907499999</v>
          </cell>
          <cell r="F66" t="str">
            <v>Jefe de División</v>
          </cell>
          <cell r="G66" t="str">
            <v>21CENTRO</v>
          </cell>
          <cell r="H66" t="str">
            <v>DIVISION CREDITO</v>
          </cell>
          <cell r="K66" t="str">
            <v>X</v>
          </cell>
          <cell r="M66" t="str">
            <v>C</v>
          </cell>
          <cell r="N66" t="str">
            <v>P</v>
          </cell>
          <cell r="O66" t="str">
            <v>UN</v>
          </cell>
          <cell r="P66">
            <v>1654687</v>
          </cell>
          <cell r="Q66">
            <v>0</v>
          </cell>
          <cell r="R66" t="str">
            <v>1</v>
          </cell>
          <cell r="S66">
            <v>19335</v>
          </cell>
          <cell r="T66">
            <v>35919</v>
          </cell>
          <cell r="U66">
            <v>50.744444444444447</v>
          </cell>
          <cell r="V66">
            <v>17.083333333333332</v>
          </cell>
          <cell r="W66">
            <v>5.3361111111111112</v>
          </cell>
          <cell r="X66" t="str">
            <v>3Ejecutivo</v>
          </cell>
          <cell r="Y66">
            <v>12628571.184</v>
          </cell>
          <cell r="Z66" t="str">
            <v>CENTRO</v>
          </cell>
          <cell r="AA66" t="str">
            <v>SUP</v>
          </cell>
          <cell r="AB66" t="str">
            <v>sale</v>
          </cell>
          <cell r="AC66">
            <v>19189605</v>
          </cell>
        </row>
        <row r="67">
          <cell r="C67" t="str">
            <v>BETANCUR GARCIA MARIA DOLLY</v>
          </cell>
          <cell r="D67" t="str">
            <v>4065-11</v>
          </cell>
          <cell r="E67">
            <v>16080398.177083332</v>
          </cell>
          <cell r="F67" t="str">
            <v>Técnico Administrativo</v>
          </cell>
          <cell r="G67" t="str">
            <v>22NOROCCIDENTE</v>
          </cell>
          <cell r="H67" t="str">
            <v>GRUPO FINANCIERO</v>
          </cell>
          <cell r="K67" t="str">
            <v>X</v>
          </cell>
          <cell r="M67" t="str">
            <v>C</v>
          </cell>
          <cell r="O67" t="str">
            <v>TL</v>
          </cell>
          <cell r="P67">
            <v>761453</v>
          </cell>
          <cell r="Q67">
            <v>0</v>
          </cell>
          <cell r="R67" t="str">
            <v>2</v>
          </cell>
          <cell r="S67">
            <v>20545</v>
          </cell>
          <cell r="T67">
            <v>29281</v>
          </cell>
          <cell r="U67">
            <v>47.430555555555557</v>
          </cell>
          <cell r="V67">
            <v>0</v>
          </cell>
          <cell r="W67">
            <v>23.511111111111113</v>
          </cell>
          <cell r="X67" t="str">
            <v>5Tecnico</v>
          </cell>
          <cell r="Y67">
            <v>31394955.470890049</v>
          </cell>
          <cell r="Z67" t="str">
            <v>NOROCCIDENTE</v>
          </cell>
          <cell r="AA67" t="str">
            <v>SUP</v>
          </cell>
          <cell r="AB67" t="str">
            <v>sale</v>
          </cell>
          <cell r="AC67">
            <v>42967395</v>
          </cell>
        </row>
        <row r="68">
          <cell r="C68" t="str">
            <v>BOHORQUEZ MASMELA MARIA CLEMENCIA</v>
          </cell>
          <cell r="D68" t="str">
            <v>2040-18</v>
          </cell>
          <cell r="E68">
            <v>38152175.625416674</v>
          </cell>
          <cell r="F68" t="str">
            <v>Jefe de División</v>
          </cell>
          <cell r="G68" t="str">
            <v>20SEG</v>
          </cell>
          <cell r="H68" t="str">
            <v>DIVISION SERVICIOS ADMINISTRATIVOS</v>
          </cell>
          <cell r="K68" t="str">
            <v>x</v>
          </cell>
          <cell r="M68" t="str">
            <v>C</v>
          </cell>
          <cell r="N68" t="str">
            <v>P</v>
          </cell>
          <cell r="O68" t="str">
            <v>ES</v>
          </cell>
          <cell r="P68">
            <v>1879165</v>
          </cell>
          <cell r="Q68">
            <v>0</v>
          </cell>
          <cell r="R68" t="str">
            <v>2</v>
          </cell>
          <cell r="S68">
            <v>19477</v>
          </cell>
          <cell r="T68">
            <v>37656</v>
          </cell>
          <cell r="U68">
            <v>50.352777777777774</v>
          </cell>
          <cell r="V68">
            <v>0</v>
          </cell>
          <cell r="W68">
            <v>0.58611111111111114</v>
          </cell>
          <cell r="X68" t="str">
            <v>3Ejecutivo</v>
          </cell>
          <cell r="Y68">
            <v>13146638.34</v>
          </cell>
          <cell r="AA68" t="str">
            <v>SUP</v>
          </cell>
          <cell r="AB68" t="str">
            <v>sale</v>
          </cell>
          <cell r="AC68">
            <v>41587261</v>
          </cell>
        </row>
        <row r="69">
          <cell r="C69" t="str">
            <v>BOHORQUEZ RODRIGUEZ MARIA ERNESTINA</v>
          </cell>
          <cell r="D69" t="str">
            <v>3020-10</v>
          </cell>
          <cell r="E69">
            <v>24270956.944583334</v>
          </cell>
          <cell r="F69" t="str">
            <v>Profesional Universitario</v>
          </cell>
          <cell r="G69" t="str">
            <v>21CENTRO</v>
          </cell>
          <cell r="H69" t="str">
            <v>DIVISION CREDITO</v>
          </cell>
          <cell r="M69" t="str">
            <v>C</v>
          </cell>
          <cell r="O69" t="str">
            <v>UN</v>
          </cell>
          <cell r="P69">
            <v>1135915</v>
          </cell>
          <cell r="Q69">
            <v>59538</v>
          </cell>
          <cell r="R69" t="str">
            <v>2</v>
          </cell>
          <cell r="S69">
            <v>18777</v>
          </cell>
          <cell r="T69">
            <v>26908</v>
          </cell>
          <cell r="U69">
            <v>52.266666666666666</v>
          </cell>
          <cell r="V69">
            <v>2</v>
          </cell>
          <cell r="W69">
            <v>30.011111111111113</v>
          </cell>
          <cell r="X69" t="str">
            <v>4Profesional</v>
          </cell>
          <cell r="Y69">
            <v>59825782.087049767</v>
          </cell>
          <cell r="Z69" t="str">
            <v>CENTRO</v>
          </cell>
          <cell r="AA69" t="str">
            <v>Mant</v>
          </cell>
          <cell r="AB69" t="str">
            <v>3020-10</v>
          </cell>
          <cell r="AC69">
            <v>41518533</v>
          </cell>
        </row>
        <row r="70">
          <cell r="C70" t="str">
            <v>BOLAÑOS RAMIREZ MERY</v>
          </cell>
          <cell r="D70" t="str">
            <v>4065-11</v>
          </cell>
          <cell r="E70">
            <v>16080398.177083332</v>
          </cell>
          <cell r="F70" t="str">
            <v>Técnico Administrativo</v>
          </cell>
          <cell r="G70" t="str">
            <v>15OSI</v>
          </cell>
          <cell r="H70" t="str">
            <v>DIVISION SISTEMATIZACION E INFORMATICA</v>
          </cell>
          <cell r="M70" t="str">
            <v>C</v>
          </cell>
          <cell r="O70" t="str">
            <v>ES</v>
          </cell>
          <cell r="P70">
            <v>761453</v>
          </cell>
          <cell r="Q70">
            <v>0</v>
          </cell>
          <cell r="R70" t="str">
            <v>2</v>
          </cell>
          <cell r="S70">
            <v>24802</v>
          </cell>
          <cell r="T70">
            <v>32779</v>
          </cell>
          <cell r="U70">
            <v>35.774999999999999</v>
          </cell>
          <cell r="V70">
            <v>0</v>
          </cell>
          <cell r="W70">
            <v>13.936111111111112</v>
          </cell>
          <cell r="X70" t="str">
            <v>5Tecnico</v>
          </cell>
          <cell r="Y70">
            <v>18926948.589922454</v>
          </cell>
          <cell r="AA70" t="str">
            <v>Mant</v>
          </cell>
          <cell r="AB70" t="str">
            <v>4065-11</v>
          </cell>
          <cell r="AC70">
            <v>51882330</v>
          </cell>
        </row>
        <row r="71">
          <cell r="C71" t="str">
            <v>BOLIVAR PEREIRA MERY ANNE</v>
          </cell>
          <cell r="D71" t="str">
            <v>4065-09</v>
          </cell>
          <cell r="E71">
            <v>14586952.714583334</v>
          </cell>
          <cell r="F71" t="str">
            <v>Técnico Administrativo</v>
          </cell>
          <cell r="G71" t="str">
            <v>25SUROCCIDENTE</v>
          </cell>
          <cell r="H71" t="str">
            <v>GRUPO PROGRAMAS INTERNACIONALES</v>
          </cell>
          <cell r="L71" t="str">
            <v>MCF</v>
          </cell>
          <cell r="M71" t="str">
            <v>C</v>
          </cell>
          <cell r="O71" t="str">
            <v>BACHILLER</v>
          </cell>
          <cell r="P71">
            <v>688731</v>
          </cell>
          <cell r="Q71">
            <v>0</v>
          </cell>
          <cell r="R71" t="str">
            <v>2</v>
          </cell>
          <cell r="S71">
            <v>24165</v>
          </cell>
          <cell r="T71">
            <v>32227</v>
          </cell>
          <cell r="U71">
            <v>37.522222222222226</v>
          </cell>
          <cell r="V71">
            <v>0</v>
          </cell>
          <cell r="W71">
            <v>15.444444444444445</v>
          </cell>
          <cell r="X71" t="str">
            <v>5Tecnico</v>
          </cell>
          <cell r="Y71">
            <v>18928629.951929398</v>
          </cell>
          <cell r="Z71" t="str">
            <v>SUROCCIDENTE</v>
          </cell>
          <cell r="AA71" t="str">
            <v>Mant</v>
          </cell>
          <cell r="AB71" t="str">
            <v>4065-09</v>
          </cell>
          <cell r="AC71">
            <v>66701659</v>
          </cell>
        </row>
        <row r="72">
          <cell r="C72" t="str">
            <v>zzVACANTE PENSION48</v>
          </cell>
          <cell r="D72" t="str">
            <v>5120-10</v>
          </cell>
          <cell r="E72">
            <v>11597824.078333335</v>
          </cell>
          <cell r="F72" t="str">
            <v>Auxiliar Administrativo</v>
          </cell>
          <cell r="G72" t="str">
            <v>21CENTRO</v>
          </cell>
          <cell r="H72" t="str">
            <v>GRUPO INFORMACION COMERCIAL</v>
          </cell>
          <cell r="K72" t="str">
            <v>X</v>
          </cell>
          <cell r="M72" t="str">
            <v>C</v>
          </cell>
          <cell r="N72" t="str">
            <v>V</v>
          </cell>
          <cell r="P72">
            <v>515106</v>
          </cell>
          <cell r="Q72">
            <v>0</v>
          </cell>
          <cell r="R72" t="str">
            <v>2</v>
          </cell>
          <cell r="X72" t="str">
            <v>6Asistencial</v>
          </cell>
          <cell r="Y72">
            <v>0</v>
          </cell>
          <cell r="Z72" t="str">
            <v>CENTRO</v>
          </cell>
          <cell r="AA72" t="str">
            <v>SUP</v>
          </cell>
          <cell r="AB72" t="str">
            <v>sale</v>
          </cell>
          <cell r="AC72">
            <v>41393959</v>
          </cell>
        </row>
        <row r="73">
          <cell r="C73" t="str">
            <v>BOTERO GUINGUE LIBIA</v>
          </cell>
          <cell r="D73" t="str">
            <v>4065-12</v>
          </cell>
          <cell r="E73">
            <v>18045145.748750001</v>
          </cell>
          <cell r="F73" t="str">
            <v>Técnico Administrativo</v>
          </cell>
          <cell r="G73" t="str">
            <v>21CENTRO</v>
          </cell>
          <cell r="H73" t="str">
            <v>DIVISION SERVICIOS AL EXTERIOR</v>
          </cell>
          <cell r="I73" t="str">
            <v>SRI</v>
          </cell>
          <cell r="K73" t="str">
            <v>X</v>
          </cell>
          <cell r="M73" t="str">
            <v>C</v>
          </cell>
          <cell r="O73" t="str">
            <v>BACHILLER</v>
          </cell>
          <cell r="P73">
            <v>808521</v>
          </cell>
          <cell r="Q73">
            <v>80283</v>
          </cell>
          <cell r="R73" t="str">
            <v>2</v>
          </cell>
          <cell r="S73">
            <v>19034</v>
          </cell>
          <cell r="T73">
            <v>26724</v>
          </cell>
          <cell r="U73">
            <v>51.569444444444443</v>
          </cell>
          <cell r="V73">
            <v>0</v>
          </cell>
          <cell r="W73">
            <v>30.511111111111113</v>
          </cell>
          <cell r="X73" t="str">
            <v>5Tecnico</v>
          </cell>
          <cell r="Y73">
            <v>45196539.499177083</v>
          </cell>
          <cell r="Z73" t="str">
            <v>CENTRO</v>
          </cell>
          <cell r="AA73" t="str">
            <v>SUP</v>
          </cell>
          <cell r="AB73" t="str">
            <v>sale</v>
          </cell>
          <cell r="AC73">
            <v>41536552</v>
          </cell>
        </row>
        <row r="74">
          <cell r="C74" t="str">
            <v>BOTERO HURTADO LUZ MARINA</v>
          </cell>
          <cell r="D74" t="str">
            <v>4065-11</v>
          </cell>
          <cell r="E74">
            <v>16080398.177083332</v>
          </cell>
          <cell r="F74" t="str">
            <v>Técnico Administrativo</v>
          </cell>
          <cell r="G74" t="str">
            <v>22NOROCCIDENTE</v>
          </cell>
          <cell r="H74" t="str">
            <v>DIVISION PROGRAMAS EN ADMINISTRACION</v>
          </cell>
          <cell r="K74" t="str">
            <v>X</v>
          </cell>
          <cell r="M74" t="str">
            <v>C</v>
          </cell>
          <cell r="O74" t="str">
            <v>BACHILLER</v>
          </cell>
          <cell r="P74">
            <v>761453</v>
          </cell>
          <cell r="Q74">
            <v>0</v>
          </cell>
          <cell r="R74" t="str">
            <v>2</v>
          </cell>
          <cell r="S74">
            <v>21222</v>
          </cell>
          <cell r="T74">
            <v>31807</v>
          </cell>
          <cell r="U74">
            <v>45.580555555555556</v>
          </cell>
          <cell r="V74">
            <v>0</v>
          </cell>
          <cell r="W74">
            <v>16.597222222222221</v>
          </cell>
          <cell r="X74" t="str">
            <v>5Tecnico</v>
          </cell>
          <cell r="Y74">
            <v>22397424.732047454</v>
          </cell>
          <cell r="Z74" t="str">
            <v>NOROCCIDENTE</v>
          </cell>
          <cell r="AA74" t="str">
            <v>SUP</v>
          </cell>
          <cell r="AB74" t="str">
            <v>sale</v>
          </cell>
          <cell r="AC74">
            <v>42870287</v>
          </cell>
        </row>
        <row r="75">
          <cell r="C75" t="str">
            <v>BOTERO JARAMILLO ARIEL ALBERTO</v>
          </cell>
          <cell r="D75" t="str">
            <v>3020-12</v>
          </cell>
          <cell r="E75">
            <v>25294052.003333326</v>
          </cell>
          <cell r="F75" t="str">
            <v>Profesional Universitario</v>
          </cell>
          <cell r="G75" t="str">
            <v>22NOROCCIDENTE</v>
          </cell>
          <cell r="H75" t="str">
            <v>GRUPO FINANCIERO</v>
          </cell>
          <cell r="M75" t="str">
            <v>C</v>
          </cell>
          <cell r="O75" t="str">
            <v>UN</v>
          </cell>
          <cell r="P75">
            <v>1245845</v>
          </cell>
          <cell r="Q75">
            <v>0</v>
          </cell>
          <cell r="R75" t="str">
            <v>1</v>
          </cell>
          <cell r="S75">
            <v>19336</v>
          </cell>
          <cell r="T75">
            <v>28080</v>
          </cell>
          <cell r="U75">
            <v>50.741666666666667</v>
          </cell>
          <cell r="V75">
            <v>0</v>
          </cell>
          <cell r="W75">
            <v>26.802777777777777</v>
          </cell>
          <cell r="X75" t="str">
            <v>4Profesional</v>
          </cell>
          <cell r="Y75">
            <v>55916924.276888892</v>
          </cell>
          <cell r="Z75" t="str">
            <v>NOROCCIDENTE</v>
          </cell>
          <cell r="AA75" t="str">
            <v>Mant</v>
          </cell>
          <cell r="AB75" t="str">
            <v>3020-12</v>
          </cell>
          <cell r="AC75">
            <v>70043948</v>
          </cell>
        </row>
        <row r="76">
          <cell r="C76" t="str">
            <v>BUITRAGO QUIROGA AURA CECILIA</v>
          </cell>
          <cell r="D76" t="str">
            <v>4065-12</v>
          </cell>
          <cell r="E76">
            <v>16415181.84</v>
          </cell>
          <cell r="F76" t="str">
            <v>Técnico Administrativo</v>
          </cell>
          <cell r="G76" t="str">
            <v>21CENTRO</v>
          </cell>
          <cell r="H76" t="str">
            <v>DIVISION CREDITO</v>
          </cell>
          <cell r="K76" t="str">
            <v>X</v>
          </cell>
          <cell r="M76" t="str">
            <v>C</v>
          </cell>
          <cell r="O76" t="str">
            <v>TL</v>
          </cell>
          <cell r="P76">
            <v>808521</v>
          </cell>
          <cell r="Q76">
            <v>0</v>
          </cell>
          <cell r="R76" t="str">
            <v>2</v>
          </cell>
          <cell r="S76">
            <v>19647</v>
          </cell>
          <cell r="T76">
            <v>28384</v>
          </cell>
          <cell r="U76">
            <v>49.888888888888886</v>
          </cell>
          <cell r="V76">
            <v>0</v>
          </cell>
          <cell r="W76">
            <v>25.969444444444445</v>
          </cell>
          <cell r="X76" t="str">
            <v>5Tecnico</v>
          </cell>
          <cell r="Y76">
            <v>35114873.222666666</v>
          </cell>
          <cell r="Z76" t="str">
            <v>CENTRO</v>
          </cell>
          <cell r="AA76" t="str">
            <v>SUP</v>
          </cell>
          <cell r="AB76" t="str">
            <v>sale</v>
          </cell>
          <cell r="AC76">
            <v>41628365</v>
          </cell>
        </row>
        <row r="77">
          <cell r="C77" t="str">
            <v>BUSTAMANTE SAGRA CLARA EUGENIA DEL SOCORR</v>
          </cell>
          <cell r="D77" t="str">
            <v>2040-18</v>
          </cell>
          <cell r="E77">
            <v>38152175.625416674</v>
          </cell>
          <cell r="F77" t="str">
            <v>Jefe de División</v>
          </cell>
          <cell r="G77" t="str">
            <v>16SDT</v>
          </cell>
          <cell r="H77" t="str">
            <v>DIVISION CREDITO</v>
          </cell>
          <cell r="L77">
            <v>2005</v>
          </cell>
          <cell r="M77" t="str">
            <v>C</v>
          </cell>
          <cell r="N77" t="str">
            <v>P</v>
          </cell>
          <cell r="O77" t="str">
            <v>UN</v>
          </cell>
          <cell r="P77">
            <v>1879165</v>
          </cell>
          <cell r="Q77">
            <v>0</v>
          </cell>
          <cell r="R77" t="str">
            <v>2</v>
          </cell>
          <cell r="S77">
            <v>17255</v>
          </cell>
          <cell r="T77">
            <v>35585</v>
          </cell>
          <cell r="U77">
            <v>56.43333333333333</v>
          </cell>
          <cell r="V77">
            <v>12.057534246575344</v>
          </cell>
          <cell r="W77">
            <v>6.2527777777777782</v>
          </cell>
          <cell r="X77" t="str">
            <v>3Ejecutivo</v>
          </cell>
          <cell r="Y77">
            <v>13146638.34</v>
          </cell>
          <cell r="AA77" t="str">
            <v>crear</v>
          </cell>
          <cell r="AB77" t="str">
            <v>3010-19</v>
          </cell>
          <cell r="AC77">
            <v>41383961</v>
          </cell>
        </row>
        <row r="78">
          <cell r="C78" t="str">
            <v>BUSTOS COLORADO BERTHA MIREYA</v>
          </cell>
          <cell r="D78" t="str">
            <v>4065-12</v>
          </cell>
          <cell r="E78">
            <v>16415181.84</v>
          </cell>
          <cell r="F78" t="str">
            <v>Técnico Administrativo</v>
          </cell>
          <cell r="G78" t="str">
            <v>20SEG</v>
          </cell>
          <cell r="H78" t="str">
            <v>DIVISION RECURSOS HUMANOS</v>
          </cell>
          <cell r="M78" t="str">
            <v>C</v>
          </cell>
          <cell r="N78" t="str">
            <v>VE</v>
          </cell>
          <cell r="O78" t="str">
            <v>ES</v>
          </cell>
          <cell r="P78">
            <v>808521</v>
          </cell>
          <cell r="Q78">
            <v>0</v>
          </cell>
          <cell r="R78" t="str">
            <v>2</v>
          </cell>
          <cell r="S78">
            <v>20442</v>
          </cell>
          <cell r="T78">
            <v>31729</v>
          </cell>
          <cell r="U78">
            <v>47.711111111111109</v>
          </cell>
          <cell r="V78">
            <v>2.5833333333333335</v>
          </cell>
          <cell r="W78">
            <v>16.81111111111111</v>
          </cell>
          <cell r="X78" t="str">
            <v>5Tecnico</v>
          </cell>
          <cell r="Y78">
            <v>22986059.073333334</v>
          </cell>
          <cell r="AA78" t="str">
            <v>Mant</v>
          </cell>
          <cell r="AB78" t="str">
            <v>4065-12</v>
          </cell>
          <cell r="AC78">
            <v>41658810</v>
          </cell>
        </row>
        <row r="79">
          <cell r="C79" t="str">
            <v>CABALLERO CARRASCAL JACQUELINE</v>
          </cell>
          <cell r="D79" t="str">
            <v>2040-11</v>
          </cell>
          <cell r="E79">
            <v>29737405.522916667</v>
          </cell>
          <cell r="F79" t="str">
            <v>Jefe de División</v>
          </cell>
          <cell r="G79" t="str">
            <v>24ORIENTE</v>
          </cell>
          <cell r="H79" t="str">
            <v>DIVISION CREDITO Y PROGRAMAS INTERNACIONALES</v>
          </cell>
          <cell r="K79" t="str">
            <v>x</v>
          </cell>
          <cell r="M79" t="str">
            <v>C</v>
          </cell>
          <cell r="N79" t="str">
            <v>P</v>
          </cell>
          <cell r="O79" t="str">
            <v>ES</v>
          </cell>
          <cell r="P79">
            <v>1464700</v>
          </cell>
          <cell r="Q79">
            <v>0</v>
          </cell>
          <cell r="R79" t="str">
            <v>2</v>
          </cell>
          <cell r="S79">
            <v>23214</v>
          </cell>
          <cell r="T79">
            <v>33086</v>
          </cell>
          <cell r="U79">
            <v>40.119444444444447</v>
          </cell>
          <cell r="V79">
            <v>0</v>
          </cell>
          <cell r="W79">
            <v>13.094444444444445</v>
          </cell>
          <cell r="X79" t="str">
            <v>3Ejecutivo</v>
          </cell>
          <cell r="Y79">
            <v>11178590.4</v>
          </cell>
          <cell r="Z79" t="str">
            <v>ORIENTE</v>
          </cell>
          <cell r="AA79" t="str">
            <v>SUP</v>
          </cell>
          <cell r="AB79" t="str">
            <v>sale</v>
          </cell>
          <cell r="AC79">
            <v>63324691</v>
          </cell>
        </row>
        <row r="80">
          <cell r="C80" t="str">
            <v>CABEZA MONSALVE ANA VICTORIA</v>
          </cell>
          <cell r="D80" t="str">
            <v>4065-11</v>
          </cell>
          <cell r="E80">
            <v>16080398.177083332</v>
          </cell>
          <cell r="F80" t="str">
            <v>Técnico Administrativo</v>
          </cell>
          <cell r="G80" t="str">
            <v>24ORIENTE</v>
          </cell>
          <cell r="H80" t="str">
            <v>DIVISION ADMINISTRATIVA Y FINANCIERA</v>
          </cell>
          <cell r="K80" t="str">
            <v>X</v>
          </cell>
          <cell r="M80" t="str">
            <v>C</v>
          </cell>
          <cell r="O80" t="str">
            <v>UN</v>
          </cell>
          <cell r="P80">
            <v>761453</v>
          </cell>
          <cell r="Q80">
            <v>0</v>
          </cell>
          <cell r="R80" t="str">
            <v>2</v>
          </cell>
          <cell r="S80">
            <v>24535</v>
          </cell>
          <cell r="T80">
            <v>32638</v>
          </cell>
          <cell r="U80">
            <v>36.50277777777778</v>
          </cell>
          <cell r="V80">
            <v>4.083333333333333</v>
          </cell>
          <cell r="W80">
            <v>14.319444444444445</v>
          </cell>
          <cell r="X80" t="str">
            <v>5Tecnico</v>
          </cell>
          <cell r="Y80">
            <v>19441093.203570601</v>
          </cell>
          <cell r="Z80" t="str">
            <v>ORIENTE</v>
          </cell>
          <cell r="AA80" t="str">
            <v>SUP</v>
          </cell>
          <cell r="AB80" t="str">
            <v>sale</v>
          </cell>
          <cell r="AC80">
            <v>63330738</v>
          </cell>
        </row>
        <row r="81">
          <cell r="C81" t="str">
            <v>CABEZAS CASTILLO GASTON JAVIER</v>
          </cell>
          <cell r="D81" t="str">
            <v>2035-16</v>
          </cell>
          <cell r="E81">
            <v>34713218.367083333</v>
          </cell>
          <cell r="F81" t="str">
            <v>Director o Gerente Regional</v>
          </cell>
          <cell r="G81" t="str">
            <v>25SUROCCIDENTE</v>
          </cell>
          <cell r="H81" t="str">
            <v>DIRECCION REGIONAL NARIÑO</v>
          </cell>
          <cell r="K81" t="str">
            <v>X</v>
          </cell>
          <cell r="M81" t="str">
            <v>LNR</v>
          </cell>
          <cell r="O81" t="str">
            <v>ES</v>
          </cell>
          <cell r="P81">
            <v>1709781</v>
          </cell>
          <cell r="Q81">
            <v>0</v>
          </cell>
          <cell r="R81" t="str">
            <v>1</v>
          </cell>
          <cell r="S81">
            <v>23293</v>
          </cell>
          <cell r="T81">
            <v>37273</v>
          </cell>
          <cell r="U81">
            <v>39.905555555555559</v>
          </cell>
          <cell r="V81">
            <v>2.0833333333333335</v>
          </cell>
          <cell r="W81">
            <v>1.6333333333333333</v>
          </cell>
          <cell r="X81" t="str">
            <v>3Ejecutivo</v>
          </cell>
          <cell r="Y81">
            <v>13049048.592</v>
          </cell>
          <cell r="Z81" t="str">
            <v>SUROCCIDENTE</v>
          </cell>
          <cell r="AA81" t="str">
            <v>SUP</v>
          </cell>
          <cell r="AB81" t="str">
            <v>sale</v>
          </cell>
          <cell r="AC81">
            <v>13013163</v>
          </cell>
        </row>
        <row r="82">
          <cell r="C82" t="str">
            <v>CABEZAS TORRES JENNY DOMINGA</v>
          </cell>
          <cell r="D82" t="str">
            <v>4065-11</v>
          </cell>
          <cell r="E82">
            <v>16080398.177083332</v>
          </cell>
          <cell r="F82" t="str">
            <v>Técnico Administrativo</v>
          </cell>
          <cell r="G82" t="str">
            <v>19SDF</v>
          </cell>
          <cell r="H82" t="str">
            <v>GRUPO CONTABILIDAD</v>
          </cell>
          <cell r="L82" t="str">
            <v>MCF</v>
          </cell>
          <cell r="M82" t="str">
            <v>C</v>
          </cell>
          <cell r="O82" t="str">
            <v>TC</v>
          </cell>
          <cell r="P82">
            <v>761453</v>
          </cell>
          <cell r="Q82">
            <v>0</v>
          </cell>
          <cell r="R82" t="str">
            <v>2</v>
          </cell>
          <cell r="S82">
            <v>23593</v>
          </cell>
          <cell r="T82">
            <v>33203</v>
          </cell>
          <cell r="U82">
            <v>39.086111111111109</v>
          </cell>
          <cell r="V82">
            <v>0.25</v>
          </cell>
          <cell r="W82">
            <v>12.775</v>
          </cell>
          <cell r="X82" t="str">
            <v>5Tecnico</v>
          </cell>
          <cell r="Y82">
            <v>17384514.748978011</v>
          </cell>
          <cell r="AA82" t="str">
            <v>Mant</v>
          </cell>
          <cell r="AB82" t="str">
            <v>4065-11</v>
          </cell>
          <cell r="AC82">
            <v>51747222</v>
          </cell>
        </row>
        <row r="83">
          <cell r="C83" t="str">
            <v>CABRALES GUZMAN JEANNETTE ELISA</v>
          </cell>
          <cell r="D83" t="str">
            <v>5040-20</v>
          </cell>
          <cell r="E83">
            <v>16138824.14833333</v>
          </cell>
          <cell r="F83" t="str">
            <v>Secretario Ejecutivo</v>
          </cell>
          <cell r="G83" t="str">
            <v>19SDF</v>
          </cell>
          <cell r="H83" t="str">
            <v>GRUPO GESTION FINANCIERA Y CARTERA</v>
          </cell>
          <cell r="M83" t="str">
            <v>C</v>
          </cell>
          <cell r="O83" t="str">
            <v>ES</v>
          </cell>
          <cell r="P83">
            <v>764298</v>
          </cell>
          <cell r="Q83">
            <v>0</v>
          </cell>
          <cell r="R83" t="str">
            <v>2</v>
          </cell>
          <cell r="S83">
            <v>23664</v>
          </cell>
          <cell r="T83">
            <v>32766</v>
          </cell>
          <cell r="U83">
            <v>38.891666666666666</v>
          </cell>
          <cell r="V83">
            <v>0</v>
          </cell>
          <cell r="W83">
            <v>13.972222222222221</v>
          </cell>
          <cell r="X83" t="str">
            <v>6Asistencial</v>
          </cell>
          <cell r="Y83">
            <v>18995343.648273148</v>
          </cell>
          <cell r="AA83" t="str">
            <v>Mant</v>
          </cell>
          <cell r="AB83" t="str">
            <v>5040-20</v>
          </cell>
          <cell r="AC83">
            <v>51772906</v>
          </cell>
        </row>
        <row r="84">
          <cell r="C84" t="str">
            <v>CACERES CIFUENTES GLORIA MARIA</v>
          </cell>
          <cell r="D84" t="str">
            <v>4065-11</v>
          </cell>
          <cell r="E84">
            <v>16080398.177083332</v>
          </cell>
          <cell r="F84" t="str">
            <v>Técnico Administrativo</v>
          </cell>
          <cell r="G84" t="str">
            <v>19SDF</v>
          </cell>
          <cell r="H84" t="str">
            <v>GRUPO AHORRO EDUCATIVO</v>
          </cell>
          <cell r="M84" t="str">
            <v>C</v>
          </cell>
          <cell r="O84" t="str">
            <v>BACHILLER</v>
          </cell>
          <cell r="P84">
            <v>761453</v>
          </cell>
          <cell r="Q84">
            <v>0</v>
          </cell>
          <cell r="R84" t="str">
            <v>2</v>
          </cell>
          <cell r="S84">
            <v>19503</v>
          </cell>
          <cell r="T84">
            <v>28277</v>
          </cell>
          <cell r="U84">
            <v>50.280555555555559</v>
          </cell>
          <cell r="V84">
            <v>0</v>
          </cell>
          <cell r="W84">
            <v>26.261111111111113</v>
          </cell>
          <cell r="X84" t="str">
            <v>5Tecnico</v>
          </cell>
          <cell r="Y84">
            <v>34993967.766427077</v>
          </cell>
          <cell r="AA84" t="str">
            <v>Mant</v>
          </cell>
          <cell r="AB84" t="str">
            <v>4065-11</v>
          </cell>
          <cell r="AC84">
            <v>41635864</v>
          </cell>
        </row>
        <row r="85">
          <cell r="C85" t="str">
            <v>CACHAFEIRO URUETA ELISA</v>
          </cell>
          <cell r="D85" t="str">
            <v>4065-11</v>
          </cell>
          <cell r="E85">
            <v>16080398.177083332</v>
          </cell>
          <cell r="F85" t="str">
            <v>Técnico Administrativo</v>
          </cell>
          <cell r="G85" t="str">
            <v>23NORTE</v>
          </cell>
          <cell r="H85" t="str">
            <v>DIVISION CREDITO Y PROGRAMAS INTERNACIONALES</v>
          </cell>
          <cell r="K85" t="str">
            <v>X</v>
          </cell>
          <cell r="M85" t="str">
            <v>C</v>
          </cell>
          <cell r="O85" t="str">
            <v>BACHILLER</v>
          </cell>
          <cell r="P85">
            <v>761453</v>
          </cell>
          <cell r="Q85">
            <v>0</v>
          </cell>
          <cell r="R85" t="str">
            <v>2</v>
          </cell>
          <cell r="S85">
            <v>20439</v>
          </cell>
          <cell r="T85">
            <v>28537</v>
          </cell>
          <cell r="U85">
            <v>47.719444444444441</v>
          </cell>
          <cell r="V85">
            <v>0</v>
          </cell>
          <cell r="W85">
            <v>25.552777777777777</v>
          </cell>
          <cell r="X85" t="str">
            <v>5Tecnico</v>
          </cell>
          <cell r="Y85">
            <v>34094214.692542821</v>
          </cell>
          <cell r="Z85" t="str">
            <v>NORTE</v>
          </cell>
          <cell r="AA85" t="str">
            <v>SUP</v>
          </cell>
          <cell r="AB85" t="str">
            <v>sale</v>
          </cell>
          <cell r="AC85">
            <v>32623847</v>
          </cell>
        </row>
        <row r="86">
          <cell r="C86" t="str">
            <v>CADAVID MEJIA LUIS GUILLERMO</v>
          </cell>
          <cell r="D86" t="str">
            <v>2040-11</v>
          </cell>
          <cell r="E86">
            <v>32196065.86375</v>
          </cell>
          <cell r="F86" t="str">
            <v>Jefe de División</v>
          </cell>
          <cell r="G86" t="str">
            <v>22NOROCCIDENTE</v>
          </cell>
          <cell r="H86" t="str">
            <v>DIVISION CREDITO Y PROGRAMAS INTERNACIONALES</v>
          </cell>
          <cell r="L86">
            <v>2003</v>
          </cell>
          <cell r="M86" t="str">
            <v>C</v>
          </cell>
          <cell r="N86" t="str">
            <v>P</v>
          </cell>
          <cell r="O86" t="str">
            <v>UN</v>
          </cell>
          <cell r="P86">
            <v>1464700</v>
          </cell>
          <cell r="Q86">
            <v>121100</v>
          </cell>
          <cell r="R86" t="str">
            <v>1</v>
          </cell>
          <cell r="S86">
            <v>17824</v>
          </cell>
          <cell r="T86">
            <v>27135</v>
          </cell>
          <cell r="U86">
            <v>54.880555555555553</v>
          </cell>
          <cell r="V86">
            <v>0</v>
          </cell>
          <cell r="W86">
            <v>29.386111111111113</v>
          </cell>
          <cell r="X86" t="str">
            <v>3Ejecutivo</v>
          </cell>
          <cell r="Y86">
            <v>11178590.4</v>
          </cell>
          <cell r="Z86" t="str">
            <v>NOROCCIDENTE</v>
          </cell>
          <cell r="AA86" t="str">
            <v>crear</v>
          </cell>
          <cell r="AB86" t="str">
            <v>3010-16</v>
          </cell>
          <cell r="AC86">
            <v>8298170</v>
          </cell>
        </row>
        <row r="87">
          <cell r="C87" t="str">
            <v>CADAVID PALACIO LUZ AMPARO</v>
          </cell>
          <cell r="D87" t="str">
            <v>4065-09</v>
          </cell>
          <cell r="E87">
            <v>14586952.714583334</v>
          </cell>
          <cell r="F87" t="str">
            <v>Técnico Administrativo</v>
          </cell>
          <cell r="G87" t="str">
            <v>22NOROCCIDENTE</v>
          </cell>
          <cell r="H87" t="str">
            <v>DIVISION PROGRAMAS EN ADMINISTRACION</v>
          </cell>
          <cell r="K87" t="str">
            <v>X</v>
          </cell>
          <cell r="M87" t="str">
            <v>C</v>
          </cell>
          <cell r="O87" t="str">
            <v>BACHILLER</v>
          </cell>
          <cell r="P87">
            <v>688731</v>
          </cell>
          <cell r="Q87">
            <v>0</v>
          </cell>
          <cell r="R87" t="str">
            <v>2</v>
          </cell>
          <cell r="S87">
            <v>19383</v>
          </cell>
          <cell r="T87">
            <v>32009</v>
          </cell>
          <cell r="U87">
            <v>50.613888888888887</v>
          </cell>
          <cell r="V87">
            <v>0</v>
          </cell>
          <cell r="W87">
            <v>16.041666666666668</v>
          </cell>
          <cell r="X87" t="str">
            <v>5Tecnico</v>
          </cell>
          <cell r="Y87">
            <v>19628610.104234956</v>
          </cell>
          <cell r="Z87" t="str">
            <v>NOROCCIDENTE</v>
          </cell>
          <cell r="AA87" t="str">
            <v>SUP</v>
          </cell>
          <cell r="AB87" t="str">
            <v>sale</v>
          </cell>
          <cell r="AC87">
            <v>21651231</v>
          </cell>
        </row>
        <row r="88">
          <cell r="C88" t="str">
            <v>CAICEDO GALLEGO CARLOS ARTURO</v>
          </cell>
          <cell r="D88" t="str">
            <v>3020-12</v>
          </cell>
          <cell r="E88">
            <v>25294052.003333326</v>
          </cell>
          <cell r="F88" t="str">
            <v>Profesional Universitario</v>
          </cell>
          <cell r="G88" t="str">
            <v>15OSI</v>
          </cell>
          <cell r="H88" t="str">
            <v>DIVISION SISTEMATIZACION E INFORMATICA</v>
          </cell>
          <cell r="M88" t="str">
            <v>C</v>
          </cell>
          <cell r="N88" t="str">
            <v>P</v>
          </cell>
          <cell r="O88" t="str">
            <v>UN</v>
          </cell>
          <cell r="P88">
            <v>1245845</v>
          </cell>
          <cell r="Q88">
            <v>0</v>
          </cell>
          <cell r="R88" t="str">
            <v>1</v>
          </cell>
          <cell r="S88">
            <v>27365</v>
          </cell>
          <cell r="T88">
            <v>37428</v>
          </cell>
          <cell r="U88">
            <v>28.758333333333333</v>
          </cell>
          <cell r="V88">
            <v>1.5833333333333335</v>
          </cell>
          <cell r="W88">
            <v>1.2055555555555555</v>
          </cell>
          <cell r="X88" t="str">
            <v>4Profesional</v>
          </cell>
          <cell r="Y88">
            <v>9508289.040000001</v>
          </cell>
          <cell r="AA88" t="str">
            <v>Mant</v>
          </cell>
          <cell r="AB88" t="str">
            <v>3020-12</v>
          </cell>
          <cell r="AC88">
            <v>89001804</v>
          </cell>
        </row>
        <row r="89">
          <cell r="C89" t="str">
            <v>CALA VECINO VICENTE</v>
          </cell>
          <cell r="D89" t="str">
            <v>2040-11</v>
          </cell>
          <cell r="E89">
            <v>29737405.522916667</v>
          </cell>
          <cell r="F89" t="str">
            <v>Jefe de División</v>
          </cell>
          <cell r="G89" t="str">
            <v>24ORIENTE</v>
          </cell>
          <cell r="H89" t="str">
            <v>DIVISION ADMINISTRATIVA Y FINANCIERA</v>
          </cell>
          <cell r="K89" t="str">
            <v>x</v>
          </cell>
          <cell r="M89" t="str">
            <v>C</v>
          </cell>
          <cell r="N89" t="str">
            <v>P</v>
          </cell>
          <cell r="O89" t="str">
            <v>ES</v>
          </cell>
          <cell r="P89">
            <v>1464700</v>
          </cell>
          <cell r="Q89">
            <v>0</v>
          </cell>
          <cell r="R89" t="str">
            <v>1</v>
          </cell>
          <cell r="S89">
            <v>19240</v>
          </cell>
          <cell r="T89">
            <v>31852</v>
          </cell>
          <cell r="U89">
            <v>51.005555555555553</v>
          </cell>
          <cell r="V89">
            <v>0</v>
          </cell>
          <cell r="W89">
            <v>16.469444444444445</v>
          </cell>
          <cell r="X89" t="str">
            <v>3Ejecutivo</v>
          </cell>
          <cell r="Y89">
            <v>11178590.4</v>
          </cell>
          <cell r="Z89" t="str">
            <v>ORIENTE</v>
          </cell>
          <cell r="AA89" t="str">
            <v>SUP</v>
          </cell>
          <cell r="AB89" t="str">
            <v>sale</v>
          </cell>
          <cell r="AC89">
            <v>19183820</v>
          </cell>
        </row>
        <row r="90">
          <cell r="C90" t="str">
            <v>CALLEJAS RAMIREZ WILLIAM</v>
          </cell>
          <cell r="D90" t="str">
            <v>4065-09</v>
          </cell>
          <cell r="E90">
            <v>14586952.714583334</v>
          </cell>
          <cell r="F90" t="str">
            <v>Técnico Administrativo</v>
          </cell>
          <cell r="G90" t="str">
            <v>19SDF</v>
          </cell>
          <cell r="H90" t="str">
            <v>GRUPO CONTABILIDAD</v>
          </cell>
          <cell r="K90" t="str">
            <v>X</v>
          </cell>
          <cell r="M90" t="str">
            <v>C</v>
          </cell>
          <cell r="N90" t="str">
            <v>P</v>
          </cell>
          <cell r="O90" t="str">
            <v>BACHILLER</v>
          </cell>
          <cell r="P90">
            <v>688731</v>
          </cell>
          <cell r="Q90">
            <v>0</v>
          </cell>
          <cell r="R90" t="str">
            <v>1</v>
          </cell>
          <cell r="S90">
            <v>25074</v>
          </cell>
          <cell r="T90">
            <v>37196</v>
          </cell>
          <cell r="U90">
            <v>35.030555555555559</v>
          </cell>
          <cell r="V90">
            <v>0</v>
          </cell>
          <cell r="W90">
            <v>1.8444444444444446</v>
          </cell>
          <cell r="X90" t="str">
            <v>5Tecnico</v>
          </cell>
          <cell r="Y90">
            <v>6570493.7400000002</v>
          </cell>
          <cell r="AA90" t="str">
            <v>SUP</v>
          </cell>
          <cell r="AB90" t="str">
            <v>sale</v>
          </cell>
          <cell r="AC90">
            <v>79182320</v>
          </cell>
        </row>
        <row r="91">
          <cell r="C91" t="str">
            <v>CAMAYO GUETIO NATIVIDAD</v>
          </cell>
          <cell r="D91" t="str">
            <v>4065-09</v>
          </cell>
          <cell r="E91">
            <v>14586952.714583334</v>
          </cell>
          <cell r="F91" t="str">
            <v>Técnico Administrativo</v>
          </cell>
          <cell r="G91" t="str">
            <v>24ORIENTE</v>
          </cell>
          <cell r="H91" t="str">
            <v>GRUPO OPERATIVO</v>
          </cell>
          <cell r="K91" t="str">
            <v>X</v>
          </cell>
          <cell r="M91" t="str">
            <v>C</v>
          </cell>
          <cell r="N91" t="str">
            <v>P</v>
          </cell>
          <cell r="O91" t="str">
            <v>TC</v>
          </cell>
          <cell r="P91">
            <v>688731</v>
          </cell>
          <cell r="Q91">
            <v>0</v>
          </cell>
          <cell r="R91" t="str">
            <v>2</v>
          </cell>
          <cell r="S91">
            <v>28029</v>
          </cell>
          <cell r="T91">
            <v>37397</v>
          </cell>
          <cell r="U91">
            <v>26.941666666666666</v>
          </cell>
          <cell r="V91">
            <v>1</v>
          </cell>
          <cell r="W91">
            <v>1.288888888888889</v>
          </cell>
          <cell r="X91" t="str">
            <v>5Tecnico</v>
          </cell>
          <cell r="Y91">
            <v>6570493.7400000002</v>
          </cell>
          <cell r="Z91" t="str">
            <v>ORIENTE</v>
          </cell>
          <cell r="AA91" t="str">
            <v>SUP</v>
          </cell>
          <cell r="AB91" t="str">
            <v>sale</v>
          </cell>
          <cell r="AC91">
            <v>40446688</v>
          </cell>
        </row>
        <row r="92">
          <cell r="C92" t="str">
            <v>CAMPEROS DURAN GILBERTO</v>
          </cell>
          <cell r="D92" t="str">
            <v>4065-11</v>
          </cell>
          <cell r="E92">
            <v>16080398.177083332</v>
          </cell>
          <cell r="F92" t="str">
            <v>Técnico Administrativo</v>
          </cell>
          <cell r="G92" t="str">
            <v>24ORIENTE</v>
          </cell>
          <cell r="H92" t="str">
            <v>GRUPO ADMINISTRATIVO Y FINANCIERO</v>
          </cell>
          <cell r="K92" t="str">
            <v>X</v>
          </cell>
          <cell r="M92" t="str">
            <v>C</v>
          </cell>
          <cell r="O92" t="str">
            <v>TC</v>
          </cell>
          <cell r="P92">
            <v>761453</v>
          </cell>
          <cell r="Q92">
            <v>0</v>
          </cell>
          <cell r="R92" t="str">
            <v>1</v>
          </cell>
          <cell r="S92">
            <v>18756</v>
          </cell>
          <cell r="T92">
            <v>31936</v>
          </cell>
          <cell r="U92">
            <v>52.325000000000003</v>
          </cell>
          <cell r="V92">
            <v>0</v>
          </cell>
          <cell r="W92">
            <v>16.241666666666667</v>
          </cell>
          <cell r="X92" t="str">
            <v>5Tecnico</v>
          </cell>
          <cell r="Y92">
            <v>21883280.118399307</v>
          </cell>
          <cell r="Z92" t="str">
            <v>ORIENTE</v>
          </cell>
          <cell r="AA92" t="str">
            <v>SUP</v>
          </cell>
          <cell r="AB92" t="str">
            <v>sale</v>
          </cell>
          <cell r="AC92">
            <v>13243922</v>
          </cell>
        </row>
        <row r="93">
          <cell r="C93" t="str">
            <v>CANCINO NARANJO MAURICIO RAFAEL</v>
          </cell>
          <cell r="D93" t="str">
            <v>5120-09</v>
          </cell>
          <cell r="E93">
            <v>11768661.421249999</v>
          </cell>
          <cell r="F93" t="str">
            <v>Auxiliar Administrativo</v>
          </cell>
          <cell r="G93" t="str">
            <v>19SDF</v>
          </cell>
          <cell r="H93" t="str">
            <v>GRUPO TESORERIA</v>
          </cell>
          <cell r="M93" t="str">
            <v>C</v>
          </cell>
          <cell r="O93" t="str">
            <v>UN</v>
          </cell>
          <cell r="P93">
            <v>468655</v>
          </cell>
          <cell r="Q93">
            <v>0</v>
          </cell>
          <cell r="R93" t="str">
            <v>1</v>
          </cell>
          <cell r="S93">
            <v>24074</v>
          </cell>
          <cell r="T93">
            <v>36063</v>
          </cell>
          <cell r="U93">
            <v>37.769444444444446</v>
          </cell>
          <cell r="V93">
            <v>0</v>
          </cell>
          <cell r="W93">
            <v>4.9444444444444446</v>
          </cell>
          <cell r="X93" t="str">
            <v>6Asistencial</v>
          </cell>
          <cell r="Y93">
            <v>2923107.8254687497</v>
          </cell>
          <cell r="AA93" t="str">
            <v>Mant</v>
          </cell>
          <cell r="AB93" t="str">
            <v>5120-09</v>
          </cell>
          <cell r="AC93">
            <v>78018318</v>
          </cell>
        </row>
        <row r="94">
          <cell r="C94" t="str">
            <v>CAÑADAS FORERO LUIS ENRIQUE</v>
          </cell>
          <cell r="D94" t="str">
            <v>3020-08</v>
          </cell>
          <cell r="E94">
            <v>21196717.882083338</v>
          </cell>
          <cell r="F94" t="str">
            <v>Profesional Universitario</v>
          </cell>
          <cell r="G94" t="str">
            <v>21CENTRO</v>
          </cell>
          <cell r="H94" t="str">
            <v>GRUPO PRESUPUESTO</v>
          </cell>
          <cell r="K94" t="str">
            <v>X</v>
          </cell>
          <cell r="M94" t="str">
            <v>C</v>
          </cell>
          <cell r="O94" t="str">
            <v>UN</v>
          </cell>
          <cell r="P94">
            <v>1044033</v>
          </cell>
          <cell r="Q94">
            <v>0</v>
          </cell>
          <cell r="R94" t="str">
            <v>1</v>
          </cell>
          <cell r="S94">
            <v>22952</v>
          </cell>
          <cell r="T94">
            <v>35667</v>
          </cell>
          <cell r="U94">
            <v>40.841666666666669</v>
          </cell>
          <cell r="V94">
            <v>0</v>
          </cell>
          <cell r="W94">
            <v>6.0277777777777777</v>
          </cell>
          <cell r="X94" t="str">
            <v>4Profesional</v>
          </cell>
          <cell r="Y94">
            <v>6609946.9749918971</v>
          </cell>
          <cell r="Z94" t="str">
            <v>CENTRO</v>
          </cell>
          <cell r="AA94" t="str">
            <v>SUP</v>
          </cell>
          <cell r="AB94" t="str">
            <v>sale</v>
          </cell>
          <cell r="AC94">
            <v>11792523</v>
          </cell>
        </row>
        <row r="95">
          <cell r="C95" t="str">
            <v>CARDONA GIRALDO MIRIAM</v>
          </cell>
          <cell r="D95" t="str">
            <v>3020-08</v>
          </cell>
          <cell r="E95">
            <v>21196717.882083338</v>
          </cell>
          <cell r="F95" t="str">
            <v>Profesional Universitario</v>
          </cell>
          <cell r="G95" t="str">
            <v>20SEG</v>
          </cell>
          <cell r="H95" t="str">
            <v>SECRETARIA GENERAL</v>
          </cell>
          <cell r="M95" t="str">
            <v>C</v>
          </cell>
          <cell r="N95" t="str">
            <v>VE</v>
          </cell>
          <cell r="O95" t="str">
            <v>ES</v>
          </cell>
          <cell r="P95">
            <v>1044033</v>
          </cell>
          <cell r="Q95">
            <v>0</v>
          </cell>
          <cell r="R95" t="str">
            <v>2</v>
          </cell>
          <cell r="S95">
            <v>23359</v>
          </cell>
          <cell r="T95">
            <v>30691</v>
          </cell>
          <cell r="U95">
            <v>39.725000000000001</v>
          </cell>
          <cell r="V95">
            <v>0</v>
          </cell>
          <cell r="W95">
            <v>19.652777777777779</v>
          </cell>
          <cell r="X95" t="str">
            <v>4Profesional</v>
          </cell>
          <cell r="Y95">
            <v>34565391.506167829</v>
          </cell>
          <cell r="AA95" t="str">
            <v>Mant</v>
          </cell>
          <cell r="AB95" t="str">
            <v>3020-08</v>
          </cell>
          <cell r="AC95">
            <v>25159004</v>
          </cell>
        </row>
        <row r="96">
          <cell r="C96" t="str">
            <v>CARO LOPEZ LUZ MARY</v>
          </cell>
          <cell r="D96" t="str">
            <v>4065-09</v>
          </cell>
          <cell r="E96">
            <v>14586952.714583334</v>
          </cell>
          <cell r="F96" t="str">
            <v>Técnico Administrativo</v>
          </cell>
          <cell r="G96" t="str">
            <v>22NOROCCIDENTE</v>
          </cell>
          <cell r="H96" t="str">
            <v>DIVISION PROGRAMAS EN ADMINISTRACION</v>
          </cell>
          <cell r="K96" t="str">
            <v>X</v>
          </cell>
          <cell r="M96" t="str">
            <v>C</v>
          </cell>
          <cell r="O96" t="str">
            <v>BACHILLER</v>
          </cell>
          <cell r="P96">
            <v>688731</v>
          </cell>
          <cell r="Q96">
            <v>0</v>
          </cell>
          <cell r="R96" t="str">
            <v>2</v>
          </cell>
          <cell r="S96">
            <v>23557</v>
          </cell>
          <cell r="T96">
            <v>32752</v>
          </cell>
          <cell r="U96">
            <v>39.18333333333333</v>
          </cell>
          <cell r="V96">
            <v>0</v>
          </cell>
          <cell r="W96">
            <v>14.011111111111111</v>
          </cell>
          <cell r="X96" t="str">
            <v>5Tecnico</v>
          </cell>
          <cell r="Y96">
            <v>17295342.9298831</v>
          </cell>
          <cell r="Z96" t="str">
            <v>NOROCCIDENTE</v>
          </cell>
          <cell r="AA96" t="str">
            <v>SUP</v>
          </cell>
          <cell r="AB96" t="str">
            <v>sale</v>
          </cell>
          <cell r="AC96">
            <v>43076006</v>
          </cell>
        </row>
        <row r="97">
          <cell r="C97" t="str">
            <v>CARRASCO CUMPLIDO NEYDA ISABEL</v>
          </cell>
          <cell r="D97" t="str">
            <v>4065-09</v>
          </cell>
          <cell r="E97">
            <v>14586952.714583334</v>
          </cell>
          <cell r="F97" t="str">
            <v>Técnico Administrativo</v>
          </cell>
          <cell r="G97" t="str">
            <v>23NORTE</v>
          </cell>
          <cell r="H97" t="str">
            <v>DIVISION PROGRAMAS EN ADMINISTRACION</v>
          </cell>
          <cell r="K97" t="str">
            <v>X</v>
          </cell>
          <cell r="M97" t="str">
            <v>C</v>
          </cell>
          <cell r="O97" t="str">
            <v>SECUNDARIA</v>
          </cell>
          <cell r="P97">
            <v>688731</v>
          </cell>
          <cell r="Q97">
            <v>0</v>
          </cell>
          <cell r="R97" t="str">
            <v>2</v>
          </cell>
          <cell r="S97">
            <v>21488</v>
          </cell>
          <cell r="T97">
            <v>29350</v>
          </cell>
          <cell r="U97">
            <v>44.847222222222221</v>
          </cell>
          <cell r="V97">
            <v>0</v>
          </cell>
          <cell r="W97">
            <v>23.322222222222223</v>
          </cell>
          <cell r="X97" t="str">
            <v>5Tecnico</v>
          </cell>
          <cell r="Y97">
            <v>28261698.649336804</v>
          </cell>
          <cell r="Z97" t="str">
            <v>NORTE</v>
          </cell>
          <cell r="AA97" t="str">
            <v>SUP</v>
          </cell>
          <cell r="AB97" t="str">
            <v>sale</v>
          </cell>
          <cell r="AC97">
            <v>45441153</v>
          </cell>
        </row>
        <row r="98">
          <cell r="C98" t="str">
            <v>CARREÑO MORENO LUZ MARINA</v>
          </cell>
          <cell r="D98" t="str">
            <v>4065-15</v>
          </cell>
          <cell r="E98">
            <v>18995922.495416671</v>
          </cell>
          <cell r="F98" t="str">
            <v>Técnico Administrativo</v>
          </cell>
          <cell r="G98" t="str">
            <v>19SDF</v>
          </cell>
          <cell r="H98" t="str">
            <v>SUBDIRECCION FINANCIERA</v>
          </cell>
          <cell r="M98" t="str">
            <v>C</v>
          </cell>
          <cell r="N98" t="str">
            <v>VE</v>
          </cell>
          <cell r="O98" t="str">
            <v>UN</v>
          </cell>
          <cell r="P98">
            <v>935634</v>
          </cell>
          <cell r="Q98">
            <v>0</v>
          </cell>
          <cell r="R98" t="str">
            <v>2</v>
          </cell>
          <cell r="S98">
            <v>24336</v>
          </cell>
          <cell r="T98">
            <v>32288</v>
          </cell>
          <cell r="U98">
            <v>37.049999999999997</v>
          </cell>
          <cell r="V98">
            <v>0</v>
          </cell>
          <cell r="W98">
            <v>15.277777777777779</v>
          </cell>
          <cell r="X98" t="str">
            <v>5Tecnico</v>
          </cell>
          <cell r="Y98">
            <v>24336034.193038195</v>
          </cell>
          <cell r="AA98" t="str">
            <v>Mant</v>
          </cell>
          <cell r="AB98" t="str">
            <v>4065-15</v>
          </cell>
          <cell r="AC98">
            <v>63392036</v>
          </cell>
        </row>
        <row r="99">
          <cell r="C99" t="str">
            <v>CARRILLO PEREA ADRIANA PATRICIA</v>
          </cell>
          <cell r="D99" t="str">
            <v>3020-06</v>
          </cell>
          <cell r="E99">
            <v>18995922.495416671</v>
          </cell>
          <cell r="F99" t="str">
            <v>Profesional Universitario</v>
          </cell>
          <cell r="G99" t="str">
            <v>24ORIENTE</v>
          </cell>
          <cell r="H99" t="str">
            <v>DIVISION ADMINISTRATIVA Y FINANCIERA</v>
          </cell>
          <cell r="M99" t="str">
            <v>C</v>
          </cell>
          <cell r="O99" t="str">
            <v>ES</v>
          </cell>
          <cell r="P99">
            <v>935634</v>
          </cell>
          <cell r="Q99">
            <v>0</v>
          </cell>
          <cell r="R99" t="str">
            <v>2</v>
          </cell>
          <cell r="S99">
            <v>26192</v>
          </cell>
          <cell r="T99">
            <v>33044</v>
          </cell>
          <cell r="U99">
            <v>31.969444444444445</v>
          </cell>
          <cell r="V99">
            <v>0</v>
          </cell>
          <cell r="W99">
            <v>13.208333333333334</v>
          </cell>
          <cell r="X99" t="str">
            <v>4Profesional</v>
          </cell>
          <cell r="Y99">
            <v>21166690.20510764</v>
          </cell>
          <cell r="Z99" t="str">
            <v>ORIENTE</v>
          </cell>
          <cell r="AA99" t="str">
            <v>Mant</v>
          </cell>
          <cell r="AB99" t="str">
            <v>3020-06</v>
          </cell>
          <cell r="AC99">
            <v>63365221</v>
          </cell>
        </row>
        <row r="100">
          <cell r="C100" t="str">
            <v>CARVAJAL GUEVARA LUZ STELLA</v>
          </cell>
          <cell r="D100" t="str">
            <v>5120-12</v>
          </cell>
          <cell r="E100">
            <v>13279546.932500001</v>
          </cell>
          <cell r="F100" t="str">
            <v>Auxiliar Administrativo</v>
          </cell>
          <cell r="G100" t="str">
            <v>21CENTRO</v>
          </cell>
          <cell r="H100" t="str">
            <v>GRUPO CARTERA</v>
          </cell>
          <cell r="L100" t="str">
            <v>MCF</v>
          </cell>
          <cell r="M100" t="str">
            <v>C</v>
          </cell>
          <cell r="O100" t="str">
            <v>BACHILLER</v>
          </cell>
          <cell r="P100">
            <v>596996</v>
          </cell>
          <cell r="Q100">
            <v>0</v>
          </cell>
          <cell r="R100" t="str">
            <v>2</v>
          </cell>
          <cell r="S100">
            <v>24995</v>
          </cell>
          <cell r="T100">
            <v>33101</v>
          </cell>
          <cell r="U100">
            <v>35.24722222222222</v>
          </cell>
          <cell r="V100">
            <v>0</v>
          </cell>
          <cell r="W100">
            <v>13.052777777777777</v>
          </cell>
          <cell r="X100" t="str">
            <v>6Asistencial</v>
          </cell>
          <cell r="Y100">
            <v>14870710.361645835</v>
          </cell>
          <cell r="Z100" t="str">
            <v>CENTRO</v>
          </cell>
          <cell r="AA100" t="str">
            <v>Mant</v>
          </cell>
          <cell r="AB100" t="str">
            <v>5120-12</v>
          </cell>
          <cell r="AC100">
            <v>51920934</v>
          </cell>
        </row>
        <row r="101">
          <cell r="C101" t="str">
            <v>CARVAJAL PINTO HUMBERTO DARIO</v>
          </cell>
          <cell r="D101" t="str">
            <v>5120-10</v>
          </cell>
          <cell r="E101">
            <v>11597824.078333335</v>
          </cell>
          <cell r="F101" t="str">
            <v>Auxiliar Administrativo</v>
          </cell>
          <cell r="G101" t="str">
            <v>24ORIENTE</v>
          </cell>
          <cell r="H101" t="str">
            <v>DIVISION ADMINISTRATIVA Y FINANCIERA</v>
          </cell>
          <cell r="K101" t="str">
            <v>X</v>
          </cell>
          <cell r="M101" t="str">
            <v>C</v>
          </cell>
          <cell r="N101" t="str">
            <v>P</v>
          </cell>
          <cell r="O101" t="str">
            <v>BACHILLER</v>
          </cell>
          <cell r="P101">
            <v>515106</v>
          </cell>
          <cell r="Q101">
            <v>0</v>
          </cell>
          <cell r="R101" t="str">
            <v>1</v>
          </cell>
          <cell r="S101">
            <v>27281</v>
          </cell>
          <cell r="T101">
            <v>36525</v>
          </cell>
          <cell r="U101">
            <v>28.988888888888887</v>
          </cell>
          <cell r="V101">
            <v>2.9166666666666665</v>
          </cell>
          <cell r="W101">
            <v>3.6805555555555554</v>
          </cell>
          <cell r="X101" t="str">
            <v>6Asistencial</v>
          </cell>
          <cell r="Y101">
            <v>6570493.7400000002</v>
          </cell>
          <cell r="Z101" t="str">
            <v>ORIENTE</v>
          </cell>
          <cell r="AA101" t="str">
            <v>SUP</v>
          </cell>
          <cell r="AB101" t="str">
            <v>sale</v>
          </cell>
          <cell r="AC101">
            <v>91486597</v>
          </cell>
        </row>
        <row r="102">
          <cell r="C102" t="str">
            <v>CASSAS BERROCAL MARIELA-DEL-ROSARIO</v>
          </cell>
          <cell r="D102" t="str">
            <v>5120-10</v>
          </cell>
          <cell r="E102">
            <v>11597824.078333335</v>
          </cell>
          <cell r="F102" t="str">
            <v>Auxiliar Administrativo</v>
          </cell>
          <cell r="G102" t="str">
            <v>23NORTE</v>
          </cell>
          <cell r="H102" t="str">
            <v>GRUPO OPERATIVO</v>
          </cell>
          <cell r="L102">
            <v>2005</v>
          </cell>
          <cell r="M102" t="str">
            <v>C</v>
          </cell>
          <cell r="O102" t="str">
            <v>UN</v>
          </cell>
          <cell r="P102">
            <v>515106</v>
          </cell>
          <cell r="Q102">
            <v>0</v>
          </cell>
          <cell r="R102" t="str">
            <v>2</v>
          </cell>
          <cell r="S102">
            <v>18406</v>
          </cell>
          <cell r="T102">
            <v>29618</v>
          </cell>
          <cell r="U102">
            <v>53.283333333333331</v>
          </cell>
          <cell r="V102">
            <v>14.416666666666666</v>
          </cell>
          <cell r="W102">
            <v>22.594444444444445</v>
          </cell>
          <cell r="X102" t="str">
            <v>6Asistencial</v>
          </cell>
          <cell r="Y102">
            <v>22159213.984754633</v>
          </cell>
          <cell r="Z102" t="str">
            <v>NORTE</v>
          </cell>
          <cell r="AA102" t="str">
            <v>Mant</v>
          </cell>
          <cell r="AB102" t="str">
            <v>5120-10</v>
          </cell>
          <cell r="AC102">
            <v>34959218</v>
          </cell>
        </row>
        <row r="103">
          <cell r="C103" t="str">
            <v>CASTAÑEDA BURBANO ALBA ALICIA</v>
          </cell>
          <cell r="D103" t="str">
            <v>3020-14</v>
          </cell>
          <cell r="E103">
            <v>27317929.430000003</v>
          </cell>
          <cell r="F103" t="str">
            <v>Profesional Universitario</v>
          </cell>
          <cell r="G103" t="str">
            <v>13OJU</v>
          </cell>
          <cell r="H103" t="str">
            <v>OFICINA JURIDICA</v>
          </cell>
          <cell r="M103" t="str">
            <v>C</v>
          </cell>
          <cell r="O103" t="str">
            <v>UN</v>
          </cell>
          <cell r="P103">
            <v>1345530</v>
          </cell>
          <cell r="Q103">
            <v>0</v>
          </cell>
          <cell r="R103" t="str">
            <v>2</v>
          </cell>
          <cell r="S103">
            <v>22834</v>
          </cell>
          <cell r="T103">
            <v>35289</v>
          </cell>
          <cell r="U103">
            <v>41.161111111111111</v>
          </cell>
          <cell r="V103">
            <v>4</v>
          </cell>
          <cell r="W103">
            <v>7.0638888888888891</v>
          </cell>
          <cell r="X103" t="str">
            <v>4Profesional</v>
          </cell>
          <cell r="Y103">
            <v>9603968.9797499999</v>
          </cell>
          <cell r="AA103" t="str">
            <v>Mant</v>
          </cell>
          <cell r="AB103" t="str">
            <v>3020-14</v>
          </cell>
          <cell r="AC103">
            <v>51751855</v>
          </cell>
        </row>
        <row r="104">
          <cell r="C104" t="str">
            <v>CASTAÑEDA VARGAS MARGARITA</v>
          </cell>
          <cell r="D104" t="str">
            <v>1020-06</v>
          </cell>
          <cell r="E104">
            <v>43327564.293749988</v>
          </cell>
          <cell r="F104" t="str">
            <v>Asesor</v>
          </cell>
          <cell r="G104" t="str">
            <v>20SEG</v>
          </cell>
          <cell r="H104" t="str">
            <v>SECRETARIA GENERAL</v>
          </cell>
          <cell r="K104" t="str">
            <v>X</v>
          </cell>
          <cell r="M104" t="str">
            <v>C</v>
          </cell>
          <cell r="N104" t="str">
            <v>P</v>
          </cell>
          <cell r="O104" t="str">
            <v>MG</v>
          </cell>
          <cell r="P104">
            <v>2134076</v>
          </cell>
          <cell r="Q104">
            <v>0</v>
          </cell>
          <cell r="R104" t="str">
            <v>2</v>
          </cell>
          <cell r="S104">
            <v>22101</v>
          </cell>
          <cell r="T104">
            <v>37676</v>
          </cell>
          <cell r="U104">
            <v>43.169444444444444</v>
          </cell>
          <cell r="V104">
            <v>0</v>
          </cell>
          <cell r="W104">
            <v>0.53055555555555556</v>
          </cell>
          <cell r="X104" t="str">
            <v>2Asesor</v>
          </cell>
          <cell r="Y104">
            <v>14929995.696000002</v>
          </cell>
          <cell r="AA104" t="str">
            <v>SUP</v>
          </cell>
          <cell r="AB104" t="str">
            <v>sale</v>
          </cell>
          <cell r="AC104">
            <v>51654254</v>
          </cell>
        </row>
        <row r="105">
          <cell r="C105" t="str">
            <v>CASTAÑO GARCIA GERMAN</v>
          </cell>
          <cell r="D105" t="str">
            <v>3020-06</v>
          </cell>
          <cell r="E105">
            <v>18995922.495416671</v>
          </cell>
          <cell r="F105" t="str">
            <v>Profesional Universitario</v>
          </cell>
          <cell r="G105" t="str">
            <v>25SUROCCIDENTE</v>
          </cell>
          <cell r="H105" t="str">
            <v>DIVISION PROGRAMAS EN ADMINISTRACION</v>
          </cell>
          <cell r="M105" t="str">
            <v>C</v>
          </cell>
          <cell r="O105" t="str">
            <v>UN</v>
          </cell>
          <cell r="P105">
            <v>935634</v>
          </cell>
          <cell r="Q105">
            <v>0</v>
          </cell>
          <cell r="R105" t="str">
            <v>1</v>
          </cell>
          <cell r="S105">
            <v>24278</v>
          </cell>
          <cell r="T105">
            <v>34605</v>
          </cell>
          <cell r="U105">
            <v>37.208333333333336</v>
          </cell>
          <cell r="V105">
            <v>0</v>
          </cell>
          <cell r="W105">
            <v>8.9361111111111118</v>
          </cell>
          <cell r="X105" t="str">
            <v>4Profesional</v>
          </cell>
          <cell r="Y105">
            <v>8112011.3976793988</v>
          </cell>
          <cell r="Z105" t="str">
            <v>SUROCCIDENTE</v>
          </cell>
          <cell r="AA105" t="str">
            <v>Mant</v>
          </cell>
          <cell r="AB105" t="str">
            <v>3020-06</v>
          </cell>
          <cell r="AC105">
            <v>16726391</v>
          </cell>
        </row>
        <row r="106">
          <cell r="C106" t="str">
            <v>CASTAÑO LOPEZ JHON JAIRO</v>
          </cell>
          <cell r="D106" t="str">
            <v>3020-06</v>
          </cell>
          <cell r="E106">
            <v>21241444.095416673</v>
          </cell>
          <cell r="F106" t="str">
            <v>Profesional Universitario</v>
          </cell>
          <cell r="G106" t="str">
            <v>22NOROCCIDENTE</v>
          </cell>
          <cell r="H106" t="str">
            <v>GRUPO CREDITO</v>
          </cell>
          <cell r="M106" t="str">
            <v>C</v>
          </cell>
          <cell r="N106" t="str">
            <v>VE</v>
          </cell>
          <cell r="O106" t="str">
            <v>ES</v>
          </cell>
          <cell r="P106">
            <v>935634</v>
          </cell>
          <cell r="Q106">
            <v>0</v>
          </cell>
          <cell r="R106" t="str">
            <v>1</v>
          </cell>
          <cell r="S106">
            <v>21183</v>
          </cell>
          <cell r="T106">
            <v>33913</v>
          </cell>
          <cell r="U106">
            <v>45.68333333333333</v>
          </cell>
          <cell r="V106">
            <v>1</v>
          </cell>
          <cell r="W106">
            <v>10.833333333333334</v>
          </cell>
          <cell r="X106" t="str">
            <v>4Profesional</v>
          </cell>
          <cell r="Y106">
            <v>17544582.790329862</v>
          </cell>
          <cell r="Z106" t="str">
            <v>NOROCCIDENTE</v>
          </cell>
          <cell r="AA106" t="str">
            <v>Mant</v>
          </cell>
          <cell r="AB106" t="str">
            <v>3020-06</v>
          </cell>
          <cell r="AC106">
            <v>8396018</v>
          </cell>
        </row>
        <row r="107">
          <cell r="C107" t="str">
            <v>CASTAÑO MORENO JACKELINE</v>
          </cell>
          <cell r="D107" t="str">
            <v>4065-09</v>
          </cell>
          <cell r="E107">
            <v>14586952.714583334</v>
          </cell>
          <cell r="F107" t="str">
            <v>Técnico Administrativo</v>
          </cell>
          <cell r="G107" t="str">
            <v>25SUROCCIDENTE</v>
          </cell>
          <cell r="H107" t="str">
            <v>DIVISION CREDITO Y PROGRAMAS INTERNACIONALES</v>
          </cell>
          <cell r="K107" t="str">
            <v>X</v>
          </cell>
          <cell r="M107" t="str">
            <v>C</v>
          </cell>
          <cell r="O107" t="str">
            <v>BACHILLER</v>
          </cell>
          <cell r="P107">
            <v>688731</v>
          </cell>
          <cell r="Q107">
            <v>0</v>
          </cell>
          <cell r="R107" t="str">
            <v>2</v>
          </cell>
          <cell r="S107">
            <v>25066</v>
          </cell>
          <cell r="T107">
            <v>32660</v>
          </cell>
          <cell r="U107">
            <v>35.052777777777777</v>
          </cell>
          <cell r="V107">
            <v>0</v>
          </cell>
          <cell r="W107">
            <v>14.261111111111111</v>
          </cell>
          <cell r="X107" t="str">
            <v>5Tecnico</v>
          </cell>
          <cell r="Y107">
            <v>17528669.647318289</v>
          </cell>
          <cell r="Z107" t="str">
            <v>SUROCCIDENTE</v>
          </cell>
          <cell r="AA107" t="str">
            <v>SUP</v>
          </cell>
          <cell r="AB107" t="str">
            <v>sale</v>
          </cell>
          <cell r="AC107">
            <v>29703817</v>
          </cell>
        </row>
        <row r="108">
          <cell r="C108" t="str">
            <v>CASTELLANOS DE CUELLAR ELVA MARINA</v>
          </cell>
          <cell r="D108" t="str">
            <v>5120-17</v>
          </cell>
          <cell r="E108">
            <v>16042796.106666669</v>
          </cell>
          <cell r="F108" t="str">
            <v>Auxiliar Administrativo</v>
          </cell>
          <cell r="G108" t="str">
            <v>19SDF</v>
          </cell>
          <cell r="H108" t="str">
            <v>GRUPO GESTION FINANCIERA Y CARTERA</v>
          </cell>
          <cell r="L108">
            <v>2004</v>
          </cell>
          <cell r="M108" t="str">
            <v>C</v>
          </cell>
          <cell r="O108" t="str">
            <v>BACHILLER</v>
          </cell>
          <cell r="P108">
            <v>703542</v>
          </cell>
          <cell r="Q108">
            <v>56080</v>
          </cell>
          <cell r="R108" t="str">
            <v>2</v>
          </cell>
          <cell r="S108">
            <v>18186</v>
          </cell>
          <cell r="T108">
            <v>26266</v>
          </cell>
          <cell r="U108">
            <v>53.888888888888886</v>
          </cell>
          <cell r="V108">
            <v>0</v>
          </cell>
          <cell r="W108">
            <v>31.766666666666666</v>
          </cell>
          <cell r="X108" t="str">
            <v>6Asistencial</v>
          </cell>
          <cell r="Y108">
            <v>42093867.234009258</v>
          </cell>
          <cell r="AA108" t="str">
            <v>Mant</v>
          </cell>
          <cell r="AB108" t="str">
            <v>5120-17</v>
          </cell>
          <cell r="AC108">
            <v>41484241</v>
          </cell>
        </row>
        <row r="109">
          <cell r="C109" t="str">
            <v>CASTELLANOS GUTIERREZ INGRID ELIANA</v>
          </cell>
          <cell r="D109" t="str">
            <v>5040-20</v>
          </cell>
          <cell r="E109">
            <v>17973139.348333329</v>
          </cell>
          <cell r="F109" t="str">
            <v>Secretario Ejecutivo</v>
          </cell>
          <cell r="G109" t="str">
            <v>20SEG</v>
          </cell>
          <cell r="H109" t="str">
            <v>GRUPO ALMACEN Y SUMINISTROS</v>
          </cell>
          <cell r="M109" t="str">
            <v>C</v>
          </cell>
          <cell r="O109" t="str">
            <v>UN</v>
          </cell>
          <cell r="P109">
            <v>764298</v>
          </cell>
          <cell r="Q109">
            <v>0</v>
          </cell>
          <cell r="R109" t="str">
            <v>2</v>
          </cell>
          <cell r="S109">
            <v>27087</v>
          </cell>
          <cell r="T109">
            <v>34240</v>
          </cell>
          <cell r="U109">
            <v>29.522222222222222</v>
          </cell>
          <cell r="V109">
            <v>0</v>
          </cell>
          <cell r="W109">
            <v>9.9361111111111118</v>
          </cell>
          <cell r="X109" t="str">
            <v>6Asistencial</v>
          </cell>
          <cell r="Y109">
            <v>13706317.573032407</v>
          </cell>
          <cell r="AA109" t="str">
            <v>Mant</v>
          </cell>
          <cell r="AB109" t="str">
            <v>5040-20</v>
          </cell>
          <cell r="AC109">
            <v>52221635</v>
          </cell>
        </row>
        <row r="110">
          <cell r="C110" t="str">
            <v>CASTRO BECERRA MARIA MERCEDES</v>
          </cell>
          <cell r="D110" t="str">
            <v>3020-06</v>
          </cell>
          <cell r="E110">
            <v>21241444.095416673</v>
          </cell>
          <cell r="F110" t="str">
            <v>Profesional Universitario</v>
          </cell>
          <cell r="G110" t="str">
            <v>25SUROCCIDENTE</v>
          </cell>
          <cell r="H110" t="str">
            <v>GRUPO PROGRAMAS INTERNACIONALES</v>
          </cell>
          <cell r="K110" t="str">
            <v>x</v>
          </cell>
          <cell r="M110" t="str">
            <v>C</v>
          </cell>
          <cell r="O110" t="str">
            <v>BACHILLER</v>
          </cell>
          <cell r="P110">
            <v>935634</v>
          </cell>
          <cell r="Q110">
            <v>0</v>
          </cell>
          <cell r="R110" t="str">
            <v>2</v>
          </cell>
          <cell r="S110">
            <v>20101</v>
          </cell>
          <cell r="T110">
            <v>31809</v>
          </cell>
          <cell r="U110">
            <v>48.647222222222226</v>
          </cell>
          <cell r="V110">
            <v>0</v>
          </cell>
          <cell r="W110">
            <v>16.594444444444445</v>
          </cell>
          <cell r="X110" t="str">
            <v>4Profesional</v>
          </cell>
          <cell r="Y110">
            <v>26298009.042709496</v>
          </cell>
          <cell r="Z110" t="str">
            <v>SUROCCIDENTE</v>
          </cell>
          <cell r="AA110" t="str">
            <v>SUP</v>
          </cell>
          <cell r="AB110" t="str">
            <v>sale</v>
          </cell>
          <cell r="AC110">
            <v>31151099</v>
          </cell>
        </row>
        <row r="111">
          <cell r="C111" t="str">
            <v>CASTRO MORENO GUSTAVO</v>
          </cell>
          <cell r="D111" t="str">
            <v>4065-15</v>
          </cell>
          <cell r="E111">
            <v>18995922.495416671</v>
          </cell>
          <cell r="F111" t="str">
            <v>Técnico Administrativo</v>
          </cell>
          <cell r="G111" t="str">
            <v>19SDF</v>
          </cell>
          <cell r="H111" t="str">
            <v>GRUPO TESORERIA</v>
          </cell>
          <cell r="M111" t="str">
            <v>C</v>
          </cell>
          <cell r="O111" t="str">
            <v>UN</v>
          </cell>
          <cell r="P111">
            <v>935634</v>
          </cell>
          <cell r="Q111">
            <v>0</v>
          </cell>
          <cell r="R111" t="str">
            <v>1</v>
          </cell>
          <cell r="S111">
            <v>20475</v>
          </cell>
          <cell r="T111">
            <v>28414</v>
          </cell>
          <cell r="U111">
            <v>47.62222222222222</v>
          </cell>
          <cell r="V111">
            <v>0</v>
          </cell>
          <cell r="W111">
            <v>25.886111111111113</v>
          </cell>
          <cell r="X111" t="str">
            <v>5Tecnico</v>
          </cell>
          <cell r="Y111">
            <v>40484596.417255789</v>
          </cell>
          <cell r="AA111" t="str">
            <v>Mant</v>
          </cell>
          <cell r="AB111" t="str">
            <v>4065-15</v>
          </cell>
          <cell r="AC111">
            <v>287901</v>
          </cell>
        </row>
        <row r="112">
          <cell r="C112" t="str">
            <v>CASTRO NAVIA AYDA</v>
          </cell>
          <cell r="D112" t="str">
            <v>2040-11</v>
          </cell>
          <cell r="E112">
            <v>29737405.522916667</v>
          </cell>
          <cell r="F112" t="str">
            <v>Jefe de División</v>
          </cell>
          <cell r="G112" t="str">
            <v>25SUROCCIDENTE</v>
          </cell>
          <cell r="H112" t="str">
            <v>DIVISION PROGRAMAS EN ADMINISTRACION</v>
          </cell>
          <cell r="K112" t="str">
            <v>X</v>
          </cell>
          <cell r="M112" t="str">
            <v>C</v>
          </cell>
          <cell r="N112" t="str">
            <v>P</v>
          </cell>
          <cell r="O112" t="str">
            <v>UN</v>
          </cell>
          <cell r="P112">
            <v>1464700</v>
          </cell>
          <cell r="Q112">
            <v>0</v>
          </cell>
          <cell r="R112" t="str">
            <v>2</v>
          </cell>
          <cell r="S112">
            <v>21381</v>
          </cell>
          <cell r="T112">
            <v>28216</v>
          </cell>
          <cell r="U112">
            <v>45.138888888888886</v>
          </cell>
          <cell r="V112">
            <v>0</v>
          </cell>
          <cell r="W112">
            <v>26.427777777777777</v>
          </cell>
          <cell r="X112" t="str">
            <v>3Ejecutivo</v>
          </cell>
          <cell r="Y112">
            <v>11178590.4</v>
          </cell>
          <cell r="Z112" t="str">
            <v>SUROCCIDENTE</v>
          </cell>
          <cell r="AA112" t="str">
            <v>SUP</v>
          </cell>
          <cell r="AB112" t="str">
            <v>sale</v>
          </cell>
          <cell r="AC112">
            <v>31293694</v>
          </cell>
        </row>
        <row r="113">
          <cell r="C113" t="str">
            <v>CASTRO QUINTERO HERMELINDA</v>
          </cell>
          <cell r="D113" t="str">
            <v>4065-11</v>
          </cell>
          <cell r="E113">
            <v>16080398.177083332</v>
          </cell>
          <cell r="F113" t="str">
            <v>Técnico Administrativo</v>
          </cell>
          <cell r="G113" t="str">
            <v>25SUROCCIDENTE</v>
          </cell>
          <cell r="H113" t="str">
            <v>GRUPO PROGRAMAS INTERNACIONALES</v>
          </cell>
          <cell r="L113">
            <v>2003</v>
          </cell>
          <cell r="M113" t="str">
            <v>C</v>
          </cell>
          <cell r="O113" t="str">
            <v>BACHILLER</v>
          </cell>
          <cell r="P113">
            <v>761453</v>
          </cell>
          <cell r="Q113">
            <v>0</v>
          </cell>
          <cell r="R113" t="str">
            <v>2</v>
          </cell>
          <cell r="S113">
            <v>16761</v>
          </cell>
          <cell r="T113">
            <v>28073</v>
          </cell>
          <cell r="U113">
            <v>57.791666666666664</v>
          </cell>
          <cell r="V113">
            <v>0</v>
          </cell>
          <cell r="W113">
            <v>26.822222222222223</v>
          </cell>
          <cell r="X113" t="str">
            <v>5Tecnico</v>
          </cell>
          <cell r="Y113">
            <v>35765184.686899304</v>
          </cell>
          <cell r="Z113" t="str">
            <v>SUROCCIDENTE</v>
          </cell>
          <cell r="AA113" t="str">
            <v>Mant</v>
          </cell>
          <cell r="AB113" t="str">
            <v>4065-11</v>
          </cell>
          <cell r="AC113">
            <v>24293428</v>
          </cell>
        </row>
        <row r="114">
          <cell r="C114" t="str">
            <v>CASTRO RAMOS GUSTAVO EDUARDO</v>
          </cell>
          <cell r="D114" t="str">
            <v>4065-12</v>
          </cell>
          <cell r="E114">
            <v>16415181.84</v>
          </cell>
          <cell r="F114" t="str">
            <v>Técnico Administrativo</v>
          </cell>
          <cell r="G114" t="str">
            <v>21CENTRO</v>
          </cell>
          <cell r="H114" t="str">
            <v>DIVISION CREDITO</v>
          </cell>
          <cell r="K114" t="str">
            <v>X</v>
          </cell>
          <cell r="M114" t="str">
            <v>C</v>
          </cell>
          <cell r="O114" t="str">
            <v>TC</v>
          </cell>
          <cell r="P114">
            <v>808521</v>
          </cell>
          <cell r="Q114">
            <v>0</v>
          </cell>
          <cell r="R114" t="str">
            <v>1</v>
          </cell>
          <cell r="S114">
            <v>20059</v>
          </cell>
          <cell r="T114">
            <v>27952</v>
          </cell>
          <cell r="U114">
            <v>48.761111111111113</v>
          </cell>
          <cell r="V114">
            <v>0</v>
          </cell>
          <cell r="W114">
            <v>27.15</v>
          </cell>
          <cell r="X114" t="str">
            <v>5Tecnico</v>
          </cell>
          <cell r="Y114">
            <v>36679881.5</v>
          </cell>
          <cell r="Z114" t="str">
            <v>CENTRO</v>
          </cell>
          <cell r="AA114" t="str">
            <v>SUP</v>
          </cell>
          <cell r="AB114" t="str">
            <v>sale</v>
          </cell>
          <cell r="AC114">
            <v>19341042</v>
          </cell>
        </row>
        <row r="115">
          <cell r="C115" t="str">
            <v>CIFUENTES CERON MIGUEL ANGEL</v>
          </cell>
          <cell r="D115" t="str">
            <v>5120-17</v>
          </cell>
          <cell r="E115">
            <v>14891116.80625</v>
          </cell>
          <cell r="F115" t="str">
            <v>Auxiliar Administrativo</v>
          </cell>
          <cell r="G115" t="str">
            <v>20SEG</v>
          </cell>
          <cell r="H115" t="str">
            <v>GRUPO ARCHIVO, PUBLICACIONES Y MICROFILMACION</v>
          </cell>
          <cell r="K115" t="str">
            <v>X</v>
          </cell>
          <cell r="M115" t="str">
            <v>C</v>
          </cell>
          <cell r="O115" t="str">
            <v>BACHILLER</v>
          </cell>
          <cell r="P115">
            <v>703542</v>
          </cell>
          <cell r="Q115">
            <v>0</v>
          </cell>
          <cell r="R115" t="str">
            <v>1</v>
          </cell>
          <cell r="S115">
            <v>23187</v>
          </cell>
          <cell r="T115">
            <v>33262</v>
          </cell>
          <cell r="U115">
            <v>40.194444444444443</v>
          </cell>
          <cell r="V115">
            <v>0</v>
          </cell>
          <cell r="W115">
            <v>12.613888888888889</v>
          </cell>
          <cell r="X115" t="str">
            <v>6Asistencial</v>
          </cell>
          <cell r="Y115">
            <v>15986683.791739583</v>
          </cell>
          <cell r="AA115" t="str">
            <v>SUP</v>
          </cell>
          <cell r="AB115" t="str">
            <v>sale</v>
          </cell>
          <cell r="AC115">
            <v>79292818</v>
          </cell>
        </row>
        <row r="116">
          <cell r="C116" t="str">
            <v>CLARO CLARO ALVARO ANTONIO</v>
          </cell>
          <cell r="D116" t="str">
            <v>5120-10</v>
          </cell>
          <cell r="E116">
            <v>12834078.478333335</v>
          </cell>
          <cell r="F116" t="str">
            <v>Auxiliar Administrativo</v>
          </cell>
          <cell r="G116" t="str">
            <v>24ORIENTE</v>
          </cell>
          <cell r="H116" t="str">
            <v>GRUPO ADMINISTRATIVO Y FINANCIERO</v>
          </cell>
          <cell r="K116" t="str">
            <v>X</v>
          </cell>
          <cell r="M116" t="str">
            <v>C</v>
          </cell>
          <cell r="N116" t="str">
            <v>VE</v>
          </cell>
          <cell r="O116" t="str">
            <v>UN</v>
          </cell>
          <cell r="P116">
            <v>515106</v>
          </cell>
          <cell r="Q116">
            <v>0</v>
          </cell>
          <cell r="R116" t="str">
            <v>1</v>
          </cell>
          <cell r="S116">
            <v>20901</v>
          </cell>
          <cell r="T116">
            <v>31807</v>
          </cell>
          <cell r="U116">
            <v>46.452777777777776</v>
          </cell>
          <cell r="V116">
            <v>0</v>
          </cell>
          <cell r="W116">
            <v>16.597222222222221</v>
          </cell>
          <cell r="X116" t="str">
            <v>6Asistencial</v>
          </cell>
          <cell r="Y116">
            <v>16413360.411662038</v>
          </cell>
          <cell r="Z116" t="str">
            <v>ORIENTE</v>
          </cell>
          <cell r="AA116" t="str">
            <v>SUP</v>
          </cell>
          <cell r="AB116" t="str">
            <v>sale</v>
          </cell>
          <cell r="AC116">
            <v>5458528</v>
          </cell>
        </row>
        <row r="117">
          <cell r="C117" t="str">
            <v>CLARO PEREZ FANNY GRACIELA</v>
          </cell>
          <cell r="D117" t="str">
            <v>4065-11</v>
          </cell>
          <cell r="E117">
            <v>16080398.177083332</v>
          </cell>
          <cell r="F117" t="str">
            <v>Técnico Administrativo</v>
          </cell>
          <cell r="G117" t="str">
            <v>24ORIENTE</v>
          </cell>
          <cell r="H117" t="str">
            <v>GRUPO ADMINISTRATIVO Y FINANCIERO</v>
          </cell>
          <cell r="K117" t="str">
            <v>X</v>
          </cell>
          <cell r="M117" t="str">
            <v>C</v>
          </cell>
          <cell r="O117" t="str">
            <v>TC</v>
          </cell>
          <cell r="P117">
            <v>761453</v>
          </cell>
          <cell r="Q117">
            <v>0</v>
          </cell>
          <cell r="R117" t="str">
            <v>2</v>
          </cell>
          <cell r="S117">
            <v>21936</v>
          </cell>
          <cell r="T117">
            <v>30774</v>
          </cell>
          <cell r="U117">
            <v>43.62222222222222</v>
          </cell>
          <cell r="V117">
            <v>2.5</v>
          </cell>
          <cell r="W117">
            <v>19.425000000000001</v>
          </cell>
          <cell r="X117" t="str">
            <v>5Tecnico</v>
          </cell>
          <cell r="Y117">
            <v>26124973.18099653</v>
          </cell>
          <cell r="Z117" t="str">
            <v>ORIENTE</v>
          </cell>
          <cell r="AA117" t="str">
            <v>SUP</v>
          </cell>
          <cell r="AB117" t="str">
            <v>sale</v>
          </cell>
          <cell r="AC117">
            <v>37313667</v>
          </cell>
        </row>
        <row r="118">
          <cell r="C118" t="str">
            <v>COIME CORTES JULIO NICOLAS</v>
          </cell>
          <cell r="D118" t="str">
            <v>5120-12</v>
          </cell>
          <cell r="E118">
            <v>13279546.932500001</v>
          </cell>
          <cell r="F118" t="str">
            <v>Auxiliar Administrativo</v>
          </cell>
          <cell r="G118" t="str">
            <v>20SEG</v>
          </cell>
          <cell r="H118" t="str">
            <v>GRUPO CORRESPONDENCIA</v>
          </cell>
          <cell r="M118" t="str">
            <v>C</v>
          </cell>
          <cell r="O118" t="str">
            <v>BACHILLER</v>
          </cell>
          <cell r="P118">
            <v>596996</v>
          </cell>
          <cell r="Q118">
            <v>0</v>
          </cell>
          <cell r="R118" t="str">
            <v>1</v>
          </cell>
          <cell r="S118">
            <v>20877</v>
          </cell>
          <cell r="T118">
            <v>33233</v>
          </cell>
          <cell r="U118">
            <v>46.524999999999999</v>
          </cell>
          <cell r="V118">
            <v>3.4166666666666665</v>
          </cell>
          <cell r="W118">
            <v>12.691666666666666</v>
          </cell>
          <cell r="X118" t="str">
            <v>6Asistencial</v>
          </cell>
          <cell r="Y118">
            <v>14440454.7273125</v>
          </cell>
          <cell r="AA118" t="str">
            <v>Mant</v>
          </cell>
          <cell r="AB118" t="str">
            <v>5120-12</v>
          </cell>
          <cell r="AC118">
            <v>12906372</v>
          </cell>
        </row>
        <row r="119">
          <cell r="C119" t="str">
            <v>COMBARIZA MARTIN MARIA TERESA</v>
          </cell>
          <cell r="D119" t="str">
            <v>5040-20</v>
          </cell>
          <cell r="E119">
            <v>16138824.14833333</v>
          </cell>
          <cell r="F119" t="str">
            <v>Secretario Ejecutivo</v>
          </cell>
          <cell r="G119" t="str">
            <v>19SDF</v>
          </cell>
          <cell r="H119" t="str">
            <v>GRUPO TESORERIA</v>
          </cell>
          <cell r="M119" t="str">
            <v>C</v>
          </cell>
          <cell r="N119" t="str">
            <v>VE</v>
          </cell>
          <cell r="O119" t="str">
            <v>ES</v>
          </cell>
          <cell r="P119">
            <v>764298</v>
          </cell>
          <cell r="Q119">
            <v>0</v>
          </cell>
          <cell r="R119" t="str">
            <v>2</v>
          </cell>
          <cell r="S119">
            <v>24156</v>
          </cell>
          <cell r="T119">
            <v>33573</v>
          </cell>
          <cell r="U119">
            <v>37.547222222222224</v>
          </cell>
          <cell r="V119">
            <v>0</v>
          </cell>
          <cell r="W119">
            <v>11.761111111111111</v>
          </cell>
          <cell r="X119" t="str">
            <v>6Asistencial</v>
          </cell>
          <cell r="Y119">
            <v>16157329.656680554</v>
          </cell>
          <cell r="AA119" t="str">
            <v>Mant</v>
          </cell>
          <cell r="AB119" t="str">
            <v>5040-20</v>
          </cell>
          <cell r="AC119">
            <v>51803256</v>
          </cell>
        </row>
        <row r="120">
          <cell r="C120" t="str">
            <v>CONTENTO INFANTE FANNY</v>
          </cell>
          <cell r="D120" t="str">
            <v>3020-12</v>
          </cell>
          <cell r="E120">
            <v>28284080.003333326</v>
          </cell>
          <cell r="F120" t="str">
            <v>Profesional Universitario</v>
          </cell>
          <cell r="G120" t="str">
            <v>20SEG</v>
          </cell>
          <cell r="H120" t="str">
            <v>GRUPO DESARROLLO PERSONAL</v>
          </cell>
          <cell r="M120" t="str">
            <v>C</v>
          </cell>
          <cell r="O120" t="str">
            <v>ES</v>
          </cell>
          <cell r="P120">
            <v>1245845</v>
          </cell>
          <cell r="Q120">
            <v>0</v>
          </cell>
          <cell r="R120" t="str">
            <v>2</v>
          </cell>
          <cell r="S120">
            <v>24367</v>
          </cell>
          <cell r="T120">
            <v>35010</v>
          </cell>
          <cell r="U120">
            <v>36.966666666666669</v>
          </cell>
          <cell r="V120">
            <v>0</v>
          </cell>
          <cell r="W120">
            <v>7.8277777777777775</v>
          </cell>
          <cell r="X120" t="str">
            <v>4Profesional</v>
          </cell>
          <cell r="Y120">
            <v>9696286.0605925936</v>
          </cell>
          <cell r="AA120" t="str">
            <v>Mant</v>
          </cell>
          <cell r="AB120" t="str">
            <v>3020-12</v>
          </cell>
          <cell r="AC120">
            <v>39747182</v>
          </cell>
        </row>
        <row r="121">
          <cell r="C121" t="str">
            <v>CORREA MORENO GLORIA TERESA</v>
          </cell>
          <cell r="D121" t="str">
            <v>2040-11</v>
          </cell>
          <cell r="E121">
            <v>29737405.522916667</v>
          </cell>
          <cell r="F121" t="str">
            <v>Jefe de División</v>
          </cell>
          <cell r="G121" t="str">
            <v>22NOROCCIDENTE</v>
          </cell>
          <cell r="H121" t="str">
            <v>DIVISION PROGRAMAS EN ADMINISTRACION</v>
          </cell>
          <cell r="K121" t="str">
            <v>X</v>
          </cell>
          <cell r="M121" t="str">
            <v>C</v>
          </cell>
          <cell r="N121" t="str">
            <v>P</v>
          </cell>
          <cell r="O121" t="str">
            <v>UN</v>
          </cell>
          <cell r="P121">
            <v>1464700</v>
          </cell>
          <cell r="Q121">
            <v>0</v>
          </cell>
          <cell r="R121" t="str">
            <v>2</v>
          </cell>
          <cell r="S121">
            <v>22667</v>
          </cell>
          <cell r="T121">
            <v>31488</v>
          </cell>
          <cell r="U121">
            <v>41.62222222222222</v>
          </cell>
          <cell r="V121">
            <v>0</v>
          </cell>
          <cell r="W121">
            <v>17.466666666666665</v>
          </cell>
          <cell r="X121" t="str">
            <v>3Ejecutivo</v>
          </cell>
          <cell r="Y121">
            <v>11178590.4</v>
          </cell>
          <cell r="Z121" t="str">
            <v>NOROCCIDENTE</v>
          </cell>
          <cell r="AA121" t="str">
            <v>SUP</v>
          </cell>
          <cell r="AB121" t="str">
            <v>sale</v>
          </cell>
          <cell r="AC121">
            <v>43042718</v>
          </cell>
        </row>
        <row r="122">
          <cell r="C122" t="str">
            <v>CORREA RUIZ SANTIAGO ALBERTO</v>
          </cell>
          <cell r="D122" t="str">
            <v>5120-10</v>
          </cell>
          <cell r="E122">
            <v>11597824.078333335</v>
          </cell>
          <cell r="F122" t="str">
            <v>Auxiliar Administrativo</v>
          </cell>
          <cell r="G122" t="str">
            <v>22NOROCCIDENTE</v>
          </cell>
          <cell r="H122" t="str">
            <v>GRUPO ADMINISTRATIVO</v>
          </cell>
          <cell r="K122" t="str">
            <v>X</v>
          </cell>
          <cell r="M122" t="str">
            <v>C</v>
          </cell>
          <cell r="N122" t="str">
            <v>VE</v>
          </cell>
          <cell r="O122" t="str">
            <v>BACHILLER</v>
          </cell>
          <cell r="P122">
            <v>515106</v>
          </cell>
          <cell r="Q122">
            <v>0</v>
          </cell>
          <cell r="R122" t="str">
            <v>1</v>
          </cell>
          <cell r="S122">
            <v>24220</v>
          </cell>
          <cell r="T122">
            <v>33270</v>
          </cell>
          <cell r="U122">
            <v>37.366666666666667</v>
          </cell>
          <cell r="V122">
            <v>0</v>
          </cell>
          <cell r="W122">
            <v>12.594444444444445</v>
          </cell>
          <cell r="X122" t="str">
            <v>6Asistencial</v>
          </cell>
          <cell r="Y122">
            <v>12551393.255976852</v>
          </cell>
          <cell r="Z122" t="str">
            <v>NOROCCIDENTE</v>
          </cell>
          <cell r="AA122" t="str">
            <v>SUP</v>
          </cell>
          <cell r="AB122" t="str">
            <v>sale</v>
          </cell>
          <cell r="AC122">
            <v>71675026</v>
          </cell>
        </row>
        <row r="123">
          <cell r="C123" t="str">
            <v>CORREDOR TORRES MERY GIOMAR</v>
          </cell>
          <cell r="D123" t="str">
            <v>5040-16</v>
          </cell>
          <cell r="E123">
            <v>14586952.714583334</v>
          </cell>
          <cell r="F123" t="str">
            <v>Secretario Ejecutivo</v>
          </cell>
          <cell r="G123" t="str">
            <v>25SUROCCIDENTE</v>
          </cell>
          <cell r="H123" t="str">
            <v>DIRECCION REGIONAL TOLIMA</v>
          </cell>
          <cell r="K123" t="str">
            <v>X</v>
          </cell>
          <cell r="M123" t="str">
            <v>C</v>
          </cell>
          <cell r="N123" t="str">
            <v>P</v>
          </cell>
          <cell r="O123" t="str">
            <v>BACHILLER</v>
          </cell>
          <cell r="P123">
            <v>688731</v>
          </cell>
          <cell r="Q123">
            <v>0</v>
          </cell>
          <cell r="R123" t="str">
            <v>2</v>
          </cell>
          <cell r="S123">
            <v>21710</v>
          </cell>
          <cell r="T123">
            <v>33409</v>
          </cell>
          <cell r="U123">
            <v>44.238888888888887</v>
          </cell>
          <cell r="V123">
            <v>0</v>
          </cell>
          <cell r="W123">
            <v>12.208333333333334</v>
          </cell>
          <cell r="X123" t="str">
            <v>6Asistencial</v>
          </cell>
          <cell r="Y123">
            <v>6570493.7400000002</v>
          </cell>
          <cell r="Z123" t="str">
            <v>SUROCCIDENTE</v>
          </cell>
          <cell r="AA123" t="str">
            <v>SUP</v>
          </cell>
          <cell r="AB123" t="str">
            <v>sale</v>
          </cell>
          <cell r="AC123">
            <v>41759716</v>
          </cell>
        </row>
        <row r="124">
          <cell r="C124" t="str">
            <v>CRIALES CLAVIJO LISBETH ASTRID</v>
          </cell>
          <cell r="D124" t="str">
            <v>5120-12</v>
          </cell>
          <cell r="E124">
            <v>13279546.932500001</v>
          </cell>
          <cell r="F124" t="str">
            <v>Auxiliar Administrativo</v>
          </cell>
          <cell r="G124" t="str">
            <v>21CENTRO</v>
          </cell>
          <cell r="H124" t="str">
            <v>GRUPO CARTERA</v>
          </cell>
          <cell r="L124" t="str">
            <v>MCF</v>
          </cell>
          <cell r="M124" t="str">
            <v>C</v>
          </cell>
          <cell r="O124" t="str">
            <v>BACHILLER</v>
          </cell>
          <cell r="P124">
            <v>596996</v>
          </cell>
          <cell r="Q124">
            <v>0</v>
          </cell>
          <cell r="R124" t="str">
            <v>2</v>
          </cell>
          <cell r="S124">
            <v>20784</v>
          </cell>
          <cell r="T124">
            <v>31807</v>
          </cell>
          <cell r="U124">
            <v>46.777777777777779</v>
          </cell>
          <cell r="V124">
            <v>0</v>
          </cell>
          <cell r="W124">
            <v>16.597222222222221</v>
          </cell>
          <cell r="X124" t="str">
            <v>6Asistencial</v>
          </cell>
          <cell r="Y124">
            <v>18743011.070645835</v>
          </cell>
          <cell r="Z124" t="str">
            <v>CENTRO</v>
          </cell>
          <cell r="AA124" t="str">
            <v>Mant</v>
          </cell>
          <cell r="AB124" t="str">
            <v>5120-12</v>
          </cell>
          <cell r="AC124">
            <v>41738988</v>
          </cell>
        </row>
        <row r="125">
          <cell r="C125" t="str">
            <v>CRUZ GONZALEZ CARLOS EDUARDO</v>
          </cell>
          <cell r="D125" t="str">
            <v>3020-14</v>
          </cell>
          <cell r="E125">
            <v>27317929.430000003</v>
          </cell>
          <cell r="F125" t="str">
            <v>Profesional Universitario</v>
          </cell>
          <cell r="G125" t="str">
            <v>15OSI</v>
          </cell>
          <cell r="H125" t="str">
            <v>DIVISION SISTEMATIZACION E INFORMATICA</v>
          </cell>
          <cell r="M125" t="str">
            <v>C</v>
          </cell>
          <cell r="O125" t="str">
            <v>ES</v>
          </cell>
          <cell r="P125">
            <v>1345530</v>
          </cell>
          <cell r="Q125">
            <v>0</v>
          </cell>
          <cell r="R125" t="str">
            <v>1</v>
          </cell>
          <cell r="S125">
            <v>24815</v>
          </cell>
          <cell r="T125">
            <v>34148</v>
          </cell>
          <cell r="U125">
            <v>35.738888888888887</v>
          </cell>
          <cell r="V125">
            <v>0</v>
          </cell>
          <cell r="W125">
            <v>10.186111111111112</v>
          </cell>
          <cell r="X125" t="str">
            <v>4Profesional</v>
          </cell>
          <cell r="Y125">
            <v>23711494.034749996</v>
          </cell>
          <cell r="AA125" t="str">
            <v>Mant</v>
          </cell>
          <cell r="AB125" t="str">
            <v>3020-14</v>
          </cell>
          <cell r="AC125">
            <v>79451906</v>
          </cell>
        </row>
        <row r="126">
          <cell r="C126" t="str">
            <v>CUELLAR SALAZAR MARIA NANCY</v>
          </cell>
          <cell r="D126" t="str">
            <v>5120-09</v>
          </cell>
          <cell r="E126">
            <v>10643889.421249999</v>
          </cell>
          <cell r="F126" t="str">
            <v>Auxiliar Administrativo</v>
          </cell>
          <cell r="G126" t="str">
            <v>25SUROCCIDENTE</v>
          </cell>
          <cell r="H126" t="str">
            <v>GRUPO OPERATIVO</v>
          </cell>
          <cell r="K126" t="str">
            <v>X</v>
          </cell>
          <cell r="M126" t="str">
            <v>C</v>
          </cell>
          <cell r="N126" t="str">
            <v>VE</v>
          </cell>
          <cell r="O126" t="str">
            <v>BACHILLER</v>
          </cell>
          <cell r="P126">
            <v>468655</v>
          </cell>
          <cell r="Q126">
            <v>0</v>
          </cell>
          <cell r="R126" t="str">
            <v>2</v>
          </cell>
          <cell r="S126">
            <v>21931</v>
          </cell>
          <cell r="T126">
            <v>31974</v>
          </cell>
          <cell r="U126">
            <v>43.636111111111113</v>
          </cell>
          <cell r="V126">
            <v>0</v>
          </cell>
          <cell r="W126">
            <v>16.136111111111113</v>
          </cell>
          <cell r="X126" t="str">
            <v>6Asistencial</v>
          </cell>
          <cell r="Y126">
            <v>14658844.428461805</v>
          </cell>
          <cell r="Z126" t="str">
            <v>SUROCCIDENTE</v>
          </cell>
          <cell r="AA126" t="str">
            <v>SUP</v>
          </cell>
          <cell r="AB126" t="str">
            <v>sale</v>
          </cell>
          <cell r="AC126">
            <v>26597809</v>
          </cell>
        </row>
        <row r="127">
          <cell r="C127" t="str">
            <v>CUEVAS DE REVELO MARIA BEATRIZ</v>
          </cell>
          <cell r="D127" t="str">
            <v>5120-10</v>
          </cell>
          <cell r="E127">
            <v>11597824.078333335</v>
          </cell>
          <cell r="F127" t="str">
            <v>Auxiliar Administrativo</v>
          </cell>
          <cell r="G127" t="str">
            <v>25SUROCCIDENTE</v>
          </cell>
          <cell r="H127" t="str">
            <v>GRUPO ADMINISTRATIVO</v>
          </cell>
          <cell r="L127">
            <v>2003</v>
          </cell>
          <cell r="M127" t="str">
            <v>C</v>
          </cell>
          <cell r="O127" t="str">
            <v>SECUNDARIA</v>
          </cell>
          <cell r="P127">
            <v>515106</v>
          </cell>
          <cell r="Q127">
            <v>0</v>
          </cell>
          <cell r="R127" t="str">
            <v>2</v>
          </cell>
          <cell r="S127">
            <v>16448</v>
          </cell>
          <cell r="T127">
            <v>31959</v>
          </cell>
          <cell r="U127">
            <v>58.65</v>
          </cell>
          <cell r="V127">
            <v>9.8333333333333339</v>
          </cell>
          <cell r="W127">
            <v>16.177777777777777</v>
          </cell>
          <cell r="X127" t="str">
            <v>6Asistencial</v>
          </cell>
          <cell r="Y127">
            <v>16036583.128180558</v>
          </cell>
          <cell r="Z127" t="str">
            <v>SUROCCIDENTE</v>
          </cell>
          <cell r="AA127" t="str">
            <v>Mant</v>
          </cell>
          <cell r="AB127" t="str">
            <v>5120-10</v>
          </cell>
          <cell r="AC127">
            <v>38973287</v>
          </cell>
        </row>
        <row r="128">
          <cell r="C128" t="str">
            <v>CHARRY MERCHAN LUZ ANGELA</v>
          </cell>
          <cell r="D128" t="str">
            <v>5120-09</v>
          </cell>
          <cell r="E128">
            <v>10643889.421249999</v>
          </cell>
          <cell r="F128" t="str">
            <v>Auxiliar Administrativo</v>
          </cell>
          <cell r="G128" t="str">
            <v>24ORIENTE</v>
          </cell>
          <cell r="H128" t="str">
            <v>GRUPO OPERATIVO</v>
          </cell>
          <cell r="K128" t="str">
            <v>X</v>
          </cell>
          <cell r="M128" t="str">
            <v>C</v>
          </cell>
          <cell r="O128" t="str">
            <v>BACHILLER</v>
          </cell>
          <cell r="P128">
            <v>468655</v>
          </cell>
          <cell r="Q128">
            <v>0</v>
          </cell>
          <cell r="R128" t="str">
            <v>2</v>
          </cell>
          <cell r="S128">
            <v>27706</v>
          </cell>
          <cell r="T128">
            <v>36069</v>
          </cell>
          <cell r="U128">
            <v>27.824999999999999</v>
          </cell>
          <cell r="V128">
            <v>0</v>
          </cell>
          <cell r="W128">
            <v>4.927777777777778</v>
          </cell>
          <cell r="X128" t="str">
            <v>6Asistencial</v>
          </cell>
          <cell r="Y128">
            <v>2923107.8254687497</v>
          </cell>
          <cell r="Z128" t="str">
            <v>ORIENTE</v>
          </cell>
          <cell r="AA128" t="str">
            <v>SUP</v>
          </cell>
          <cell r="AB128" t="str">
            <v>sale</v>
          </cell>
          <cell r="AC128">
            <v>40437483</v>
          </cell>
        </row>
        <row r="129">
          <cell r="C129" t="str">
            <v>CHAVES DAVALOS JOSE FERNANDO</v>
          </cell>
          <cell r="D129" t="str">
            <v>4065-11</v>
          </cell>
          <cell r="E129">
            <v>16080398.177083332</v>
          </cell>
          <cell r="F129" t="str">
            <v>Técnico Administrativo</v>
          </cell>
          <cell r="G129" t="str">
            <v>14ODI</v>
          </cell>
          <cell r="H129" t="str">
            <v>DIVISION PROGRAMAS INTERNACIONALES</v>
          </cell>
          <cell r="M129" t="str">
            <v>C</v>
          </cell>
          <cell r="N129" t="str">
            <v>VE</v>
          </cell>
          <cell r="O129" t="str">
            <v>UN</v>
          </cell>
          <cell r="P129">
            <v>761453</v>
          </cell>
          <cell r="Q129">
            <v>0</v>
          </cell>
          <cell r="R129" t="str">
            <v>1</v>
          </cell>
          <cell r="S129">
            <v>25017</v>
          </cell>
          <cell r="T129">
            <v>33932</v>
          </cell>
          <cell r="U129">
            <v>35.18611111111111</v>
          </cell>
          <cell r="V129">
            <v>0</v>
          </cell>
          <cell r="W129">
            <v>10.780555555555555</v>
          </cell>
          <cell r="X129" t="str">
            <v>5Tecnico</v>
          </cell>
          <cell r="Y129">
            <v>14813791.680737268</v>
          </cell>
          <cell r="AA129" t="str">
            <v>Mant</v>
          </cell>
          <cell r="AB129" t="str">
            <v>4065-11</v>
          </cell>
          <cell r="AC129">
            <v>12995193</v>
          </cell>
        </row>
        <row r="130">
          <cell r="C130" t="str">
            <v>CHAVES FERNANDEZ CARLOS ENRIQUE</v>
          </cell>
          <cell r="D130" t="str">
            <v>3010-17</v>
          </cell>
          <cell r="E130">
            <v>36079145.295416668</v>
          </cell>
          <cell r="F130" t="str">
            <v>Profesional Especializado</v>
          </cell>
          <cell r="G130" t="str">
            <v>11OCI</v>
          </cell>
          <cell r="H130" t="str">
            <v>OFICINA CONTROL INTERNO</v>
          </cell>
          <cell r="L130">
            <v>2003</v>
          </cell>
          <cell r="M130" t="str">
            <v>C</v>
          </cell>
          <cell r="O130" t="str">
            <v>ES</v>
          </cell>
          <cell r="P130">
            <v>1665264</v>
          </cell>
          <cell r="Q130">
            <v>111795</v>
          </cell>
          <cell r="R130" t="str">
            <v>1</v>
          </cell>
          <cell r="S130">
            <v>16936</v>
          </cell>
          <cell r="T130">
            <v>26268</v>
          </cell>
          <cell r="U130">
            <v>57.30833333333333</v>
          </cell>
          <cell r="V130">
            <v>0</v>
          </cell>
          <cell r="W130">
            <v>31.761111111111113</v>
          </cell>
          <cell r="X130" t="str">
            <v>4Profesional</v>
          </cell>
          <cell r="Y130">
            <v>94091560.242589116</v>
          </cell>
          <cell r="AA130" t="str">
            <v>Mant</v>
          </cell>
          <cell r="AB130" t="str">
            <v>3010-17</v>
          </cell>
          <cell r="AC130">
            <v>17146349</v>
          </cell>
        </row>
        <row r="131">
          <cell r="C131" t="str">
            <v>CHAVEZ ROJAS CARLOS EDUARDO</v>
          </cell>
          <cell r="D131" t="str">
            <v>5120-09</v>
          </cell>
          <cell r="E131">
            <v>10643889.421249999</v>
          </cell>
          <cell r="F131" t="str">
            <v>Auxiliar Administrativo</v>
          </cell>
          <cell r="G131" t="str">
            <v>16SDT</v>
          </cell>
          <cell r="H131" t="str">
            <v>DIVISION PROGRAMAS EN ADMINISTRACION</v>
          </cell>
          <cell r="K131" t="str">
            <v>x</v>
          </cell>
          <cell r="M131" t="str">
            <v>C</v>
          </cell>
          <cell r="O131" t="str">
            <v>BACHILLER</v>
          </cell>
          <cell r="P131">
            <v>468655</v>
          </cell>
          <cell r="Q131">
            <v>0</v>
          </cell>
          <cell r="R131" t="str">
            <v>1</v>
          </cell>
          <cell r="S131">
            <v>27006</v>
          </cell>
          <cell r="T131">
            <v>35569</v>
          </cell>
          <cell r="U131">
            <v>29.741666666666667</v>
          </cell>
          <cell r="V131">
            <v>0</v>
          </cell>
          <cell r="W131">
            <v>6.2944444444444443</v>
          </cell>
          <cell r="X131" t="str">
            <v>6Asistencial</v>
          </cell>
          <cell r="Y131">
            <v>3529382.0411215276</v>
          </cell>
          <cell r="AA131" t="str">
            <v>SUP</v>
          </cell>
          <cell r="AB131" t="str">
            <v>sale</v>
          </cell>
          <cell r="AC131">
            <v>79752362</v>
          </cell>
        </row>
        <row r="132">
          <cell r="C132" t="str">
            <v>DAZA  CARMEN ALICIA-(CARMENZA)</v>
          </cell>
          <cell r="D132" t="str">
            <v>4065-09</v>
          </cell>
          <cell r="E132">
            <v>14586952.714583334</v>
          </cell>
          <cell r="F132" t="str">
            <v>Técnico Administrativo</v>
          </cell>
          <cell r="G132" t="str">
            <v>21CENTRO</v>
          </cell>
          <cell r="H132" t="str">
            <v>DIVISION SERVICIOS AL EXTERIOR</v>
          </cell>
          <cell r="I132" t="str">
            <v>SRI</v>
          </cell>
          <cell r="L132">
            <v>2003</v>
          </cell>
          <cell r="M132" t="str">
            <v>C</v>
          </cell>
          <cell r="O132" t="str">
            <v>BACHILLER</v>
          </cell>
          <cell r="P132">
            <v>688731</v>
          </cell>
          <cell r="Q132">
            <v>0</v>
          </cell>
          <cell r="R132" t="str">
            <v>2</v>
          </cell>
          <cell r="S132">
            <v>17798</v>
          </cell>
          <cell r="T132">
            <v>33573</v>
          </cell>
          <cell r="U132">
            <v>54.952777777777776</v>
          </cell>
          <cell r="V132">
            <v>14.333333333333334</v>
          </cell>
          <cell r="W132">
            <v>11.761111111111111</v>
          </cell>
          <cell r="X132" t="str">
            <v>5Tecnico</v>
          </cell>
          <cell r="Y132">
            <v>14612085.67937847</v>
          </cell>
          <cell r="Z132" t="str">
            <v>CENTRO</v>
          </cell>
          <cell r="AA132" t="str">
            <v>Mant</v>
          </cell>
          <cell r="AB132" t="str">
            <v>4065-09</v>
          </cell>
          <cell r="AC132">
            <v>20563092</v>
          </cell>
        </row>
        <row r="133">
          <cell r="C133" t="str">
            <v>DAZA  LUZ MARIA</v>
          </cell>
          <cell r="D133" t="str">
            <v>3010-17</v>
          </cell>
          <cell r="E133">
            <v>35377361.200833336</v>
          </cell>
          <cell r="F133" t="str">
            <v>Profesional Especializado</v>
          </cell>
          <cell r="G133" t="str">
            <v>13OJU</v>
          </cell>
          <cell r="H133" t="str">
            <v>OFICINA JURIDICA</v>
          </cell>
          <cell r="M133" t="str">
            <v>C</v>
          </cell>
          <cell r="O133" t="str">
            <v>ES</v>
          </cell>
          <cell r="P133">
            <v>1665264</v>
          </cell>
          <cell r="Q133">
            <v>77229</v>
          </cell>
          <cell r="R133" t="str">
            <v>2</v>
          </cell>
          <cell r="S133">
            <v>19708</v>
          </cell>
          <cell r="T133">
            <v>26413</v>
          </cell>
          <cell r="U133">
            <v>49.722222222222221</v>
          </cell>
          <cell r="V133">
            <v>0</v>
          </cell>
          <cell r="W133">
            <v>31.363888888888887</v>
          </cell>
          <cell r="X133" t="str">
            <v>4Profesional</v>
          </cell>
          <cell r="Y133">
            <v>91137081.13003011</v>
          </cell>
          <cell r="AA133" t="str">
            <v>Mant</v>
          </cell>
          <cell r="AB133" t="str">
            <v>3010-17</v>
          </cell>
          <cell r="AC133">
            <v>41697812</v>
          </cell>
        </row>
        <row r="134">
          <cell r="C134" t="str">
            <v>DE-LA-ROSA TORRES OLINDA LEONOR</v>
          </cell>
          <cell r="D134" t="str">
            <v>2040-11</v>
          </cell>
          <cell r="E134">
            <v>29737405.522916667</v>
          </cell>
          <cell r="F134" t="str">
            <v>Jefe de División</v>
          </cell>
          <cell r="G134" t="str">
            <v>23NORTE</v>
          </cell>
          <cell r="H134" t="str">
            <v>DIVISION CREDITO Y PROGRAMAS INTERNACIONALES</v>
          </cell>
          <cell r="K134" t="str">
            <v>x</v>
          </cell>
          <cell r="M134" t="str">
            <v>C</v>
          </cell>
          <cell r="N134" t="str">
            <v>P</v>
          </cell>
          <cell r="O134" t="str">
            <v>ES</v>
          </cell>
          <cell r="P134">
            <v>1464700</v>
          </cell>
          <cell r="Q134">
            <v>0</v>
          </cell>
          <cell r="R134" t="str">
            <v>2</v>
          </cell>
          <cell r="S134">
            <v>20810</v>
          </cell>
          <cell r="T134">
            <v>28200</v>
          </cell>
          <cell r="U134">
            <v>46.705555555555556</v>
          </cell>
          <cell r="V134">
            <v>0</v>
          </cell>
          <cell r="W134">
            <v>26.469444444444445</v>
          </cell>
          <cell r="X134" t="str">
            <v>3Ejecutivo</v>
          </cell>
          <cell r="Y134">
            <v>11178590.4</v>
          </cell>
          <cell r="Z134" t="str">
            <v>NORTE</v>
          </cell>
          <cell r="AA134" t="str">
            <v>SUP</v>
          </cell>
          <cell r="AB134" t="str">
            <v>sale</v>
          </cell>
          <cell r="AC134">
            <v>32631100</v>
          </cell>
        </row>
        <row r="135">
          <cell r="C135" t="str">
            <v>DELGADILLO CALDERON HELMER</v>
          </cell>
          <cell r="D135" t="str">
            <v>3020-07</v>
          </cell>
          <cell r="E135">
            <v>22377443.19125</v>
          </cell>
          <cell r="F135" t="str">
            <v>Profesional Universitario</v>
          </cell>
          <cell r="G135" t="str">
            <v>22NOROCCIDENTE</v>
          </cell>
          <cell r="H135" t="str">
            <v>GRUPO ADMINISTRATIVO Y FINANCIERO</v>
          </cell>
          <cell r="L135">
            <v>2003</v>
          </cell>
          <cell r="M135" t="str">
            <v>C</v>
          </cell>
          <cell r="O135" t="str">
            <v>ES</v>
          </cell>
          <cell r="P135">
            <v>985672</v>
          </cell>
          <cell r="Q135">
            <v>0</v>
          </cell>
          <cell r="R135" t="str">
            <v>1</v>
          </cell>
          <cell r="S135">
            <v>17281</v>
          </cell>
          <cell r="T135">
            <v>28079</v>
          </cell>
          <cell r="U135">
            <v>56.363888888888887</v>
          </cell>
          <cell r="V135">
            <v>0</v>
          </cell>
          <cell r="W135">
            <v>26.805555555555557</v>
          </cell>
          <cell r="X135" t="str">
            <v>4Profesional</v>
          </cell>
          <cell r="Y135">
            <v>44239649.865614586</v>
          </cell>
          <cell r="Z135" t="str">
            <v>NOROCCIDENTE</v>
          </cell>
          <cell r="AA135" t="str">
            <v>Mant</v>
          </cell>
          <cell r="AB135" t="str">
            <v>3020-07</v>
          </cell>
          <cell r="AC135">
            <v>10217327</v>
          </cell>
        </row>
        <row r="136">
          <cell r="C136" t="str">
            <v>DE-MOYA BADILLO BERLYS</v>
          </cell>
          <cell r="D136" t="str">
            <v>4065-09</v>
          </cell>
          <cell r="E136">
            <v>14586952.714583334</v>
          </cell>
          <cell r="F136" t="str">
            <v>Técnico Administrativo</v>
          </cell>
          <cell r="G136" t="str">
            <v>23NORTE</v>
          </cell>
          <cell r="H136" t="str">
            <v>DIVISION PROGRAMAS EN ADMINISTRACION</v>
          </cell>
          <cell r="L136" t="str">
            <v>MCF</v>
          </cell>
          <cell r="M136" t="str">
            <v>C</v>
          </cell>
          <cell r="O136" t="str">
            <v>BACHILLER</v>
          </cell>
          <cell r="P136">
            <v>688731</v>
          </cell>
          <cell r="Q136">
            <v>0</v>
          </cell>
          <cell r="R136" t="str">
            <v>2</v>
          </cell>
          <cell r="S136">
            <v>23596</v>
          </cell>
          <cell r="T136">
            <v>32758</v>
          </cell>
          <cell r="U136">
            <v>39.077777777777776</v>
          </cell>
          <cell r="V136">
            <v>0</v>
          </cell>
          <cell r="W136">
            <v>13.994444444444444</v>
          </cell>
          <cell r="X136" t="str">
            <v>5Tecnico</v>
          </cell>
          <cell r="Y136">
            <v>17295342.9298831</v>
          </cell>
          <cell r="Z136" t="str">
            <v>NORTE</v>
          </cell>
          <cell r="AA136" t="str">
            <v>Mant</v>
          </cell>
          <cell r="AB136" t="str">
            <v>4065-09</v>
          </cell>
          <cell r="AC136">
            <v>32676084</v>
          </cell>
        </row>
        <row r="137">
          <cell r="C137" t="str">
            <v>DIAZ DE-ALVAREZ AURORA</v>
          </cell>
          <cell r="D137" t="str">
            <v>5040-22</v>
          </cell>
          <cell r="E137">
            <v>17182482.831666667</v>
          </cell>
          <cell r="F137" t="str">
            <v>Secretario Ejecutivo</v>
          </cell>
          <cell r="G137" t="str">
            <v>19SDF</v>
          </cell>
          <cell r="H137" t="str">
            <v>SUBDIRECCION FINANCIERA</v>
          </cell>
          <cell r="L137">
            <v>2003</v>
          </cell>
          <cell r="M137" t="str">
            <v>C</v>
          </cell>
          <cell r="N137" t="str">
            <v>P</v>
          </cell>
          <cell r="O137" t="str">
            <v>BACHILLER</v>
          </cell>
          <cell r="P137">
            <v>846314</v>
          </cell>
          <cell r="Q137">
            <v>0</v>
          </cell>
          <cell r="R137" t="str">
            <v>2</v>
          </cell>
          <cell r="S137">
            <v>17554</v>
          </cell>
          <cell r="T137">
            <v>35290</v>
          </cell>
          <cell r="U137">
            <v>55.619444444444447</v>
          </cell>
          <cell r="V137">
            <v>41.75</v>
          </cell>
          <cell r="W137">
            <v>7.0611111111111109</v>
          </cell>
          <cell r="X137" t="str">
            <v>6Asistencial</v>
          </cell>
          <cell r="Y137">
            <v>8073835.5600000005</v>
          </cell>
          <cell r="AA137" t="str">
            <v>Mant</v>
          </cell>
          <cell r="AB137" t="str">
            <v>5040-22</v>
          </cell>
          <cell r="AC137">
            <v>41440995</v>
          </cell>
        </row>
        <row r="138">
          <cell r="C138" t="str">
            <v>DIAZ GUERRA YUDY ESTHER</v>
          </cell>
          <cell r="D138" t="str">
            <v>4065-09</v>
          </cell>
          <cell r="E138">
            <v>14586952.714583334</v>
          </cell>
          <cell r="F138" t="str">
            <v>Técnico Administrativo</v>
          </cell>
          <cell r="G138" t="str">
            <v>24ORIENTE</v>
          </cell>
          <cell r="H138" t="str">
            <v>DIVISION ADMINISTRATIVA Y FINANCIERA</v>
          </cell>
          <cell r="K138" t="str">
            <v>X</v>
          </cell>
          <cell r="M138" t="str">
            <v>C</v>
          </cell>
          <cell r="N138" t="str">
            <v>VE</v>
          </cell>
          <cell r="O138" t="str">
            <v>BACHILLER</v>
          </cell>
          <cell r="P138">
            <v>688731</v>
          </cell>
          <cell r="Q138">
            <v>0</v>
          </cell>
          <cell r="R138" t="str">
            <v>2</v>
          </cell>
          <cell r="S138">
            <v>23659</v>
          </cell>
          <cell r="T138">
            <v>33441</v>
          </cell>
          <cell r="U138">
            <v>38.905555555555559</v>
          </cell>
          <cell r="V138">
            <v>0</v>
          </cell>
          <cell r="W138">
            <v>12.119444444444444</v>
          </cell>
          <cell r="X138" t="str">
            <v>5Tecnico</v>
          </cell>
          <cell r="Y138">
            <v>15078739.114248842</v>
          </cell>
          <cell r="Z138" t="str">
            <v>ORIENTE</v>
          </cell>
          <cell r="AA138" t="str">
            <v>SUP</v>
          </cell>
          <cell r="AB138" t="str">
            <v>sale</v>
          </cell>
          <cell r="AC138">
            <v>63310565</v>
          </cell>
        </row>
        <row r="139">
          <cell r="C139" t="str">
            <v>DIAZ INFANTE LUZ STELLA</v>
          </cell>
          <cell r="D139" t="str">
            <v>5040-20</v>
          </cell>
          <cell r="E139">
            <v>16138824.14833333</v>
          </cell>
          <cell r="F139" t="str">
            <v>Secretario Ejecutivo</v>
          </cell>
          <cell r="G139" t="str">
            <v>12OPL</v>
          </cell>
          <cell r="H139" t="str">
            <v>OFICINA PLANEACION</v>
          </cell>
          <cell r="M139" t="str">
            <v>C</v>
          </cell>
          <cell r="O139" t="str">
            <v>BACHILLER</v>
          </cell>
          <cell r="P139">
            <v>764298</v>
          </cell>
          <cell r="Q139">
            <v>0</v>
          </cell>
          <cell r="R139" t="str">
            <v>2</v>
          </cell>
          <cell r="S139">
            <v>19903</v>
          </cell>
          <cell r="T139">
            <v>28095</v>
          </cell>
          <cell r="U139">
            <v>49.18611111111111</v>
          </cell>
          <cell r="V139">
            <v>0</v>
          </cell>
          <cell r="W139">
            <v>26.761111111111113</v>
          </cell>
          <cell r="X139" t="str">
            <v>6Asistencial</v>
          </cell>
          <cell r="Y139">
            <v>35765426.325865738</v>
          </cell>
          <cell r="AA139" t="str">
            <v>Mant</v>
          </cell>
          <cell r="AB139" t="str">
            <v>5040-20</v>
          </cell>
          <cell r="AC139">
            <v>41675106</v>
          </cell>
        </row>
        <row r="140">
          <cell r="C140" t="str">
            <v>DIAZ REINOSO OLINDA</v>
          </cell>
          <cell r="D140" t="str">
            <v>5040-20</v>
          </cell>
          <cell r="E140">
            <v>16138824.14833333</v>
          </cell>
          <cell r="F140" t="str">
            <v>Secretario Ejecutivo</v>
          </cell>
          <cell r="G140" t="str">
            <v>21CENTRO</v>
          </cell>
          <cell r="H140" t="str">
            <v>GRUPO TESORERIA</v>
          </cell>
          <cell r="K140" t="str">
            <v>X</v>
          </cell>
          <cell r="M140" t="str">
            <v>C</v>
          </cell>
          <cell r="O140" t="str">
            <v>BACHILLER</v>
          </cell>
          <cell r="P140">
            <v>764298</v>
          </cell>
          <cell r="Q140">
            <v>0</v>
          </cell>
          <cell r="R140" t="str">
            <v>2</v>
          </cell>
          <cell r="S140">
            <v>19084</v>
          </cell>
          <cell r="T140">
            <v>28126</v>
          </cell>
          <cell r="U140">
            <v>51.430555555555557</v>
          </cell>
          <cell r="V140">
            <v>0</v>
          </cell>
          <cell r="W140">
            <v>26.677777777777777</v>
          </cell>
          <cell r="X140" t="str">
            <v>6Asistencial</v>
          </cell>
          <cell r="Y140">
            <v>35636425.68988426</v>
          </cell>
          <cell r="Z140" t="str">
            <v>CENTRO</v>
          </cell>
          <cell r="AA140" t="str">
            <v>SUP</v>
          </cell>
          <cell r="AB140" t="str">
            <v>sale</v>
          </cell>
          <cell r="AC140">
            <v>41543463</v>
          </cell>
        </row>
        <row r="141">
          <cell r="C141" t="str">
            <v>DIAZ SOTO JAIR ARMANDO</v>
          </cell>
          <cell r="D141" t="str">
            <v>4065-15</v>
          </cell>
          <cell r="E141">
            <v>21241444.095416673</v>
          </cell>
          <cell r="F141" t="str">
            <v>Técnico Administrativo</v>
          </cell>
          <cell r="G141" t="str">
            <v>23NORTE</v>
          </cell>
          <cell r="H141" t="str">
            <v>GRUPO SERVICIOS</v>
          </cell>
          <cell r="M141" t="str">
            <v>C</v>
          </cell>
          <cell r="O141" t="str">
            <v>UN</v>
          </cell>
          <cell r="P141">
            <v>935634</v>
          </cell>
          <cell r="Q141">
            <v>0</v>
          </cell>
          <cell r="R141" t="str">
            <v>1</v>
          </cell>
          <cell r="S141">
            <v>23357</v>
          </cell>
          <cell r="T141">
            <v>32630</v>
          </cell>
          <cell r="U141">
            <v>39.730555555555554</v>
          </cell>
          <cell r="V141">
            <v>0</v>
          </cell>
          <cell r="W141">
            <v>14.341666666666667</v>
          </cell>
          <cell r="X141" t="str">
            <v>5Tecnico</v>
          </cell>
          <cell r="Y141">
            <v>22826822.770214126</v>
          </cell>
          <cell r="Z141" t="str">
            <v>NORTE</v>
          </cell>
          <cell r="AA141" t="str">
            <v>Mant</v>
          </cell>
          <cell r="AB141" t="str">
            <v>4065-15</v>
          </cell>
          <cell r="AC141">
            <v>73109502</v>
          </cell>
        </row>
        <row r="142">
          <cell r="C142" t="str">
            <v>DUARTE DE ARDILA GLORIA ELSA</v>
          </cell>
          <cell r="D142" t="str">
            <v>3020-06</v>
          </cell>
          <cell r="E142">
            <v>18995922.495416671</v>
          </cell>
          <cell r="F142" t="str">
            <v>Profesional Universitario</v>
          </cell>
          <cell r="G142" t="str">
            <v>23NORTE</v>
          </cell>
          <cell r="H142" t="str">
            <v>DIVISION ADMINISTRATIVA Y FINANCIERA</v>
          </cell>
          <cell r="K142" t="str">
            <v>x</v>
          </cell>
          <cell r="M142" t="str">
            <v>C</v>
          </cell>
          <cell r="N142" t="str">
            <v>VE</v>
          </cell>
          <cell r="O142" t="str">
            <v>ES</v>
          </cell>
          <cell r="P142">
            <v>935634</v>
          </cell>
          <cell r="Q142">
            <v>0</v>
          </cell>
          <cell r="R142" t="str">
            <v>2</v>
          </cell>
          <cell r="S142">
            <v>20600</v>
          </cell>
          <cell r="T142">
            <v>31807</v>
          </cell>
          <cell r="U142">
            <v>47.277777777777779</v>
          </cell>
          <cell r="V142">
            <v>0</v>
          </cell>
          <cell r="W142">
            <v>16.597222222222221</v>
          </cell>
          <cell r="X142" t="str">
            <v>4Profesional</v>
          </cell>
          <cell r="Y142">
            <v>26298009.042709496</v>
          </cell>
          <cell r="Z142" t="str">
            <v>NORTE</v>
          </cell>
          <cell r="AA142" t="str">
            <v>SUP</v>
          </cell>
          <cell r="AB142" t="str">
            <v>sale</v>
          </cell>
          <cell r="AC142">
            <v>32633332</v>
          </cell>
        </row>
        <row r="143">
          <cell r="C143" t="str">
            <v>DUQUE RUA MARIA DORIS</v>
          </cell>
          <cell r="D143" t="str">
            <v>5120-10</v>
          </cell>
          <cell r="E143">
            <v>11597824.078333335</v>
          </cell>
          <cell r="F143" t="str">
            <v>Auxiliar Administrativo</v>
          </cell>
          <cell r="G143" t="str">
            <v>22NOROCCIDENTE</v>
          </cell>
          <cell r="H143" t="str">
            <v>DIVISION PROGRAMAS EN ADMINISTRACION</v>
          </cell>
          <cell r="K143" t="str">
            <v>X</v>
          </cell>
          <cell r="M143" t="str">
            <v>C</v>
          </cell>
          <cell r="O143" t="str">
            <v>BACHILLER</v>
          </cell>
          <cell r="P143">
            <v>515106</v>
          </cell>
          <cell r="Q143">
            <v>0</v>
          </cell>
          <cell r="R143" t="str">
            <v>2</v>
          </cell>
          <cell r="S143">
            <v>25701</v>
          </cell>
          <cell r="T143">
            <v>33390</v>
          </cell>
          <cell r="U143">
            <v>33.31111111111111</v>
          </cell>
          <cell r="V143">
            <v>0</v>
          </cell>
          <cell r="W143">
            <v>12.261111111111111</v>
          </cell>
          <cell r="X143" t="str">
            <v>6Asistencial</v>
          </cell>
          <cell r="Y143">
            <v>12268810.293365741</v>
          </cell>
          <cell r="Z143" t="str">
            <v>NOROCCIDENTE</v>
          </cell>
          <cell r="AA143" t="str">
            <v>SUP</v>
          </cell>
          <cell r="AB143" t="str">
            <v>sale</v>
          </cell>
          <cell r="AC143">
            <v>21769879</v>
          </cell>
        </row>
        <row r="144">
          <cell r="C144" t="str">
            <v>ECHAVARRIA TORO HECTOR</v>
          </cell>
          <cell r="D144" t="str">
            <v>5310-11</v>
          </cell>
          <cell r="E144">
            <v>19241995.709166665</v>
          </cell>
          <cell r="F144" t="str">
            <v>Conductor Mec (Asignado)</v>
          </cell>
          <cell r="G144" t="str">
            <v>25SUROCCIDENTE</v>
          </cell>
          <cell r="H144" t="str">
            <v>DIRECCION REGIONAL VALLE</v>
          </cell>
          <cell r="M144" t="str">
            <v>C</v>
          </cell>
          <cell r="N144" t="str">
            <v>P</v>
          </cell>
          <cell r="O144" t="str">
            <v>BACHILLER</v>
          </cell>
          <cell r="P144">
            <v>555997</v>
          </cell>
          <cell r="Q144">
            <v>0</v>
          </cell>
          <cell r="R144" t="str">
            <v>1</v>
          </cell>
          <cell r="S144">
            <v>20179</v>
          </cell>
          <cell r="T144">
            <v>33898</v>
          </cell>
          <cell r="U144">
            <v>48.430555555555557</v>
          </cell>
          <cell r="V144">
            <v>0</v>
          </cell>
          <cell r="W144">
            <v>10.872222222222222</v>
          </cell>
          <cell r="X144" t="str">
            <v>6Asistencial</v>
          </cell>
          <cell r="Y144">
            <v>6718667.7480000006</v>
          </cell>
          <cell r="Z144" t="str">
            <v>SUROCCIDENTE</v>
          </cell>
          <cell r="AA144" t="str">
            <v>Mant</v>
          </cell>
          <cell r="AB144" t="str">
            <v>5310-11</v>
          </cell>
          <cell r="AC144">
            <v>16600125</v>
          </cell>
        </row>
        <row r="145">
          <cell r="C145" t="str">
            <v>ESCOBAR VEGA LUZ STELLA</v>
          </cell>
          <cell r="D145" t="str">
            <v>4065-09</v>
          </cell>
          <cell r="E145">
            <v>14586952.714583334</v>
          </cell>
          <cell r="F145" t="str">
            <v>Técnico Administrativo</v>
          </cell>
          <cell r="G145" t="str">
            <v>22NOROCCIDENTE</v>
          </cell>
          <cell r="H145" t="str">
            <v>GRUPO PROGRAMAS INTERNACIONALES</v>
          </cell>
          <cell r="K145" t="str">
            <v>X</v>
          </cell>
          <cell r="M145" t="str">
            <v>C</v>
          </cell>
          <cell r="N145" t="str">
            <v>VE</v>
          </cell>
          <cell r="O145" t="str">
            <v>UN</v>
          </cell>
          <cell r="P145">
            <v>688731</v>
          </cell>
          <cell r="Q145">
            <v>0</v>
          </cell>
          <cell r="R145" t="str">
            <v>2</v>
          </cell>
          <cell r="S145">
            <v>23526</v>
          </cell>
          <cell r="T145">
            <v>32224</v>
          </cell>
          <cell r="U145">
            <v>39.266666666666666</v>
          </cell>
          <cell r="V145">
            <v>0</v>
          </cell>
          <cell r="W145">
            <v>15.452777777777778</v>
          </cell>
          <cell r="X145" t="str">
            <v>5Tecnico</v>
          </cell>
          <cell r="Y145">
            <v>18928629.951929398</v>
          </cell>
          <cell r="Z145" t="str">
            <v>NOROCCIDENTE</v>
          </cell>
          <cell r="AA145" t="str">
            <v>SUP</v>
          </cell>
          <cell r="AB145" t="str">
            <v>sale</v>
          </cell>
          <cell r="AC145">
            <v>42761899</v>
          </cell>
        </row>
        <row r="146">
          <cell r="C146" t="str">
            <v>ESCOBAR ZULETA INES EDILMA</v>
          </cell>
          <cell r="D146" t="str">
            <v>5120-10</v>
          </cell>
          <cell r="E146">
            <v>11597824.078333335</v>
          </cell>
          <cell r="F146" t="str">
            <v>Auxiliar Administrativo</v>
          </cell>
          <cell r="G146" t="str">
            <v>22NOROCCIDENTE</v>
          </cell>
          <cell r="H146" t="str">
            <v>GRUPO SERVICIOS</v>
          </cell>
          <cell r="K146" t="str">
            <v>X</v>
          </cell>
          <cell r="M146" t="str">
            <v>C</v>
          </cell>
          <cell r="O146" t="str">
            <v>TL</v>
          </cell>
          <cell r="P146">
            <v>515106</v>
          </cell>
          <cell r="Q146">
            <v>0</v>
          </cell>
          <cell r="R146" t="str">
            <v>2</v>
          </cell>
          <cell r="S146">
            <v>22499</v>
          </cell>
          <cell r="T146">
            <v>30210</v>
          </cell>
          <cell r="U146">
            <v>42.080555555555556</v>
          </cell>
          <cell r="V146">
            <v>0</v>
          </cell>
          <cell r="W146">
            <v>20.969444444444445</v>
          </cell>
          <cell r="X146" t="str">
            <v>6Asistencial</v>
          </cell>
          <cell r="Y146">
            <v>20557910.529958338</v>
          </cell>
          <cell r="Z146" t="str">
            <v>NOROCCIDENTE</v>
          </cell>
          <cell r="AA146" t="str">
            <v>SUP</v>
          </cell>
          <cell r="AB146" t="str">
            <v>sale</v>
          </cell>
          <cell r="AC146">
            <v>24546864</v>
          </cell>
        </row>
        <row r="147">
          <cell r="C147" t="str">
            <v>ESGUERRA HENAO BEATRIZ</v>
          </cell>
          <cell r="D147" t="str">
            <v>4065-09</v>
          </cell>
          <cell r="E147">
            <v>14586952.714583334</v>
          </cell>
          <cell r="F147" t="str">
            <v>Técnico Administrativo</v>
          </cell>
          <cell r="G147" t="str">
            <v>25SUROCCIDENTE</v>
          </cell>
          <cell r="H147" t="str">
            <v>GRUPO ADMINISTRATIVO</v>
          </cell>
          <cell r="K147" t="str">
            <v>X</v>
          </cell>
          <cell r="M147" t="str">
            <v>C</v>
          </cell>
          <cell r="O147" t="str">
            <v>BACHILLER</v>
          </cell>
          <cell r="P147">
            <v>688731</v>
          </cell>
          <cell r="Q147">
            <v>0</v>
          </cell>
          <cell r="R147" t="str">
            <v>2</v>
          </cell>
          <cell r="S147">
            <v>19327</v>
          </cell>
          <cell r="T147">
            <v>33451</v>
          </cell>
          <cell r="U147">
            <v>50.766666666666666</v>
          </cell>
          <cell r="V147">
            <v>0</v>
          </cell>
          <cell r="W147">
            <v>12.094444444444445</v>
          </cell>
          <cell r="X147" t="str">
            <v>5Tecnico</v>
          </cell>
          <cell r="Y147">
            <v>14962075.755531251</v>
          </cell>
          <cell r="Z147" t="str">
            <v>SUROCCIDENTE</v>
          </cell>
          <cell r="AA147" t="str">
            <v>SUP</v>
          </cell>
          <cell r="AB147" t="str">
            <v>sale</v>
          </cell>
          <cell r="AC147">
            <v>31258167</v>
          </cell>
        </row>
        <row r="148">
          <cell r="C148" t="str">
            <v>ESPINOSA DE GIRALDO CARMEN HELENA</v>
          </cell>
          <cell r="D148" t="str">
            <v>4065-12</v>
          </cell>
          <cell r="E148">
            <v>16415181.84</v>
          </cell>
          <cell r="F148" t="str">
            <v>Técnico Administrativo</v>
          </cell>
          <cell r="G148" t="str">
            <v>21CENTRO</v>
          </cell>
          <cell r="H148" t="str">
            <v>GRUPO ATENCION AL USUARIO</v>
          </cell>
          <cell r="K148" t="str">
            <v>X</v>
          </cell>
          <cell r="M148" t="str">
            <v>C</v>
          </cell>
          <cell r="O148" t="str">
            <v>BACHILLER</v>
          </cell>
          <cell r="P148">
            <v>808521</v>
          </cell>
          <cell r="Q148">
            <v>0</v>
          </cell>
          <cell r="R148" t="str">
            <v>2</v>
          </cell>
          <cell r="S148">
            <v>21147</v>
          </cell>
          <cell r="T148">
            <v>28172</v>
          </cell>
          <cell r="U148">
            <v>45.783333333333331</v>
          </cell>
          <cell r="V148">
            <v>0</v>
          </cell>
          <cell r="W148">
            <v>26.552777777777777</v>
          </cell>
          <cell r="X148" t="str">
            <v>5Tecnico</v>
          </cell>
          <cell r="Y148">
            <v>35897377.361333333</v>
          </cell>
          <cell r="Z148" t="str">
            <v>CENTRO</v>
          </cell>
          <cell r="AA148" t="str">
            <v>SUP</v>
          </cell>
          <cell r="AB148" t="str">
            <v>sale</v>
          </cell>
          <cell r="AC148">
            <v>20982735</v>
          </cell>
        </row>
        <row r="149">
          <cell r="C149" t="str">
            <v>ESQUIVEL GONZALEZ ANGEL ANTONIO</v>
          </cell>
          <cell r="D149" t="str">
            <v>4065-11</v>
          </cell>
          <cell r="E149">
            <v>16080398.177083332</v>
          </cell>
          <cell r="F149" t="str">
            <v>Técnico Administrativo</v>
          </cell>
          <cell r="G149" t="str">
            <v>21CENTRO</v>
          </cell>
          <cell r="H149" t="str">
            <v>DIVISION CREDITO</v>
          </cell>
          <cell r="M149" t="str">
            <v>C</v>
          </cell>
          <cell r="N149" t="str">
            <v>VE</v>
          </cell>
          <cell r="O149" t="str">
            <v>BACHILLER</v>
          </cell>
          <cell r="P149">
            <v>761453</v>
          </cell>
          <cell r="Q149">
            <v>0</v>
          </cell>
          <cell r="R149" t="str">
            <v>1</v>
          </cell>
          <cell r="S149">
            <v>22197</v>
          </cell>
          <cell r="T149">
            <v>31807</v>
          </cell>
          <cell r="U149">
            <v>42.908333333333331</v>
          </cell>
          <cell r="V149">
            <v>0</v>
          </cell>
          <cell r="W149">
            <v>16.597222222222221</v>
          </cell>
          <cell r="X149" t="str">
            <v>5Tecnico</v>
          </cell>
          <cell r="Y149">
            <v>22397424.732047454</v>
          </cell>
          <cell r="Z149" t="str">
            <v>CENTRO</v>
          </cell>
          <cell r="AA149" t="str">
            <v>Mant</v>
          </cell>
          <cell r="AB149" t="str">
            <v>4065-11</v>
          </cell>
          <cell r="AC149">
            <v>5893028</v>
          </cell>
        </row>
        <row r="150">
          <cell r="C150" t="str">
            <v>FERNANDEZ GONZALEZ ANA GISLENA</v>
          </cell>
          <cell r="D150" t="str">
            <v>4065-09</v>
          </cell>
          <cell r="E150">
            <v>14586952.714583334</v>
          </cell>
          <cell r="F150" t="str">
            <v>Técnico Administrativo</v>
          </cell>
          <cell r="G150" t="str">
            <v>25SUROCCIDENTE</v>
          </cell>
          <cell r="H150" t="str">
            <v>GRUPO CREDITO</v>
          </cell>
          <cell r="K150" t="str">
            <v>X</v>
          </cell>
          <cell r="M150" t="str">
            <v>C</v>
          </cell>
          <cell r="O150" t="str">
            <v>BACHILLER</v>
          </cell>
          <cell r="P150">
            <v>688731</v>
          </cell>
          <cell r="Q150">
            <v>0</v>
          </cell>
          <cell r="R150" t="str">
            <v>2</v>
          </cell>
          <cell r="S150">
            <v>20844</v>
          </cell>
          <cell r="T150">
            <v>33057</v>
          </cell>
          <cell r="U150">
            <v>46.613888888888887</v>
          </cell>
          <cell r="V150">
            <v>0</v>
          </cell>
          <cell r="W150">
            <v>13.172222222222222</v>
          </cell>
          <cell r="X150" t="str">
            <v>5Tecnico</v>
          </cell>
          <cell r="Y150">
            <v>16245372.701424768</v>
          </cell>
          <cell r="Z150" t="str">
            <v>SUROCCIDENTE</v>
          </cell>
          <cell r="AA150" t="str">
            <v>SUP</v>
          </cell>
          <cell r="AB150" t="str">
            <v>sale</v>
          </cell>
          <cell r="AC150">
            <v>31149127</v>
          </cell>
        </row>
        <row r="151">
          <cell r="C151" t="str">
            <v>FERNANDEZ REYES JOSE ALFONSO</v>
          </cell>
          <cell r="D151" t="str">
            <v>5120-09</v>
          </cell>
          <cell r="E151">
            <v>10643889.421249999</v>
          </cell>
          <cell r="F151" t="str">
            <v>Auxiliar Administrativo</v>
          </cell>
          <cell r="G151" t="str">
            <v>25SUROCCIDENTE</v>
          </cell>
          <cell r="H151" t="str">
            <v>GRUPO SERVICIOS</v>
          </cell>
          <cell r="K151" t="str">
            <v>X</v>
          </cell>
          <cell r="M151" t="str">
            <v>C</v>
          </cell>
          <cell r="O151" t="str">
            <v>BACHILLER</v>
          </cell>
          <cell r="P151">
            <v>468655</v>
          </cell>
          <cell r="Q151">
            <v>0</v>
          </cell>
          <cell r="R151" t="str">
            <v>1</v>
          </cell>
          <cell r="S151">
            <v>23578</v>
          </cell>
          <cell r="T151">
            <v>31807</v>
          </cell>
          <cell r="U151">
            <v>39.125</v>
          </cell>
          <cell r="V151">
            <v>0</v>
          </cell>
          <cell r="W151">
            <v>16.597222222222221</v>
          </cell>
          <cell r="X151" t="str">
            <v>6Asistencial</v>
          </cell>
          <cell r="Y151">
            <v>15091897.43964236</v>
          </cell>
          <cell r="Z151" t="str">
            <v>SUROCCIDENTE</v>
          </cell>
          <cell r="AA151" t="str">
            <v>SUP</v>
          </cell>
          <cell r="AB151" t="str">
            <v>sale</v>
          </cell>
          <cell r="AC151">
            <v>4613646</v>
          </cell>
        </row>
        <row r="152">
          <cell r="C152" t="str">
            <v>FIERRO VANEGAS LEONOR MERCEDES</v>
          </cell>
          <cell r="D152" t="str">
            <v>4065-11</v>
          </cell>
          <cell r="E152">
            <v>16080398.177083332</v>
          </cell>
          <cell r="F152" t="str">
            <v>Técnico Administrativo</v>
          </cell>
          <cell r="G152" t="str">
            <v>21CENTRO</v>
          </cell>
          <cell r="H152" t="str">
            <v>DIVISION SERVICIOS AL EXTERIOR</v>
          </cell>
          <cell r="I152" t="str">
            <v>SRI</v>
          </cell>
          <cell r="K152" t="str">
            <v>X</v>
          </cell>
          <cell r="M152" t="str">
            <v>C</v>
          </cell>
          <cell r="O152" t="str">
            <v>BACHILLER</v>
          </cell>
          <cell r="P152">
            <v>761453</v>
          </cell>
          <cell r="Q152">
            <v>0</v>
          </cell>
          <cell r="R152" t="str">
            <v>2</v>
          </cell>
          <cell r="S152">
            <v>21648</v>
          </cell>
          <cell r="T152">
            <v>31807</v>
          </cell>
          <cell r="U152">
            <v>44.408333333333331</v>
          </cell>
          <cell r="V152">
            <v>0</v>
          </cell>
          <cell r="W152">
            <v>16.597222222222221</v>
          </cell>
          <cell r="X152" t="str">
            <v>5Tecnico</v>
          </cell>
          <cell r="Y152">
            <v>22397424.732047454</v>
          </cell>
          <cell r="Z152" t="str">
            <v>CENTRO</v>
          </cell>
          <cell r="AA152" t="str">
            <v>SUP</v>
          </cell>
          <cell r="AB152" t="str">
            <v>sale</v>
          </cell>
          <cell r="AC152">
            <v>55055191</v>
          </cell>
        </row>
        <row r="153">
          <cell r="C153" t="str">
            <v>FIGUEROA CABRERA NELLY DEL-CARMEN</v>
          </cell>
          <cell r="D153" t="str">
            <v>4065-11</v>
          </cell>
          <cell r="E153">
            <v>16080398.177083332</v>
          </cell>
          <cell r="F153" t="str">
            <v>Técnico Administrativo</v>
          </cell>
          <cell r="G153" t="str">
            <v>25SUROCCIDENTE</v>
          </cell>
          <cell r="H153" t="str">
            <v>GRUPO ADMINISTRATIVO</v>
          </cell>
          <cell r="K153" t="str">
            <v>X</v>
          </cell>
          <cell r="M153" t="str">
            <v>C</v>
          </cell>
          <cell r="O153" t="str">
            <v>UN</v>
          </cell>
          <cell r="P153">
            <v>761453</v>
          </cell>
          <cell r="Q153">
            <v>0</v>
          </cell>
          <cell r="R153" t="str">
            <v>2</v>
          </cell>
          <cell r="S153">
            <v>20842</v>
          </cell>
          <cell r="T153">
            <v>30590</v>
          </cell>
          <cell r="U153">
            <v>46.619444444444447</v>
          </cell>
          <cell r="V153">
            <v>0</v>
          </cell>
          <cell r="W153">
            <v>19.927777777777777</v>
          </cell>
          <cell r="X153" t="str">
            <v>5Tecnico</v>
          </cell>
          <cell r="Y153">
            <v>26767653.948056713</v>
          </cell>
          <cell r="Z153" t="str">
            <v>SUROCCIDENTE</v>
          </cell>
          <cell r="AA153" t="str">
            <v>SUP</v>
          </cell>
          <cell r="AB153" t="str">
            <v>sale</v>
          </cell>
          <cell r="AC153">
            <v>31280289</v>
          </cell>
        </row>
        <row r="154">
          <cell r="C154" t="str">
            <v>FORERO CLAVIJO DIANA PATRICIA</v>
          </cell>
          <cell r="D154" t="str">
            <v>5120-12</v>
          </cell>
          <cell r="E154">
            <v>13279546.932500001</v>
          </cell>
          <cell r="F154" t="str">
            <v>Auxiliar Administrativo</v>
          </cell>
          <cell r="G154" t="str">
            <v>21CENTRO</v>
          </cell>
          <cell r="H154" t="str">
            <v>GRUPO OPERATIVO FINANCIERA</v>
          </cell>
          <cell r="K154" t="str">
            <v>x</v>
          </cell>
          <cell r="M154" t="str">
            <v>C</v>
          </cell>
          <cell r="O154" t="str">
            <v>SECUNDARIA</v>
          </cell>
          <cell r="P154">
            <v>596996</v>
          </cell>
          <cell r="Q154">
            <v>0</v>
          </cell>
          <cell r="R154" t="str">
            <v>2</v>
          </cell>
          <cell r="S154">
            <v>22988</v>
          </cell>
          <cell r="T154">
            <v>30439</v>
          </cell>
          <cell r="U154">
            <v>40.741666666666667</v>
          </cell>
          <cell r="V154">
            <v>0</v>
          </cell>
          <cell r="W154">
            <v>20.338888888888889</v>
          </cell>
          <cell r="X154" t="str">
            <v>6Asistencial</v>
          </cell>
          <cell r="Y154">
            <v>22830439.596812502</v>
          </cell>
          <cell r="Z154" t="str">
            <v>CENTRO</v>
          </cell>
          <cell r="AA154" t="str">
            <v>SUP</v>
          </cell>
          <cell r="AB154" t="str">
            <v>sale</v>
          </cell>
          <cell r="AC154">
            <v>51664467</v>
          </cell>
        </row>
        <row r="155">
          <cell r="C155" t="str">
            <v>FRANCO PIEDRAHITA GERMAN</v>
          </cell>
          <cell r="D155" t="str">
            <v>4065-11</v>
          </cell>
          <cell r="E155">
            <v>16080398.177083332</v>
          </cell>
          <cell r="F155" t="str">
            <v>Técnico Administrativo</v>
          </cell>
          <cell r="G155" t="str">
            <v>25SUROCCIDENTE</v>
          </cell>
          <cell r="H155" t="str">
            <v>DIVISION PROGRAMAS EN ADMINISTRACION</v>
          </cell>
          <cell r="K155" t="str">
            <v>X</v>
          </cell>
          <cell r="M155" t="str">
            <v>C</v>
          </cell>
          <cell r="O155" t="str">
            <v>TC</v>
          </cell>
          <cell r="P155">
            <v>761453</v>
          </cell>
          <cell r="Q155">
            <v>0</v>
          </cell>
          <cell r="R155" t="str">
            <v>1</v>
          </cell>
          <cell r="S155">
            <v>20288</v>
          </cell>
          <cell r="T155">
            <v>28369</v>
          </cell>
          <cell r="U155">
            <v>48.130555555555553</v>
          </cell>
          <cell r="V155">
            <v>0</v>
          </cell>
          <cell r="W155">
            <v>26.011111111111113</v>
          </cell>
          <cell r="X155" t="str">
            <v>5Tecnico</v>
          </cell>
          <cell r="Y155">
            <v>34736895.459603004</v>
          </cell>
          <cell r="Z155" t="str">
            <v>SUROCCIDENTE</v>
          </cell>
          <cell r="AA155" t="str">
            <v>SUP</v>
          </cell>
          <cell r="AB155" t="str">
            <v>sale</v>
          </cell>
          <cell r="AC155">
            <v>16601056</v>
          </cell>
        </row>
        <row r="156">
          <cell r="C156" t="str">
            <v>FRANCO VARGAS MARIA HELENA</v>
          </cell>
          <cell r="D156" t="str">
            <v>5040-20</v>
          </cell>
          <cell r="E156">
            <v>16138824.14833333</v>
          </cell>
          <cell r="F156" t="str">
            <v>Secretario Ejecutivo</v>
          </cell>
          <cell r="G156" t="str">
            <v>16SDT</v>
          </cell>
          <cell r="H156" t="str">
            <v>DIVISION PROGRAMAS INTERNACIONALES</v>
          </cell>
          <cell r="I156" t="str">
            <v>SRI</v>
          </cell>
          <cell r="M156" t="str">
            <v>C</v>
          </cell>
          <cell r="O156" t="str">
            <v>BACHILLER</v>
          </cell>
          <cell r="P156">
            <v>764298</v>
          </cell>
          <cell r="Q156">
            <v>0</v>
          </cell>
          <cell r="R156" t="str">
            <v>2</v>
          </cell>
          <cell r="S156">
            <v>23083</v>
          </cell>
          <cell r="T156">
            <v>30942</v>
          </cell>
          <cell r="U156">
            <v>40.477777777777774</v>
          </cell>
          <cell r="V156">
            <v>0</v>
          </cell>
          <cell r="W156">
            <v>18.966666666666665</v>
          </cell>
          <cell r="X156" t="str">
            <v>6Asistencial</v>
          </cell>
          <cell r="Y156">
            <v>25574376.083328705</v>
          </cell>
          <cell r="AA156" t="str">
            <v>Mant</v>
          </cell>
          <cell r="AB156" t="str">
            <v>5040-20</v>
          </cell>
          <cell r="AC156">
            <v>51686189</v>
          </cell>
        </row>
        <row r="157">
          <cell r="C157" t="str">
            <v>FUERTE POSADA MARIA CRISTINA</v>
          </cell>
          <cell r="D157" t="str">
            <v>5120-17</v>
          </cell>
          <cell r="E157">
            <v>14891116.80625</v>
          </cell>
          <cell r="F157" t="str">
            <v>Auxiliar Administrativo</v>
          </cell>
          <cell r="G157" t="str">
            <v>20SEG</v>
          </cell>
          <cell r="H157" t="str">
            <v>GRUPO DESARROLLO PERSONAL</v>
          </cell>
          <cell r="L157" t="str">
            <v>MCF</v>
          </cell>
          <cell r="M157" t="str">
            <v>C</v>
          </cell>
          <cell r="O157" t="str">
            <v>BACHILLER</v>
          </cell>
          <cell r="P157">
            <v>703542</v>
          </cell>
          <cell r="Q157">
            <v>0</v>
          </cell>
          <cell r="R157" t="str">
            <v>2</v>
          </cell>
          <cell r="S157">
            <v>18811</v>
          </cell>
          <cell r="T157">
            <v>27442</v>
          </cell>
          <cell r="U157">
            <v>52.174999999999997</v>
          </cell>
          <cell r="V157">
            <v>0</v>
          </cell>
          <cell r="W157">
            <v>28.55</v>
          </cell>
          <cell r="X157" t="str">
            <v>6Asistencial</v>
          </cell>
          <cell r="Y157">
            <v>35158796.197475694</v>
          </cell>
          <cell r="AA157" t="str">
            <v>Mant</v>
          </cell>
          <cell r="AB157" t="str">
            <v>5120-17</v>
          </cell>
          <cell r="AC157">
            <v>41508201</v>
          </cell>
        </row>
        <row r="158">
          <cell r="C158" t="str">
            <v>FUNEME  HERNANDO</v>
          </cell>
          <cell r="D158" t="str">
            <v>5120-17</v>
          </cell>
          <cell r="E158">
            <v>14891116.80625</v>
          </cell>
          <cell r="F158" t="str">
            <v>Auxiliar Administrativo</v>
          </cell>
          <cell r="G158" t="str">
            <v>20SEG</v>
          </cell>
          <cell r="H158" t="str">
            <v>GRUPO CORRESPONDENCIA</v>
          </cell>
          <cell r="L158">
            <v>2003</v>
          </cell>
          <cell r="M158" t="str">
            <v>C</v>
          </cell>
          <cell r="O158" t="str">
            <v>BACHILLER</v>
          </cell>
          <cell r="P158">
            <v>703542</v>
          </cell>
          <cell r="Q158">
            <v>0</v>
          </cell>
          <cell r="R158" t="str">
            <v>1</v>
          </cell>
          <cell r="S158">
            <v>17831</v>
          </cell>
          <cell r="T158">
            <v>35004</v>
          </cell>
          <cell r="U158">
            <v>54.861111111111114</v>
          </cell>
          <cell r="V158">
            <v>36.833333333333336</v>
          </cell>
          <cell r="W158">
            <v>7.8444444444444441</v>
          </cell>
          <cell r="X158" t="str">
            <v>6Asistencial</v>
          </cell>
          <cell r="Y158">
            <v>5745679.6495451396</v>
          </cell>
          <cell r="AA158" t="str">
            <v>Mant</v>
          </cell>
          <cell r="AB158" t="str">
            <v>5120-17</v>
          </cell>
          <cell r="AC158">
            <v>19057485</v>
          </cell>
        </row>
        <row r="159">
          <cell r="C159" t="str">
            <v>GAITAN LEON JORGE NELSON</v>
          </cell>
          <cell r="D159" t="str">
            <v>4065-15</v>
          </cell>
          <cell r="E159">
            <v>18995922.495416671</v>
          </cell>
          <cell r="F159" t="str">
            <v>Técnico Administrativo</v>
          </cell>
          <cell r="G159" t="str">
            <v>19SDF</v>
          </cell>
          <cell r="H159" t="str">
            <v>GRUPO PRESUPUESTO</v>
          </cell>
          <cell r="M159" t="str">
            <v>C</v>
          </cell>
          <cell r="N159" t="str">
            <v>VE</v>
          </cell>
          <cell r="O159" t="str">
            <v>ES</v>
          </cell>
          <cell r="P159">
            <v>935634</v>
          </cell>
          <cell r="Q159">
            <v>0</v>
          </cell>
          <cell r="R159" t="str">
            <v>1</v>
          </cell>
          <cell r="S159">
            <v>22864</v>
          </cell>
          <cell r="T159">
            <v>31807</v>
          </cell>
          <cell r="U159">
            <v>41.080555555555556</v>
          </cell>
          <cell r="V159">
            <v>0</v>
          </cell>
          <cell r="W159">
            <v>16.597222222222221</v>
          </cell>
          <cell r="X159" t="str">
            <v>5Tecnico</v>
          </cell>
          <cell r="Y159">
            <v>26298009.042709496</v>
          </cell>
          <cell r="AA159" t="str">
            <v>Mant</v>
          </cell>
          <cell r="AB159" t="str">
            <v>4065-15</v>
          </cell>
          <cell r="AC159">
            <v>79120811</v>
          </cell>
        </row>
        <row r="160">
          <cell r="C160" t="str">
            <v>GARCIA PARRA LEONARDO</v>
          </cell>
          <cell r="D160" t="str">
            <v>4065-09</v>
          </cell>
          <cell r="E160">
            <v>14586952.714583334</v>
          </cell>
          <cell r="F160" t="str">
            <v>Técnico Administrativo</v>
          </cell>
          <cell r="G160" t="str">
            <v>22NOROCCIDENTE</v>
          </cell>
          <cell r="H160" t="str">
            <v>GRUPO OPERATIVO</v>
          </cell>
          <cell r="K160" t="str">
            <v>X</v>
          </cell>
          <cell r="M160" t="str">
            <v>C</v>
          </cell>
          <cell r="O160" t="str">
            <v>UN</v>
          </cell>
          <cell r="P160">
            <v>688731</v>
          </cell>
          <cell r="Q160">
            <v>0</v>
          </cell>
          <cell r="R160" t="str">
            <v>1</v>
          </cell>
          <cell r="S160">
            <v>24172</v>
          </cell>
          <cell r="T160">
            <v>33491</v>
          </cell>
          <cell r="U160">
            <v>37.49722222222222</v>
          </cell>
          <cell r="V160">
            <v>0.16666666666666666</v>
          </cell>
          <cell r="W160">
            <v>11.986111111111111</v>
          </cell>
          <cell r="X160" t="str">
            <v>5Tecnico</v>
          </cell>
          <cell r="Y160">
            <v>14845412.396813655</v>
          </cell>
          <cell r="Z160" t="str">
            <v>NOROCCIDENTE</v>
          </cell>
          <cell r="AA160" t="str">
            <v>SUP</v>
          </cell>
          <cell r="AB160" t="str">
            <v>sale</v>
          </cell>
          <cell r="AC160">
            <v>7550375</v>
          </cell>
        </row>
        <row r="161">
          <cell r="C161" t="str">
            <v>GIL BOCIGA MARIA TRANSITO</v>
          </cell>
          <cell r="D161" t="str">
            <v>2040-15</v>
          </cell>
          <cell r="E161">
            <v>33594659.907499999</v>
          </cell>
          <cell r="F161" t="str">
            <v>Jefe de División</v>
          </cell>
          <cell r="G161" t="str">
            <v>21CENTRO</v>
          </cell>
          <cell r="H161" t="str">
            <v>DIVISION FINANCIERA</v>
          </cell>
          <cell r="K161" t="str">
            <v>X</v>
          </cell>
          <cell r="M161" t="str">
            <v>C</v>
          </cell>
          <cell r="N161" t="str">
            <v>P</v>
          </cell>
          <cell r="O161" t="str">
            <v>ES</v>
          </cell>
          <cell r="P161">
            <v>1654687</v>
          </cell>
          <cell r="Q161">
            <v>0</v>
          </cell>
          <cell r="R161" t="str">
            <v>2</v>
          </cell>
          <cell r="S161">
            <v>19552</v>
          </cell>
          <cell r="T161">
            <v>34108</v>
          </cell>
          <cell r="U161">
            <v>50.147222222222226</v>
          </cell>
          <cell r="V161">
            <v>10.083333333333334</v>
          </cell>
          <cell r="W161">
            <v>10.294444444444444</v>
          </cell>
          <cell r="X161" t="str">
            <v>3Ejecutivo</v>
          </cell>
          <cell r="Y161">
            <v>12628571.184</v>
          </cell>
          <cell r="Z161" t="str">
            <v>CENTRO</v>
          </cell>
          <cell r="AA161" t="str">
            <v>SUP</v>
          </cell>
          <cell r="AB161" t="str">
            <v>sale</v>
          </cell>
          <cell r="AC161">
            <v>41597651</v>
          </cell>
        </row>
        <row r="162">
          <cell r="C162" t="str">
            <v>GIRALDO DE VALENCIA RUTH DEL-SOCORRO</v>
          </cell>
          <cell r="D162" t="str">
            <v>2040-11</v>
          </cell>
          <cell r="E162">
            <v>29737405.522916667</v>
          </cell>
          <cell r="F162" t="str">
            <v>Jefe de División</v>
          </cell>
          <cell r="G162" t="str">
            <v>25SUROCCIDENTE</v>
          </cell>
          <cell r="H162" t="str">
            <v>DIVISION CREDITO Y PROGRAMAS INTERNACIONALES</v>
          </cell>
          <cell r="L162">
            <v>2004</v>
          </cell>
          <cell r="M162" t="str">
            <v>C</v>
          </cell>
          <cell r="N162" t="str">
            <v>P</v>
          </cell>
          <cell r="O162" t="str">
            <v>ES</v>
          </cell>
          <cell r="P162">
            <v>1464700</v>
          </cell>
          <cell r="Q162">
            <v>0</v>
          </cell>
          <cell r="R162" t="str">
            <v>2</v>
          </cell>
          <cell r="S162">
            <v>18222</v>
          </cell>
          <cell r="T162">
            <v>28177</v>
          </cell>
          <cell r="U162">
            <v>53.791666666666664</v>
          </cell>
          <cell r="V162">
            <v>0</v>
          </cell>
          <cell r="W162">
            <v>26.538888888888888</v>
          </cell>
          <cell r="X162" t="str">
            <v>3Ejecutivo</v>
          </cell>
          <cell r="Y162">
            <v>11178590.4</v>
          </cell>
          <cell r="Z162" t="str">
            <v>SUROCCIDENTE</v>
          </cell>
          <cell r="AA162" t="str">
            <v>crear</v>
          </cell>
          <cell r="AB162" t="str">
            <v>3010-16</v>
          </cell>
          <cell r="AC162">
            <v>31211121</v>
          </cell>
        </row>
        <row r="163">
          <cell r="C163" t="str">
            <v>GIRALDO LOAIZA ARIEL</v>
          </cell>
          <cell r="D163" t="str">
            <v>4065-09</v>
          </cell>
          <cell r="E163">
            <v>14586952.714583334</v>
          </cell>
          <cell r="F163" t="str">
            <v>Técnico Administrativo</v>
          </cell>
          <cell r="G163" t="str">
            <v>22NOROCCIDENTE</v>
          </cell>
          <cell r="H163" t="str">
            <v>GRUPO SERVICIOS</v>
          </cell>
          <cell r="K163" t="str">
            <v>X</v>
          </cell>
          <cell r="M163" t="str">
            <v>C</v>
          </cell>
          <cell r="O163" t="str">
            <v>BACHILLER</v>
          </cell>
          <cell r="P163">
            <v>688731</v>
          </cell>
          <cell r="Q163">
            <v>0</v>
          </cell>
          <cell r="R163" t="str">
            <v>1</v>
          </cell>
          <cell r="S163">
            <v>23498</v>
          </cell>
          <cell r="T163">
            <v>31594</v>
          </cell>
          <cell r="U163">
            <v>39.344444444444441</v>
          </cell>
          <cell r="V163">
            <v>0</v>
          </cell>
          <cell r="W163">
            <v>17.177777777777777</v>
          </cell>
          <cell r="X163" t="str">
            <v>5Tecnico</v>
          </cell>
          <cell r="Y163">
            <v>21028570.408846069</v>
          </cell>
          <cell r="Z163" t="str">
            <v>NOROCCIDENTE</v>
          </cell>
          <cell r="AA163" t="str">
            <v>SUP</v>
          </cell>
          <cell r="AB163" t="str">
            <v>sale</v>
          </cell>
          <cell r="AC163">
            <v>10264483</v>
          </cell>
        </row>
        <row r="164">
          <cell r="C164" t="str">
            <v>GOMEZ CAMPO NELCY</v>
          </cell>
          <cell r="D164" t="str">
            <v>5120-09</v>
          </cell>
          <cell r="E164">
            <v>10643889.421249999</v>
          </cell>
          <cell r="F164" t="str">
            <v>Auxiliar Administrativo</v>
          </cell>
          <cell r="G164" t="str">
            <v>25SUROCCIDENTE</v>
          </cell>
          <cell r="H164" t="str">
            <v>GRUPO ADMINISTRATIVO Y FINANCIERO</v>
          </cell>
          <cell r="K164" t="str">
            <v>X</v>
          </cell>
          <cell r="M164" t="str">
            <v>C</v>
          </cell>
          <cell r="O164" t="str">
            <v>TC</v>
          </cell>
          <cell r="P164">
            <v>468655</v>
          </cell>
          <cell r="Q164">
            <v>0</v>
          </cell>
          <cell r="R164" t="str">
            <v>2</v>
          </cell>
          <cell r="S164">
            <v>22066</v>
          </cell>
          <cell r="T164">
            <v>32630</v>
          </cell>
          <cell r="U164">
            <v>43.263888888888886</v>
          </cell>
          <cell r="V164">
            <v>0</v>
          </cell>
          <cell r="W164">
            <v>14.341666666666667</v>
          </cell>
          <cell r="X164" t="str">
            <v>6Asistencial</v>
          </cell>
          <cell r="Y164">
            <v>13099853.588211805</v>
          </cell>
          <cell r="Z164" t="str">
            <v>SUROCCIDENTE</v>
          </cell>
          <cell r="AA164" t="str">
            <v>SUP</v>
          </cell>
          <cell r="AB164" t="str">
            <v>sale</v>
          </cell>
          <cell r="AC164">
            <v>25295619</v>
          </cell>
        </row>
        <row r="165">
          <cell r="C165" t="str">
            <v>GOMEZ JIMENEZ HENRY</v>
          </cell>
          <cell r="D165" t="str">
            <v>5310-15</v>
          </cell>
          <cell r="E165">
            <v>22621187.487499997</v>
          </cell>
          <cell r="F165" t="str">
            <v>Conductor Mec (Asignado)</v>
          </cell>
          <cell r="G165" t="str">
            <v>16SDT</v>
          </cell>
          <cell r="H165" t="str">
            <v>SUBDIRECCION TECNICA</v>
          </cell>
          <cell r="M165" t="str">
            <v>C</v>
          </cell>
          <cell r="O165" t="str">
            <v>SECUNDARIA</v>
          </cell>
          <cell r="P165">
            <v>659101</v>
          </cell>
          <cell r="Q165">
            <v>0</v>
          </cell>
          <cell r="R165" t="str">
            <v>1</v>
          </cell>
          <cell r="S165">
            <v>20285</v>
          </cell>
          <cell r="T165">
            <v>35793</v>
          </cell>
          <cell r="U165">
            <v>48.138888888888886</v>
          </cell>
          <cell r="V165">
            <v>18.583333333333332</v>
          </cell>
          <cell r="W165">
            <v>5.6833333333333336</v>
          </cell>
          <cell r="X165" t="str">
            <v>6Asistencial</v>
          </cell>
          <cell r="Y165">
            <v>6839600.734159722</v>
          </cell>
          <cell r="AA165" t="str">
            <v>Mant</v>
          </cell>
          <cell r="AB165" t="str">
            <v>5310-15</v>
          </cell>
          <cell r="AC165">
            <v>3181932</v>
          </cell>
        </row>
        <row r="166">
          <cell r="C166" t="str">
            <v>GOMEZ SILVA AMIRA</v>
          </cell>
          <cell r="D166" t="str">
            <v>5040-22</v>
          </cell>
          <cell r="E166">
            <v>17182482.831666667</v>
          </cell>
          <cell r="F166" t="str">
            <v>Secretario Ejecutivo</v>
          </cell>
          <cell r="G166" t="str">
            <v>20SEG</v>
          </cell>
          <cell r="H166" t="str">
            <v>SECRETARIA GENERAL</v>
          </cell>
          <cell r="L166">
            <v>2004</v>
          </cell>
          <cell r="M166" t="str">
            <v>C</v>
          </cell>
          <cell r="N166" t="str">
            <v>P</v>
          </cell>
          <cell r="O166" t="str">
            <v>BACHILLER</v>
          </cell>
          <cell r="P166">
            <v>846314</v>
          </cell>
          <cell r="Q166">
            <v>0</v>
          </cell>
          <cell r="R166" t="str">
            <v>2</v>
          </cell>
          <cell r="S166">
            <v>17819</v>
          </cell>
          <cell r="T166">
            <v>30879</v>
          </cell>
          <cell r="U166">
            <v>54.894444444444446</v>
          </cell>
          <cell r="V166">
            <v>0</v>
          </cell>
          <cell r="W166">
            <v>19.136111111111113</v>
          </cell>
          <cell r="X166" t="str">
            <v>6Asistencial</v>
          </cell>
          <cell r="Y166">
            <v>8073835.5600000005</v>
          </cell>
          <cell r="AA166" t="str">
            <v>Mant</v>
          </cell>
          <cell r="AB166" t="str">
            <v>5040-22</v>
          </cell>
          <cell r="AC166">
            <v>41446349</v>
          </cell>
        </row>
        <row r="167">
          <cell r="C167" t="str">
            <v>GOMEZ SILVA PEDRO ENRIQUE</v>
          </cell>
          <cell r="D167" t="str">
            <v>3020-08</v>
          </cell>
          <cell r="E167">
            <v>21196717.882083338</v>
          </cell>
          <cell r="F167" t="str">
            <v>Profesional Universitario</v>
          </cell>
          <cell r="G167" t="str">
            <v>21CENTRO</v>
          </cell>
          <cell r="H167" t="str">
            <v>GRUPO OPERATIVO FINANCIERA</v>
          </cell>
          <cell r="L167">
            <v>2003</v>
          </cell>
          <cell r="M167" t="str">
            <v>C</v>
          </cell>
          <cell r="O167" t="str">
            <v>UN</v>
          </cell>
          <cell r="P167">
            <v>1044033</v>
          </cell>
          <cell r="Q167">
            <v>0</v>
          </cell>
          <cell r="R167" t="str">
            <v>1</v>
          </cell>
          <cell r="S167">
            <v>17888</v>
          </cell>
          <cell r="T167">
            <v>34108</v>
          </cell>
          <cell r="U167">
            <v>54.705555555555556</v>
          </cell>
          <cell r="V167">
            <v>14.083333333333334</v>
          </cell>
          <cell r="W167">
            <v>10.294444444444444</v>
          </cell>
          <cell r="X167" t="str">
            <v>4Profesional</v>
          </cell>
          <cell r="Y167">
            <v>18566793.732302081</v>
          </cell>
          <cell r="Z167" t="str">
            <v>CENTRO</v>
          </cell>
          <cell r="AA167" t="str">
            <v>Mant</v>
          </cell>
          <cell r="AB167" t="str">
            <v>3020-08</v>
          </cell>
          <cell r="AC167">
            <v>19090232</v>
          </cell>
        </row>
        <row r="168">
          <cell r="C168" t="str">
            <v>GOMEZ WILCHES BLANCA ESTRELLA</v>
          </cell>
          <cell r="D168" t="str">
            <v>4065-11</v>
          </cell>
          <cell r="E168">
            <v>16080398.177083332</v>
          </cell>
          <cell r="F168" t="str">
            <v>Técnico Administrativo</v>
          </cell>
          <cell r="G168" t="str">
            <v>18SRI</v>
          </cell>
          <cell r="H168" t="str">
            <v>OFICINA RELACIONES INTERNACIONALES Y COMUNICACIONES</v>
          </cell>
          <cell r="L168" t="str">
            <v>MCF</v>
          </cell>
          <cell r="M168" t="str">
            <v>C</v>
          </cell>
          <cell r="O168" t="str">
            <v>TC</v>
          </cell>
          <cell r="P168">
            <v>761453</v>
          </cell>
          <cell r="Q168">
            <v>0</v>
          </cell>
          <cell r="R168" t="str">
            <v>2</v>
          </cell>
          <cell r="S168">
            <v>22419</v>
          </cell>
          <cell r="T168">
            <v>31841</v>
          </cell>
          <cell r="U168">
            <v>42.297222222222224</v>
          </cell>
          <cell r="V168">
            <v>0</v>
          </cell>
          <cell r="W168">
            <v>16.5</v>
          </cell>
          <cell r="X168" t="str">
            <v>5Tecnico</v>
          </cell>
          <cell r="Y168">
            <v>22268888.578635421</v>
          </cell>
          <cell r="AA168" t="str">
            <v>Mant</v>
          </cell>
          <cell r="AB168" t="str">
            <v>4065-11</v>
          </cell>
          <cell r="AC168">
            <v>51671008</v>
          </cell>
        </row>
        <row r="169">
          <cell r="C169" t="str">
            <v>GOMEZ YEPES CLARA MARGARITA</v>
          </cell>
          <cell r="D169" t="str">
            <v>4065-09</v>
          </cell>
          <cell r="E169">
            <v>14586952.714583334</v>
          </cell>
          <cell r="F169" t="str">
            <v>Técnico Administrativo</v>
          </cell>
          <cell r="G169" t="str">
            <v>22NOROCCIDENTE</v>
          </cell>
          <cell r="H169" t="str">
            <v>DIVISION CREDITO Y PROGRAMAS INTERNACIONALES</v>
          </cell>
          <cell r="K169" t="str">
            <v>X</v>
          </cell>
          <cell r="M169" t="str">
            <v>C</v>
          </cell>
          <cell r="N169" t="str">
            <v>P</v>
          </cell>
          <cell r="O169" t="str">
            <v>BACHILLER</v>
          </cell>
          <cell r="P169">
            <v>688731</v>
          </cell>
          <cell r="Q169">
            <v>0</v>
          </cell>
          <cell r="R169" t="str">
            <v>2</v>
          </cell>
          <cell r="S169">
            <v>24473</v>
          </cell>
          <cell r="T169">
            <v>36480</v>
          </cell>
          <cell r="U169">
            <v>36.677777777777777</v>
          </cell>
          <cell r="V169">
            <v>0</v>
          </cell>
          <cell r="W169">
            <v>3.8027777777777776</v>
          </cell>
          <cell r="X169" t="str">
            <v>5Tecnico</v>
          </cell>
          <cell r="Y169">
            <v>6570493.7400000002</v>
          </cell>
          <cell r="Z169" t="str">
            <v>NOROCCIDENTE</v>
          </cell>
          <cell r="AA169" t="str">
            <v>SUP</v>
          </cell>
          <cell r="AB169" t="str">
            <v>sale</v>
          </cell>
          <cell r="AC169">
            <v>42777607</v>
          </cell>
        </row>
        <row r="170">
          <cell r="C170" t="str">
            <v>GOMEZ ZAPATA ALBA RUBIELA</v>
          </cell>
          <cell r="D170" t="str">
            <v>5040-16</v>
          </cell>
          <cell r="E170">
            <v>14586952.714583334</v>
          </cell>
          <cell r="F170" t="str">
            <v>Secretario Ejecutivo</v>
          </cell>
          <cell r="G170" t="str">
            <v>22NOROCCIDENTE</v>
          </cell>
          <cell r="H170" t="str">
            <v>GRUPO PROGRAMAS INTERNACIONALES</v>
          </cell>
          <cell r="L170" t="str">
            <v>MCF</v>
          </cell>
          <cell r="M170" t="str">
            <v>C</v>
          </cell>
          <cell r="N170" t="str">
            <v>P</v>
          </cell>
          <cell r="O170" t="str">
            <v>BACHILLER</v>
          </cell>
          <cell r="P170">
            <v>688731</v>
          </cell>
          <cell r="Q170">
            <v>0</v>
          </cell>
          <cell r="R170" t="str">
            <v>2</v>
          </cell>
          <cell r="S170">
            <v>21920</v>
          </cell>
          <cell r="T170">
            <v>33914</v>
          </cell>
          <cell r="U170">
            <v>43.666666666666664</v>
          </cell>
          <cell r="V170">
            <v>1.4166666666666667</v>
          </cell>
          <cell r="W170">
            <v>10.830555555555556</v>
          </cell>
          <cell r="X170" t="str">
            <v>6Asistencial</v>
          </cell>
          <cell r="Y170">
            <v>6570493.7400000002</v>
          </cell>
          <cell r="Z170" t="str">
            <v>NOROCCIDENTE</v>
          </cell>
          <cell r="AA170" t="str">
            <v>Mant</v>
          </cell>
          <cell r="AB170" t="str">
            <v>5040-16</v>
          </cell>
          <cell r="AC170">
            <v>42676710</v>
          </cell>
        </row>
        <row r="171">
          <cell r="C171" t="str">
            <v>GONZALEZ DE ROJAS VITALIA</v>
          </cell>
          <cell r="D171" t="str">
            <v>5120-10</v>
          </cell>
          <cell r="E171">
            <v>11597824.078333335</v>
          </cell>
          <cell r="F171" t="str">
            <v>Auxiliar Administrativo</v>
          </cell>
          <cell r="G171" t="str">
            <v>24ORIENTE</v>
          </cell>
          <cell r="H171" t="str">
            <v>GRUPO ADMINISTRATIVO Y FINANCIERO</v>
          </cell>
          <cell r="K171" t="str">
            <v>X</v>
          </cell>
          <cell r="M171" t="str">
            <v>C</v>
          </cell>
          <cell r="O171" t="str">
            <v>ES</v>
          </cell>
          <cell r="P171">
            <v>515106</v>
          </cell>
          <cell r="Q171">
            <v>0</v>
          </cell>
          <cell r="R171" t="str">
            <v>2</v>
          </cell>
          <cell r="S171">
            <v>19466</v>
          </cell>
          <cell r="T171">
            <v>31807</v>
          </cell>
          <cell r="U171">
            <v>50.383333333333333</v>
          </cell>
          <cell r="V171">
            <v>0.41666666666666669</v>
          </cell>
          <cell r="W171">
            <v>16.597222222222221</v>
          </cell>
          <cell r="X171" t="str">
            <v>6Asistencial</v>
          </cell>
          <cell r="Y171">
            <v>16413360.411662038</v>
          </cell>
          <cell r="Z171" t="str">
            <v>ORIENTE</v>
          </cell>
          <cell r="AA171" t="str">
            <v>SUP</v>
          </cell>
          <cell r="AB171" t="str">
            <v>sale</v>
          </cell>
          <cell r="AC171">
            <v>40011314</v>
          </cell>
        </row>
        <row r="172">
          <cell r="C172" t="str">
            <v>GONZALEZ OSORIO MYRIAM</v>
          </cell>
          <cell r="D172" t="str">
            <v>5120-12</v>
          </cell>
          <cell r="E172">
            <v>13279546.932500001</v>
          </cell>
          <cell r="F172" t="str">
            <v>Auxiliar Administrativo</v>
          </cell>
          <cell r="G172" t="str">
            <v>21CENTRO</v>
          </cell>
          <cell r="H172" t="str">
            <v>DIVISION CREDITO</v>
          </cell>
          <cell r="K172" t="str">
            <v>X</v>
          </cell>
          <cell r="M172" t="str">
            <v>C</v>
          </cell>
          <cell r="O172" t="str">
            <v>BACHILLER</v>
          </cell>
          <cell r="P172">
            <v>596996</v>
          </cell>
          <cell r="Q172">
            <v>0</v>
          </cell>
          <cell r="R172" t="str">
            <v>2</v>
          </cell>
          <cell r="S172">
            <v>21942</v>
          </cell>
          <cell r="T172">
            <v>31807</v>
          </cell>
          <cell r="U172">
            <v>43.605555555555554</v>
          </cell>
          <cell r="V172">
            <v>0</v>
          </cell>
          <cell r="W172">
            <v>16.597222222222221</v>
          </cell>
          <cell r="X172" t="str">
            <v>6Asistencial</v>
          </cell>
          <cell r="Y172">
            <v>18743011.070645835</v>
          </cell>
          <cell r="Z172" t="str">
            <v>CENTRO</v>
          </cell>
          <cell r="AA172" t="str">
            <v>SUP</v>
          </cell>
          <cell r="AB172" t="str">
            <v>sale</v>
          </cell>
          <cell r="AC172">
            <v>51580672</v>
          </cell>
        </row>
        <row r="173">
          <cell r="C173" t="str">
            <v>GONZALEZ RUBIO MIGUEL DE-CERVANTES</v>
          </cell>
          <cell r="D173" t="str">
            <v>5120-10</v>
          </cell>
          <cell r="E173">
            <v>12918517.657916667</v>
          </cell>
          <cell r="F173" t="str">
            <v>Auxiliar Administrativo</v>
          </cell>
          <cell r="G173" t="str">
            <v>25SUROCCIDENTE</v>
          </cell>
          <cell r="H173" t="str">
            <v>GRUPO ADMINISTRATIVO</v>
          </cell>
          <cell r="L173">
            <v>2003</v>
          </cell>
          <cell r="M173" t="str">
            <v>C</v>
          </cell>
          <cell r="O173" t="str">
            <v>SECUNDARIA</v>
          </cell>
          <cell r="P173">
            <v>515106</v>
          </cell>
          <cell r="Q173">
            <v>64310</v>
          </cell>
          <cell r="R173" t="str">
            <v>1</v>
          </cell>
          <cell r="S173">
            <v>15965</v>
          </cell>
          <cell r="T173">
            <v>25980</v>
          </cell>
          <cell r="U173">
            <v>59.969444444444441</v>
          </cell>
          <cell r="V173">
            <v>9.25</v>
          </cell>
          <cell r="W173">
            <v>32.552777777777777</v>
          </cell>
          <cell r="X173" t="str">
            <v>6Asistencial</v>
          </cell>
          <cell r="Y173">
            <v>35203273.168188661</v>
          </cell>
          <cell r="Z173" t="str">
            <v>SUROCCIDENTE</v>
          </cell>
          <cell r="AA173" t="str">
            <v>Mant</v>
          </cell>
          <cell r="AB173" t="str">
            <v>5120-10</v>
          </cell>
          <cell r="AC173">
            <v>6096384</v>
          </cell>
        </row>
        <row r="174">
          <cell r="C174" t="str">
            <v>GONZALEZ SANCHEZ MARTHA ELSA</v>
          </cell>
          <cell r="D174" t="str">
            <v>4065-15</v>
          </cell>
          <cell r="E174">
            <v>20297489.79333334</v>
          </cell>
          <cell r="F174" t="str">
            <v>Técnico Administrativo</v>
          </cell>
          <cell r="G174" t="str">
            <v>21CENTRO</v>
          </cell>
          <cell r="H174" t="str">
            <v>DIVISION SERVICIOS AL EXTERIOR</v>
          </cell>
          <cell r="I174" t="str">
            <v>SRI</v>
          </cell>
          <cell r="L174">
            <v>2004</v>
          </cell>
          <cell r="M174" t="str">
            <v>C</v>
          </cell>
          <cell r="O174" t="str">
            <v>BACHILLER</v>
          </cell>
          <cell r="P174">
            <v>935634</v>
          </cell>
          <cell r="Q174">
            <v>64108</v>
          </cell>
          <cell r="R174" t="str">
            <v>2</v>
          </cell>
          <cell r="S174">
            <v>17899</v>
          </cell>
          <cell r="T174">
            <v>26558</v>
          </cell>
          <cell r="U174">
            <v>54.677777777777777</v>
          </cell>
          <cell r="V174">
            <v>0</v>
          </cell>
          <cell r="W174">
            <v>30.969444444444445</v>
          </cell>
          <cell r="X174" t="str">
            <v>5Tecnico</v>
          </cell>
          <cell r="Y174">
            <v>51644153.625944443</v>
          </cell>
          <cell r="Z174" t="str">
            <v>CENTRO</v>
          </cell>
          <cell r="AA174" t="str">
            <v>Mant</v>
          </cell>
          <cell r="AB174" t="str">
            <v>4065-15</v>
          </cell>
          <cell r="AC174">
            <v>41472734</v>
          </cell>
        </row>
        <row r="175">
          <cell r="C175" t="str">
            <v>GRANADOS VALENCIA MANUEL</v>
          </cell>
          <cell r="D175" t="str">
            <v>5120-10</v>
          </cell>
          <cell r="E175">
            <v>11597824.078333335</v>
          </cell>
          <cell r="F175" t="str">
            <v>Auxiliar Administrativo</v>
          </cell>
          <cell r="G175" t="str">
            <v>22NOROCCIDENTE</v>
          </cell>
          <cell r="H175" t="str">
            <v>GRUPO ADMINISTRATIVO Y FINANCIERO</v>
          </cell>
          <cell r="K175" t="str">
            <v>X</v>
          </cell>
          <cell r="M175" t="str">
            <v>C</v>
          </cell>
          <cell r="O175" t="str">
            <v>BACHILLER</v>
          </cell>
          <cell r="P175">
            <v>515106</v>
          </cell>
          <cell r="Q175">
            <v>0</v>
          </cell>
          <cell r="R175" t="str">
            <v>1</v>
          </cell>
          <cell r="S175">
            <v>23717</v>
          </cell>
          <cell r="T175">
            <v>34919</v>
          </cell>
          <cell r="U175">
            <v>38.74722222222222</v>
          </cell>
          <cell r="V175">
            <v>2.5</v>
          </cell>
          <cell r="W175">
            <v>8.0749999999999993</v>
          </cell>
          <cell r="X175" t="str">
            <v>6Asistencial</v>
          </cell>
          <cell r="Y175">
            <v>4686167.4633009266</v>
          </cell>
          <cell r="Z175" t="str">
            <v>NOROCCIDENTE</v>
          </cell>
          <cell r="AA175" t="str">
            <v>SUP</v>
          </cell>
          <cell r="AB175" t="str">
            <v>sale</v>
          </cell>
          <cell r="AC175">
            <v>10116570</v>
          </cell>
        </row>
        <row r="176">
          <cell r="C176" t="str">
            <v>GUARIN PARRA NELSON</v>
          </cell>
          <cell r="D176" t="str">
            <v>5120-09</v>
          </cell>
          <cell r="E176">
            <v>10643889.421249999</v>
          </cell>
          <cell r="F176" t="str">
            <v>Auxiliar Administrativo</v>
          </cell>
          <cell r="G176" t="str">
            <v>25SUROCCIDENTE</v>
          </cell>
          <cell r="H176" t="str">
            <v>GRUPO SERVICIOS</v>
          </cell>
          <cell r="K176" t="str">
            <v>X</v>
          </cell>
          <cell r="M176" t="str">
            <v>C</v>
          </cell>
          <cell r="O176" t="str">
            <v>TL</v>
          </cell>
          <cell r="P176">
            <v>468655</v>
          </cell>
          <cell r="Q176">
            <v>0</v>
          </cell>
          <cell r="R176" t="str">
            <v>1</v>
          </cell>
          <cell r="S176">
            <v>26002</v>
          </cell>
          <cell r="T176">
            <v>35386</v>
          </cell>
          <cell r="U176">
            <v>32.486111111111114</v>
          </cell>
          <cell r="V176">
            <v>0</v>
          </cell>
          <cell r="W176">
            <v>6.8</v>
          </cell>
          <cell r="X176" t="str">
            <v>6Asistencial</v>
          </cell>
          <cell r="Y176">
            <v>3745908.5467118053</v>
          </cell>
          <cell r="Z176" t="str">
            <v>SUROCCIDENTE</v>
          </cell>
          <cell r="AA176" t="str">
            <v>SUP</v>
          </cell>
          <cell r="AB176" t="str">
            <v>sale</v>
          </cell>
          <cell r="AC176">
            <v>93384812</v>
          </cell>
        </row>
        <row r="177">
          <cell r="C177" t="str">
            <v>GUERRERO PAVAJEAU LOURDES MARGARITA</v>
          </cell>
          <cell r="D177" t="str">
            <v>5040-20</v>
          </cell>
          <cell r="E177">
            <v>16138824.14833333</v>
          </cell>
          <cell r="F177" t="str">
            <v>Secretario Ejecutivo</v>
          </cell>
          <cell r="G177" t="str">
            <v>23NORTE</v>
          </cell>
          <cell r="H177" t="str">
            <v>DIRECCION SECCIONAL MAGDALENA</v>
          </cell>
          <cell r="L177" t="str">
            <v>MCF</v>
          </cell>
          <cell r="M177" t="str">
            <v>C</v>
          </cell>
          <cell r="O177" t="str">
            <v>BACHILLER</v>
          </cell>
          <cell r="P177">
            <v>764298</v>
          </cell>
          <cell r="Q177">
            <v>0</v>
          </cell>
          <cell r="R177" t="str">
            <v>2</v>
          </cell>
          <cell r="S177">
            <v>19482</v>
          </cell>
          <cell r="T177">
            <v>34394</v>
          </cell>
          <cell r="U177">
            <v>50.338888888888889</v>
          </cell>
          <cell r="V177">
            <v>7</v>
          </cell>
          <cell r="W177">
            <v>9.5111111111111111</v>
          </cell>
          <cell r="X177" t="str">
            <v>6Asistencial</v>
          </cell>
          <cell r="Y177">
            <v>13190315.029106481</v>
          </cell>
          <cell r="Z177" t="str">
            <v>NORTE</v>
          </cell>
          <cell r="AA177" t="str">
            <v>Mant</v>
          </cell>
          <cell r="AB177" t="str">
            <v>5040-20</v>
          </cell>
          <cell r="AC177">
            <v>41661431</v>
          </cell>
        </row>
        <row r="178">
          <cell r="C178" t="str">
            <v>GUERRERO TORRES MARGARITA</v>
          </cell>
          <cell r="D178" t="str">
            <v>2040-15</v>
          </cell>
          <cell r="E178">
            <v>33594659.907499999</v>
          </cell>
          <cell r="F178" t="str">
            <v>Jefe de División</v>
          </cell>
          <cell r="G178" t="str">
            <v>21CENTRO</v>
          </cell>
          <cell r="H178" t="str">
            <v>DIVISION SERVICIOS AL EXTERIOR</v>
          </cell>
          <cell r="I178" t="str">
            <v>SRI</v>
          </cell>
          <cell r="L178" t="str">
            <v>MCF</v>
          </cell>
          <cell r="M178" t="str">
            <v>C</v>
          </cell>
          <cell r="N178" t="str">
            <v>P</v>
          </cell>
          <cell r="O178" t="str">
            <v>UN</v>
          </cell>
          <cell r="P178">
            <v>1654687</v>
          </cell>
          <cell r="Q178">
            <v>0</v>
          </cell>
          <cell r="R178" t="str">
            <v>2</v>
          </cell>
          <cell r="S178">
            <v>20352</v>
          </cell>
          <cell r="T178">
            <v>34219</v>
          </cell>
          <cell r="U178">
            <v>47.958333333333336</v>
          </cell>
          <cell r="V178">
            <v>0</v>
          </cell>
          <cell r="W178">
            <v>9.9944444444444436</v>
          </cell>
          <cell r="X178" t="str">
            <v>3Ejecutivo</v>
          </cell>
          <cell r="Y178">
            <v>12628571.184</v>
          </cell>
          <cell r="Z178" t="str">
            <v>CENTRO</v>
          </cell>
          <cell r="AA178" t="str">
            <v>crear</v>
          </cell>
          <cell r="AB178" t="str">
            <v>3010-17</v>
          </cell>
          <cell r="AC178">
            <v>21232352</v>
          </cell>
        </row>
        <row r="179">
          <cell r="C179" t="str">
            <v>GUIO MOSQUERA FARY IVONNY</v>
          </cell>
          <cell r="D179" t="str">
            <v>5120-09</v>
          </cell>
          <cell r="E179">
            <v>10643889.421249999</v>
          </cell>
          <cell r="F179" t="str">
            <v>Auxiliar Administrativo</v>
          </cell>
          <cell r="G179" t="str">
            <v>22NOROCCIDENTE</v>
          </cell>
          <cell r="H179" t="str">
            <v>GRUPO OPERATIVO</v>
          </cell>
          <cell r="K179" t="str">
            <v>X</v>
          </cell>
          <cell r="M179" t="str">
            <v>C</v>
          </cell>
          <cell r="O179" t="str">
            <v>BACHILLER</v>
          </cell>
          <cell r="P179">
            <v>468655</v>
          </cell>
          <cell r="Q179">
            <v>0</v>
          </cell>
          <cell r="R179" t="str">
            <v>2</v>
          </cell>
          <cell r="S179">
            <v>22135</v>
          </cell>
          <cell r="T179">
            <v>34368</v>
          </cell>
          <cell r="U179">
            <v>43.077777777777776</v>
          </cell>
          <cell r="V179">
            <v>0</v>
          </cell>
          <cell r="W179">
            <v>9.5888888888888886</v>
          </cell>
          <cell r="X179" t="str">
            <v>6Asistencial</v>
          </cell>
          <cell r="Y179">
            <v>8942544.6808784716</v>
          </cell>
          <cell r="Z179" t="str">
            <v>NOROCCIDENTE</v>
          </cell>
          <cell r="AA179" t="str">
            <v>SUP</v>
          </cell>
          <cell r="AB179" t="str">
            <v>sale</v>
          </cell>
          <cell r="AC179">
            <v>26290203</v>
          </cell>
        </row>
        <row r="180">
          <cell r="C180" t="str">
            <v>GUTIERREZ CASTRO GERARDO</v>
          </cell>
          <cell r="D180" t="str">
            <v>3020-12</v>
          </cell>
          <cell r="E180">
            <v>25294052.003333326</v>
          </cell>
          <cell r="F180" t="str">
            <v>Profesional Universitario</v>
          </cell>
          <cell r="G180" t="str">
            <v>16SDT</v>
          </cell>
          <cell r="H180" t="str">
            <v>DIVISION PROGRAMAS EN ADMINISTRACION</v>
          </cell>
          <cell r="M180" t="str">
            <v>C</v>
          </cell>
          <cell r="O180" t="str">
            <v>ES</v>
          </cell>
          <cell r="P180">
            <v>1245845</v>
          </cell>
          <cell r="Q180">
            <v>0</v>
          </cell>
          <cell r="R180" t="str">
            <v>1</v>
          </cell>
          <cell r="S180">
            <v>23541</v>
          </cell>
          <cell r="T180">
            <v>31807</v>
          </cell>
          <cell r="U180">
            <v>39.227777777777774</v>
          </cell>
          <cell r="V180">
            <v>0</v>
          </cell>
          <cell r="W180">
            <v>16.597222222222221</v>
          </cell>
          <cell r="X180" t="str">
            <v>4Profesional</v>
          </cell>
          <cell r="Y180">
            <v>35017157.43125926</v>
          </cell>
          <cell r="AA180" t="str">
            <v>Mant</v>
          </cell>
          <cell r="AB180" t="str">
            <v>3020-12</v>
          </cell>
          <cell r="AC180">
            <v>12126285</v>
          </cell>
        </row>
        <row r="181">
          <cell r="C181" t="str">
            <v>GUTIERREZ GOMEZ MARIA ALICIA</v>
          </cell>
          <cell r="D181" t="str">
            <v>3010-17</v>
          </cell>
          <cell r="E181">
            <v>37806035.422499999</v>
          </cell>
          <cell r="F181" t="str">
            <v>Profesional Especializado</v>
          </cell>
          <cell r="G181" t="str">
            <v>19SDF</v>
          </cell>
          <cell r="H181" t="str">
            <v>GRUPO CONTABILIDAD</v>
          </cell>
          <cell r="M181" t="str">
            <v>C</v>
          </cell>
          <cell r="N181" t="str">
            <v>P</v>
          </cell>
          <cell r="O181" t="str">
            <v>UN</v>
          </cell>
          <cell r="P181">
            <v>1665264</v>
          </cell>
          <cell r="Q181">
            <v>0</v>
          </cell>
          <cell r="R181" t="str">
            <v>2</v>
          </cell>
          <cell r="S181">
            <v>18752</v>
          </cell>
          <cell r="T181">
            <v>37428</v>
          </cell>
          <cell r="U181">
            <v>52.336111111111109</v>
          </cell>
          <cell r="V181">
            <v>31.583333333333332</v>
          </cell>
          <cell r="W181">
            <v>1.2055555555555555</v>
          </cell>
          <cell r="X181" t="str">
            <v>4Profesional</v>
          </cell>
          <cell r="Y181">
            <v>12709294.847999997</v>
          </cell>
          <cell r="AA181" t="str">
            <v>Mant</v>
          </cell>
          <cell r="AB181" t="str">
            <v>3010-17</v>
          </cell>
          <cell r="AC181">
            <v>24312693</v>
          </cell>
        </row>
        <row r="182">
          <cell r="C182" t="str">
            <v>GUTIERREZ RAMIREZ ISABEL CRISTINA</v>
          </cell>
          <cell r="D182" t="str">
            <v>3020-14</v>
          </cell>
          <cell r="E182">
            <v>28869179.669583336</v>
          </cell>
          <cell r="F182" t="str">
            <v>Profesional Universitario</v>
          </cell>
          <cell r="G182" t="str">
            <v>16SDT</v>
          </cell>
          <cell r="H182" t="str">
            <v>DIVISION CREDITO</v>
          </cell>
          <cell r="M182" t="str">
            <v>C</v>
          </cell>
          <cell r="O182" t="str">
            <v>ES</v>
          </cell>
          <cell r="P182">
            <v>1345530</v>
          </cell>
          <cell r="Q182">
            <v>76406</v>
          </cell>
          <cell r="R182" t="str">
            <v>2</v>
          </cell>
          <cell r="S182">
            <v>18856</v>
          </cell>
          <cell r="T182">
            <v>26795</v>
          </cell>
          <cell r="U182">
            <v>52.052777777777777</v>
          </cell>
          <cell r="V182">
            <v>0</v>
          </cell>
          <cell r="W182">
            <v>30.316666666666666</v>
          </cell>
          <cell r="X182" t="str">
            <v>4Profesional</v>
          </cell>
          <cell r="Y182">
            <v>71848088.389883101</v>
          </cell>
          <cell r="AA182" t="str">
            <v>Mant</v>
          </cell>
          <cell r="AB182" t="str">
            <v>3020-14</v>
          </cell>
          <cell r="AC182">
            <v>41515134</v>
          </cell>
        </row>
        <row r="183">
          <cell r="C183" t="str">
            <v>GUTIERREZ RAMIREZ PABLO ADOLFO</v>
          </cell>
          <cell r="D183" t="str">
            <v>4065-11</v>
          </cell>
          <cell r="E183">
            <v>16080398.177083332</v>
          </cell>
          <cell r="F183" t="str">
            <v>Técnico Administrativo</v>
          </cell>
          <cell r="G183" t="str">
            <v>15OSI</v>
          </cell>
          <cell r="H183" t="str">
            <v>DIVISION SISTEMATIZACION E INFORMATICA</v>
          </cell>
          <cell r="K183" t="str">
            <v>X</v>
          </cell>
          <cell r="M183" t="str">
            <v>C</v>
          </cell>
          <cell r="N183" t="str">
            <v>P</v>
          </cell>
          <cell r="O183" t="str">
            <v>BACHILLER</v>
          </cell>
          <cell r="P183">
            <v>761453</v>
          </cell>
          <cell r="Q183">
            <v>0</v>
          </cell>
          <cell r="R183" t="str">
            <v>1</v>
          </cell>
          <cell r="S183">
            <v>25241</v>
          </cell>
          <cell r="T183">
            <v>37195</v>
          </cell>
          <cell r="U183">
            <v>34.577777777777776</v>
          </cell>
          <cell r="V183">
            <v>2.5</v>
          </cell>
          <cell r="W183">
            <v>1.8472222222222223</v>
          </cell>
          <cell r="X183" t="str">
            <v>5Tecnico</v>
          </cell>
          <cell r="Y183">
            <v>7264261.6200000001</v>
          </cell>
          <cell r="AA183" t="str">
            <v>SUP</v>
          </cell>
          <cell r="AB183" t="str">
            <v>sale</v>
          </cell>
          <cell r="AC183">
            <v>15918344</v>
          </cell>
        </row>
        <row r="184">
          <cell r="C184" t="str">
            <v>GUTIERREZ SALCEDO MARIA OLGA</v>
          </cell>
          <cell r="D184" t="str">
            <v>5040-16</v>
          </cell>
          <cell r="E184">
            <v>14586952.714583334</v>
          </cell>
          <cell r="F184" t="str">
            <v>Secretario Ejecutivo</v>
          </cell>
          <cell r="G184" t="str">
            <v>25SUROCCIDENTE</v>
          </cell>
          <cell r="H184" t="str">
            <v>DIRECCION REGIONAL NARIÑO</v>
          </cell>
          <cell r="L184" t="str">
            <v>MCF</v>
          </cell>
          <cell r="M184" t="str">
            <v>C</v>
          </cell>
          <cell r="N184" t="str">
            <v>P</v>
          </cell>
          <cell r="O184" t="str">
            <v>TL</v>
          </cell>
          <cell r="P184">
            <v>688731</v>
          </cell>
          <cell r="Q184">
            <v>0</v>
          </cell>
          <cell r="R184" t="str">
            <v>2</v>
          </cell>
          <cell r="S184">
            <v>20980</v>
          </cell>
          <cell r="T184">
            <v>34603</v>
          </cell>
          <cell r="U184">
            <v>46.238888888888887</v>
          </cell>
          <cell r="V184">
            <v>0</v>
          </cell>
          <cell r="W184">
            <v>8.9416666666666664</v>
          </cell>
          <cell r="X184" t="str">
            <v>6Asistencial</v>
          </cell>
          <cell r="Y184">
            <v>6570493.7400000002</v>
          </cell>
          <cell r="Z184" t="str">
            <v>SUROCCIDENTE</v>
          </cell>
          <cell r="AA184" t="str">
            <v>Mant</v>
          </cell>
          <cell r="AB184" t="str">
            <v>5040-16</v>
          </cell>
          <cell r="AC184">
            <v>24486340</v>
          </cell>
        </row>
        <row r="185">
          <cell r="C185" t="str">
            <v>GUZMAN ANDRADE LUIS RAFAEL</v>
          </cell>
          <cell r="D185" t="str">
            <v>5120-09</v>
          </cell>
          <cell r="E185">
            <v>10643889.421249999</v>
          </cell>
          <cell r="F185" t="str">
            <v>Auxiliar Administrativo</v>
          </cell>
          <cell r="G185" t="str">
            <v>23NORTE</v>
          </cell>
          <cell r="H185" t="str">
            <v>GRUPO SERVICIOS</v>
          </cell>
          <cell r="K185" t="str">
            <v>X</v>
          </cell>
          <cell r="M185" t="str">
            <v>C</v>
          </cell>
          <cell r="O185" t="str">
            <v>SECUNDARIA</v>
          </cell>
          <cell r="P185">
            <v>468655</v>
          </cell>
          <cell r="Q185">
            <v>0</v>
          </cell>
          <cell r="R185" t="str">
            <v>1</v>
          </cell>
          <cell r="S185">
            <v>22175</v>
          </cell>
          <cell r="T185">
            <v>29991</v>
          </cell>
          <cell r="U185">
            <v>42.969444444444441</v>
          </cell>
          <cell r="V185">
            <v>0</v>
          </cell>
          <cell r="W185">
            <v>21.572222222222223</v>
          </cell>
          <cell r="X185" t="str">
            <v>6Asistencial</v>
          </cell>
          <cell r="Y185">
            <v>19422427.551447913</v>
          </cell>
          <cell r="Z185" t="str">
            <v>NORTE</v>
          </cell>
          <cell r="AA185" t="str">
            <v>SUP</v>
          </cell>
          <cell r="AB185" t="str">
            <v>sale</v>
          </cell>
          <cell r="AC185">
            <v>9172347</v>
          </cell>
        </row>
        <row r="186">
          <cell r="C186" t="str">
            <v>GUZMAN CORREA OLMEDO</v>
          </cell>
          <cell r="D186" t="str">
            <v>4065-11</v>
          </cell>
          <cell r="E186">
            <v>16080398.177083332</v>
          </cell>
          <cell r="F186" t="str">
            <v>Técnico Administrativo</v>
          </cell>
          <cell r="G186" t="str">
            <v>22NOROCCIDENTE</v>
          </cell>
          <cell r="H186" t="str">
            <v>GRUPO SERVICIOS</v>
          </cell>
          <cell r="K186" t="str">
            <v>X</v>
          </cell>
          <cell r="M186" t="str">
            <v>C</v>
          </cell>
          <cell r="O186" t="str">
            <v>TL</v>
          </cell>
          <cell r="P186">
            <v>761453</v>
          </cell>
          <cell r="Q186">
            <v>0</v>
          </cell>
          <cell r="R186" t="str">
            <v>1</v>
          </cell>
          <cell r="S186">
            <v>20771</v>
          </cell>
          <cell r="T186">
            <v>28233</v>
          </cell>
          <cell r="U186">
            <v>46.81388888888889</v>
          </cell>
          <cell r="V186">
            <v>0</v>
          </cell>
          <cell r="W186">
            <v>26.380555555555556</v>
          </cell>
          <cell r="X186" t="str">
            <v>5Tecnico</v>
          </cell>
          <cell r="Y186">
            <v>35122503.919839114</v>
          </cell>
          <cell r="Z186" t="str">
            <v>NOROCCIDENTE</v>
          </cell>
          <cell r="AA186" t="str">
            <v>SUP</v>
          </cell>
          <cell r="AB186" t="str">
            <v>sale</v>
          </cell>
          <cell r="AC186">
            <v>10093727</v>
          </cell>
        </row>
        <row r="187">
          <cell r="C187" t="str">
            <v>GUZMAN LONDOÑO ROBERTO</v>
          </cell>
          <cell r="D187" t="str">
            <v>2040-11</v>
          </cell>
          <cell r="E187">
            <v>29737405.522916667</v>
          </cell>
          <cell r="F187" t="str">
            <v>Jefe de División</v>
          </cell>
          <cell r="G187" t="str">
            <v>25SUROCCIDENTE</v>
          </cell>
          <cell r="H187" t="str">
            <v>DIVISION ADMINISTRATIVA Y FINANCIERA</v>
          </cell>
          <cell r="K187" t="str">
            <v>X</v>
          </cell>
          <cell r="M187" t="str">
            <v>C</v>
          </cell>
          <cell r="N187" t="str">
            <v>P</v>
          </cell>
          <cell r="O187" t="str">
            <v>UN</v>
          </cell>
          <cell r="P187">
            <v>1464700</v>
          </cell>
          <cell r="Q187">
            <v>0</v>
          </cell>
          <cell r="R187" t="str">
            <v>1</v>
          </cell>
          <cell r="S187">
            <v>21183</v>
          </cell>
          <cell r="T187">
            <v>35962</v>
          </cell>
          <cell r="U187">
            <v>45.68333333333333</v>
          </cell>
          <cell r="V187">
            <v>0</v>
          </cell>
          <cell r="W187">
            <v>5.2194444444444441</v>
          </cell>
          <cell r="X187" t="str">
            <v>3Ejecutivo</v>
          </cell>
          <cell r="Y187">
            <v>11178590.4</v>
          </cell>
          <cell r="Z187" t="str">
            <v>SUROCCIDENTE</v>
          </cell>
          <cell r="AA187" t="str">
            <v>SUP</v>
          </cell>
          <cell r="AB187" t="str">
            <v>sale</v>
          </cell>
          <cell r="AC187">
            <v>16593556</v>
          </cell>
        </row>
        <row r="188">
          <cell r="C188" t="str">
            <v>HERNANDEZ AVILAN BELISARIO</v>
          </cell>
          <cell r="D188" t="str">
            <v>5120-12</v>
          </cell>
          <cell r="E188">
            <v>13279546.932500001</v>
          </cell>
          <cell r="F188" t="str">
            <v>Auxiliar Administrativo</v>
          </cell>
          <cell r="G188" t="str">
            <v>21CENTRO</v>
          </cell>
          <cell r="H188" t="str">
            <v>GRUPO TESORERIA</v>
          </cell>
          <cell r="K188" t="str">
            <v>X</v>
          </cell>
          <cell r="M188" t="str">
            <v>C</v>
          </cell>
          <cell r="O188" t="str">
            <v>SECUNDARIA</v>
          </cell>
          <cell r="P188">
            <v>596996</v>
          </cell>
          <cell r="Q188">
            <v>0</v>
          </cell>
          <cell r="R188" t="str">
            <v>1</v>
          </cell>
          <cell r="S188">
            <v>24626</v>
          </cell>
          <cell r="T188">
            <v>34656</v>
          </cell>
          <cell r="U188">
            <v>36.255555555555553</v>
          </cell>
          <cell r="V188">
            <v>0</v>
          </cell>
          <cell r="W188">
            <v>8.7972222222222225</v>
          </cell>
          <cell r="X188" t="str">
            <v>6Asistencial</v>
          </cell>
          <cell r="Y188">
            <v>5727778.1320625003</v>
          </cell>
          <cell r="Z188" t="str">
            <v>CENTRO</v>
          </cell>
          <cell r="AA188" t="str">
            <v>SUP</v>
          </cell>
          <cell r="AB188" t="str">
            <v>sale</v>
          </cell>
          <cell r="AC188">
            <v>79461131</v>
          </cell>
        </row>
        <row r="189">
          <cell r="C189" t="str">
            <v>HERNANDEZ HINOJOSA GRACIELA INES</v>
          </cell>
          <cell r="D189" t="str">
            <v>2040-15</v>
          </cell>
          <cell r="E189">
            <v>33594659.907499999</v>
          </cell>
          <cell r="F189" t="str">
            <v>Jefe de División</v>
          </cell>
          <cell r="G189" t="str">
            <v>21CENTRO</v>
          </cell>
          <cell r="H189" t="str">
            <v>DIVISION PROGRAMAS EN ADMINISTRACION</v>
          </cell>
          <cell r="K189" t="str">
            <v>X</v>
          </cell>
          <cell r="M189" t="str">
            <v>C</v>
          </cell>
          <cell r="O189" t="str">
            <v>UN</v>
          </cell>
          <cell r="P189">
            <v>1654687</v>
          </cell>
          <cell r="Q189">
            <v>0</v>
          </cell>
          <cell r="R189" t="str">
            <v>2</v>
          </cell>
          <cell r="S189">
            <v>20451</v>
          </cell>
          <cell r="T189">
            <v>29378</v>
          </cell>
          <cell r="U189">
            <v>47.68611111111111</v>
          </cell>
          <cell r="V189">
            <v>0</v>
          </cell>
          <cell r="W189">
            <v>23.247222222222224</v>
          </cell>
          <cell r="X189" t="str">
            <v>3Ejecutivo</v>
          </cell>
          <cell r="Y189">
            <v>64391310.687465273</v>
          </cell>
          <cell r="Z189" t="str">
            <v>CENTRO</v>
          </cell>
          <cell r="AA189" t="str">
            <v>SUP</v>
          </cell>
          <cell r="AB189" t="str">
            <v>sale</v>
          </cell>
          <cell r="AC189">
            <v>42496414</v>
          </cell>
        </row>
        <row r="190">
          <cell r="C190" t="str">
            <v>HERNANDEZ OLAVE JESUS MARIA</v>
          </cell>
          <cell r="D190" t="str">
            <v>3020-08</v>
          </cell>
          <cell r="E190">
            <v>23702397.082083337</v>
          </cell>
          <cell r="F190" t="str">
            <v>Profesional Universitario</v>
          </cell>
          <cell r="G190" t="str">
            <v>21CENTRO</v>
          </cell>
          <cell r="H190" t="str">
            <v>GRUPO ADMINISTRATIVO</v>
          </cell>
          <cell r="K190" t="str">
            <v>X</v>
          </cell>
          <cell r="M190" t="str">
            <v>C</v>
          </cell>
          <cell r="O190" t="str">
            <v>UN</v>
          </cell>
          <cell r="P190">
            <v>1044033</v>
          </cell>
          <cell r="Q190">
            <v>0</v>
          </cell>
          <cell r="R190" t="str">
            <v>1</v>
          </cell>
          <cell r="S190">
            <v>20473</v>
          </cell>
          <cell r="T190">
            <v>31807</v>
          </cell>
          <cell r="U190">
            <v>47.62777777777778</v>
          </cell>
          <cell r="V190">
            <v>0</v>
          </cell>
          <cell r="W190">
            <v>16.597222222222221</v>
          </cell>
          <cell r="X190" t="str">
            <v>4Profesional</v>
          </cell>
          <cell r="Y190">
            <v>29344796.443116896</v>
          </cell>
          <cell r="Z190" t="str">
            <v>CENTRO</v>
          </cell>
          <cell r="AA190" t="str">
            <v>SUP</v>
          </cell>
          <cell r="AB190" t="str">
            <v>sale</v>
          </cell>
          <cell r="AC190">
            <v>93115941</v>
          </cell>
        </row>
        <row r="191">
          <cell r="C191" t="str">
            <v>HERNANDEZ POMARES JOSE EDUARDO</v>
          </cell>
          <cell r="D191" t="str">
            <v>5120-17</v>
          </cell>
          <cell r="E191">
            <v>14891116.80625</v>
          </cell>
          <cell r="F191" t="str">
            <v>Auxiliar Administrativo</v>
          </cell>
          <cell r="G191" t="str">
            <v>20SEG</v>
          </cell>
          <cell r="H191" t="str">
            <v>GRUPO CORRESPONDENCIA</v>
          </cell>
          <cell r="L191">
            <v>2003</v>
          </cell>
          <cell r="M191" t="str">
            <v>C</v>
          </cell>
          <cell r="O191" t="str">
            <v>BACHILLER</v>
          </cell>
          <cell r="P191">
            <v>703542</v>
          </cell>
          <cell r="Q191">
            <v>0</v>
          </cell>
          <cell r="R191" t="str">
            <v>1</v>
          </cell>
          <cell r="S191">
            <v>17612</v>
          </cell>
          <cell r="T191">
            <v>35598</v>
          </cell>
          <cell r="U191">
            <v>55.458333333333336</v>
          </cell>
          <cell r="V191">
            <v>13.942465753424658</v>
          </cell>
          <cell r="W191">
            <v>6.2166666666666668</v>
          </cell>
          <cell r="X191" t="str">
            <v>6Asistencial</v>
          </cell>
          <cell r="Y191">
            <v>4793028.1014340278</v>
          </cell>
          <cell r="AA191" t="str">
            <v>Mant</v>
          </cell>
          <cell r="AB191" t="str">
            <v>5120-17</v>
          </cell>
          <cell r="AC191">
            <v>19070493</v>
          </cell>
        </row>
        <row r="192">
          <cell r="C192" t="str">
            <v>HERNANDEZ RICAURTE DORA INES</v>
          </cell>
          <cell r="D192" t="str">
            <v>3010-17</v>
          </cell>
          <cell r="E192">
            <v>37806035.422499999</v>
          </cell>
          <cell r="F192" t="str">
            <v>Profesional Especializado</v>
          </cell>
          <cell r="G192" t="str">
            <v>11OCI</v>
          </cell>
          <cell r="H192" t="str">
            <v>OFICINA CONTROL INTERNO</v>
          </cell>
          <cell r="M192" t="str">
            <v>C</v>
          </cell>
          <cell r="O192" t="str">
            <v>UN</v>
          </cell>
          <cell r="P192">
            <v>1665264</v>
          </cell>
          <cell r="Q192">
            <v>0</v>
          </cell>
          <cell r="R192" t="str">
            <v>2</v>
          </cell>
          <cell r="S192">
            <v>19070</v>
          </cell>
          <cell r="T192">
            <v>34103</v>
          </cell>
          <cell r="U192">
            <v>51.466666666666669</v>
          </cell>
          <cell r="V192">
            <v>5.833333333333333</v>
          </cell>
          <cell r="W192">
            <v>10.308333333333334</v>
          </cell>
          <cell r="X192" t="str">
            <v>4Profesional</v>
          </cell>
          <cell r="Y192">
            <v>29614593.788062498</v>
          </cell>
          <cell r="AA192" t="str">
            <v>Mant</v>
          </cell>
          <cell r="AB192" t="str">
            <v>3010-17</v>
          </cell>
          <cell r="AC192">
            <v>41566800</v>
          </cell>
        </row>
        <row r="193">
          <cell r="C193" t="str">
            <v>HIDALGO ESGUERRA MARTHA PATRICIA</v>
          </cell>
          <cell r="D193" t="str">
            <v>5120-09</v>
          </cell>
          <cell r="E193">
            <v>10643889.421249999</v>
          </cell>
          <cell r="F193" t="str">
            <v>Auxiliar Administrativo</v>
          </cell>
          <cell r="G193" t="str">
            <v>24ORIENTE</v>
          </cell>
          <cell r="H193" t="str">
            <v>GRUPO OPERATIVO</v>
          </cell>
          <cell r="K193" t="str">
            <v>X</v>
          </cell>
          <cell r="M193" t="str">
            <v>C</v>
          </cell>
          <cell r="O193" t="str">
            <v>BACHILLER</v>
          </cell>
          <cell r="P193">
            <v>468655</v>
          </cell>
          <cell r="Q193">
            <v>0</v>
          </cell>
          <cell r="R193" t="str">
            <v>2</v>
          </cell>
          <cell r="S193">
            <v>25222</v>
          </cell>
          <cell r="T193">
            <v>32815</v>
          </cell>
          <cell r="U193">
            <v>34.62777777777778</v>
          </cell>
          <cell r="V193">
            <v>0</v>
          </cell>
          <cell r="W193">
            <v>13.838888888888889</v>
          </cell>
          <cell r="X193" t="str">
            <v>6Asistencial</v>
          </cell>
          <cell r="Y193">
            <v>12666800.577031249</v>
          </cell>
          <cell r="Z193" t="str">
            <v>ORIENTE</v>
          </cell>
          <cell r="AA193" t="str">
            <v>SUP</v>
          </cell>
          <cell r="AB193" t="str">
            <v>sale</v>
          </cell>
          <cell r="AC193">
            <v>40384876</v>
          </cell>
        </row>
        <row r="194">
          <cell r="C194" t="str">
            <v>HOYOS GONZALEZ RUTH ELIVEY</v>
          </cell>
          <cell r="D194" t="str">
            <v>5120-10</v>
          </cell>
          <cell r="E194">
            <v>11597824.078333335</v>
          </cell>
          <cell r="F194" t="str">
            <v>Auxiliar Administrativo</v>
          </cell>
          <cell r="G194" t="str">
            <v>21CENTRO</v>
          </cell>
          <cell r="H194" t="str">
            <v>GRUPO ATENCION AL USUARIO</v>
          </cell>
          <cell r="K194" t="str">
            <v>X</v>
          </cell>
          <cell r="M194" t="str">
            <v>C</v>
          </cell>
          <cell r="O194" t="str">
            <v>BACHILLER</v>
          </cell>
          <cell r="P194">
            <v>515106</v>
          </cell>
          <cell r="Q194">
            <v>0</v>
          </cell>
          <cell r="R194" t="str">
            <v>2</v>
          </cell>
          <cell r="S194">
            <v>24445</v>
          </cell>
          <cell r="T194">
            <v>35633</v>
          </cell>
          <cell r="U194">
            <v>36.75277777777778</v>
          </cell>
          <cell r="V194">
            <v>5.75</v>
          </cell>
          <cell r="W194">
            <v>6.1194444444444445</v>
          </cell>
          <cell r="X194" t="str">
            <v>6Asistencial</v>
          </cell>
          <cell r="Y194">
            <v>3744224.254597222</v>
          </cell>
          <cell r="Z194" t="str">
            <v>CENTRO</v>
          </cell>
          <cell r="AA194" t="str">
            <v>SUP</v>
          </cell>
          <cell r="AB194" t="str">
            <v>sale</v>
          </cell>
          <cell r="AC194">
            <v>20796199</v>
          </cell>
        </row>
        <row r="195">
          <cell r="C195" t="str">
            <v>HUERTAS CABRERA MERCEDES ISABEL</v>
          </cell>
          <cell r="D195" t="str">
            <v>5120-09</v>
          </cell>
          <cell r="E195">
            <v>10643889.421249999</v>
          </cell>
          <cell r="F195" t="str">
            <v>Auxiliar Administrativo</v>
          </cell>
          <cell r="G195" t="str">
            <v>25SUROCCIDENTE</v>
          </cell>
          <cell r="H195" t="str">
            <v>GRUPO SERVICIOS</v>
          </cell>
          <cell r="K195" t="str">
            <v>X</v>
          </cell>
          <cell r="M195" t="str">
            <v>C</v>
          </cell>
          <cell r="O195" t="str">
            <v>TL</v>
          </cell>
          <cell r="P195">
            <v>468655</v>
          </cell>
          <cell r="Q195">
            <v>0</v>
          </cell>
          <cell r="R195" t="str">
            <v>2</v>
          </cell>
          <cell r="S195">
            <v>21752</v>
          </cell>
          <cell r="T195">
            <v>31807</v>
          </cell>
          <cell r="U195">
            <v>44.12222222222222</v>
          </cell>
          <cell r="V195">
            <v>0</v>
          </cell>
          <cell r="W195">
            <v>16.597222222222221</v>
          </cell>
          <cell r="X195" t="str">
            <v>6Asistencial</v>
          </cell>
          <cell r="Y195">
            <v>15091897.43964236</v>
          </cell>
          <cell r="Z195" t="str">
            <v>SUROCCIDENTE</v>
          </cell>
          <cell r="AA195" t="str">
            <v>SUP</v>
          </cell>
          <cell r="AB195" t="str">
            <v>sale</v>
          </cell>
          <cell r="AC195">
            <v>30724436</v>
          </cell>
        </row>
        <row r="196">
          <cell r="C196" t="str">
            <v>HURTADO DE-DUARTE JULIA</v>
          </cell>
          <cell r="D196" t="str">
            <v>5040-22</v>
          </cell>
          <cell r="E196">
            <v>17182482.831666667</v>
          </cell>
          <cell r="F196" t="str">
            <v>Secretario Ejecutivo</v>
          </cell>
          <cell r="G196" t="str">
            <v>10DIR</v>
          </cell>
          <cell r="H196" t="str">
            <v>DIRECCION GENERAL</v>
          </cell>
          <cell r="M196" t="str">
            <v>LNR</v>
          </cell>
          <cell r="O196" t="str">
            <v>BACHILLER</v>
          </cell>
          <cell r="P196">
            <v>846314</v>
          </cell>
          <cell r="Q196">
            <v>0</v>
          </cell>
          <cell r="R196" t="str">
            <v>2</v>
          </cell>
          <cell r="S196">
            <v>19851</v>
          </cell>
          <cell r="T196">
            <v>35076</v>
          </cell>
          <cell r="U196">
            <v>49.327777777777776</v>
          </cell>
          <cell r="V196">
            <v>0</v>
          </cell>
          <cell r="W196">
            <v>7.6472222222222221</v>
          </cell>
          <cell r="X196" t="str">
            <v>6Asistencial</v>
          </cell>
          <cell r="Y196">
            <v>8073835.5600000005</v>
          </cell>
          <cell r="AA196" t="str">
            <v>Mant</v>
          </cell>
          <cell r="AB196" t="str">
            <v>5040-22</v>
          </cell>
          <cell r="AC196">
            <v>41644715</v>
          </cell>
        </row>
        <row r="197">
          <cell r="C197" t="str">
            <v>HURTADO JIMENEZ ANGEL ROLDAN</v>
          </cell>
          <cell r="D197" t="str">
            <v>4065-11</v>
          </cell>
          <cell r="E197">
            <v>17207782.971666668</v>
          </cell>
          <cell r="F197" t="str">
            <v>Técnico Administrativo</v>
          </cell>
          <cell r="G197" t="str">
            <v>22NOROCCIDENTE</v>
          </cell>
          <cell r="H197" t="str">
            <v>GRUPO FINANCIERO</v>
          </cell>
          <cell r="K197" t="str">
            <v>X</v>
          </cell>
          <cell r="M197" t="str">
            <v>C</v>
          </cell>
          <cell r="O197" t="str">
            <v>TC</v>
          </cell>
          <cell r="P197">
            <v>761453</v>
          </cell>
          <cell r="Q197">
            <v>54897</v>
          </cell>
          <cell r="R197" t="str">
            <v>1</v>
          </cell>
          <cell r="S197">
            <v>19234</v>
          </cell>
          <cell r="T197">
            <v>27364</v>
          </cell>
          <cell r="U197">
            <v>51.019444444444446</v>
          </cell>
          <cell r="V197">
            <v>3.6666666666666665</v>
          </cell>
          <cell r="W197">
            <v>28.761111111111113</v>
          </cell>
          <cell r="X197" t="str">
            <v>5Tecnico</v>
          </cell>
          <cell r="Y197">
            <v>40871515.134837963</v>
          </cell>
          <cell r="Z197" t="str">
            <v>NOROCCIDENTE</v>
          </cell>
          <cell r="AA197" t="str">
            <v>SUP</v>
          </cell>
          <cell r="AB197" t="str">
            <v>sale</v>
          </cell>
          <cell r="AC197">
            <v>70038716</v>
          </cell>
        </row>
        <row r="198">
          <cell r="C198" t="str">
            <v>HURTADO VARGAS MARTHA LUCIA</v>
          </cell>
          <cell r="D198" t="str">
            <v>5120-09</v>
          </cell>
          <cell r="E198">
            <v>10643889.421249999</v>
          </cell>
          <cell r="F198" t="str">
            <v>Auxiliar Administrativo</v>
          </cell>
          <cell r="G198" t="str">
            <v>24ORIENTE</v>
          </cell>
          <cell r="H198" t="str">
            <v>GRUPO SERVICIOS</v>
          </cell>
          <cell r="K198" t="str">
            <v>X</v>
          </cell>
          <cell r="M198" t="str">
            <v>C</v>
          </cell>
          <cell r="O198" t="str">
            <v>SECUNDARIA</v>
          </cell>
          <cell r="P198">
            <v>468655</v>
          </cell>
          <cell r="Q198">
            <v>0</v>
          </cell>
          <cell r="R198" t="str">
            <v>2</v>
          </cell>
          <cell r="S198">
            <v>20011</v>
          </cell>
          <cell r="T198">
            <v>28369</v>
          </cell>
          <cell r="U198">
            <v>48.891666666666666</v>
          </cell>
          <cell r="V198">
            <v>0</v>
          </cell>
          <cell r="W198">
            <v>26.011111111111113</v>
          </cell>
          <cell r="X198" t="str">
            <v>6Asistencial</v>
          </cell>
          <cell r="Y198">
            <v>23406515.254309025</v>
          </cell>
          <cell r="Z198" t="str">
            <v>ORIENTE</v>
          </cell>
          <cell r="AA198" t="str">
            <v>SUP</v>
          </cell>
          <cell r="AB198" t="str">
            <v>sale</v>
          </cell>
          <cell r="AC198">
            <v>41657335</v>
          </cell>
        </row>
        <row r="199">
          <cell r="C199" t="str">
            <v>JAIMES ZAMUDIO ORLANDO</v>
          </cell>
          <cell r="D199" t="str">
            <v>3020-12</v>
          </cell>
          <cell r="E199">
            <v>27130129.194166671</v>
          </cell>
          <cell r="F199" t="str">
            <v>Profesional Universitario</v>
          </cell>
          <cell r="G199" t="str">
            <v>11OCI</v>
          </cell>
          <cell r="H199" t="str">
            <v>OFICINA CONTROL INTERNO</v>
          </cell>
          <cell r="L199">
            <v>2005</v>
          </cell>
          <cell r="M199" t="str">
            <v>C</v>
          </cell>
          <cell r="O199" t="str">
            <v>UN</v>
          </cell>
          <cell r="P199">
            <v>1245845</v>
          </cell>
          <cell r="Q199">
            <v>90435</v>
          </cell>
          <cell r="R199" t="str">
            <v>1</v>
          </cell>
          <cell r="S199">
            <v>18332</v>
          </cell>
          <cell r="T199">
            <v>27104</v>
          </cell>
          <cell r="U199">
            <v>53.486111111111114</v>
          </cell>
          <cell r="V199">
            <v>0</v>
          </cell>
          <cell r="W199">
            <v>29.469444444444445</v>
          </cell>
          <cell r="X199" t="str">
            <v>4Profesional</v>
          </cell>
          <cell r="Y199">
            <v>65795657.220715277</v>
          </cell>
          <cell r="AA199" t="str">
            <v>Mant</v>
          </cell>
          <cell r="AB199" t="str">
            <v>3020-12</v>
          </cell>
          <cell r="AC199">
            <v>19098013</v>
          </cell>
        </row>
        <row r="200">
          <cell r="C200" t="str">
            <v>JARAMILLO PALACIOS OSCAR ANTONIO</v>
          </cell>
          <cell r="D200" t="str">
            <v>4065-11</v>
          </cell>
          <cell r="E200">
            <v>17907885.377083331</v>
          </cell>
          <cell r="F200" t="str">
            <v>Técnico Administrativo</v>
          </cell>
          <cell r="G200" t="str">
            <v>22NOROCCIDENTE</v>
          </cell>
          <cell r="H200" t="str">
            <v>GRUPO PROGRAMAS INTERNACIONALES</v>
          </cell>
          <cell r="L200">
            <v>2004</v>
          </cell>
          <cell r="M200" t="str">
            <v>C</v>
          </cell>
          <cell r="O200" t="str">
            <v>TL</v>
          </cell>
          <cell r="P200">
            <v>761453</v>
          </cell>
          <cell r="Q200">
            <v>0</v>
          </cell>
          <cell r="R200" t="str">
            <v>1</v>
          </cell>
          <cell r="S200">
            <v>17947</v>
          </cell>
          <cell r="T200">
            <v>27880</v>
          </cell>
          <cell r="U200">
            <v>54.547222222222224</v>
          </cell>
          <cell r="V200">
            <v>0</v>
          </cell>
          <cell r="W200">
            <v>27.347222222222221</v>
          </cell>
          <cell r="X200" t="str">
            <v>5Tecnico</v>
          </cell>
          <cell r="Y200">
            <v>36407865.453959487</v>
          </cell>
          <cell r="Z200" t="str">
            <v>NOROCCIDENTE</v>
          </cell>
          <cell r="AA200" t="str">
            <v>Mant</v>
          </cell>
          <cell r="AB200" t="str">
            <v>4065-11</v>
          </cell>
          <cell r="AC200">
            <v>8292702</v>
          </cell>
        </row>
        <row r="201">
          <cell r="C201" t="str">
            <v>JASBON HERNANDEZ MORAMIS</v>
          </cell>
          <cell r="D201" t="str">
            <v>3020-05</v>
          </cell>
          <cell r="E201">
            <v>18168911.181249999</v>
          </cell>
          <cell r="F201" t="str">
            <v>Profesional Universitario</v>
          </cell>
          <cell r="G201" t="str">
            <v>22NOROCCIDENTE</v>
          </cell>
          <cell r="H201" t="str">
            <v>GRUPO FINANCIERO</v>
          </cell>
          <cell r="K201" t="str">
            <v>X</v>
          </cell>
          <cell r="M201" t="str">
            <v>C</v>
          </cell>
          <cell r="O201" t="str">
            <v>UN</v>
          </cell>
          <cell r="P201">
            <v>894900</v>
          </cell>
          <cell r="Q201">
            <v>0</v>
          </cell>
          <cell r="R201" t="str">
            <v>2</v>
          </cell>
          <cell r="S201">
            <v>22608</v>
          </cell>
          <cell r="T201">
            <v>35310</v>
          </cell>
          <cell r="U201">
            <v>41.783333333333331</v>
          </cell>
          <cell r="V201">
            <v>0</v>
          </cell>
          <cell r="W201">
            <v>7.0083333333333337</v>
          </cell>
          <cell r="X201" t="str">
            <v>4Profesional</v>
          </cell>
          <cell r="Y201">
            <v>6387514.0948645836</v>
          </cell>
          <cell r="Z201" t="str">
            <v>NOROCCIDENTE</v>
          </cell>
          <cell r="AA201" t="str">
            <v>SUP</v>
          </cell>
          <cell r="AB201" t="str">
            <v>sale</v>
          </cell>
          <cell r="AC201">
            <v>34982357</v>
          </cell>
        </row>
        <row r="202">
          <cell r="C202" t="str">
            <v>JIMENEZ RICARDO EDILBERTO JOSE</v>
          </cell>
          <cell r="D202" t="str">
            <v>4065-09</v>
          </cell>
          <cell r="E202">
            <v>14586952.714583334</v>
          </cell>
          <cell r="F202" t="str">
            <v>Técnico Administrativo</v>
          </cell>
          <cell r="G202" t="str">
            <v>23NORTE</v>
          </cell>
          <cell r="H202" t="str">
            <v>DIVISION ADMINISTRATIVA Y FINANCIERA</v>
          </cell>
          <cell r="K202" t="str">
            <v>X</v>
          </cell>
          <cell r="M202" t="str">
            <v>C</v>
          </cell>
          <cell r="O202" t="str">
            <v>UN</v>
          </cell>
          <cell r="P202">
            <v>688731</v>
          </cell>
          <cell r="Q202">
            <v>0</v>
          </cell>
          <cell r="R202" t="str">
            <v>1</v>
          </cell>
          <cell r="S202">
            <v>21511</v>
          </cell>
          <cell r="T202">
            <v>34148</v>
          </cell>
          <cell r="U202">
            <v>44.786111111111111</v>
          </cell>
          <cell r="V202">
            <v>0</v>
          </cell>
          <cell r="W202">
            <v>10.186111111111112</v>
          </cell>
          <cell r="X202" t="str">
            <v>5Tecnico</v>
          </cell>
          <cell r="Y202">
            <v>12745471.939896988</v>
          </cell>
          <cell r="Z202" t="str">
            <v>NORTE</v>
          </cell>
          <cell r="AA202" t="str">
            <v>SUP</v>
          </cell>
          <cell r="AB202" t="str">
            <v>sale</v>
          </cell>
          <cell r="AC202">
            <v>18875899</v>
          </cell>
        </row>
        <row r="203">
          <cell r="C203" t="str">
            <v>JOVES MENDOZA EDWARD GILBERTO</v>
          </cell>
          <cell r="D203" t="str">
            <v>5120-09</v>
          </cell>
          <cell r="E203">
            <v>10643889.421249999</v>
          </cell>
          <cell r="F203" t="str">
            <v>Auxiliar Administrativo</v>
          </cell>
          <cell r="G203" t="str">
            <v>24ORIENTE</v>
          </cell>
          <cell r="H203" t="str">
            <v>GRUPO SERVICIOS</v>
          </cell>
          <cell r="K203" t="str">
            <v>X</v>
          </cell>
          <cell r="M203" t="str">
            <v>C</v>
          </cell>
          <cell r="O203" t="str">
            <v>ES</v>
          </cell>
          <cell r="P203">
            <v>468655</v>
          </cell>
          <cell r="Q203">
            <v>0</v>
          </cell>
          <cell r="R203" t="str">
            <v>1</v>
          </cell>
          <cell r="S203">
            <v>25545</v>
          </cell>
          <cell r="T203">
            <v>34743</v>
          </cell>
          <cell r="U203">
            <v>33.741666666666667</v>
          </cell>
          <cell r="V203">
            <v>0</v>
          </cell>
          <cell r="W203">
            <v>8.5611111111111118</v>
          </cell>
          <cell r="X203" t="str">
            <v>6Asistencial</v>
          </cell>
          <cell r="Y203">
            <v>4482098.6657187501</v>
          </cell>
          <cell r="Z203" t="str">
            <v>ORIENTE</v>
          </cell>
          <cell r="AA203" t="str">
            <v>SUP</v>
          </cell>
          <cell r="AB203" t="str">
            <v>sale</v>
          </cell>
          <cell r="AC203">
            <v>13499301</v>
          </cell>
        </row>
        <row r="204">
          <cell r="C204" t="str">
            <v>KREISBERGER GOMEZ MARIA EUGENIA</v>
          </cell>
          <cell r="D204" t="str">
            <v>5120-10</v>
          </cell>
          <cell r="E204">
            <v>11597824.078333335</v>
          </cell>
          <cell r="F204" t="str">
            <v>Auxiliar Administrativo</v>
          </cell>
          <cell r="G204" t="str">
            <v>25SUROCCIDENTE</v>
          </cell>
          <cell r="H204" t="str">
            <v>GRUPO ADMINISTRATIVO Y FINANCIERO</v>
          </cell>
          <cell r="K204" t="str">
            <v>X</v>
          </cell>
          <cell r="M204" t="str">
            <v>C</v>
          </cell>
          <cell r="O204" t="str">
            <v>TL</v>
          </cell>
          <cell r="P204">
            <v>515106</v>
          </cell>
          <cell r="Q204">
            <v>0</v>
          </cell>
          <cell r="R204" t="str">
            <v>2</v>
          </cell>
          <cell r="S204">
            <v>20506</v>
          </cell>
          <cell r="T204">
            <v>29830</v>
          </cell>
          <cell r="U204">
            <v>47.538888888888891</v>
          </cell>
          <cell r="V204">
            <v>0</v>
          </cell>
          <cell r="W204">
            <v>22.011111111111113</v>
          </cell>
          <cell r="X204" t="str">
            <v>6Asistencial</v>
          </cell>
          <cell r="Y204">
            <v>21594048.059532408</v>
          </cell>
          <cell r="Z204" t="str">
            <v>SUROCCIDENTE</v>
          </cell>
          <cell r="AA204" t="str">
            <v>SUP</v>
          </cell>
          <cell r="AB204" t="str">
            <v>sale</v>
          </cell>
          <cell r="AC204">
            <v>30709673</v>
          </cell>
        </row>
        <row r="205">
          <cell r="C205" t="str">
            <v>LADINO CRUZ MARTHA CECILIA</v>
          </cell>
          <cell r="D205" t="str">
            <v>5120-12</v>
          </cell>
          <cell r="E205">
            <v>13279546.932500001</v>
          </cell>
          <cell r="F205" t="str">
            <v>Auxiliar Administrativo</v>
          </cell>
          <cell r="G205" t="str">
            <v>20SEG</v>
          </cell>
          <cell r="H205" t="str">
            <v>GRUPO DESARROLLO PERSONAL</v>
          </cell>
          <cell r="K205" t="str">
            <v>x</v>
          </cell>
          <cell r="M205" t="str">
            <v>C</v>
          </cell>
          <cell r="O205" t="str">
            <v>UN</v>
          </cell>
          <cell r="P205">
            <v>596996</v>
          </cell>
          <cell r="Q205">
            <v>0</v>
          </cell>
          <cell r="R205" t="str">
            <v>2</v>
          </cell>
          <cell r="S205">
            <v>21858</v>
          </cell>
          <cell r="T205">
            <v>32107</v>
          </cell>
          <cell r="U205">
            <v>43.836111111111109</v>
          </cell>
          <cell r="V205">
            <v>0</v>
          </cell>
          <cell r="W205">
            <v>15.775</v>
          </cell>
          <cell r="X205" t="str">
            <v>6Asistencial</v>
          </cell>
          <cell r="Y205">
            <v>17882499.801979169</v>
          </cell>
          <cell r="AA205" t="str">
            <v>SUP</v>
          </cell>
          <cell r="AB205" t="str">
            <v>sale</v>
          </cell>
          <cell r="AC205">
            <v>41786286</v>
          </cell>
        </row>
        <row r="206">
          <cell r="C206" t="str">
            <v>LADINO MONCAYO OSCAR ORLANDO</v>
          </cell>
          <cell r="D206" t="str">
            <v>5310-15</v>
          </cell>
          <cell r="E206">
            <v>22621187.487499997</v>
          </cell>
          <cell r="F206" t="str">
            <v>Conductor Mec (Asignado)</v>
          </cell>
          <cell r="G206" t="str">
            <v>19SDF</v>
          </cell>
          <cell r="H206" t="str">
            <v>SUBDIRECCION FINANCIERA</v>
          </cell>
          <cell r="M206" t="str">
            <v>C</v>
          </cell>
          <cell r="O206" t="str">
            <v>BACHILLER</v>
          </cell>
          <cell r="P206">
            <v>659101</v>
          </cell>
          <cell r="Q206">
            <v>0</v>
          </cell>
          <cell r="R206" t="str">
            <v>1</v>
          </cell>
          <cell r="S206">
            <v>23678</v>
          </cell>
          <cell r="T206">
            <v>36076</v>
          </cell>
          <cell r="U206">
            <v>38.852777777777774</v>
          </cell>
          <cell r="V206">
            <v>2.6666666666666665</v>
          </cell>
          <cell r="W206">
            <v>4.9083333333333332</v>
          </cell>
          <cell r="X206" t="str">
            <v>6Asistencial</v>
          </cell>
          <cell r="Y206">
            <v>6105146.964048611</v>
          </cell>
          <cell r="AA206" t="str">
            <v>Mant</v>
          </cell>
          <cell r="AB206" t="str">
            <v>5310-15</v>
          </cell>
          <cell r="AC206">
            <v>79321014</v>
          </cell>
        </row>
        <row r="207">
          <cell r="C207" t="str">
            <v>LANDINEZ MONROY MARCELA ELIANA</v>
          </cell>
          <cell r="D207" t="str">
            <v>5040-16</v>
          </cell>
          <cell r="E207">
            <v>14586952.714583334</v>
          </cell>
          <cell r="F207" t="str">
            <v>Secretario Ejecutivo</v>
          </cell>
          <cell r="G207" t="str">
            <v>24ORIENTE</v>
          </cell>
          <cell r="H207" t="str">
            <v>DIRECCION REGIONAL BOYACA</v>
          </cell>
          <cell r="K207" t="str">
            <v>X</v>
          </cell>
          <cell r="M207" t="str">
            <v>C</v>
          </cell>
          <cell r="N207" t="str">
            <v>P</v>
          </cell>
          <cell r="O207" t="str">
            <v>ES</v>
          </cell>
          <cell r="P207">
            <v>688731</v>
          </cell>
          <cell r="Q207">
            <v>0</v>
          </cell>
          <cell r="R207" t="str">
            <v>2</v>
          </cell>
          <cell r="S207">
            <v>24292</v>
          </cell>
          <cell r="T207">
            <v>33101</v>
          </cell>
          <cell r="U207">
            <v>37.169444444444444</v>
          </cell>
          <cell r="V207">
            <v>0.41666666666666669</v>
          </cell>
          <cell r="W207">
            <v>13.052777777777777</v>
          </cell>
          <cell r="X207" t="str">
            <v>6Asistencial</v>
          </cell>
          <cell r="Y207">
            <v>6570493.7400000002</v>
          </cell>
          <cell r="Z207" t="str">
            <v>ORIENTE</v>
          </cell>
          <cell r="AA207" t="str">
            <v>SUP</v>
          </cell>
          <cell r="AB207" t="str">
            <v>sale</v>
          </cell>
          <cell r="AC207">
            <v>24010531</v>
          </cell>
        </row>
        <row r="208">
          <cell r="C208" t="str">
            <v>LASPRILLA ALBARRACIN GLADYS STELLA</v>
          </cell>
          <cell r="D208" t="str">
            <v>4065-12</v>
          </cell>
          <cell r="E208">
            <v>16415181.84</v>
          </cell>
          <cell r="F208" t="str">
            <v>Técnico Administrativo</v>
          </cell>
          <cell r="G208" t="str">
            <v>21CENTRO</v>
          </cell>
          <cell r="H208" t="str">
            <v>GRUPO CONTABILIDAD</v>
          </cell>
          <cell r="K208" t="str">
            <v>X</v>
          </cell>
          <cell r="M208" t="str">
            <v>C</v>
          </cell>
          <cell r="O208" t="str">
            <v>BACHILLER</v>
          </cell>
          <cell r="P208">
            <v>808521</v>
          </cell>
          <cell r="Q208">
            <v>0</v>
          </cell>
          <cell r="R208" t="str">
            <v>2</v>
          </cell>
          <cell r="S208">
            <v>19262</v>
          </cell>
          <cell r="T208">
            <v>28126</v>
          </cell>
          <cell r="U208">
            <v>50.944444444444443</v>
          </cell>
          <cell r="V208">
            <v>0</v>
          </cell>
          <cell r="W208">
            <v>26.677777777777777</v>
          </cell>
          <cell r="X208" t="str">
            <v>5Tecnico</v>
          </cell>
          <cell r="Y208">
            <v>36027794.717777781</v>
          </cell>
          <cell r="Z208" t="str">
            <v>CENTRO</v>
          </cell>
          <cell r="AA208" t="str">
            <v>SUP</v>
          </cell>
          <cell r="AB208" t="str">
            <v>sale</v>
          </cell>
          <cell r="AC208">
            <v>41571130</v>
          </cell>
        </row>
        <row r="209">
          <cell r="C209" t="str">
            <v>LAVALLE MERCADO DAGOBERTO</v>
          </cell>
          <cell r="D209" t="str">
            <v>3020-06</v>
          </cell>
          <cell r="E209">
            <v>18995922.495416671</v>
          </cell>
          <cell r="F209" t="str">
            <v>Profesional Universitario</v>
          </cell>
          <cell r="G209" t="str">
            <v>23NORTE</v>
          </cell>
          <cell r="H209" t="str">
            <v>DIVISION ADMINISTRATIVA Y FINANCIERA</v>
          </cell>
          <cell r="M209" t="str">
            <v>C</v>
          </cell>
          <cell r="O209" t="str">
            <v>UN</v>
          </cell>
          <cell r="P209">
            <v>935634</v>
          </cell>
          <cell r="Q209">
            <v>0</v>
          </cell>
          <cell r="R209" t="str">
            <v>1</v>
          </cell>
          <cell r="S209">
            <v>22352</v>
          </cell>
          <cell r="T209">
            <v>31614</v>
          </cell>
          <cell r="U209">
            <v>42.480555555555554</v>
          </cell>
          <cell r="V209">
            <v>0</v>
          </cell>
          <cell r="W209">
            <v>17.122222222222224</v>
          </cell>
          <cell r="X209" t="str">
            <v>4Profesional</v>
          </cell>
          <cell r="Y209">
            <v>27052614.754121527</v>
          </cell>
          <cell r="Z209" t="str">
            <v>NORTE</v>
          </cell>
          <cell r="AA209" t="str">
            <v>Mant</v>
          </cell>
          <cell r="AB209" t="str">
            <v>3020-06</v>
          </cell>
          <cell r="AC209">
            <v>12618242</v>
          </cell>
        </row>
        <row r="210">
          <cell r="C210" t="str">
            <v>LEAL RODRIGUEZ CARLOS JULIO</v>
          </cell>
          <cell r="D210" t="str">
            <v>3010-17</v>
          </cell>
          <cell r="E210">
            <v>37264296.721666679</v>
          </cell>
          <cell r="F210" t="str">
            <v>Profesional Especializado</v>
          </cell>
          <cell r="G210" t="str">
            <v>15OSI</v>
          </cell>
          <cell r="H210" t="str">
            <v>DIVISION SISTEMATIZACION E INFORMATICA</v>
          </cell>
          <cell r="L210">
            <v>2003</v>
          </cell>
          <cell r="M210" t="str">
            <v>C</v>
          </cell>
          <cell r="O210" t="str">
            <v>UN</v>
          </cell>
          <cell r="P210">
            <v>1665264</v>
          </cell>
          <cell r="Q210">
            <v>170169</v>
          </cell>
          <cell r="R210" t="str">
            <v>1</v>
          </cell>
          <cell r="S210">
            <v>15905</v>
          </cell>
          <cell r="T210">
            <v>28491</v>
          </cell>
          <cell r="U210">
            <v>60.130555555555553</v>
          </cell>
          <cell r="V210">
            <v>10.416666666666666</v>
          </cell>
          <cell r="W210">
            <v>25.677777777777777</v>
          </cell>
          <cell r="X210" t="str">
            <v>4Profesional</v>
          </cell>
          <cell r="Y210">
            <v>78826499.428680554</v>
          </cell>
          <cell r="AA210" t="str">
            <v>Mant</v>
          </cell>
          <cell r="AB210" t="str">
            <v>3010-17</v>
          </cell>
          <cell r="AC210">
            <v>17086385</v>
          </cell>
        </row>
        <row r="211">
          <cell r="C211" t="str">
            <v>LEGUIA BONETT JESUS EDUARDO</v>
          </cell>
          <cell r="D211" t="str">
            <v>2095-07</v>
          </cell>
          <cell r="E211">
            <v>24838316.680416666</v>
          </cell>
          <cell r="F211" t="str">
            <v>Director o Gerente Seccional</v>
          </cell>
          <cell r="G211" t="str">
            <v>23NORTE</v>
          </cell>
          <cell r="H211" t="str">
            <v>DIRECCION SECCIONAL MAGDALENA</v>
          </cell>
          <cell r="K211" t="str">
            <v>x</v>
          </cell>
          <cell r="M211" t="str">
            <v>LNR</v>
          </cell>
          <cell r="O211" t="str">
            <v>UN</v>
          </cell>
          <cell r="P211">
            <v>1223398</v>
          </cell>
          <cell r="Q211">
            <v>0</v>
          </cell>
          <cell r="R211" t="str">
            <v>1</v>
          </cell>
          <cell r="S211">
            <v>22396</v>
          </cell>
          <cell r="T211">
            <v>37274</v>
          </cell>
          <cell r="U211">
            <v>42.361111111111114</v>
          </cell>
          <cell r="V211">
            <v>1.0833333333333333</v>
          </cell>
          <cell r="W211">
            <v>1.6305555555555555</v>
          </cell>
          <cell r="X211" t="str">
            <v>3Ejecutivo</v>
          </cell>
          <cell r="Y211">
            <v>11671216.92</v>
          </cell>
          <cell r="Z211" t="str">
            <v>NORTE</v>
          </cell>
          <cell r="AA211" t="str">
            <v>SUP</v>
          </cell>
          <cell r="AB211" t="str">
            <v>sale</v>
          </cell>
          <cell r="AC211">
            <v>12556287</v>
          </cell>
        </row>
        <row r="212">
          <cell r="C212" t="str">
            <v>LEMOS MARTINEZ JANNETT MATILDE</v>
          </cell>
          <cell r="D212" t="str">
            <v>5040-18</v>
          </cell>
          <cell r="E212">
            <v>15256479.260833334</v>
          </cell>
          <cell r="F212" t="str">
            <v>Secretario Ejecutivo</v>
          </cell>
          <cell r="G212" t="str">
            <v>21CENTRO</v>
          </cell>
          <cell r="H212" t="str">
            <v>GRUPO TESORERIA</v>
          </cell>
          <cell r="L212" t="str">
            <v>MCF</v>
          </cell>
          <cell r="M212" t="str">
            <v>C</v>
          </cell>
          <cell r="O212" t="str">
            <v>BACHILLER</v>
          </cell>
          <cell r="P212">
            <v>721333</v>
          </cell>
          <cell r="Q212">
            <v>0</v>
          </cell>
          <cell r="R212" t="str">
            <v>2</v>
          </cell>
          <cell r="S212">
            <v>24110</v>
          </cell>
          <cell r="T212">
            <v>34505</v>
          </cell>
          <cell r="U212">
            <v>37.672222222222224</v>
          </cell>
          <cell r="V212">
            <v>0</v>
          </cell>
          <cell r="W212">
            <v>9.2083333333333339</v>
          </cell>
          <cell r="X212" t="str">
            <v>6Asistencial</v>
          </cell>
          <cell r="Y212">
            <v>6739729.3366782395</v>
          </cell>
          <cell r="Z212" t="str">
            <v>CENTRO</v>
          </cell>
          <cell r="AA212" t="str">
            <v>Mant</v>
          </cell>
          <cell r="AB212" t="str">
            <v>5040-18</v>
          </cell>
          <cell r="AC212">
            <v>51859469</v>
          </cell>
        </row>
        <row r="213">
          <cell r="C213" t="str">
            <v>LEON GONZALEZ JULIO ELI</v>
          </cell>
          <cell r="D213" t="str">
            <v>5310-15</v>
          </cell>
          <cell r="E213">
            <v>22621187.487499997</v>
          </cell>
          <cell r="F213" t="str">
            <v>Conductor Mec (Asignado)</v>
          </cell>
          <cell r="G213" t="str">
            <v>20SEG</v>
          </cell>
          <cell r="H213" t="str">
            <v>GRUPO SERVICIOS GENERALES</v>
          </cell>
          <cell r="L213">
            <v>2004</v>
          </cell>
          <cell r="M213" t="str">
            <v>C</v>
          </cell>
          <cell r="O213" t="str">
            <v>PRIMARIA</v>
          </cell>
          <cell r="P213">
            <v>659101</v>
          </cell>
          <cell r="Q213">
            <v>0</v>
          </cell>
          <cell r="R213" t="str">
            <v>1</v>
          </cell>
          <cell r="S213">
            <v>18484</v>
          </cell>
          <cell r="T213">
            <v>28126</v>
          </cell>
          <cell r="U213">
            <v>53.072222222222223</v>
          </cell>
          <cell r="V213">
            <v>0</v>
          </cell>
          <cell r="W213">
            <v>26.677777777777777</v>
          </cell>
          <cell r="X213" t="str">
            <v>6Asistencial</v>
          </cell>
          <cell r="Y213">
            <v>50723213.498298608</v>
          </cell>
          <cell r="AA213" t="str">
            <v>Mant</v>
          </cell>
          <cell r="AB213" t="str">
            <v>5310-15</v>
          </cell>
          <cell r="AC213">
            <v>19109906</v>
          </cell>
        </row>
        <row r="214">
          <cell r="C214" t="str">
            <v>LIZARAZO DE SANDOVAL MARIA EUGENIA</v>
          </cell>
          <cell r="D214" t="str">
            <v>5120-10</v>
          </cell>
          <cell r="E214">
            <v>11597824.078333335</v>
          </cell>
          <cell r="F214" t="str">
            <v>Auxiliar Administrativo</v>
          </cell>
          <cell r="G214" t="str">
            <v>24ORIENTE</v>
          </cell>
          <cell r="H214" t="str">
            <v>DIVISION CREDITO Y PROGRAMAS INTERNACIONALES</v>
          </cell>
          <cell r="K214" t="str">
            <v>X</v>
          </cell>
          <cell r="M214" t="str">
            <v>C</v>
          </cell>
          <cell r="O214" t="str">
            <v>UN</v>
          </cell>
          <cell r="P214">
            <v>515106</v>
          </cell>
          <cell r="Q214">
            <v>0</v>
          </cell>
          <cell r="R214" t="str">
            <v>2</v>
          </cell>
          <cell r="S214">
            <v>20450</v>
          </cell>
          <cell r="T214">
            <v>32448</v>
          </cell>
          <cell r="U214">
            <v>47.68888888888889</v>
          </cell>
          <cell r="V214">
            <v>0</v>
          </cell>
          <cell r="W214">
            <v>14.844444444444445</v>
          </cell>
          <cell r="X214" t="str">
            <v>6Asistencial</v>
          </cell>
          <cell r="Y214">
            <v>14717862.635995369</v>
          </cell>
          <cell r="Z214" t="str">
            <v>ORIENTE</v>
          </cell>
          <cell r="AA214" t="str">
            <v>SUP</v>
          </cell>
          <cell r="AB214" t="str">
            <v>sale</v>
          </cell>
          <cell r="AC214">
            <v>37838808</v>
          </cell>
        </row>
        <row r="215">
          <cell r="C215" t="str">
            <v>LIZARAZO JAIMES JORGE ENRIQUE</v>
          </cell>
          <cell r="D215" t="str">
            <v>4065-15</v>
          </cell>
          <cell r="E215">
            <v>23060817.999166667</v>
          </cell>
          <cell r="F215" t="str">
            <v>Técnico Administrativo</v>
          </cell>
          <cell r="G215" t="str">
            <v>24ORIENTE</v>
          </cell>
          <cell r="H215" t="str">
            <v>GRUPO ADMINISTRATIVO Y FINANCIERO</v>
          </cell>
          <cell r="K215" t="str">
            <v>x</v>
          </cell>
          <cell r="M215" t="str">
            <v>C</v>
          </cell>
          <cell r="O215" t="str">
            <v>ES</v>
          </cell>
          <cell r="P215">
            <v>935634</v>
          </cell>
          <cell r="Q215">
            <v>80139</v>
          </cell>
          <cell r="R215" t="str">
            <v>1</v>
          </cell>
          <cell r="S215">
            <v>18799</v>
          </cell>
          <cell r="T215">
            <v>26973</v>
          </cell>
          <cell r="U215">
            <v>52.208333333333336</v>
          </cell>
          <cell r="V215">
            <v>0</v>
          </cell>
          <cell r="W215">
            <v>29.833333333333332</v>
          </cell>
          <cell r="X215" t="str">
            <v>5Tecnico</v>
          </cell>
          <cell r="Y215">
            <v>50506100.478895836</v>
          </cell>
          <cell r="Z215" t="str">
            <v>ORIENTE</v>
          </cell>
          <cell r="AA215" t="str">
            <v>SUP</v>
          </cell>
          <cell r="AB215" t="str">
            <v>sale</v>
          </cell>
          <cell r="AC215">
            <v>19165543</v>
          </cell>
        </row>
        <row r="216">
          <cell r="C216" t="str">
            <v>LONDOÑO GONZALEZ EFRAIN-DE-JESUS</v>
          </cell>
          <cell r="D216" t="str">
            <v>2040-11</v>
          </cell>
          <cell r="E216">
            <v>29737405.522916667</v>
          </cell>
          <cell r="F216" t="str">
            <v>Jefe de División</v>
          </cell>
          <cell r="G216" t="str">
            <v>22NOROCCIDENTE</v>
          </cell>
          <cell r="H216" t="str">
            <v>DIVISION ADMINISTRATIVA Y FINANCIERA</v>
          </cell>
          <cell r="K216" t="str">
            <v>x</v>
          </cell>
          <cell r="M216" t="str">
            <v>C</v>
          </cell>
          <cell r="N216" t="str">
            <v>P</v>
          </cell>
          <cell r="O216" t="str">
            <v>ES</v>
          </cell>
          <cell r="P216">
            <v>1464700</v>
          </cell>
          <cell r="Q216">
            <v>0</v>
          </cell>
          <cell r="R216" t="str">
            <v>1</v>
          </cell>
          <cell r="S216">
            <v>19051</v>
          </cell>
          <cell r="T216">
            <v>28690</v>
          </cell>
          <cell r="U216">
            <v>51.522222222222226</v>
          </cell>
          <cell r="V216">
            <v>0</v>
          </cell>
          <cell r="W216">
            <v>25.127777777777776</v>
          </cell>
          <cell r="X216" t="str">
            <v>3Ejecutivo</v>
          </cell>
          <cell r="Y216">
            <v>11178590.4</v>
          </cell>
          <cell r="Z216" t="str">
            <v>NOROCCIDENTE</v>
          </cell>
          <cell r="AA216" t="str">
            <v>SUP</v>
          </cell>
          <cell r="AB216" t="str">
            <v>sale</v>
          </cell>
          <cell r="AC216">
            <v>70040638</v>
          </cell>
        </row>
        <row r="217">
          <cell r="C217" t="str">
            <v>LOPEZ AYA SANDRA</v>
          </cell>
          <cell r="D217" t="str">
            <v>3020-10</v>
          </cell>
          <cell r="E217">
            <v>23062173.132083338</v>
          </cell>
          <cell r="F217" t="str">
            <v>Profesional Universitario</v>
          </cell>
          <cell r="G217" t="str">
            <v>21CENTRO</v>
          </cell>
          <cell r="H217" t="str">
            <v>GRUPO ADMINISTRATIVO</v>
          </cell>
          <cell r="L217" t="str">
            <v>MCF</v>
          </cell>
          <cell r="M217" t="str">
            <v>C</v>
          </cell>
          <cell r="O217" t="str">
            <v>UN</v>
          </cell>
          <cell r="P217">
            <v>1135915</v>
          </cell>
          <cell r="Q217">
            <v>0</v>
          </cell>
          <cell r="R217" t="str">
            <v>2</v>
          </cell>
          <cell r="S217">
            <v>21735</v>
          </cell>
          <cell r="T217">
            <v>32699</v>
          </cell>
          <cell r="U217">
            <v>44.169444444444444</v>
          </cell>
          <cell r="V217">
            <v>0.91666666666666663</v>
          </cell>
          <cell r="W217">
            <v>14.152777777777779</v>
          </cell>
          <cell r="X217" t="str">
            <v>4Profesional</v>
          </cell>
          <cell r="Y217">
            <v>27346658.210454859</v>
          </cell>
          <cell r="Z217" t="str">
            <v>CENTRO</v>
          </cell>
          <cell r="AA217" t="str">
            <v>Mant</v>
          </cell>
          <cell r="AB217" t="str">
            <v>3020-10</v>
          </cell>
          <cell r="AC217">
            <v>51568811</v>
          </cell>
        </row>
        <row r="218">
          <cell r="C218" t="str">
            <v>LOPEZ GOMEZ MARGARITA ALICIA</v>
          </cell>
          <cell r="D218" t="str">
            <v>4065-15</v>
          </cell>
          <cell r="E218">
            <v>21241444.095416673</v>
          </cell>
          <cell r="F218" t="str">
            <v>Técnico Administrativo</v>
          </cell>
          <cell r="G218" t="str">
            <v>21CENTRO</v>
          </cell>
          <cell r="H218" t="str">
            <v>DIVISION CREDITO</v>
          </cell>
          <cell r="M218" t="str">
            <v>C</v>
          </cell>
          <cell r="O218" t="str">
            <v>UN</v>
          </cell>
          <cell r="P218">
            <v>935634</v>
          </cell>
          <cell r="Q218">
            <v>0</v>
          </cell>
          <cell r="R218" t="str">
            <v>2</v>
          </cell>
          <cell r="S218">
            <v>20475</v>
          </cell>
          <cell r="T218">
            <v>29799</v>
          </cell>
          <cell r="U218">
            <v>47.62222222222222</v>
          </cell>
          <cell r="V218">
            <v>0</v>
          </cell>
          <cell r="W218">
            <v>22.094444444444445</v>
          </cell>
          <cell r="X218" t="str">
            <v>5Tecnico</v>
          </cell>
          <cell r="Y218">
            <v>34749593.01052431</v>
          </cell>
          <cell r="Z218" t="str">
            <v>CENTRO</v>
          </cell>
          <cell r="AA218" t="str">
            <v>Mant</v>
          </cell>
          <cell r="AB218" t="str">
            <v>4065-15</v>
          </cell>
          <cell r="AC218">
            <v>42966258</v>
          </cell>
        </row>
        <row r="219">
          <cell r="C219" t="str">
            <v>LOPEZ HERNANDEZ WILLIAM</v>
          </cell>
          <cell r="D219" t="str">
            <v>5120-09</v>
          </cell>
          <cell r="E219">
            <v>10643889.421249999</v>
          </cell>
          <cell r="F219" t="str">
            <v>Auxiliar Administrativo</v>
          </cell>
          <cell r="G219" t="str">
            <v>22NOROCCIDENTE</v>
          </cell>
          <cell r="H219" t="str">
            <v>GRUPO SERVICIOS</v>
          </cell>
          <cell r="K219" t="str">
            <v>X</v>
          </cell>
          <cell r="M219" t="str">
            <v>C</v>
          </cell>
          <cell r="O219" t="str">
            <v>BACHILLER</v>
          </cell>
          <cell r="P219">
            <v>468655</v>
          </cell>
          <cell r="Q219">
            <v>0</v>
          </cell>
          <cell r="R219" t="str">
            <v>1</v>
          </cell>
          <cell r="S219">
            <v>23931</v>
          </cell>
          <cell r="T219">
            <v>34599</v>
          </cell>
          <cell r="U219">
            <v>38.158333333333331</v>
          </cell>
          <cell r="V219">
            <v>0</v>
          </cell>
          <cell r="W219">
            <v>8.9527777777777775</v>
          </cell>
          <cell r="X219" t="str">
            <v>6Asistencial</v>
          </cell>
          <cell r="Y219">
            <v>4655319.8701909725</v>
          </cell>
          <cell r="Z219" t="str">
            <v>NOROCCIDENTE</v>
          </cell>
          <cell r="AA219" t="str">
            <v>SUP</v>
          </cell>
          <cell r="AB219" t="str">
            <v>sale</v>
          </cell>
          <cell r="AC219">
            <v>10269797</v>
          </cell>
        </row>
        <row r="220">
          <cell r="C220" t="str">
            <v>LOPEZ MEJIA LUZ NANCY</v>
          </cell>
          <cell r="D220" t="str">
            <v>4065-15</v>
          </cell>
          <cell r="E220">
            <v>21241444.095416673</v>
          </cell>
          <cell r="F220" t="str">
            <v>Técnico Administrativo</v>
          </cell>
          <cell r="G220" t="str">
            <v>22NOROCCIDENTE</v>
          </cell>
          <cell r="H220" t="str">
            <v>GRUPO SERVICIOS</v>
          </cell>
          <cell r="L220" t="str">
            <v>MCF</v>
          </cell>
          <cell r="M220" t="str">
            <v>C</v>
          </cell>
          <cell r="O220" t="str">
            <v>TL</v>
          </cell>
          <cell r="P220">
            <v>935634</v>
          </cell>
          <cell r="Q220">
            <v>0</v>
          </cell>
          <cell r="R220" t="str">
            <v>2</v>
          </cell>
          <cell r="S220">
            <v>23459</v>
          </cell>
          <cell r="T220">
            <v>34239</v>
          </cell>
          <cell r="U220">
            <v>39.450000000000003</v>
          </cell>
          <cell r="V220">
            <v>0</v>
          </cell>
          <cell r="W220">
            <v>9.9388888888888882</v>
          </cell>
          <cell r="X220" t="str">
            <v>5Tecnico</v>
          </cell>
          <cell r="Y220">
            <v>16035371.367505787</v>
          </cell>
          <cell r="Z220" t="str">
            <v>NOROCCIDENTE</v>
          </cell>
          <cell r="AA220" t="str">
            <v>Mant</v>
          </cell>
          <cell r="AB220" t="str">
            <v>4065-15</v>
          </cell>
          <cell r="AC220">
            <v>30294352</v>
          </cell>
        </row>
        <row r="221">
          <cell r="C221" t="str">
            <v>LOPEZ MONTOYA LUIS FERNANDO</v>
          </cell>
          <cell r="D221" t="str">
            <v>4065-11</v>
          </cell>
          <cell r="E221">
            <v>16080398.177083332</v>
          </cell>
          <cell r="F221" t="str">
            <v>Técnico Administrativo</v>
          </cell>
          <cell r="G221" t="str">
            <v>22NOROCCIDENTE</v>
          </cell>
          <cell r="H221" t="str">
            <v>GRUPO CREDITO</v>
          </cell>
          <cell r="K221" t="str">
            <v>X</v>
          </cell>
          <cell r="M221" t="str">
            <v>C</v>
          </cell>
          <cell r="O221" t="str">
            <v>BACHILLER</v>
          </cell>
          <cell r="P221">
            <v>761453</v>
          </cell>
          <cell r="Q221">
            <v>0</v>
          </cell>
          <cell r="R221" t="str">
            <v>1</v>
          </cell>
          <cell r="S221">
            <v>20619</v>
          </cell>
          <cell r="T221">
            <v>29434</v>
          </cell>
          <cell r="U221">
            <v>47.227777777777774</v>
          </cell>
          <cell r="V221">
            <v>0</v>
          </cell>
          <cell r="W221">
            <v>23.094444444444445</v>
          </cell>
          <cell r="X221" t="str">
            <v>5Tecnico</v>
          </cell>
          <cell r="Y221">
            <v>30880810.857241903</v>
          </cell>
          <cell r="Z221" t="str">
            <v>NOROCCIDENTE</v>
          </cell>
          <cell r="AA221" t="str">
            <v>SUP</v>
          </cell>
          <cell r="AB221" t="str">
            <v>sale</v>
          </cell>
          <cell r="AC221">
            <v>70094418</v>
          </cell>
        </row>
        <row r="222">
          <cell r="C222" t="str">
            <v>LOZANO CHACON JULIAN</v>
          </cell>
          <cell r="D222" t="str">
            <v>3020-10</v>
          </cell>
          <cell r="E222">
            <v>23062173.132083338</v>
          </cell>
          <cell r="F222" t="str">
            <v>Profesional Universitario</v>
          </cell>
          <cell r="G222" t="str">
            <v>21CENTRO</v>
          </cell>
          <cell r="H222" t="str">
            <v>DIVISION SERVICIOS AL EXTERIOR</v>
          </cell>
          <cell r="I222" t="str">
            <v>SRI</v>
          </cell>
          <cell r="M222" t="str">
            <v>C</v>
          </cell>
          <cell r="O222" t="str">
            <v>ES</v>
          </cell>
          <cell r="P222">
            <v>1135915</v>
          </cell>
          <cell r="Q222">
            <v>0</v>
          </cell>
          <cell r="R222" t="str">
            <v>1</v>
          </cell>
          <cell r="S222">
            <v>19482</v>
          </cell>
          <cell r="T222">
            <v>33560</v>
          </cell>
          <cell r="U222">
            <v>50.338888888888889</v>
          </cell>
          <cell r="V222">
            <v>2</v>
          </cell>
          <cell r="W222">
            <v>11.797222222222222</v>
          </cell>
          <cell r="X222" t="str">
            <v>4Profesional</v>
          </cell>
          <cell r="Y222">
            <v>22949205.633899305</v>
          </cell>
          <cell r="Z222" t="str">
            <v>CENTRO</v>
          </cell>
          <cell r="AA222" t="str">
            <v>Mant</v>
          </cell>
          <cell r="AB222" t="str">
            <v>3020-10</v>
          </cell>
          <cell r="AC222">
            <v>19194323</v>
          </cell>
        </row>
        <row r="223">
          <cell r="C223" t="str">
            <v>LOZANO LOZANO JULIO ERNESTO</v>
          </cell>
          <cell r="D223" t="str">
            <v>4065-11</v>
          </cell>
          <cell r="E223">
            <v>16080398.177083332</v>
          </cell>
          <cell r="F223" t="str">
            <v>Técnico Administrativo</v>
          </cell>
          <cell r="G223" t="str">
            <v>21CENTRO</v>
          </cell>
          <cell r="H223" t="str">
            <v>DIVISION CREDITO</v>
          </cell>
          <cell r="K223" t="str">
            <v>X</v>
          </cell>
          <cell r="M223" t="str">
            <v>C</v>
          </cell>
          <cell r="O223" t="str">
            <v>BACHILLER</v>
          </cell>
          <cell r="P223">
            <v>761453</v>
          </cell>
          <cell r="Q223">
            <v>0</v>
          </cell>
          <cell r="R223" t="str">
            <v>1</v>
          </cell>
          <cell r="S223">
            <v>24769</v>
          </cell>
          <cell r="T223">
            <v>34823</v>
          </cell>
          <cell r="U223">
            <v>35.863888888888887</v>
          </cell>
          <cell r="V223">
            <v>0</v>
          </cell>
          <cell r="W223">
            <v>8.3361111111111104</v>
          </cell>
          <cell r="X223" t="str">
            <v>5Tecnico</v>
          </cell>
          <cell r="Y223">
            <v>6523209.7856608797</v>
          </cell>
          <cell r="Z223" t="str">
            <v>CENTRO</v>
          </cell>
          <cell r="AA223" t="str">
            <v>SUP</v>
          </cell>
          <cell r="AB223" t="str">
            <v>sale</v>
          </cell>
          <cell r="AC223">
            <v>79433241</v>
          </cell>
        </row>
        <row r="224">
          <cell r="C224" t="str">
            <v>LOZANO SANTANDER JAIME EDMUNDO</v>
          </cell>
          <cell r="D224" t="str">
            <v>5120-09</v>
          </cell>
          <cell r="E224">
            <v>10643889.421249999</v>
          </cell>
          <cell r="F224" t="str">
            <v>Auxiliar Administrativo</v>
          </cell>
          <cell r="G224" t="str">
            <v>25SUROCCIDENTE</v>
          </cell>
          <cell r="H224" t="str">
            <v>GRUPO SERVICIOS</v>
          </cell>
          <cell r="K224" t="str">
            <v>X</v>
          </cell>
          <cell r="M224" t="str">
            <v>C</v>
          </cell>
          <cell r="O224" t="str">
            <v>ES</v>
          </cell>
          <cell r="P224">
            <v>468655</v>
          </cell>
          <cell r="Q224">
            <v>0</v>
          </cell>
          <cell r="R224" t="str">
            <v>1</v>
          </cell>
          <cell r="S224">
            <v>23970</v>
          </cell>
          <cell r="T224">
            <v>32099</v>
          </cell>
          <cell r="U224">
            <v>38.052777777777777</v>
          </cell>
          <cell r="V224">
            <v>0.66666666666666663</v>
          </cell>
          <cell r="W224">
            <v>15.797222222222222</v>
          </cell>
          <cell r="X224" t="str">
            <v>6Asistencial</v>
          </cell>
          <cell r="Y224">
            <v>14399012.621753473</v>
          </cell>
          <cell r="Z224" t="str">
            <v>SUROCCIDENTE</v>
          </cell>
          <cell r="AA224" t="str">
            <v>SUP</v>
          </cell>
          <cell r="AB224" t="str">
            <v>sale</v>
          </cell>
          <cell r="AC224">
            <v>79342668</v>
          </cell>
        </row>
        <row r="225">
          <cell r="C225" t="str">
            <v>LUQUE CALDAS RUTH STELLA</v>
          </cell>
          <cell r="D225" t="str">
            <v>5040-20</v>
          </cell>
          <cell r="E225">
            <v>16138824.14833333</v>
          </cell>
          <cell r="F225" t="str">
            <v>Secretario Ejecutivo</v>
          </cell>
          <cell r="G225" t="str">
            <v>15OSI</v>
          </cell>
          <cell r="H225" t="str">
            <v>DIVISION SISTEMATIZACION E INFORMATICA</v>
          </cell>
          <cell r="K225" t="str">
            <v>X</v>
          </cell>
          <cell r="M225" t="str">
            <v>C</v>
          </cell>
          <cell r="O225" t="str">
            <v>BACHILLER</v>
          </cell>
          <cell r="P225">
            <v>764298</v>
          </cell>
          <cell r="Q225">
            <v>0</v>
          </cell>
          <cell r="R225" t="str">
            <v>2</v>
          </cell>
          <cell r="S225">
            <v>20819</v>
          </cell>
          <cell r="T225">
            <v>29052</v>
          </cell>
          <cell r="U225">
            <v>46.680555555555557</v>
          </cell>
          <cell r="V225">
            <v>0</v>
          </cell>
          <cell r="W225">
            <v>24.136111111111113</v>
          </cell>
          <cell r="X225" t="str">
            <v>6Asistencial</v>
          </cell>
          <cell r="Y225">
            <v>32411409.790347222</v>
          </cell>
          <cell r="AA225" t="str">
            <v>SUP</v>
          </cell>
          <cell r="AB225" t="str">
            <v>sale</v>
          </cell>
          <cell r="AC225">
            <v>41735937</v>
          </cell>
        </row>
        <row r="226">
          <cell r="C226" t="str">
            <v>MALLAMA BOLAÑOS JOSE RIGOBERTO</v>
          </cell>
          <cell r="D226" t="str">
            <v>3020-14</v>
          </cell>
          <cell r="E226">
            <v>27317929.430000003</v>
          </cell>
          <cell r="F226" t="str">
            <v>Profesional Universitario</v>
          </cell>
          <cell r="G226" t="str">
            <v>12OPL</v>
          </cell>
          <cell r="H226" t="str">
            <v>OFICINA PLANEACION</v>
          </cell>
          <cell r="M226" t="str">
            <v>C</v>
          </cell>
          <cell r="O226" t="str">
            <v>MG</v>
          </cell>
          <cell r="P226">
            <v>1345530</v>
          </cell>
          <cell r="Q226">
            <v>0</v>
          </cell>
          <cell r="R226" t="str">
            <v>1</v>
          </cell>
          <cell r="S226">
            <v>21624</v>
          </cell>
          <cell r="T226">
            <v>31807</v>
          </cell>
          <cell r="U226">
            <v>44.472222222222221</v>
          </cell>
          <cell r="V226">
            <v>0</v>
          </cell>
          <cell r="W226">
            <v>16.597222222222221</v>
          </cell>
          <cell r="X226" t="str">
            <v>4Profesional</v>
          </cell>
          <cell r="Y226">
            <v>37819019.089749999</v>
          </cell>
          <cell r="AA226" t="str">
            <v>Mant</v>
          </cell>
          <cell r="AB226" t="str">
            <v>3020-14</v>
          </cell>
          <cell r="AC226">
            <v>13008299</v>
          </cell>
        </row>
        <row r="227">
          <cell r="C227" t="str">
            <v>MANRIQUE OLIVERA MARTHA YANETH</v>
          </cell>
          <cell r="D227" t="str">
            <v>5120-09</v>
          </cell>
          <cell r="E227">
            <v>10643889.421249999</v>
          </cell>
          <cell r="F227" t="str">
            <v>Auxiliar Administrativo</v>
          </cell>
          <cell r="G227" t="str">
            <v>25SUROCCIDENTE</v>
          </cell>
          <cell r="H227" t="str">
            <v>GRUPO ADMINISTRATIVO Y FINANCIERO</v>
          </cell>
          <cell r="K227" t="str">
            <v>X</v>
          </cell>
          <cell r="M227" t="str">
            <v>C</v>
          </cell>
          <cell r="O227" t="str">
            <v>UN</v>
          </cell>
          <cell r="P227">
            <v>468655</v>
          </cell>
          <cell r="Q227">
            <v>0</v>
          </cell>
          <cell r="R227" t="str">
            <v>2</v>
          </cell>
          <cell r="S227">
            <v>22190</v>
          </cell>
          <cell r="T227">
            <v>32007</v>
          </cell>
          <cell r="U227">
            <v>42.927777777777777</v>
          </cell>
          <cell r="V227">
            <v>0</v>
          </cell>
          <cell r="W227">
            <v>16.047222222222221</v>
          </cell>
          <cell r="X227" t="str">
            <v>6Asistencial</v>
          </cell>
          <cell r="Y227">
            <v>14572233.826225696</v>
          </cell>
          <cell r="Z227" t="str">
            <v>SUROCCIDENTE</v>
          </cell>
          <cell r="AA227" t="str">
            <v>SUP</v>
          </cell>
          <cell r="AB227" t="str">
            <v>sale</v>
          </cell>
          <cell r="AC227">
            <v>28863787</v>
          </cell>
        </row>
        <row r="228">
          <cell r="C228" t="str">
            <v>MANZANO JARAMILLO ALFONSO</v>
          </cell>
          <cell r="D228" t="str">
            <v>5120-10</v>
          </cell>
          <cell r="E228">
            <v>11597824.078333335</v>
          </cell>
          <cell r="F228" t="str">
            <v>Auxiliar Administrativo</v>
          </cell>
          <cell r="G228" t="str">
            <v>25SUROCCIDENTE</v>
          </cell>
          <cell r="H228" t="str">
            <v>GRUPO ADMINISTRATIVO</v>
          </cell>
          <cell r="K228" t="str">
            <v>X</v>
          </cell>
          <cell r="M228" t="str">
            <v>C</v>
          </cell>
          <cell r="N228" t="str">
            <v>VE</v>
          </cell>
          <cell r="O228" t="str">
            <v>UN</v>
          </cell>
          <cell r="P228">
            <v>515106</v>
          </cell>
          <cell r="Q228">
            <v>0</v>
          </cell>
          <cell r="R228" t="str">
            <v>1</v>
          </cell>
          <cell r="S228">
            <v>21374</v>
          </cell>
          <cell r="T228">
            <v>31828</v>
          </cell>
          <cell r="U228">
            <v>45.158333333333331</v>
          </cell>
          <cell r="V228">
            <v>0</v>
          </cell>
          <cell r="W228">
            <v>16.541666666666668</v>
          </cell>
          <cell r="X228" t="str">
            <v>6Asistencial</v>
          </cell>
          <cell r="Y228">
            <v>16319166.090791671</v>
          </cell>
          <cell r="Z228" t="str">
            <v>SUROCCIDENTE</v>
          </cell>
          <cell r="AA228" t="str">
            <v>SUP</v>
          </cell>
          <cell r="AB228" t="str">
            <v>sale</v>
          </cell>
          <cell r="AC228">
            <v>16800206</v>
          </cell>
        </row>
        <row r="229">
          <cell r="C229" t="str">
            <v>MARCILLO VILLOTA JOSE JENRRY REIMUNDO</v>
          </cell>
          <cell r="D229" t="str">
            <v>5120-09</v>
          </cell>
          <cell r="E229">
            <v>10643889.421249999</v>
          </cell>
          <cell r="F229" t="str">
            <v>Auxiliar Administrativo</v>
          </cell>
          <cell r="G229" t="str">
            <v>25SUROCCIDENTE</v>
          </cell>
          <cell r="H229" t="str">
            <v>GRUPO ADMINISTRATIVO Y FINANCIERO</v>
          </cell>
          <cell r="K229" t="str">
            <v>X</v>
          </cell>
          <cell r="M229" t="str">
            <v>C</v>
          </cell>
          <cell r="O229" t="str">
            <v>UN</v>
          </cell>
          <cell r="P229">
            <v>468655</v>
          </cell>
          <cell r="Q229">
            <v>0</v>
          </cell>
          <cell r="R229" t="str">
            <v>1</v>
          </cell>
          <cell r="S229">
            <v>23222</v>
          </cell>
          <cell r="T229">
            <v>34255</v>
          </cell>
          <cell r="U229">
            <v>40.097222222222221</v>
          </cell>
          <cell r="V229">
            <v>0.5</v>
          </cell>
          <cell r="W229">
            <v>9.8944444444444439</v>
          </cell>
          <cell r="X229" t="str">
            <v>6Asistencial</v>
          </cell>
          <cell r="Y229">
            <v>9202376.4875868037</v>
          </cell>
          <cell r="Z229" t="str">
            <v>SUROCCIDENTE</v>
          </cell>
          <cell r="AA229" t="str">
            <v>SUP</v>
          </cell>
          <cell r="AB229" t="str">
            <v>sale</v>
          </cell>
          <cell r="AC229">
            <v>12981754</v>
          </cell>
        </row>
        <row r="230">
          <cell r="C230" t="str">
            <v>MARIN DUQUE OLGA NANCY</v>
          </cell>
          <cell r="D230" t="str">
            <v>3020-14</v>
          </cell>
          <cell r="E230">
            <v>27317929.430000003</v>
          </cell>
          <cell r="F230" t="str">
            <v>Profesional Universitario</v>
          </cell>
          <cell r="G230" t="str">
            <v>11OCI</v>
          </cell>
          <cell r="H230" t="str">
            <v>OFICINA CONTROL INTERNO</v>
          </cell>
          <cell r="K230" t="str">
            <v>X</v>
          </cell>
          <cell r="M230" t="str">
            <v>C</v>
          </cell>
          <cell r="O230" t="str">
            <v>ES</v>
          </cell>
          <cell r="P230">
            <v>1345530</v>
          </cell>
          <cell r="Q230">
            <v>0</v>
          </cell>
          <cell r="R230" t="str">
            <v>2</v>
          </cell>
          <cell r="S230">
            <v>21305</v>
          </cell>
          <cell r="T230">
            <v>31811</v>
          </cell>
          <cell r="U230">
            <v>45.347222222222221</v>
          </cell>
          <cell r="V230">
            <v>2.0833333333333335</v>
          </cell>
          <cell r="W230">
            <v>16.588888888888889</v>
          </cell>
          <cell r="X230" t="str">
            <v>4Profesional</v>
          </cell>
          <cell r="Y230">
            <v>37819019.089749999</v>
          </cell>
          <cell r="AA230" t="str">
            <v>SUP</v>
          </cell>
          <cell r="AB230" t="str">
            <v>sale</v>
          </cell>
          <cell r="AC230">
            <v>35336173</v>
          </cell>
        </row>
        <row r="231">
          <cell r="C231" t="str">
            <v>MARIÑO CEPEDA JANETH ADRIANA</v>
          </cell>
          <cell r="D231" t="str">
            <v>3020-12</v>
          </cell>
          <cell r="E231">
            <v>25294052.003333326</v>
          </cell>
          <cell r="F231" t="str">
            <v>Profesional Universitario</v>
          </cell>
          <cell r="G231" t="str">
            <v>15OSI</v>
          </cell>
          <cell r="H231" t="str">
            <v>GRUPO DESARROLLO PROGRAMAS</v>
          </cell>
          <cell r="M231" t="str">
            <v>C</v>
          </cell>
          <cell r="O231" t="str">
            <v>ES</v>
          </cell>
          <cell r="P231">
            <v>1245845</v>
          </cell>
          <cell r="Q231">
            <v>0</v>
          </cell>
          <cell r="R231" t="str">
            <v>2</v>
          </cell>
          <cell r="S231">
            <v>24940</v>
          </cell>
          <cell r="T231">
            <v>34464</v>
          </cell>
          <cell r="U231">
            <v>35.397222222222226</v>
          </cell>
          <cell r="V231">
            <v>0</v>
          </cell>
          <cell r="W231">
            <v>9.3194444444444446</v>
          </cell>
          <cell r="X231" t="str">
            <v>4Profesional</v>
          </cell>
          <cell r="Y231">
            <v>11203480.785037039</v>
          </cell>
          <cell r="AA231" t="str">
            <v>Mant</v>
          </cell>
          <cell r="AB231" t="str">
            <v>3020-12</v>
          </cell>
          <cell r="AC231">
            <v>51900575</v>
          </cell>
        </row>
        <row r="232">
          <cell r="C232" t="str">
            <v>MARQUEZ REYES NELCY DEL-CARMEN</v>
          </cell>
          <cell r="D232" t="str">
            <v>4065-11</v>
          </cell>
          <cell r="E232">
            <v>16080398.177083332</v>
          </cell>
          <cell r="F232" t="str">
            <v>Técnico Administrativo</v>
          </cell>
          <cell r="G232" t="str">
            <v>23NORTE</v>
          </cell>
          <cell r="H232" t="str">
            <v>GRUPO ADMINISTRATIVO Y FINANCIERO</v>
          </cell>
          <cell r="K232" t="str">
            <v>X</v>
          </cell>
          <cell r="M232" t="str">
            <v>C</v>
          </cell>
          <cell r="O232" t="str">
            <v>TC</v>
          </cell>
          <cell r="P232">
            <v>761453</v>
          </cell>
          <cell r="Q232">
            <v>0</v>
          </cell>
          <cell r="R232" t="str">
            <v>2</v>
          </cell>
          <cell r="S232">
            <v>21771</v>
          </cell>
          <cell r="T232">
            <v>29495</v>
          </cell>
          <cell r="U232">
            <v>44.072222222222223</v>
          </cell>
          <cell r="V232">
            <v>0</v>
          </cell>
          <cell r="W232">
            <v>22.927777777777777</v>
          </cell>
          <cell r="X232" t="str">
            <v>5Tecnico</v>
          </cell>
          <cell r="Y232">
            <v>30623738.550417826</v>
          </cell>
          <cell r="Z232" t="str">
            <v>NORTE</v>
          </cell>
          <cell r="AA232" t="str">
            <v>SUP</v>
          </cell>
          <cell r="AB232" t="str">
            <v>sale</v>
          </cell>
          <cell r="AC232">
            <v>30770011</v>
          </cell>
        </row>
        <row r="233">
          <cell r="C233" t="str">
            <v>MARROQUIN CACERES MARIA IBED</v>
          </cell>
          <cell r="D233" t="str">
            <v>5040-20</v>
          </cell>
          <cell r="E233">
            <v>16138824.14833333</v>
          </cell>
          <cell r="F233" t="str">
            <v>Secretario Ejecutivo</v>
          </cell>
          <cell r="G233" t="str">
            <v>19SDF</v>
          </cell>
          <cell r="H233" t="str">
            <v>DIVISION OPERACION FINANCIERA</v>
          </cell>
          <cell r="M233" t="str">
            <v>C</v>
          </cell>
          <cell r="O233" t="str">
            <v>BACHILLER</v>
          </cell>
          <cell r="P233">
            <v>764298</v>
          </cell>
          <cell r="Q233">
            <v>0</v>
          </cell>
          <cell r="R233" t="str">
            <v>2</v>
          </cell>
          <cell r="S233">
            <v>20269</v>
          </cell>
          <cell r="T233">
            <v>29891</v>
          </cell>
          <cell r="U233">
            <v>48.18333333333333</v>
          </cell>
          <cell r="V233">
            <v>0</v>
          </cell>
          <cell r="W233">
            <v>21.844444444444445</v>
          </cell>
          <cell r="X233" t="str">
            <v>6Asistencial</v>
          </cell>
          <cell r="Y233">
            <v>29315394.526791666</v>
          </cell>
          <cell r="AA233" t="str">
            <v>Mant</v>
          </cell>
          <cell r="AB233" t="str">
            <v>5040-20</v>
          </cell>
          <cell r="AC233">
            <v>41672390</v>
          </cell>
        </row>
        <row r="234">
          <cell r="C234" t="str">
            <v>MARTINEZ CUERVO ALICIA</v>
          </cell>
          <cell r="D234" t="str">
            <v>4065-11</v>
          </cell>
          <cell r="E234">
            <v>16080398.177083332</v>
          </cell>
          <cell r="F234" t="str">
            <v>Técnico Administrativo</v>
          </cell>
          <cell r="G234" t="str">
            <v>20SEG</v>
          </cell>
          <cell r="H234" t="str">
            <v>GRUPO ALMACEN Y SUMINISTROS</v>
          </cell>
          <cell r="M234" t="str">
            <v>C</v>
          </cell>
          <cell r="O234" t="str">
            <v>UN</v>
          </cell>
          <cell r="P234">
            <v>761453</v>
          </cell>
          <cell r="Q234">
            <v>0</v>
          </cell>
          <cell r="R234" t="str">
            <v>2</v>
          </cell>
          <cell r="S234">
            <v>19765</v>
          </cell>
          <cell r="T234">
            <v>31811</v>
          </cell>
          <cell r="U234">
            <v>49.569444444444443</v>
          </cell>
          <cell r="V234">
            <v>0</v>
          </cell>
          <cell r="W234">
            <v>16.588888888888889</v>
          </cell>
          <cell r="X234" t="str">
            <v>5Tecnico</v>
          </cell>
          <cell r="Y234">
            <v>22397424.732047454</v>
          </cell>
          <cell r="AA234" t="str">
            <v>Mant</v>
          </cell>
          <cell r="AB234" t="str">
            <v>4065-11</v>
          </cell>
          <cell r="AC234">
            <v>41624610</v>
          </cell>
        </row>
        <row r="235">
          <cell r="C235" t="str">
            <v>MARTINEZ GONZALEZ ALVARO</v>
          </cell>
          <cell r="D235" t="str">
            <v>2035-18</v>
          </cell>
          <cell r="E235">
            <v>38152175.625416674</v>
          </cell>
          <cell r="F235" t="str">
            <v>Director o Gerente Regional</v>
          </cell>
          <cell r="G235" t="str">
            <v>24ORIENTE</v>
          </cell>
          <cell r="H235" t="str">
            <v>DIRECCION REGIONAL SANTANDER</v>
          </cell>
          <cell r="K235" t="str">
            <v>x</v>
          </cell>
          <cell r="M235" t="str">
            <v>LNR</v>
          </cell>
          <cell r="O235" t="str">
            <v>UN</v>
          </cell>
          <cell r="P235">
            <v>1879165</v>
          </cell>
          <cell r="Q235">
            <v>0</v>
          </cell>
          <cell r="R235" t="str">
            <v>1</v>
          </cell>
          <cell r="S235">
            <v>20465</v>
          </cell>
          <cell r="T235">
            <v>36301</v>
          </cell>
          <cell r="U235">
            <v>47.65</v>
          </cell>
          <cell r="V235">
            <v>5.333333333333333</v>
          </cell>
          <cell r="W235">
            <v>4.2888888888888888</v>
          </cell>
          <cell r="X235" t="str">
            <v>3Ejecutivo</v>
          </cell>
          <cell r="Y235">
            <v>13146638.34</v>
          </cell>
          <cell r="Z235" t="str">
            <v>ORIENTE</v>
          </cell>
          <cell r="AA235" t="str">
            <v>SUP</v>
          </cell>
          <cell r="AB235" t="str">
            <v>sale</v>
          </cell>
          <cell r="AC235">
            <v>91203932</v>
          </cell>
        </row>
        <row r="236">
          <cell r="C236" t="str">
            <v>MARTINEZ PEÑARANDA SARA INES</v>
          </cell>
          <cell r="D236" t="str">
            <v>4065-09</v>
          </cell>
          <cell r="E236">
            <v>14586952.714583334</v>
          </cell>
          <cell r="F236" t="str">
            <v>Técnico Administrativo</v>
          </cell>
          <cell r="G236" t="str">
            <v>24ORIENTE</v>
          </cell>
          <cell r="H236" t="str">
            <v>GRUPO OPERATIVO</v>
          </cell>
          <cell r="K236" t="str">
            <v>X</v>
          </cell>
          <cell r="M236" t="str">
            <v>C</v>
          </cell>
          <cell r="O236" t="str">
            <v>UN</v>
          </cell>
          <cell r="P236">
            <v>688731</v>
          </cell>
          <cell r="Q236">
            <v>0</v>
          </cell>
          <cell r="R236" t="str">
            <v>2</v>
          </cell>
          <cell r="S236">
            <v>20937</v>
          </cell>
          <cell r="T236">
            <v>29646</v>
          </cell>
          <cell r="U236">
            <v>46.355555555555554</v>
          </cell>
          <cell r="V236">
            <v>0</v>
          </cell>
          <cell r="W236">
            <v>22.511111111111113</v>
          </cell>
          <cell r="X236" t="str">
            <v>5Tecnico</v>
          </cell>
          <cell r="Y236">
            <v>27328391.779596064</v>
          </cell>
          <cell r="Z236" t="str">
            <v>ORIENTE</v>
          </cell>
          <cell r="AA236" t="str">
            <v>SUP</v>
          </cell>
          <cell r="AB236" t="str">
            <v>sale</v>
          </cell>
          <cell r="AC236">
            <v>42494268</v>
          </cell>
        </row>
        <row r="237">
          <cell r="C237" t="str">
            <v>MARTINEZ RODRIGUEZ CARLOS HELI</v>
          </cell>
          <cell r="D237" t="str">
            <v>5120-09</v>
          </cell>
          <cell r="E237">
            <v>10643889.421249999</v>
          </cell>
          <cell r="F237" t="str">
            <v>Auxiliar Administrativo</v>
          </cell>
          <cell r="G237" t="str">
            <v>20SEG</v>
          </cell>
          <cell r="H237" t="str">
            <v>GRUPO ARCHIVO, PUBLICACIONES Y MICROFILMACION</v>
          </cell>
          <cell r="M237" t="str">
            <v>C</v>
          </cell>
          <cell r="O237" t="str">
            <v>BACHILLER</v>
          </cell>
          <cell r="P237">
            <v>468655</v>
          </cell>
          <cell r="Q237">
            <v>0</v>
          </cell>
          <cell r="R237" t="str">
            <v>1</v>
          </cell>
          <cell r="S237">
            <v>21490</v>
          </cell>
          <cell r="T237">
            <v>35552</v>
          </cell>
          <cell r="U237">
            <v>44.844444444444441</v>
          </cell>
          <cell r="V237">
            <v>12.5</v>
          </cell>
          <cell r="W237">
            <v>6.3416666666666668</v>
          </cell>
          <cell r="X237" t="str">
            <v>6Asistencial</v>
          </cell>
          <cell r="Y237">
            <v>3529382.0411215276</v>
          </cell>
          <cell r="AA237" t="str">
            <v>Mant</v>
          </cell>
          <cell r="AB237" t="str">
            <v>5120-09</v>
          </cell>
          <cell r="AC237">
            <v>11376749</v>
          </cell>
        </row>
        <row r="238">
          <cell r="C238" t="str">
            <v>MARTINEZ ROMERO EUGENIO-DE JESUS</v>
          </cell>
          <cell r="D238" t="str">
            <v>2095-07</v>
          </cell>
          <cell r="E238">
            <v>24838316.680416666</v>
          </cell>
          <cell r="F238" t="str">
            <v>Director o Gerente Seccional</v>
          </cell>
          <cell r="G238" t="str">
            <v>23NORTE</v>
          </cell>
          <cell r="H238" t="str">
            <v>DIRECCION SECCIONAL SUCRE</v>
          </cell>
          <cell r="K238" t="str">
            <v>x</v>
          </cell>
          <cell r="M238" t="str">
            <v>LNR</v>
          </cell>
          <cell r="O238" t="str">
            <v>ES</v>
          </cell>
          <cell r="P238">
            <v>1223398</v>
          </cell>
          <cell r="Q238">
            <v>0</v>
          </cell>
          <cell r="R238" t="str">
            <v>1</v>
          </cell>
          <cell r="S238">
            <v>21338</v>
          </cell>
          <cell r="T238">
            <v>37161</v>
          </cell>
          <cell r="U238">
            <v>45.258333333333333</v>
          </cell>
          <cell r="V238">
            <v>9.25</v>
          </cell>
          <cell r="W238">
            <v>1.9388888888888889</v>
          </cell>
          <cell r="X238" t="str">
            <v>3Ejecutivo</v>
          </cell>
          <cell r="Y238">
            <v>11671216.92</v>
          </cell>
          <cell r="Z238" t="str">
            <v>NORTE</v>
          </cell>
          <cell r="AA238" t="str">
            <v>SUP</v>
          </cell>
          <cell r="AB238" t="str">
            <v>sale</v>
          </cell>
          <cell r="AC238">
            <v>6820246</v>
          </cell>
        </row>
        <row r="239">
          <cell r="C239" t="str">
            <v>MARTINEZ SOLORZANO VICTOR MANUEL</v>
          </cell>
          <cell r="D239" t="str">
            <v>3010-17</v>
          </cell>
          <cell r="E239">
            <v>37806035.422499999</v>
          </cell>
          <cell r="F239" t="str">
            <v>Profesional Especializado</v>
          </cell>
          <cell r="G239" t="str">
            <v>15OSI</v>
          </cell>
          <cell r="H239" t="str">
            <v>GRUPO DESARROLLO PROGRAMAS</v>
          </cell>
          <cell r="L239">
            <v>2004</v>
          </cell>
          <cell r="M239" t="str">
            <v>C</v>
          </cell>
          <cell r="O239" t="str">
            <v>UN</v>
          </cell>
          <cell r="P239">
            <v>1665264</v>
          </cell>
          <cell r="Q239">
            <v>0</v>
          </cell>
          <cell r="R239" t="str">
            <v>1</v>
          </cell>
          <cell r="S239">
            <v>17933</v>
          </cell>
          <cell r="T239">
            <v>31812</v>
          </cell>
          <cell r="U239">
            <v>54.586111111111109</v>
          </cell>
          <cell r="V239">
            <v>11</v>
          </cell>
          <cell r="W239">
            <v>16.586111111111112</v>
          </cell>
          <cell r="X239" t="str">
            <v>4Profesional</v>
          </cell>
          <cell r="Y239">
            <v>46805831.905395836</v>
          </cell>
          <cell r="AA239" t="str">
            <v>Mant</v>
          </cell>
          <cell r="AB239" t="str">
            <v>3010-17</v>
          </cell>
          <cell r="AC239">
            <v>19065759</v>
          </cell>
        </row>
        <row r="240">
          <cell r="C240" t="str">
            <v>MARTINEZ TOVAR OSCAR</v>
          </cell>
          <cell r="D240" t="str">
            <v>4065-11</v>
          </cell>
          <cell r="E240">
            <v>16080398.177083332</v>
          </cell>
          <cell r="F240" t="str">
            <v>Técnico Administrativo</v>
          </cell>
          <cell r="G240" t="str">
            <v>11OCI</v>
          </cell>
          <cell r="H240" t="str">
            <v>OFICINA CONTROL INTERNO</v>
          </cell>
          <cell r="M240" t="str">
            <v>C</v>
          </cell>
          <cell r="O240" t="str">
            <v>UN</v>
          </cell>
          <cell r="P240">
            <v>761453</v>
          </cell>
          <cell r="Q240">
            <v>0</v>
          </cell>
          <cell r="R240" t="str">
            <v>1</v>
          </cell>
          <cell r="S240">
            <v>23650</v>
          </cell>
          <cell r="T240">
            <v>31807</v>
          </cell>
          <cell r="U240">
            <v>38.930555555555557</v>
          </cell>
          <cell r="V240">
            <v>0</v>
          </cell>
          <cell r="W240">
            <v>16.597222222222221</v>
          </cell>
          <cell r="X240" t="str">
            <v>5Tecnico</v>
          </cell>
          <cell r="Y240">
            <v>22397424.732047454</v>
          </cell>
          <cell r="AA240" t="str">
            <v>Mant</v>
          </cell>
          <cell r="AB240" t="str">
            <v>4065-11</v>
          </cell>
          <cell r="AC240">
            <v>79323042</v>
          </cell>
        </row>
        <row r="241">
          <cell r="C241" t="str">
            <v>MARULANDA  LUZ MARIA</v>
          </cell>
          <cell r="D241" t="str">
            <v>5120-12</v>
          </cell>
          <cell r="E241">
            <v>13279546.932500001</v>
          </cell>
          <cell r="F241" t="str">
            <v>Auxiliar Administrativo</v>
          </cell>
          <cell r="G241" t="str">
            <v>22NOROCCIDENTE</v>
          </cell>
          <cell r="H241" t="str">
            <v>GRUPO ADMINISTRATIVO Y FINANCIERO</v>
          </cell>
          <cell r="K241" t="str">
            <v>X</v>
          </cell>
          <cell r="M241" t="str">
            <v>C</v>
          </cell>
          <cell r="O241" t="str">
            <v>BACHILLER</v>
          </cell>
          <cell r="P241">
            <v>596996</v>
          </cell>
          <cell r="Q241">
            <v>0</v>
          </cell>
          <cell r="R241" t="str">
            <v>2</v>
          </cell>
          <cell r="S241">
            <v>19933</v>
          </cell>
          <cell r="T241">
            <v>34449</v>
          </cell>
          <cell r="U241">
            <v>49.102777777777774</v>
          </cell>
          <cell r="V241">
            <v>0</v>
          </cell>
          <cell r="W241">
            <v>9.3611111111111107</v>
          </cell>
          <cell r="X241" t="str">
            <v>6Asistencial</v>
          </cell>
          <cell r="Y241">
            <v>10890845.744062502</v>
          </cell>
          <cell r="Z241" t="str">
            <v>NOROCCIDENTE</v>
          </cell>
          <cell r="AA241" t="str">
            <v>SUP</v>
          </cell>
          <cell r="AB241" t="str">
            <v>sale</v>
          </cell>
          <cell r="AC241">
            <v>25095490</v>
          </cell>
        </row>
        <row r="242">
          <cell r="C242" t="str">
            <v>MEDINA GARCIA ROBERTO</v>
          </cell>
          <cell r="D242" t="str">
            <v>4065-12</v>
          </cell>
          <cell r="E242">
            <v>18355632.240000002</v>
          </cell>
          <cell r="F242" t="str">
            <v>Técnico Administrativo</v>
          </cell>
          <cell r="G242" t="str">
            <v>21CENTRO</v>
          </cell>
          <cell r="H242" t="str">
            <v>GRUPO CONTABILIDAD</v>
          </cell>
          <cell r="M242" t="str">
            <v>C</v>
          </cell>
          <cell r="O242" t="str">
            <v>UN</v>
          </cell>
          <cell r="P242">
            <v>808521</v>
          </cell>
          <cell r="Q242">
            <v>0</v>
          </cell>
          <cell r="R242" t="str">
            <v>1</v>
          </cell>
          <cell r="S242">
            <v>22146</v>
          </cell>
          <cell r="T242">
            <v>31807</v>
          </cell>
          <cell r="U242">
            <v>43.047222222222224</v>
          </cell>
          <cell r="V242">
            <v>0</v>
          </cell>
          <cell r="W242">
            <v>16.597222222222221</v>
          </cell>
          <cell r="X242" t="str">
            <v>5Tecnico</v>
          </cell>
          <cell r="Y242">
            <v>22725224.360444445</v>
          </cell>
          <cell r="Z242" t="str">
            <v>CENTRO</v>
          </cell>
          <cell r="AA242" t="str">
            <v>Mant</v>
          </cell>
          <cell r="AB242" t="str">
            <v>4065-12</v>
          </cell>
          <cell r="AC242">
            <v>19426177</v>
          </cell>
        </row>
        <row r="243">
          <cell r="C243" t="str">
            <v>MEJIA URIBE LUIS GUILLERMO</v>
          </cell>
          <cell r="D243" t="str">
            <v>5120-09</v>
          </cell>
          <cell r="E243">
            <v>10643889.421249999</v>
          </cell>
          <cell r="F243" t="str">
            <v>Auxiliar Administrativo</v>
          </cell>
          <cell r="G243" t="str">
            <v>22NOROCCIDENTE</v>
          </cell>
          <cell r="H243" t="str">
            <v>GRUPO SERVICIOS</v>
          </cell>
          <cell r="K243" t="str">
            <v>X</v>
          </cell>
          <cell r="M243" t="str">
            <v>C</v>
          </cell>
          <cell r="N243" t="str">
            <v>P</v>
          </cell>
          <cell r="O243" t="str">
            <v>BACHILLER</v>
          </cell>
          <cell r="P243">
            <v>468655</v>
          </cell>
          <cell r="Q243">
            <v>0</v>
          </cell>
          <cell r="R243" t="str">
            <v>1</v>
          </cell>
          <cell r="S243">
            <v>18822</v>
          </cell>
          <cell r="T243">
            <v>36486</v>
          </cell>
          <cell r="U243">
            <v>52.144444444444446</v>
          </cell>
          <cell r="V243">
            <v>0</v>
          </cell>
          <cell r="W243">
            <v>3.786111111111111</v>
          </cell>
          <cell r="X243" t="str">
            <v>6Asistencial</v>
          </cell>
          <cell r="Y243">
            <v>5663227.0200000005</v>
          </cell>
          <cell r="Z243" t="str">
            <v>NOROCCIDENTE</v>
          </cell>
          <cell r="AA243" t="str">
            <v>SUP</v>
          </cell>
          <cell r="AB243" t="str">
            <v>sale</v>
          </cell>
          <cell r="AC243">
            <v>15252221</v>
          </cell>
        </row>
        <row r="244">
          <cell r="C244" t="str">
            <v>MENDEZ BENAVIDES FLOR MARIA</v>
          </cell>
          <cell r="D244" t="str">
            <v>4065-12</v>
          </cell>
          <cell r="E244">
            <v>17519609.642500002</v>
          </cell>
          <cell r="F244" t="str">
            <v>Técnico Administrativo</v>
          </cell>
          <cell r="G244" t="str">
            <v>21CENTRO</v>
          </cell>
          <cell r="H244" t="str">
            <v>GRUPO TESORERIA</v>
          </cell>
          <cell r="L244">
            <v>2005</v>
          </cell>
          <cell r="M244" t="str">
            <v>C</v>
          </cell>
          <cell r="O244" t="str">
            <v>UN</v>
          </cell>
          <cell r="P244">
            <v>808521</v>
          </cell>
          <cell r="Q244">
            <v>54398</v>
          </cell>
          <cell r="R244" t="str">
            <v>2</v>
          </cell>
          <cell r="S244">
            <v>18482</v>
          </cell>
          <cell r="T244">
            <v>27225</v>
          </cell>
          <cell r="U244">
            <v>53.077777777777776</v>
          </cell>
          <cell r="V244">
            <v>1.8333333333333335</v>
          </cell>
          <cell r="W244">
            <v>29.138888888888889</v>
          </cell>
          <cell r="X244" t="str">
            <v>5Tecnico</v>
          </cell>
          <cell r="Y244">
            <v>41931575.012812495</v>
          </cell>
          <cell r="Z244" t="str">
            <v>CENTRO</v>
          </cell>
          <cell r="AA244" t="str">
            <v>Mant</v>
          </cell>
          <cell r="AB244" t="str">
            <v>4065-12</v>
          </cell>
          <cell r="AC244">
            <v>41491607</v>
          </cell>
        </row>
        <row r="245">
          <cell r="C245" t="str">
            <v>MENDEZ CAMACHO CARMEN ALICIA</v>
          </cell>
          <cell r="D245" t="str">
            <v>3010-17</v>
          </cell>
          <cell r="E245">
            <v>33809401.822500005</v>
          </cell>
          <cell r="F245" t="str">
            <v>Profesional Especializado</v>
          </cell>
          <cell r="G245" t="str">
            <v>21CENTRO</v>
          </cell>
          <cell r="H245" t="str">
            <v>GRUPO CARTERA</v>
          </cell>
          <cell r="L245">
            <v>2003</v>
          </cell>
          <cell r="M245" t="str">
            <v>C</v>
          </cell>
          <cell r="O245" t="str">
            <v>ES</v>
          </cell>
          <cell r="P245">
            <v>1665264</v>
          </cell>
          <cell r="Q245">
            <v>0</v>
          </cell>
          <cell r="R245" t="str">
            <v>2</v>
          </cell>
          <cell r="S245">
            <v>15832</v>
          </cell>
          <cell r="T245">
            <v>31700</v>
          </cell>
          <cell r="U245">
            <v>60.330555555555556</v>
          </cell>
          <cell r="V245">
            <v>18.583333333333336</v>
          </cell>
          <cell r="W245">
            <v>16.888888888888889</v>
          </cell>
          <cell r="X245" t="str">
            <v>4Profesional</v>
          </cell>
          <cell r="Y245">
            <v>47611671.192145832</v>
          </cell>
          <cell r="Z245" t="str">
            <v>CENTRO</v>
          </cell>
          <cell r="AA245" t="str">
            <v>Mant</v>
          </cell>
          <cell r="AB245" t="str">
            <v>3010-17</v>
          </cell>
          <cell r="AC245">
            <v>28292777</v>
          </cell>
        </row>
        <row r="246">
          <cell r="C246" t="str">
            <v>MENDEZ DE MORALES GLORIA ESPERANZA</v>
          </cell>
          <cell r="D246" t="str">
            <v>4065-09</v>
          </cell>
          <cell r="E246">
            <v>14586952.714583334</v>
          </cell>
          <cell r="F246" t="str">
            <v>Técnico Administrativo</v>
          </cell>
          <cell r="G246" t="str">
            <v>24ORIENTE</v>
          </cell>
          <cell r="H246" t="str">
            <v>DIVISION PROGRAMAS EN ADMINISTRACION</v>
          </cell>
          <cell r="K246" t="str">
            <v>X</v>
          </cell>
          <cell r="M246" t="str">
            <v>C</v>
          </cell>
          <cell r="O246" t="str">
            <v>BACHILLER</v>
          </cell>
          <cell r="P246">
            <v>688731</v>
          </cell>
          <cell r="Q246">
            <v>0</v>
          </cell>
          <cell r="R246" t="str">
            <v>2</v>
          </cell>
          <cell r="S246">
            <v>20963</v>
          </cell>
          <cell r="T246">
            <v>33758</v>
          </cell>
          <cell r="U246">
            <v>46.283333333333331</v>
          </cell>
          <cell r="V246">
            <v>1</v>
          </cell>
          <cell r="W246">
            <v>11.255555555555556</v>
          </cell>
          <cell r="X246" t="str">
            <v>5Tecnico</v>
          </cell>
          <cell r="Y246">
            <v>14028768.88579051</v>
          </cell>
          <cell r="Z246" t="str">
            <v>ORIENTE</v>
          </cell>
          <cell r="AA246" t="str">
            <v>SUP</v>
          </cell>
          <cell r="AB246" t="str">
            <v>sale</v>
          </cell>
          <cell r="AC246">
            <v>63270954</v>
          </cell>
        </row>
        <row r="247">
          <cell r="C247" t="str">
            <v>MENDEZ IBAÑEZ GLORIA NANCY</v>
          </cell>
          <cell r="D247" t="str">
            <v>3010-17</v>
          </cell>
          <cell r="E247">
            <v>33809401.822500005</v>
          </cell>
          <cell r="F247" t="str">
            <v>Profesional Especializado</v>
          </cell>
          <cell r="G247" t="str">
            <v>12OPL</v>
          </cell>
          <cell r="H247" t="str">
            <v>OFICINA PLANEACION</v>
          </cell>
          <cell r="M247" t="str">
            <v>C</v>
          </cell>
          <cell r="O247" t="str">
            <v>ES</v>
          </cell>
          <cell r="P247">
            <v>1665264</v>
          </cell>
          <cell r="Q247">
            <v>0</v>
          </cell>
          <cell r="R247" t="str">
            <v>2</v>
          </cell>
          <cell r="S247">
            <v>23162</v>
          </cell>
          <cell r="T247">
            <v>29703</v>
          </cell>
          <cell r="U247">
            <v>40.263888888888886</v>
          </cell>
          <cell r="V247">
            <v>0</v>
          </cell>
          <cell r="W247">
            <v>22.355555555555554</v>
          </cell>
          <cell r="X247" t="str">
            <v>4Profesional</v>
          </cell>
          <cell r="Y247">
            <v>62385391.449229158</v>
          </cell>
          <cell r="AA247" t="str">
            <v>Mant</v>
          </cell>
          <cell r="AB247" t="str">
            <v>3010-17</v>
          </cell>
          <cell r="AC247">
            <v>51692522</v>
          </cell>
        </row>
        <row r="248">
          <cell r="C248" t="str">
            <v>MENDEZ JIMENEZ MARICELA</v>
          </cell>
          <cell r="D248" t="str">
            <v>4065-07</v>
          </cell>
          <cell r="E248">
            <v>13362965.654583329</v>
          </cell>
          <cell r="F248" t="str">
            <v>Técnico Administrativo</v>
          </cell>
          <cell r="G248" t="str">
            <v>25SUROCCIDENTE</v>
          </cell>
          <cell r="H248" t="str">
            <v>GRUPO ADMINISTRATIVO</v>
          </cell>
          <cell r="K248" t="str">
            <v>X</v>
          </cell>
          <cell r="M248" t="str">
            <v>C</v>
          </cell>
          <cell r="O248" t="str">
            <v>BACHILLER</v>
          </cell>
          <cell r="P248">
            <v>601058</v>
          </cell>
          <cell r="Q248">
            <v>0</v>
          </cell>
          <cell r="R248" t="str">
            <v>2</v>
          </cell>
          <cell r="S248">
            <v>21065</v>
          </cell>
          <cell r="T248">
            <v>31488</v>
          </cell>
          <cell r="U248">
            <v>46.008333333333333</v>
          </cell>
          <cell r="V248">
            <v>0</v>
          </cell>
          <cell r="W248">
            <v>17.466666666666665</v>
          </cell>
          <cell r="X248" t="str">
            <v>5Tecnico</v>
          </cell>
          <cell r="Y248">
            <v>19832612.765471067</v>
          </cell>
          <cell r="Z248" t="str">
            <v>SUROCCIDENTE</v>
          </cell>
          <cell r="AA248" t="str">
            <v>SUP</v>
          </cell>
          <cell r="AB248" t="str">
            <v>sale</v>
          </cell>
          <cell r="AC248">
            <v>29771651</v>
          </cell>
        </row>
        <row r="249">
          <cell r="C249" t="str">
            <v>MENDEZ MUNAR MARIA EUGENIA</v>
          </cell>
          <cell r="D249" t="str">
            <v>0037-14</v>
          </cell>
          <cell r="E249">
            <v>69247481.006250009</v>
          </cell>
          <cell r="F249" t="str">
            <v>Secretario General de Unidad Administrativa Especial, o de Superintendencia o de Entidad Descentralizada</v>
          </cell>
          <cell r="G249" t="str">
            <v>20SEG</v>
          </cell>
          <cell r="H249" t="str">
            <v>SECRETARIA GENERAL</v>
          </cell>
          <cell r="M249" t="str">
            <v>LNR</v>
          </cell>
          <cell r="O249" t="str">
            <v>ES</v>
          </cell>
          <cell r="P249">
            <v>2632711</v>
          </cell>
          <cell r="Q249">
            <v>0</v>
          </cell>
          <cell r="R249" t="str">
            <v>2</v>
          </cell>
          <cell r="S249">
            <v>19424</v>
          </cell>
          <cell r="T249">
            <v>37536</v>
          </cell>
          <cell r="U249">
            <v>50.49722222222222</v>
          </cell>
          <cell r="V249">
            <v>16.916666666666668</v>
          </cell>
          <cell r="W249">
            <v>0.91111111111111109</v>
          </cell>
          <cell r="X249" t="str">
            <v>1Directivo</v>
          </cell>
          <cell r="Y249">
            <v>18418446.155999999</v>
          </cell>
          <cell r="AA249" t="str">
            <v>crear</v>
          </cell>
          <cell r="AB249" t="str">
            <v>0037-21</v>
          </cell>
          <cell r="AC249">
            <v>35332630</v>
          </cell>
        </row>
        <row r="250">
          <cell r="C250" t="str">
            <v>MENDEZ RODRIGUEZ CLAUDIA LUCIA</v>
          </cell>
          <cell r="D250" t="str">
            <v>3020-08</v>
          </cell>
          <cell r="E250">
            <v>21196717.882083338</v>
          </cell>
          <cell r="F250" t="str">
            <v>Profesional Universitario</v>
          </cell>
          <cell r="G250" t="str">
            <v>21CENTRO</v>
          </cell>
          <cell r="H250" t="str">
            <v>GRUPO ADMINISTRATIVO</v>
          </cell>
          <cell r="K250" t="str">
            <v>X</v>
          </cell>
          <cell r="M250" t="str">
            <v>C</v>
          </cell>
          <cell r="O250" t="str">
            <v>UN</v>
          </cell>
          <cell r="P250">
            <v>1044033</v>
          </cell>
          <cell r="Q250">
            <v>0</v>
          </cell>
          <cell r="R250" t="str">
            <v>2</v>
          </cell>
          <cell r="S250">
            <v>20380</v>
          </cell>
          <cell r="T250">
            <v>35384</v>
          </cell>
          <cell r="U250">
            <v>47.880555555555553</v>
          </cell>
          <cell r="V250">
            <v>0</v>
          </cell>
          <cell r="W250">
            <v>6.8055555555555554</v>
          </cell>
          <cell r="X250" t="str">
            <v>4Profesional</v>
          </cell>
          <cell r="Y250">
            <v>7283572.1444178233</v>
          </cell>
          <cell r="Z250" t="str">
            <v>CENTRO</v>
          </cell>
          <cell r="AA250" t="str">
            <v>SUP</v>
          </cell>
          <cell r="AB250" t="str">
            <v>sale</v>
          </cell>
          <cell r="AC250">
            <v>35462929</v>
          </cell>
        </row>
        <row r="251">
          <cell r="C251" t="str">
            <v>MENDIVELSO RODRIGUEZ FRANCY ORLANDO</v>
          </cell>
          <cell r="D251" t="str">
            <v>4065-11</v>
          </cell>
          <cell r="E251">
            <v>16080398.177083332</v>
          </cell>
          <cell r="F251" t="str">
            <v>Técnico Administrativo</v>
          </cell>
          <cell r="G251" t="str">
            <v>24ORIENTE</v>
          </cell>
          <cell r="H251" t="str">
            <v>GRUPO ADMINISTRATIVO Y FINANCIERO</v>
          </cell>
          <cell r="K251" t="str">
            <v>X</v>
          </cell>
          <cell r="M251" t="str">
            <v>C</v>
          </cell>
          <cell r="O251" t="str">
            <v>ES</v>
          </cell>
          <cell r="P251">
            <v>761453</v>
          </cell>
          <cell r="Q251">
            <v>0</v>
          </cell>
          <cell r="R251" t="str">
            <v>1</v>
          </cell>
          <cell r="S251">
            <v>22862</v>
          </cell>
          <cell r="T251">
            <v>31807</v>
          </cell>
          <cell r="U251">
            <v>41.086111111111109</v>
          </cell>
          <cell r="V251">
            <v>0</v>
          </cell>
          <cell r="W251">
            <v>16.597222222222221</v>
          </cell>
          <cell r="X251" t="str">
            <v>5Tecnico</v>
          </cell>
          <cell r="Y251">
            <v>22397424.732047454</v>
          </cell>
          <cell r="Z251" t="str">
            <v>ORIENTE</v>
          </cell>
          <cell r="AA251" t="str">
            <v>SUP</v>
          </cell>
          <cell r="AB251" t="str">
            <v>sale</v>
          </cell>
          <cell r="AC251">
            <v>6768131</v>
          </cell>
        </row>
        <row r="252">
          <cell r="C252" t="str">
            <v>MENESES  ARGEMIRO</v>
          </cell>
          <cell r="D252" t="str">
            <v>3020-08</v>
          </cell>
          <cell r="E252">
            <v>21196717.882083338</v>
          </cell>
          <cell r="F252" t="str">
            <v>Profesional Universitario</v>
          </cell>
          <cell r="G252" t="str">
            <v>21CENTRO</v>
          </cell>
          <cell r="H252" t="str">
            <v>GRUPO INFORMACION COMERCIAL</v>
          </cell>
          <cell r="K252" t="str">
            <v>X</v>
          </cell>
          <cell r="M252" t="str">
            <v>C</v>
          </cell>
          <cell r="O252" t="str">
            <v>UN</v>
          </cell>
          <cell r="P252">
            <v>1044033</v>
          </cell>
          <cell r="Q252">
            <v>0</v>
          </cell>
          <cell r="R252" t="str">
            <v>1</v>
          </cell>
          <cell r="S252">
            <v>18994</v>
          </cell>
          <cell r="T252">
            <v>34191</v>
          </cell>
          <cell r="U252">
            <v>51.677777777777777</v>
          </cell>
          <cell r="V252">
            <v>5.916666666666667</v>
          </cell>
          <cell r="W252">
            <v>10.069444444444445</v>
          </cell>
          <cell r="X252" t="str">
            <v>4Profesional</v>
          </cell>
          <cell r="Y252">
            <v>18229981.147589117</v>
          </cell>
          <cell r="Z252" t="str">
            <v>CENTRO</v>
          </cell>
          <cell r="AA252" t="str">
            <v>SUP</v>
          </cell>
          <cell r="AB252" t="str">
            <v>sale</v>
          </cell>
          <cell r="AC252">
            <v>19156311</v>
          </cell>
        </row>
        <row r="253">
          <cell r="C253" t="str">
            <v>MERA VALENCIA JORGE ENRIQUE</v>
          </cell>
          <cell r="D253" t="str">
            <v>4065-09</v>
          </cell>
          <cell r="E253">
            <v>14586952.714583334</v>
          </cell>
          <cell r="F253" t="str">
            <v>Técnico Administrativo</v>
          </cell>
          <cell r="G253" t="str">
            <v>25SUROCCIDENTE</v>
          </cell>
          <cell r="H253" t="str">
            <v>GRUPO ADMINISTRATIVO Y FINANCIERO</v>
          </cell>
          <cell r="K253" t="str">
            <v>X</v>
          </cell>
          <cell r="M253" t="str">
            <v>C</v>
          </cell>
          <cell r="O253" t="str">
            <v>TC</v>
          </cell>
          <cell r="P253">
            <v>688731</v>
          </cell>
          <cell r="Q253">
            <v>0</v>
          </cell>
          <cell r="R253" t="str">
            <v>1</v>
          </cell>
          <cell r="S253">
            <v>19472</v>
          </cell>
          <cell r="T253">
            <v>30391</v>
          </cell>
          <cell r="U253">
            <v>50.366666666666667</v>
          </cell>
          <cell r="V253">
            <v>0</v>
          </cell>
          <cell r="W253">
            <v>20.469444444444445</v>
          </cell>
          <cell r="X253" t="str">
            <v>5Tecnico</v>
          </cell>
          <cell r="Y253">
            <v>24878461.246526621</v>
          </cell>
          <cell r="Z253" t="str">
            <v>SUROCCIDENTE</v>
          </cell>
          <cell r="AA253" t="str">
            <v>SUP</v>
          </cell>
          <cell r="AB253" t="str">
            <v>sale</v>
          </cell>
          <cell r="AC253">
            <v>10526813</v>
          </cell>
        </row>
        <row r="254">
          <cell r="C254" t="str">
            <v>MERCADO ACUÑA LUZ MARINA</v>
          </cell>
          <cell r="D254" t="str">
            <v>4065-09</v>
          </cell>
          <cell r="E254">
            <v>14586952.714583334</v>
          </cell>
          <cell r="F254" t="str">
            <v>Técnico Administrativo</v>
          </cell>
          <cell r="G254" t="str">
            <v>23NORTE</v>
          </cell>
          <cell r="H254" t="str">
            <v>DIVISION ADMINISTRATIVA Y FINANCIERA</v>
          </cell>
          <cell r="K254" t="str">
            <v>X</v>
          </cell>
          <cell r="M254" t="str">
            <v>C</v>
          </cell>
          <cell r="O254" t="str">
            <v>BACHILLER</v>
          </cell>
          <cell r="P254">
            <v>688731</v>
          </cell>
          <cell r="Q254">
            <v>0</v>
          </cell>
          <cell r="R254" t="str">
            <v>2</v>
          </cell>
          <cell r="S254">
            <v>22299</v>
          </cell>
          <cell r="T254">
            <v>34722</v>
          </cell>
          <cell r="U254">
            <v>42.630555555555553</v>
          </cell>
          <cell r="V254">
            <v>6.416666666666667</v>
          </cell>
          <cell r="W254">
            <v>8.6166666666666671</v>
          </cell>
          <cell r="X254" t="str">
            <v>5Tecnico</v>
          </cell>
          <cell r="Y254">
            <v>6095660.4929942125</v>
          </cell>
          <cell r="Z254" t="str">
            <v>NORTE</v>
          </cell>
          <cell r="AA254" t="str">
            <v>SUP</v>
          </cell>
          <cell r="AB254" t="str">
            <v>sale</v>
          </cell>
          <cell r="AC254">
            <v>22634835</v>
          </cell>
        </row>
        <row r="255">
          <cell r="C255" t="str">
            <v>MESA TORO MARIA PIEDAD</v>
          </cell>
          <cell r="D255" t="str">
            <v>0040-14</v>
          </cell>
          <cell r="E255">
            <v>69247481.006250009</v>
          </cell>
          <cell r="F255" t="str">
            <v>Subgerente, Vicepresidente o Subdirector General o Nacional de Entidad Descentralizada o de Unidad Administrativa Especial</v>
          </cell>
          <cell r="G255" t="str">
            <v>16SDT</v>
          </cell>
          <cell r="H255" t="str">
            <v>SUBDIRECCION TECNICA</v>
          </cell>
          <cell r="M255" t="str">
            <v>LNR</v>
          </cell>
          <cell r="O255" t="str">
            <v>ES</v>
          </cell>
          <cell r="P255">
            <v>2632711</v>
          </cell>
          <cell r="Q255">
            <v>0</v>
          </cell>
          <cell r="R255" t="str">
            <v>1</v>
          </cell>
          <cell r="S255">
            <v>18740</v>
          </cell>
          <cell r="T255">
            <v>37550</v>
          </cell>
          <cell r="U255">
            <v>52.369444444444447</v>
          </cell>
          <cell r="V255">
            <v>0</v>
          </cell>
          <cell r="W255">
            <v>0.87222222222222223</v>
          </cell>
          <cell r="X255" t="str">
            <v>1Directivo</v>
          </cell>
          <cell r="Y255">
            <v>18418446.155999999</v>
          </cell>
          <cell r="AA255" t="str">
            <v>crear</v>
          </cell>
          <cell r="AB255" t="str">
            <v>0040-21</v>
          </cell>
          <cell r="AC255">
            <v>32494288</v>
          </cell>
        </row>
        <row r="256">
          <cell r="C256" t="str">
            <v>MOLINA RIOS LUZ MARINA</v>
          </cell>
          <cell r="D256" t="str">
            <v>5120-09</v>
          </cell>
          <cell r="E256">
            <v>10643889.421249999</v>
          </cell>
          <cell r="F256" t="str">
            <v>Auxiliar Administrativo</v>
          </cell>
          <cell r="G256" t="str">
            <v>24ORIENTE</v>
          </cell>
          <cell r="H256" t="str">
            <v>GRUPO ADMINISTRATIVO Y FINANCIERO</v>
          </cell>
          <cell r="K256" t="str">
            <v>X</v>
          </cell>
          <cell r="M256" t="str">
            <v>C</v>
          </cell>
          <cell r="N256" t="str">
            <v>P</v>
          </cell>
          <cell r="O256" t="str">
            <v>TL</v>
          </cell>
          <cell r="P256">
            <v>468655</v>
          </cell>
          <cell r="Q256">
            <v>0</v>
          </cell>
          <cell r="R256" t="str">
            <v>2</v>
          </cell>
          <cell r="S256">
            <v>23082</v>
          </cell>
          <cell r="T256">
            <v>36966</v>
          </cell>
          <cell r="U256">
            <v>40.480555555555554</v>
          </cell>
          <cell r="V256">
            <v>0</v>
          </cell>
          <cell r="W256">
            <v>2.4694444444444446</v>
          </cell>
          <cell r="X256" t="str">
            <v>6Asistencial</v>
          </cell>
          <cell r="Y256">
            <v>5663227.0200000005</v>
          </cell>
          <cell r="Z256" t="str">
            <v>ORIENTE</v>
          </cell>
          <cell r="AA256" t="str">
            <v>SUP</v>
          </cell>
          <cell r="AB256" t="str">
            <v>sale</v>
          </cell>
          <cell r="AC256">
            <v>60310817</v>
          </cell>
        </row>
        <row r="257">
          <cell r="C257" t="str">
            <v>MONTAÑA MORALES BLANCA DORIS</v>
          </cell>
          <cell r="D257" t="str">
            <v>5120-10</v>
          </cell>
          <cell r="E257">
            <v>11597824.078333335</v>
          </cell>
          <cell r="F257" t="str">
            <v>Auxiliar Administrativo</v>
          </cell>
          <cell r="G257" t="str">
            <v>25SUROCCIDENTE</v>
          </cell>
          <cell r="H257" t="str">
            <v>GRUPO FINANCIERO</v>
          </cell>
          <cell r="K257" t="str">
            <v>X</v>
          </cell>
          <cell r="M257" t="str">
            <v>C</v>
          </cell>
          <cell r="O257" t="str">
            <v>TC</v>
          </cell>
          <cell r="P257">
            <v>515106</v>
          </cell>
          <cell r="Q257">
            <v>0</v>
          </cell>
          <cell r="R257" t="str">
            <v>2</v>
          </cell>
          <cell r="S257">
            <v>19013</v>
          </cell>
          <cell r="T257">
            <v>31936</v>
          </cell>
          <cell r="U257">
            <v>51.625</v>
          </cell>
          <cell r="V257">
            <v>5.583333333333333</v>
          </cell>
          <cell r="W257">
            <v>16.241666666666667</v>
          </cell>
          <cell r="X257" t="str">
            <v>6Asistencial</v>
          </cell>
          <cell r="Y257">
            <v>16036583.128180558</v>
          </cell>
          <cell r="Z257" t="str">
            <v>SUROCCIDENTE</v>
          </cell>
          <cell r="AA257" t="str">
            <v>SUP</v>
          </cell>
          <cell r="AB257" t="str">
            <v>sale</v>
          </cell>
          <cell r="AC257">
            <v>31844415</v>
          </cell>
        </row>
        <row r="258">
          <cell r="C258" t="str">
            <v>MONTAÑO CARDENAS MONICA ALEXANDRA</v>
          </cell>
          <cell r="D258" t="str">
            <v>4065-09</v>
          </cell>
          <cell r="E258">
            <v>14586952.714583334</v>
          </cell>
          <cell r="F258" t="str">
            <v>Técnico Administrativo</v>
          </cell>
          <cell r="G258" t="str">
            <v>23NORTE</v>
          </cell>
          <cell r="H258" t="str">
            <v>DIVISION ADMINISTRATIVA Y FINANCIERA</v>
          </cell>
          <cell r="L258" t="str">
            <v>MCF</v>
          </cell>
          <cell r="M258" t="str">
            <v>C</v>
          </cell>
          <cell r="O258" t="str">
            <v>TL</v>
          </cell>
          <cell r="P258">
            <v>688731</v>
          </cell>
          <cell r="Q258">
            <v>0</v>
          </cell>
          <cell r="R258" t="str">
            <v>2</v>
          </cell>
          <cell r="S258">
            <v>20194</v>
          </cell>
          <cell r="T258">
            <v>31807</v>
          </cell>
          <cell r="U258">
            <v>48.388888888888886</v>
          </cell>
          <cell r="V258">
            <v>0</v>
          </cell>
          <cell r="W258">
            <v>16.597222222222221</v>
          </cell>
          <cell r="X258" t="str">
            <v>5Tecnico</v>
          </cell>
          <cell r="Y258">
            <v>20328590.256540511</v>
          </cell>
          <cell r="Z258" t="str">
            <v>NORTE</v>
          </cell>
          <cell r="AA258" t="str">
            <v>Mant</v>
          </cell>
          <cell r="AB258" t="str">
            <v>4065-09</v>
          </cell>
          <cell r="AC258">
            <v>32652130</v>
          </cell>
        </row>
        <row r="259">
          <cell r="C259" t="str">
            <v>MONTENEGRO UBATE BENJAMIN</v>
          </cell>
          <cell r="D259" t="str">
            <v>3020-07</v>
          </cell>
          <cell r="E259">
            <v>21114166.998749997</v>
          </cell>
          <cell r="F259" t="str">
            <v>Profesional Universitario</v>
          </cell>
          <cell r="G259" t="str">
            <v>21CENTRO</v>
          </cell>
          <cell r="H259" t="str">
            <v>GRUPO INFORMACION COMERCIAL</v>
          </cell>
          <cell r="L259">
            <v>2003</v>
          </cell>
          <cell r="M259" t="str">
            <v>C</v>
          </cell>
          <cell r="O259" t="str">
            <v>UN</v>
          </cell>
          <cell r="P259">
            <v>985672</v>
          </cell>
          <cell r="Q259">
            <v>54295</v>
          </cell>
          <cell r="R259" t="str">
            <v>1</v>
          </cell>
          <cell r="S259">
            <v>14892</v>
          </cell>
          <cell r="T259">
            <v>24922</v>
          </cell>
          <cell r="U259">
            <v>62.908333333333331</v>
          </cell>
          <cell r="V259">
            <v>0</v>
          </cell>
          <cell r="W259">
            <v>35.444444444444443</v>
          </cell>
          <cell r="X259" t="str">
            <v>4Profesional</v>
          </cell>
          <cell r="Y259">
            <v>61270845.242343754</v>
          </cell>
          <cell r="Z259" t="str">
            <v>CENTRO</v>
          </cell>
          <cell r="AA259" t="str">
            <v>Mant</v>
          </cell>
          <cell r="AB259" t="str">
            <v>3020-07</v>
          </cell>
          <cell r="AC259">
            <v>6205943</v>
          </cell>
        </row>
        <row r="260">
          <cell r="C260" t="str">
            <v>MONTERROZA LOPEZ VILMA ROSA</v>
          </cell>
          <cell r="D260" t="str">
            <v>5120-09</v>
          </cell>
          <cell r="E260">
            <v>10643889.421249999</v>
          </cell>
          <cell r="F260" t="str">
            <v>Auxiliar Administrativo</v>
          </cell>
          <cell r="G260" t="str">
            <v>23NORTE</v>
          </cell>
          <cell r="H260" t="str">
            <v>GRUPO SERVICIOS</v>
          </cell>
          <cell r="K260" t="str">
            <v>X</v>
          </cell>
          <cell r="M260" t="str">
            <v>C</v>
          </cell>
          <cell r="O260" t="str">
            <v>BACHILLER</v>
          </cell>
          <cell r="P260">
            <v>468655</v>
          </cell>
          <cell r="Q260">
            <v>0</v>
          </cell>
          <cell r="R260" t="str">
            <v>2</v>
          </cell>
          <cell r="S260">
            <v>22833</v>
          </cell>
          <cell r="T260">
            <v>33695</v>
          </cell>
          <cell r="U260">
            <v>41.163888888888891</v>
          </cell>
          <cell r="V260">
            <v>0</v>
          </cell>
          <cell r="W260">
            <v>11.427777777777777</v>
          </cell>
          <cell r="X260" t="str">
            <v>6Asistencial</v>
          </cell>
          <cell r="Y260">
            <v>10588146.123364583</v>
          </cell>
          <cell r="Z260" t="str">
            <v>NORTE</v>
          </cell>
          <cell r="AA260" t="str">
            <v>SUP</v>
          </cell>
          <cell r="AB260" t="str">
            <v>sale</v>
          </cell>
          <cell r="AC260">
            <v>45444855</v>
          </cell>
        </row>
        <row r="261">
          <cell r="C261" t="str">
            <v>MONTOYA LOPEZ NORMA PATRICIA</v>
          </cell>
          <cell r="D261" t="str">
            <v>3020-07</v>
          </cell>
          <cell r="E261">
            <v>22377443.19125</v>
          </cell>
          <cell r="F261" t="str">
            <v>Profesional Universitario</v>
          </cell>
          <cell r="G261" t="str">
            <v>22NOROCCIDENTE</v>
          </cell>
          <cell r="H261" t="str">
            <v>GRUPO SERVICIOS</v>
          </cell>
          <cell r="M261" t="str">
            <v>C</v>
          </cell>
          <cell r="O261" t="str">
            <v>ES</v>
          </cell>
          <cell r="P261">
            <v>985672</v>
          </cell>
          <cell r="Q261">
            <v>0</v>
          </cell>
          <cell r="R261" t="str">
            <v>2</v>
          </cell>
          <cell r="S261">
            <v>25250</v>
          </cell>
          <cell r="T261">
            <v>35376</v>
          </cell>
          <cell r="U261">
            <v>34.552777777777777</v>
          </cell>
          <cell r="V261">
            <v>0</v>
          </cell>
          <cell r="W261">
            <v>6.8277777777777775</v>
          </cell>
          <cell r="X261" t="str">
            <v>4Profesional</v>
          </cell>
          <cell r="Y261">
            <v>6876423.564017361</v>
          </cell>
          <cell r="Z261" t="str">
            <v>NOROCCIDENTE</v>
          </cell>
          <cell r="AA261" t="str">
            <v>Mant</v>
          </cell>
          <cell r="AB261" t="str">
            <v>3020-07</v>
          </cell>
          <cell r="AC261">
            <v>42091145</v>
          </cell>
        </row>
        <row r="262">
          <cell r="C262" t="str">
            <v>MORALES GONZALEZ JORGE HERNAN</v>
          </cell>
          <cell r="D262" t="str">
            <v>5120-12</v>
          </cell>
          <cell r="E262">
            <v>13279546.932500001</v>
          </cell>
          <cell r="F262" t="str">
            <v>Auxiliar Administrativo</v>
          </cell>
          <cell r="G262" t="str">
            <v>22NOROCCIDENTE</v>
          </cell>
          <cell r="H262" t="str">
            <v>GRUPO ADMINISTRATIVO Y FINANCIERO</v>
          </cell>
          <cell r="K262" t="str">
            <v>X</v>
          </cell>
          <cell r="M262" t="str">
            <v>C</v>
          </cell>
          <cell r="O262" t="str">
            <v>UN</v>
          </cell>
          <cell r="P262">
            <v>596996</v>
          </cell>
          <cell r="Q262">
            <v>0</v>
          </cell>
          <cell r="R262" t="str">
            <v>1</v>
          </cell>
          <cell r="S262">
            <v>22415</v>
          </cell>
          <cell r="T262">
            <v>31807</v>
          </cell>
          <cell r="U262">
            <v>42.30833333333333</v>
          </cell>
          <cell r="V262">
            <v>0</v>
          </cell>
          <cell r="W262">
            <v>16.597222222222221</v>
          </cell>
          <cell r="X262" t="str">
            <v>6Asistencial</v>
          </cell>
          <cell r="Y262">
            <v>18743011.070645835</v>
          </cell>
          <cell r="Z262" t="str">
            <v>NOROCCIDENTE</v>
          </cell>
          <cell r="AA262" t="str">
            <v>SUP</v>
          </cell>
          <cell r="AB262" t="str">
            <v>sale</v>
          </cell>
          <cell r="AC262">
            <v>10253239</v>
          </cell>
        </row>
        <row r="263">
          <cell r="C263" t="str">
            <v>MORENO  LINA OMAIRA</v>
          </cell>
          <cell r="D263" t="str">
            <v>5120-10</v>
          </cell>
          <cell r="E263">
            <v>11597824.078333335</v>
          </cell>
          <cell r="F263" t="str">
            <v>Auxiliar Administrativo</v>
          </cell>
          <cell r="G263" t="str">
            <v>10DIR</v>
          </cell>
          <cell r="H263" t="str">
            <v>DIRECCION GENERAL</v>
          </cell>
          <cell r="M263" t="str">
            <v>LNR</v>
          </cell>
          <cell r="O263" t="str">
            <v>BACHILLER</v>
          </cell>
          <cell r="P263">
            <v>515106</v>
          </cell>
          <cell r="Q263">
            <v>0</v>
          </cell>
          <cell r="R263" t="str">
            <v>2</v>
          </cell>
          <cell r="S263">
            <v>22560</v>
          </cell>
          <cell r="T263">
            <v>35409</v>
          </cell>
          <cell r="U263">
            <v>41.913888888888891</v>
          </cell>
          <cell r="V263">
            <v>0</v>
          </cell>
          <cell r="W263">
            <v>6.7361111111111107</v>
          </cell>
          <cell r="X263" t="str">
            <v>6Asistencial</v>
          </cell>
          <cell r="Y263">
            <v>6224540.9039999992</v>
          </cell>
          <cell r="AA263" t="str">
            <v>Mant</v>
          </cell>
          <cell r="AB263" t="str">
            <v>5120-10</v>
          </cell>
          <cell r="AC263">
            <v>35469341</v>
          </cell>
        </row>
        <row r="264">
          <cell r="C264" t="str">
            <v>MORENO GARCIA HARVEY</v>
          </cell>
          <cell r="D264" t="str">
            <v>4065-12</v>
          </cell>
          <cell r="E264">
            <v>16415181.84</v>
          </cell>
          <cell r="F264" t="str">
            <v>Técnico Administrativo</v>
          </cell>
          <cell r="G264" t="str">
            <v>16SDT</v>
          </cell>
          <cell r="H264" t="str">
            <v>DIVISION PROGRAMAS EN ADMINISTRACION</v>
          </cell>
          <cell r="M264" t="str">
            <v>C</v>
          </cell>
          <cell r="O264" t="str">
            <v>UN</v>
          </cell>
          <cell r="P264">
            <v>808521</v>
          </cell>
          <cell r="Q264">
            <v>0</v>
          </cell>
          <cell r="R264" t="str">
            <v>1</v>
          </cell>
          <cell r="S264">
            <v>24900</v>
          </cell>
          <cell r="T264">
            <v>34428</v>
          </cell>
          <cell r="U264">
            <v>35.505555555555553</v>
          </cell>
          <cell r="V264">
            <v>0</v>
          </cell>
          <cell r="W264">
            <v>9.4194444444444443</v>
          </cell>
          <cell r="X264" t="str">
            <v>5Tecnico</v>
          </cell>
          <cell r="Y264">
            <v>13204757.34</v>
          </cell>
          <cell r="AA264" t="str">
            <v>Mant</v>
          </cell>
          <cell r="AB264" t="str">
            <v>4065-12</v>
          </cell>
          <cell r="AC264">
            <v>79443124</v>
          </cell>
        </row>
        <row r="265">
          <cell r="C265" t="str">
            <v>MUÑOZ MUÑOZ JAIRO</v>
          </cell>
          <cell r="D265" t="str">
            <v>4065-11</v>
          </cell>
          <cell r="E265">
            <v>16080398.177083332</v>
          </cell>
          <cell r="F265" t="str">
            <v>Técnico Administrativo</v>
          </cell>
          <cell r="G265" t="str">
            <v>25SUROCCIDENTE</v>
          </cell>
          <cell r="H265" t="str">
            <v>GRUPO FINANCIERO</v>
          </cell>
          <cell r="K265" t="str">
            <v>X</v>
          </cell>
          <cell r="M265" t="str">
            <v>C</v>
          </cell>
          <cell r="O265" t="str">
            <v>TC</v>
          </cell>
          <cell r="P265">
            <v>761453</v>
          </cell>
          <cell r="Q265">
            <v>0</v>
          </cell>
          <cell r="R265" t="str">
            <v>1</v>
          </cell>
          <cell r="S265">
            <v>18768</v>
          </cell>
          <cell r="T265">
            <v>29706</v>
          </cell>
          <cell r="U265">
            <v>52.291666666666664</v>
          </cell>
          <cell r="V265">
            <v>0.58333333333333337</v>
          </cell>
          <cell r="W265">
            <v>22.347222222222221</v>
          </cell>
          <cell r="X265" t="str">
            <v>5Tecnico</v>
          </cell>
          <cell r="Y265">
            <v>29852521.629945599</v>
          </cell>
          <cell r="Z265" t="str">
            <v>SUROCCIDENTE</v>
          </cell>
          <cell r="AA265" t="str">
            <v>SUP</v>
          </cell>
          <cell r="AB265" t="str">
            <v>sale</v>
          </cell>
          <cell r="AC265">
            <v>5281787</v>
          </cell>
        </row>
        <row r="266">
          <cell r="C266" t="str">
            <v>MUÑOZ RAMIREZ NHORA MARGARITA</v>
          </cell>
          <cell r="D266" t="str">
            <v>3020-08</v>
          </cell>
          <cell r="E266">
            <v>23702397.082083337</v>
          </cell>
          <cell r="F266" t="str">
            <v>Profesional Universitario</v>
          </cell>
          <cell r="G266" t="str">
            <v>22NOROCCIDENTE</v>
          </cell>
          <cell r="H266" t="str">
            <v>GRUPO FINANCIERO</v>
          </cell>
          <cell r="M266" t="str">
            <v>C</v>
          </cell>
          <cell r="O266" t="str">
            <v>ES</v>
          </cell>
          <cell r="P266">
            <v>1044033</v>
          </cell>
          <cell r="Q266">
            <v>0</v>
          </cell>
          <cell r="R266" t="str">
            <v>2</v>
          </cell>
          <cell r="S266">
            <v>21373</v>
          </cell>
          <cell r="T266">
            <v>28431</v>
          </cell>
          <cell r="U266">
            <v>45.161111111111111</v>
          </cell>
          <cell r="V266">
            <v>0</v>
          </cell>
          <cell r="W266">
            <v>25.841666666666665</v>
          </cell>
          <cell r="X266" t="str">
            <v>4Profesional</v>
          </cell>
          <cell r="Y266">
            <v>45174987.924626149</v>
          </cell>
          <cell r="Z266" t="str">
            <v>NOROCCIDENTE</v>
          </cell>
          <cell r="AA266" t="str">
            <v>Mant</v>
          </cell>
          <cell r="AB266" t="str">
            <v>3020-08</v>
          </cell>
          <cell r="AC266">
            <v>42976286</v>
          </cell>
        </row>
        <row r="267">
          <cell r="C267" t="str">
            <v>NAVARRO PEREZ JORGE ENRIQUE</v>
          </cell>
          <cell r="D267" t="str">
            <v>2045-22</v>
          </cell>
          <cell r="E267">
            <v>45131481.96208334</v>
          </cell>
          <cell r="F267" t="str">
            <v>Jefe Oficina</v>
          </cell>
          <cell r="G267" t="str">
            <v>11OCI</v>
          </cell>
          <cell r="H267" t="str">
            <v>OFICINA CONTROL INTERNO</v>
          </cell>
          <cell r="K267" t="str">
            <v>x</v>
          </cell>
          <cell r="M267" t="str">
            <v>LNR</v>
          </cell>
          <cell r="O267" t="str">
            <v>UN</v>
          </cell>
          <cell r="P267">
            <v>2222927</v>
          </cell>
          <cell r="Q267">
            <v>0</v>
          </cell>
          <cell r="R267" t="str">
            <v>1</v>
          </cell>
          <cell r="S267">
            <v>22809</v>
          </cell>
          <cell r="T267">
            <v>37684</v>
          </cell>
          <cell r="U267">
            <v>41.230555555555554</v>
          </cell>
          <cell r="V267">
            <v>0</v>
          </cell>
          <cell r="W267">
            <v>0.50277777777777777</v>
          </cell>
          <cell r="X267" t="str">
            <v>3Ejecutivo</v>
          </cell>
          <cell r="Y267">
            <v>15551597.292000001</v>
          </cell>
          <cell r="AA267" t="str">
            <v>SUP</v>
          </cell>
          <cell r="AB267" t="str">
            <v>sale</v>
          </cell>
          <cell r="AC267">
            <v>19475548</v>
          </cell>
        </row>
        <row r="268">
          <cell r="C268" t="str">
            <v>NAVIA VELASCO CLARA MARIA DE LOS DOLOR</v>
          </cell>
          <cell r="D268" t="str">
            <v>2035-18</v>
          </cell>
          <cell r="E268">
            <v>38152175.625416674</v>
          </cell>
          <cell r="F268" t="str">
            <v>Director o Gerente Regional</v>
          </cell>
          <cell r="G268" t="str">
            <v>25SUROCCIDENTE</v>
          </cell>
          <cell r="H268" t="str">
            <v>DIRECCION REGIONAL VALLE</v>
          </cell>
          <cell r="K268" t="str">
            <v>x</v>
          </cell>
          <cell r="M268" t="str">
            <v>LNR</v>
          </cell>
          <cell r="O268" t="str">
            <v>MG</v>
          </cell>
          <cell r="P268">
            <v>1879165</v>
          </cell>
          <cell r="Q268">
            <v>0</v>
          </cell>
          <cell r="R268" t="str">
            <v>2</v>
          </cell>
          <cell r="S268">
            <v>18698</v>
          </cell>
          <cell r="T268">
            <v>36143</v>
          </cell>
          <cell r="U268">
            <v>52.483333333333334</v>
          </cell>
          <cell r="V268">
            <v>17.666666666666664</v>
          </cell>
          <cell r="W268">
            <v>4.7249999999999996</v>
          </cell>
          <cell r="X268" t="str">
            <v>3Ejecutivo</v>
          </cell>
          <cell r="Y268">
            <v>13146638.34</v>
          </cell>
          <cell r="Z268" t="str">
            <v>SUROCCIDENTE</v>
          </cell>
          <cell r="AA268" t="str">
            <v>SUP</v>
          </cell>
          <cell r="AB268" t="str">
            <v>sale</v>
          </cell>
          <cell r="AC268">
            <v>31224652</v>
          </cell>
        </row>
        <row r="269">
          <cell r="C269" t="str">
            <v>NEITA ALVAREZ FLOR ANGELA</v>
          </cell>
          <cell r="D269" t="str">
            <v>3020-14</v>
          </cell>
          <cell r="E269">
            <v>27317929.430000003</v>
          </cell>
          <cell r="F269" t="str">
            <v>Profesional Universitario</v>
          </cell>
          <cell r="G269" t="str">
            <v>19SDF</v>
          </cell>
          <cell r="H269" t="str">
            <v>GRUPO TESORERIA</v>
          </cell>
          <cell r="M269" t="str">
            <v>C</v>
          </cell>
          <cell r="O269" t="str">
            <v>ES</v>
          </cell>
          <cell r="P269">
            <v>1345530</v>
          </cell>
          <cell r="Q269">
            <v>0</v>
          </cell>
          <cell r="R269" t="str">
            <v>2</v>
          </cell>
          <cell r="S269">
            <v>20947</v>
          </cell>
          <cell r="T269">
            <v>29075</v>
          </cell>
          <cell r="U269">
            <v>46.327777777777776</v>
          </cell>
          <cell r="V269">
            <v>0</v>
          </cell>
          <cell r="W269">
            <v>24.074999999999999</v>
          </cell>
          <cell r="X269" t="str">
            <v>4Profesional</v>
          </cell>
          <cell r="Y269">
            <v>54313971.461750001</v>
          </cell>
          <cell r="AA269" t="str">
            <v>Mant</v>
          </cell>
          <cell r="AB269" t="str">
            <v>3020-14</v>
          </cell>
          <cell r="AC269">
            <v>46351179</v>
          </cell>
        </row>
        <row r="270">
          <cell r="C270" t="str">
            <v>NIETO BUITRAGO JOSE ALBERTO</v>
          </cell>
          <cell r="D270" t="str">
            <v>4065-15</v>
          </cell>
          <cell r="E270">
            <v>18995922.495416671</v>
          </cell>
          <cell r="F270" t="str">
            <v>Técnico Administrativo</v>
          </cell>
          <cell r="G270" t="str">
            <v>15OSI</v>
          </cell>
          <cell r="H270" t="str">
            <v>DIVISION SISTEMATIZACION E INFORMATICA</v>
          </cell>
          <cell r="M270" t="str">
            <v>C</v>
          </cell>
          <cell r="O270" t="str">
            <v>BACHILLER</v>
          </cell>
          <cell r="P270">
            <v>935634</v>
          </cell>
          <cell r="Q270">
            <v>0</v>
          </cell>
          <cell r="R270" t="str">
            <v>1</v>
          </cell>
          <cell r="S270">
            <v>20433</v>
          </cell>
          <cell r="T270">
            <v>34516</v>
          </cell>
          <cell r="U270">
            <v>47.736111111111114</v>
          </cell>
          <cell r="V270">
            <v>0</v>
          </cell>
          <cell r="W270">
            <v>9.1777777777777771</v>
          </cell>
          <cell r="X270" t="str">
            <v>5Tecnico</v>
          </cell>
          <cell r="Y270">
            <v>8338393.1111030085</v>
          </cell>
          <cell r="AA270" t="str">
            <v>Mant</v>
          </cell>
          <cell r="AB270" t="str">
            <v>4065-15</v>
          </cell>
          <cell r="AC270">
            <v>19303511</v>
          </cell>
        </row>
        <row r="271">
          <cell r="C271" t="str">
            <v>NIÑO PICO ROSA ELENA</v>
          </cell>
          <cell r="D271" t="str">
            <v>4065-09</v>
          </cell>
          <cell r="E271">
            <v>14586952.714583334</v>
          </cell>
          <cell r="F271" t="str">
            <v>Técnico Administrativo</v>
          </cell>
          <cell r="G271" t="str">
            <v>21CENTRO</v>
          </cell>
          <cell r="H271" t="str">
            <v>GRUPO CARTERA</v>
          </cell>
          <cell r="L271" t="str">
            <v>MCF</v>
          </cell>
          <cell r="M271" t="str">
            <v>C</v>
          </cell>
          <cell r="O271" t="str">
            <v>BACHILLER</v>
          </cell>
          <cell r="P271">
            <v>688731</v>
          </cell>
          <cell r="Q271">
            <v>0</v>
          </cell>
          <cell r="R271" t="str">
            <v>2</v>
          </cell>
          <cell r="S271">
            <v>20462</v>
          </cell>
          <cell r="T271">
            <v>29780</v>
          </cell>
          <cell r="U271">
            <v>47.658333333333331</v>
          </cell>
          <cell r="V271">
            <v>0</v>
          </cell>
          <cell r="W271">
            <v>22.144444444444446</v>
          </cell>
          <cell r="X271" t="str">
            <v>5Tecnico</v>
          </cell>
          <cell r="Y271">
            <v>26861738.344725695</v>
          </cell>
          <cell r="Z271" t="str">
            <v>CENTRO</v>
          </cell>
          <cell r="AA271" t="str">
            <v>Mant</v>
          </cell>
          <cell r="AB271" t="str">
            <v>4065-09</v>
          </cell>
          <cell r="AC271">
            <v>41770704</v>
          </cell>
        </row>
        <row r="272">
          <cell r="C272" t="str">
            <v>NORIEGA MURCIA JUAN ANTONIO</v>
          </cell>
          <cell r="D272" t="str">
            <v>2045-22</v>
          </cell>
          <cell r="E272">
            <v>45131481.96208334</v>
          </cell>
          <cell r="F272" t="str">
            <v>Jefe Oficina</v>
          </cell>
          <cell r="G272" t="str">
            <v>12OPL</v>
          </cell>
          <cell r="H272" t="str">
            <v>OFICINA PLANEACION</v>
          </cell>
          <cell r="K272" t="str">
            <v>x</v>
          </cell>
          <cell r="M272" t="str">
            <v>LNR</v>
          </cell>
          <cell r="O272" t="str">
            <v>ES</v>
          </cell>
          <cell r="P272">
            <v>2222927</v>
          </cell>
          <cell r="Q272">
            <v>0</v>
          </cell>
          <cell r="R272" t="str">
            <v>1</v>
          </cell>
          <cell r="S272">
            <v>23516</v>
          </cell>
          <cell r="T272">
            <v>37638</v>
          </cell>
          <cell r="U272">
            <v>39.294444444444444</v>
          </cell>
          <cell r="V272">
            <v>0</v>
          </cell>
          <cell r="W272">
            <v>0.6333333333333333</v>
          </cell>
          <cell r="X272" t="str">
            <v>3Ejecutivo</v>
          </cell>
          <cell r="Y272">
            <v>15551597.292000001</v>
          </cell>
          <cell r="AA272" t="str">
            <v>SUP</v>
          </cell>
          <cell r="AB272" t="str">
            <v>sale</v>
          </cell>
          <cell r="AC272">
            <v>79316818</v>
          </cell>
        </row>
        <row r="273">
          <cell r="C273" t="str">
            <v>NORIEGA POLO BEATRIZ ELENA</v>
          </cell>
          <cell r="D273" t="str">
            <v>4065-11</v>
          </cell>
          <cell r="E273">
            <v>16080398.177083332</v>
          </cell>
          <cell r="F273" t="str">
            <v>Técnico Administrativo</v>
          </cell>
          <cell r="G273" t="str">
            <v>23NORTE</v>
          </cell>
          <cell r="H273" t="str">
            <v>DIVISION PROGRAMAS EN ADMINISTRACION</v>
          </cell>
          <cell r="K273" t="str">
            <v>X</v>
          </cell>
          <cell r="M273" t="str">
            <v>C</v>
          </cell>
          <cell r="O273" t="str">
            <v>ES</v>
          </cell>
          <cell r="P273">
            <v>761453</v>
          </cell>
          <cell r="Q273">
            <v>0</v>
          </cell>
          <cell r="R273" t="str">
            <v>2</v>
          </cell>
          <cell r="S273">
            <v>22805</v>
          </cell>
          <cell r="T273">
            <v>33025</v>
          </cell>
          <cell r="U273">
            <v>41.241666666666667</v>
          </cell>
          <cell r="V273">
            <v>0</v>
          </cell>
          <cell r="W273">
            <v>13.261111111111111</v>
          </cell>
          <cell r="X273" t="str">
            <v>5Tecnico</v>
          </cell>
          <cell r="Y273">
            <v>18027195.516038194</v>
          </cell>
          <cell r="Z273" t="str">
            <v>NORTE</v>
          </cell>
          <cell r="AA273" t="str">
            <v>SUP</v>
          </cell>
          <cell r="AB273" t="str">
            <v>sale</v>
          </cell>
          <cell r="AC273">
            <v>32659834</v>
          </cell>
        </row>
        <row r="274">
          <cell r="C274" t="str">
            <v>NOSSA HERRERA CARLOS HERNANDO</v>
          </cell>
          <cell r="D274" t="str">
            <v>4065-15</v>
          </cell>
          <cell r="E274">
            <v>18995922.495416671</v>
          </cell>
          <cell r="F274" t="str">
            <v>Técnico Administrativo</v>
          </cell>
          <cell r="G274" t="str">
            <v>14ODI</v>
          </cell>
          <cell r="H274" t="str">
            <v>OFICINA DIVULGACION</v>
          </cell>
          <cell r="M274" t="str">
            <v>C</v>
          </cell>
          <cell r="O274" t="str">
            <v>UN</v>
          </cell>
          <cell r="P274">
            <v>935634</v>
          </cell>
          <cell r="Q274">
            <v>0</v>
          </cell>
          <cell r="R274" t="str">
            <v>1</v>
          </cell>
          <cell r="S274">
            <v>20960</v>
          </cell>
          <cell r="T274">
            <v>34127</v>
          </cell>
          <cell r="U274">
            <v>46.291666666666664</v>
          </cell>
          <cell r="V274">
            <v>0</v>
          </cell>
          <cell r="W274">
            <v>10.244444444444444</v>
          </cell>
          <cell r="X274" t="str">
            <v>5Tecnico</v>
          </cell>
          <cell r="Y274">
            <v>16639055.936635418</v>
          </cell>
          <cell r="AA274" t="str">
            <v>Mant</v>
          </cell>
          <cell r="AB274" t="str">
            <v>4065-15</v>
          </cell>
          <cell r="AC274">
            <v>3010031</v>
          </cell>
        </row>
        <row r="275">
          <cell r="C275" t="str">
            <v>zzVACANTE46</v>
          </cell>
          <cell r="D275" t="str">
            <v>2035-12</v>
          </cell>
          <cell r="E275">
            <v>31146455.449583333</v>
          </cell>
          <cell r="F275" t="str">
            <v>Director o Gerente Regional</v>
          </cell>
          <cell r="G275" t="str">
            <v>24ORIENTE</v>
          </cell>
          <cell r="H275" t="str">
            <v>DIRECCION REGIONAL META</v>
          </cell>
          <cell r="K275" t="str">
            <v>X</v>
          </cell>
          <cell r="M275" t="str">
            <v>LNR</v>
          </cell>
          <cell r="N275" t="str">
            <v>V</v>
          </cell>
          <cell r="P275">
            <v>1534102</v>
          </cell>
          <cell r="Q275">
            <v>0</v>
          </cell>
          <cell r="R275">
            <v>0</v>
          </cell>
          <cell r="X275" t="str">
            <v>3Ejecutivo</v>
          </cell>
          <cell r="Y275">
            <v>0</v>
          </cell>
          <cell r="Z275" t="str">
            <v>ORIENTE</v>
          </cell>
          <cell r="AA275" t="str">
            <v>SUP</v>
          </cell>
          <cell r="AB275" t="str">
            <v>sale</v>
          </cell>
        </row>
        <row r="276">
          <cell r="C276" t="str">
            <v>OLAYA QUIJANO AMPARO</v>
          </cell>
          <cell r="D276" t="str">
            <v>4065-12</v>
          </cell>
          <cell r="E276">
            <v>16415181.84</v>
          </cell>
          <cell r="F276" t="str">
            <v>Técnico Administrativo</v>
          </cell>
          <cell r="G276" t="str">
            <v>16SDT</v>
          </cell>
          <cell r="H276" t="str">
            <v>DIVISION PROGRAMAS INTERNACIONALES</v>
          </cell>
          <cell r="I276" t="str">
            <v>SRI</v>
          </cell>
          <cell r="L276" t="str">
            <v>MCF</v>
          </cell>
          <cell r="M276" t="str">
            <v>C</v>
          </cell>
          <cell r="O276" t="str">
            <v>BACHILLER</v>
          </cell>
          <cell r="P276">
            <v>808521</v>
          </cell>
          <cell r="Q276">
            <v>0</v>
          </cell>
          <cell r="R276" t="str">
            <v>2</v>
          </cell>
          <cell r="S276">
            <v>20884</v>
          </cell>
          <cell r="T276">
            <v>29267</v>
          </cell>
          <cell r="U276">
            <v>46.5</v>
          </cell>
          <cell r="V276">
            <v>0</v>
          </cell>
          <cell r="W276">
            <v>23.552777777777777</v>
          </cell>
          <cell r="X276" t="str">
            <v>5Tecnico</v>
          </cell>
          <cell r="Y276">
            <v>31984856.668000001</v>
          </cell>
          <cell r="AA276" t="str">
            <v>Mant</v>
          </cell>
          <cell r="AB276" t="str">
            <v>4065-12</v>
          </cell>
          <cell r="AC276">
            <v>21013003</v>
          </cell>
        </row>
        <row r="277">
          <cell r="C277" t="str">
            <v>OLIVEROS SORIA PABLO EMILIO</v>
          </cell>
          <cell r="D277" t="str">
            <v>3020-05</v>
          </cell>
          <cell r="E277">
            <v>20316671.181249995</v>
          </cell>
          <cell r="F277" t="str">
            <v>Profesional Universitario</v>
          </cell>
          <cell r="G277" t="str">
            <v>21CENTRO</v>
          </cell>
          <cell r="H277" t="str">
            <v>GRUPO TESORERIA</v>
          </cell>
          <cell r="K277" t="str">
            <v>X</v>
          </cell>
          <cell r="M277" t="str">
            <v>C</v>
          </cell>
          <cell r="O277" t="str">
            <v>UN</v>
          </cell>
          <cell r="P277">
            <v>894900</v>
          </cell>
          <cell r="Q277">
            <v>0</v>
          </cell>
          <cell r="R277" t="str">
            <v>1</v>
          </cell>
          <cell r="S277">
            <v>22157</v>
          </cell>
          <cell r="T277">
            <v>29296</v>
          </cell>
          <cell r="U277">
            <v>43.016666666666666</v>
          </cell>
          <cell r="V277">
            <v>0</v>
          </cell>
          <cell r="W277">
            <v>23.469444444444445</v>
          </cell>
          <cell r="X277" t="str">
            <v>4Profesional</v>
          </cell>
          <cell r="Y277">
            <v>35257634.297642365</v>
          </cell>
          <cell r="Z277" t="str">
            <v>CENTRO</v>
          </cell>
          <cell r="AA277" t="str">
            <v>SUP</v>
          </cell>
          <cell r="AB277" t="str">
            <v>sale</v>
          </cell>
          <cell r="AC277">
            <v>2254584</v>
          </cell>
        </row>
        <row r="278">
          <cell r="C278" t="str">
            <v>ORDUZ LOPEZ MARIA-DEL-PILAR</v>
          </cell>
          <cell r="D278" t="str">
            <v>5040-20</v>
          </cell>
          <cell r="E278">
            <v>16138824.14833333</v>
          </cell>
          <cell r="F278" t="str">
            <v>Secretario Ejecutivo</v>
          </cell>
          <cell r="G278" t="str">
            <v>19SDF</v>
          </cell>
          <cell r="H278" t="str">
            <v>GRUPO GESTION FINANCIERA Y CARTERA</v>
          </cell>
          <cell r="M278" t="str">
            <v>C</v>
          </cell>
          <cell r="O278" t="str">
            <v>BACHILLER</v>
          </cell>
          <cell r="P278">
            <v>764298</v>
          </cell>
          <cell r="Q278">
            <v>0</v>
          </cell>
          <cell r="R278" t="str">
            <v>2</v>
          </cell>
          <cell r="S278">
            <v>22283</v>
          </cell>
          <cell r="T278">
            <v>34501</v>
          </cell>
          <cell r="U278">
            <v>42.674999999999997</v>
          </cell>
          <cell r="V278">
            <v>6</v>
          </cell>
          <cell r="W278">
            <v>9.219444444444445</v>
          </cell>
          <cell r="X278" t="str">
            <v>6Asistencial</v>
          </cell>
          <cell r="Y278">
            <v>7127285.1379768504</v>
          </cell>
          <cell r="AA278" t="str">
            <v>Mant</v>
          </cell>
          <cell r="AB278" t="str">
            <v>5040-20</v>
          </cell>
          <cell r="AC278">
            <v>51615995</v>
          </cell>
        </row>
        <row r="279">
          <cell r="C279" t="str">
            <v>ORJUELA CORTES BLANCA LIGIA</v>
          </cell>
          <cell r="D279" t="str">
            <v>4065-15</v>
          </cell>
          <cell r="E279">
            <v>18995922.495416671</v>
          </cell>
          <cell r="F279" t="str">
            <v>Técnico Administrativo</v>
          </cell>
          <cell r="G279" t="str">
            <v>21CENTRO</v>
          </cell>
          <cell r="H279" t="str">
            <v>GRUPO ADMINISTRATIVO</v>
          </cell>
          <cell r="K279" t="str">
            <v>x</v>
          </cell>
          <cell r="M279" t="str">
            <v>C</v>
          </cell>
          <cell r="O279" t="str">
            <v>UN</v>
          </cell>
          <cell r="P279">
            <v>935634</v>
          </cell>
          <cell r="Q279">
            <v>0</v>
          </cell>
          <cell r="R279" t="str">
            <v>2</v>
          </cell>
          <cell r="S279">
            <v>21972</v>
          </cell>
          <cell r="T279">
            <v>32479</v>
          </cell>
          <cell r="U279">
            <v>43.524999999999999</v>
          </cell>
          <cell r="V279">
            <v>0</v>
          </cell>
          <cell r="W279">
            <v>14.758333333333333</v>
          </cell>
          <cell r="X279" t="str">
            <v>5Tecnico</v>
          </cell>
          <cell r="Y279">
            <v>23430507.339343753</v>
          </cell>
          <cell r="Z279" t="str">
            <v>CENTRO</v>
          </cell>
          <cell r="AA279" t="str">
            <v>SUP</v>
          </cell>
          <cell r="AB279" t="str">
            <v>sale</v>
          </cell>
          <cell r="AC279">
            <v>51609543</v>
          </cell>
        </row>
        <row r="280">
          <cell r="C280" t="str">
            <v>OROS MARTINEZ ALEYDA</v>
          </cell>
          <cell r="D280" t="str">
            <v>5120-09</v>
          </cell>
          <cell r="E280">
            <v>10643889.421249999</v>
          </cell>
          <cell r="F280" t="str">
            <v>Auxiliar Administrativo</v>
          </cell>
          <cell r="G280" t="str">
            <v>24ORIENTE</v>
          </cell>
          <cell r="H280" t="str">
            <v>GRUPO OPERATIVO</v>
          </cell>
          <cell r="K280" t="str">
            <v>X</v>
          </cell>
          <cell r="M280" t="str">
            <v>C</v>
          </cell>
          <cell r="O280" t="str">
            <v>BACHILLER</v>
          </cell>
          <cell r="P280">
            <v>468655</v>
          </cell>
          <cell r="Q280">
            <v>0</v>
          </cell>
          <cell r="R280" t="str">
            <v>2</v>
          </cell>
          <cell r="S280">
            <v>24754</v>
          </cell>
          <cell r="T280">
            <v>35622</v>
          </cell>
          <cell r="U280">
            <v>35.905555555555559</v>
          </cell>
          <cell r="V280">
            <v>0</v>
          </cell>
          <cell r="W280">
            <v>6.15</v>
          </cell>
          <cell r="X280" t="str">
            <v>6Asistencial</v>
          </cell>
          <cell r="Y280">
            <v>3442771.4388854164</v>
          </cell>
          <cell r="Z280" t="str">
            <v>ORIENTE</v>
          </cell>
          <cell r="AA280" t="str">
            <v>SUP</v>
          </cell>
          <cell r="AB280" t="str">
            <v>sale</v>
          </cell>
          <cell r="AC280">
            <v>40382681</v>
          </cell>
        </row>
        <row r="281">
          <cell r="C281" t="str">
            <v>OROZCO DURAN ERNESTO MIGUEL</v>
          </cell>
          <cell r="D281" t="str">
            <v>2035-12</v>
          </cell>
          <cell r="E281">
            <v>31146455.449583333</v>
          </cell>
          <cell r="F281" t="str">
            <v>Director o Gerente Regional</v>
          </cell>
          <cell r="G281" t="str">
            <v>24ORIENTE</v>
          </cell>
          <cell r="H281" t="str">
            <v>DIRECCION REGIONAL CESAR</v>
          </cell>
          <cell r="K281" t="str">
            <v>X</v>
          </cell>
          <cell r="M281" t="str">
            <v>LNR</v>
          </cell>
          <cell r="O281" t="str">
            <v>UN</v>
          </cell>
          <cell r="P281">
            <v>1534102</v>
          </cell>
          <cell r="Q281">
            <v>0</v>
          </cell>
          <cell r="R281" t="str">
            <v>1</v>
          </cell>
          <cell r="S281">
            <v>26697</v>
          </cell>
          <cell r="T281">
            <v>37196</v>
          </cell>
          <cell r="U281">
            <v>30.591666666666665</v>
          </cell>
          <cell r="V281">
            <v>0</v>
          </cell>
          <cell r="W281">
            <v>1.8444444444444446</v>
          </cell>
          <cell r="X281" t="str">
            <v>3Ejecutivo</v>
          </cell>
          <cell r="Y281">
            <v>11708266.464</v>
          </cell>
          <cell r="Z281" t="str">
            <v>ORIENTE</v>
          </cell>
          <cell r="AA281" t="str">
            <v>SUP</v>
          </cell>
          <cell r="AB281" t="str">
            <v>sale</v>
          </cell>
          <cell r="AC281">
            <v>77172267</v>
          </cell>
        </row>
        <row r="282">
          <cell r="C282" t="str">
            <v>OROZCO RICAURTE ADRIANA</v>
          </cell>
          <cell r="D282" t="str">
            <v>5120-09</v>
          </cell>
          <cell r="E282">
            <v>10643889.421249999</v>
          </cell>
          <cell r="F282" t="str">
            <v>Auxiliar Administrativo</v>
          </cell>
          <cell r="G282" t="str">
            <v>22NOROCCIDENTE</v>
          </cell>
          <cell r="H282" t="str">
            <v>GRUPO OPERATIVO</v>
          </cell>
          <cell r="K282" t="str">
            <v>X</v>
          </cell>
          <cell r="M282" t="str">
            <v>C</v>
          </cell>
          <cell r="O282" t="str">
            <v>TL</v>
          </cell>
          <cell r="P282">
            <v>468655</v>
          </cell>
          <cell r="Q282">
            <v>0</v>
          </cell>
          <cell r="R282" t="str">
            <v>2</v>
          </cell>
          <cell r="S282">
            <v>27013</v>
          </cell>
          <cell r="T282">
            <v>35384</v>
          </cell>
          <cell r="U282">
            <v>29.722222222222221</v>
          </cell>
          <cell r="V282">
            <v>0.33333333333333331</v>
          </cell>
          <cell r="W282">
            <v>6.8055555555555554</v>
          </cell>
          <cell r="X282" t="str">
            <v>6Asistencial</v>
          </cell>
          <cell r="Y282">
            <v>3745908.5467118053</v>
          </cell>
          <cell r="Z282" t="str">
            <v>NOROCCIDENTE</v>
          </cell>
          <cell r="AA282" t="str">
            <v>SUP</v>
          </cell>
          <cell r="AB282" t="str">
            <v>sale</v>
          </cell>
          <cell r="AC282">
            <v>41929072</v>
          </cell>
        </row>
        <row r="283">
          <cell r="C283" t="str">
            <v>ORTEGON APONTE CAMILO FERNANDO</v>
          </cell>
          <cell r="D283" t="str">
            <v>4065-11</v>
          </cell>
          <cell r="E283">
            <v>16080398.177083332</v>
          </cell>
          <cell r="F283" t="str">
            <v>Técnico Administrativo</v>
          </cell>
          <cell r="G283" t="str">
            <v>21CENTRO</v>
          </cell>
          <cell r="H283" t="str">
            <v>GRUPO ATENCION AL USUARIO</v>
          </cell>
          <cell r="K283" t="str">
            <v>X</v>
          </cell>
          <cell r="M283" t="str">
            <v>C</v>
          </cell>
          <cell r="O283" t="str">
            <v>BACHILLER</v>
          </cell>
          <cell r="P283">
            <v>761453</v>
          </cell>
          <cell r="Q283">
            <v>0</v>
          </cell>
          <cell r="R283" t="str">
            <v>1</v>
          </cell>
          <cell r="S283">
            <v>22515</v>
          </cell>
          <cell r="T283">
            <v>30788</v>
          </cell>
          <cell r="U283">
            <v>42.036111111111111</v>
          </cell>
          <cell r="V283">
            <v>0</v>
          </cell>
          <cell r="W283">
            <v>19.386111111111113</v>
          </cell>
          <cell r="X283" t="str">
            <v>5Tecnico</v>
          </cell>
          <cell r="Y283">
            <v>25996437.027584489</v>
          </cell>
          <cell r="Z283" t="str">
            <v>CENTRO</v>
          </cell>
          <cell r="AA283" t="str">
            <v>SUP</v>
          </cell>
          <cell r="AB283" t="str">
            <v>sale</v>
          </cell>
          <cell r="AC283">
            <v>19472311</v>
          </cell>
        </row>
        <row r="284">
          <cell r="C284" t="str">
            <v>ORTIZ CIFUENTES ROSAURA</v>
          </cell>
          <cell r="D284" t="str">
            <v>4065-15</v>
          </cell>
          <cell r="E284">
            <v>18995922.495416671</v>
          </cell>
          <cell r="F284" t="str">
            <v>Técnico Administrativo</v>
          </cell>
          <cell r="G284" t="str">
            <v>16SDT</v>
          </cell>
          <cell r="H284" t="str">
            <v>DIVISION CREDITO</v>
          </cell>
          <cell r="L284" t="str">
            <v>MCF</v>
          </cell>
          <cell r="M284" t="str">
            <v>C</v>
          </cell>
          <cell r="O284" t="str">
            <v>BACHILLER</v>
          </cell>
          <cell r="P284">
            <v>935634</v>
          </cell>
          <cell r="Q284">
            <v>0</v>
          </cell>
          <cell r="R284" t="str">
            <v>2</v>
          </cell>
          <cell r="S284">
            <v>20673</v>
          </cell>
          <cell r="T284">
            <v>29725</v>
          </cell>
          <cell r="U284">
            <v>47.080555555555556</v>
          </cell>
          <cell r="V284">
            <v>0</v>
          </cell>
          <cell r="W284">
            <v>22.294444444444444</v>
          </cell>
          <cell r="X284" t="str">
            <v>5Tecnico</v>
          </cell>
          <cell r="Y284">
            <v>35051435.295089118</v>
          </cell>
          <cell r="AA284" t="str">
            <v>Mant</v>
          </cell>
          <cell r="AB284" t="str">
            <v>4065-15</v>
          </cell>
          <cell r="AC284">
            <v>41690760</v>
          </cell>
        </row>
        <row r="285">
          <cell r="C285" t="str">
            <v>ORTIZ DE SOJO AURISTELA ISABEL</v>
          </cell>
          <cell r="D285" t="str">
            <v>5040-16</v>
          </cell>
          <cell r="E285">
            <v>14586952.714583334</v>
          </cell>
          <cell r="F285" t="str">
            <v>Secretario Ejecutivo</v>
          </cell>
          <cell r="G285" t="str">
            <v>23NORTE</v>
          </cell>
          <cell r="H285" t="str">
            <v>DIRECCION REGIONAL ATLANTICO</v>
          </cell>
          <cell r="M285" t="str">
            <v>C</v>
          </cell>
          <cell r="N285" t="str">
            <v>P</v>
          </cell>
          <cell r="O285" t="str">
            <v>UN</v>
          </cell>
          <cell r="P285">
            <v>688731</v>
          </cell>
          <cell r="Q285">
            <v>0</v>
          </cell>
          <cell r="R285" t="str">
            <v>2</v>
          </cell>
          <cell r="S285">
            <v>22281</v>
          </cell>
          <cell r="T285">
            <v>31036</v>
          </cell>
          <cell r="U285">
            <v>42.680555555555557</v>
          </cell>
          <cell r="V285">
            <v>0</v>
          </cell>
          <cell r="W285">
            <v>18.708333333333332</v>
          </cell>
          <cell r="X285" t="str">
            <v>6Asistencial</v>
          </cell>
          <cell r="Y285">
            <v>6570493.7400000002</v>
          </cell>
          <cell r="Z285" t="str">
            <v>NORTE</v>
          </cell>
          <cell r="AA285" t="str">
            <v>Mant</v>
          </cell>
          <cell r="AB285" t="str">
            <v>5040-16</v>
          </cell>
          <cell r="AC285">
            <v>32653398</v>
          </cell>
        </row>
        <row r="286">
          <cell r="C286" t="str">
            <v>ORTIZ HURTADO MARIA GILMA</v>
          </cell>
          <cell r="D286" t="str">
            <v>5040-22</v>
          </cell>
          <cell r="E286">
            <v>17182482.831666667</v>
          </cell>
          <cell r="F286" t="str">
            <v>Secretario Ejecutivo</v>
          </cell>
          <cell r="G286" t="str">
            <v>21CENTRO</v>
          </cell>
          <cell r="H286" t="str">
            <v>DIVISION SERVICIOS AL EXTERIOR</v>
          </cell>
          <cell r="I286" t="str">
            <v>SRI</v>
          </cell>
          <cell r="L286">
            <v>2003</v>
          </cell>
          <cell r="M286" t="str">
            <v>C</v>
          </cell>
          <cell r="N286" t="str">
            <v>P</v>
          </cell>
          <cell r="O286" t="str">
            <v>BACHILLER</v>
          </cell>
          <cell r="P286">
            <v>846314</v>
          </cell>
          <cell r="Q286">
            <v>0</v>
          </cell>
          <cell r="R286" t="str">
            <v>2</v>
          </cell>
          <cell r="S286">
            <v>17047</v>
          </cell>
          <cell r="T286">
            <v>34394</v>
          </cell>
          <cell r="U286">
            <v>57.008333333333333</v>
          </cell>
          <cell r="V286">
            <v>21</v>
          </cell>
          <cell r="W286">
            <v>9.5111111111111111</v>
          </cell>
          <cell r="X286" t="str">
            <v>6Asistencial</v>
          </cell>
          <cell r="Y286">
            <v>8073835.5600000005</v>
          </cell>
          <cell r="Z286" t="str">
            <v>CENTRO</v>
          </cell>
          <cell r="AA286" t="str">
            <v>Mant</v>
          </cell>
          <cell r="AB286" t="str">
            <v>5040-22</v>
          </cell>
          <cell r="AC286">
            <v>41417825</v>
          </cell>
        </row>
        <row r="287">
          <cell r="C287" t="str">
            <v>ORTIZ RIAÑO ANA CLEOFE</v>
          </cell>
          <cell r="D287" t="str">
            <v>3020-06</v>
          </cell>
          <cell r="E287">
            <v>18995922.495416671</v>
          </cell>
          <cell r="F287" t="str">
            <v>Profesional Universitario</v>
          </cell>
          <cell r="G287" t="str">
            <v>16SDT</v>
          </cell>
          <cell r="H287" t="str">
            <v>DIVISION PROGRAMAS EN ADMINISTRACION</v>
          </cell>
          <cell r="L287" t="str">
            <v>MCF</v>
          </cell>
          <cell r="M287" t="str">
            <v>C</v>
          </cell>
          <cell r="O287" t="str">
            <v>UN</v>
          </cell>
          <cell r="P287">
            <v>935634</v>
          </cell>
          <cell r="Q287">
            <v>0</v>
          </cell>
          <cell r="R287" t="str">
            <v>2</v>
          </cell>
          <cell r="S287">
            <v>18655</v>
          </cell>
          <cell r="T287">
            <v>33501</v>
          </cell>
          <cell r="U287">
            <v>52.605555555555554</v>
          </cell>
          <cell r="V287">
            <v>13.166666666666666</v>
          </cell>
          <cell r="W287">
            <v>11.958333333333334</v>
          </cell>
          <cell r="X287" t="str">
            <v>4Profesional</v>
          </cell>
          <cell r="Y287">
            <v>19204715.355436344</v>
          </cell>
          <cell r="AA287" t="str">
            <v>Mant</v>
          </cell>
          <cell r="AB287" t="str">
            <v>3020-06</v>
          </cell>
          <cell r="AC287">
            <v>41514878</v>
          </cell>
        </row>
        <row r="288">
          <cell r="C288" t="str">
            <v>OSORIO CARVAJAL DARIO ALBERTO</v>
          </cell>
          <cell r="D288" t="str">
            <v>4065-09</v>
          </cell>
          <cell r="E288">
            <v>14586952.714583334</v>
          </cell>
          <cell r="F288" t="str">
            <v>Técnico Administrativo</v>
          </cell>
          <cell r="G288" t="str">
            <v>22NOROCCIDENTE</v>
          </cell>
          <cell r="H288" t="str">
            <v>GRUPO FINANCIERO</v>
          </cell>
          <cell r="K288" t="str">
            <v>X</v>
          </cell>
          <cell r="M288" t="str">
            <v>C</v>
          </cell>
          <cell r="O288" t="str">
            <v>BACHILLER</v>
          </cell>
          <cell r="P288">
            <v>688731</v>
          </cell>
          <cell r="Q288">
            <v>0</v>
          </cell>
          <cell r="R288" t="str">
            <v>1</v>
          </cell>
          <cell r="S288">
            <v>22900</v>
          </cell>
          <cell r="T288">
            <v>31807</v>
          </cell>
          <cell r="U288">
            <v>40.983333333333334</v>
          </cell>
          <cell r="V288">
            <v>0</v>
          </cell>
          <cell r="W288">
            <v>16.597222222222221</v>
          </cell>
          <cell r="X288" t="str">
            <v>5Tecnico</v>
          </cell>
          <cell r="Y288">
            <v>20328590.256540511</v>
          </cell>
          <cell r="Z288" t="str">
            <v>NOROCCIDENTE</v>
          </cell>
          <cell r="AA288" t="str">
            <v>SUP</v>
          </cell>
          <cell r="AB288" t="str">
            <v>sale</v>
          </cell>
          <cell r="AC288">
            <v>71622743</v>
          </cell>
        </row>
        <row r="289">
          <cell r="C289" t="str">
            <v>OSORIO MOLANO NATIMILENA</v>
          </cell>
          <cell r="D289" t="str">
            <v>5120-17</v>
          </cell>
          <cell r="E289">
            <v>14891116.80625</v>
          </cell>
          <cell r="F289" t="str">
            <v>Auxiliar Administrativo</v>
          </cell>
          <cell r="G289" t="str">
            <v>19SDF</v>
          </cell>
          <cell r="H289" t="str">
            <v>GRUPO TESORERIA</v>
          </cell>
          <cell r="K289" t="str">
            <v>X</v>
          </cell>
          <cell r="M289" t="str">
            <v>C</v>
          </cell>
          <cell r="O289" t="str">
            <v>BACHILLER</v>
          </cell>
          <cell r="P289">
            <v>703542</v>
          </cell>
          <cell r="Q289">
            <v>0</v>
          </cell>
          <cell r="R289" t="str">
            <v>2</v>
          </cell>
          <cell r="S289">
            <v>21406</v>
          </cell>
          <cell r="T289">
            <v>33611</v>
          </cell>
          <cell r="U289">
            <v>45.072222222222223</v>
          </cell>
          <cell r="V289">
            <v>3.5</v>
          </cell>
          <cell r="W289">
            <v>11.658333333333333</v>
          </cell>
          <cell r="X289" t="str">
            <v>6Asistencial</v>
          </cell>
          <cell r="Y289">
            <v>14795869.356600694</v>
          </cell>
          <cell r="AA289" t="str">
            <v>SUP</v>
          </cell>
          <cell r="AB289" t="str">
            <v>sale</v>
          </cell>
          <cell r="AC289">
            <v>39520529</v>
          </cell>
        </row>
        <row r="290">
          <cell r="C290" t="str">
            <v>OSORIO OSORIO WALTER</v>
          </cell>
          <cell r="D290" t="str">
            <v>4065-09</v>
          </cell>
          <cell r="E290">
            <v>14586952.714583334</v>
          </cell>
          <cell r="F290" t="str">
            <v>Técnico Administrativo</v>
          </cell>
          <cell r="G290" t="str">
            <v>25SUROCCIDENTE</v>
          </cell>
          <cell r="H290" t="str">
            <v>GRUPO FINANCIERO</v>
          </cell>
          <cell r="K290" t="str">
            <v>X</v>
          </cell>
          <cell r="M290" t="str">
            <v>C</v>
          </cell>
          <cell r="N290" t="str">
            <v>P</v>
          </cell>
          <cell r="O290" t="str">
            <v>BACHILLER</v>
          </cell>
          <cell r="P290">
            <v>688731</v>
          </cell>
          <cell r="Q290">
            <v>0</v>
          </cell>
          <cell r="R290" t="str">
            <v>1</v>
          </cell>
          <cell r="S290">
            <v>20500</v>
          </cell>
          <cell r="T290">
            <v>30257</v>
          </cell>
          <cell r="U290">
            <v>47.555555555555557</v>
          </cell>
          <cell r="V290">
            <v>0</v>
          </cell>
          <cell r="W290">
            <v>20.841666666666665</v>
          </cell>
          <cell r="X290" t="str">
            <v>5Tecnico</v>
          </cell>
          <cell r="Y290">
            <v>6570493.7400000002</v>
          </cell>
          <cell r="Z290" t="str">
            <v>SUROCCIDENTE</v>
          </cell>
          <cell r="AA290" t="str">
            <v>SUP</v>
          </cell>
          <cell r="AB290" t="str">
            <v>sale</v>
          </cell>
          <cell r="AC290">
            <v>16584269</v>
          </cell>
        </row>
        <row r="291">
          <cell r="C291" t="str">
            <v>OSPINA CARDONA MARIO</v>
          </cell>
          <cell r="D291" t="str">
            <v>2040-18</v>
          </cell>
          <cell r="E291">
            <v>38152175.625416674</v>
          </cell>
          <cell r="F291" t="str">
            <v>Jefe de División</v>
          </cell>
          <cell r="G291" t="str">
            <v>16SDT</v>
          </cell>
          <cell r="H291" t="str">
            <v>DIVISION PROGRAMAS EN ADMINISTRACION</v>
          </cell>
          <cell r="K291" t="str">
            <v>x</v>
          </cell>
          <cell r="M291" t="str">
            <v>C</v>
          </cell>
          <cell r="N291" t="str">
            <v>P</v>
          </cell>
          <cell r="O291" t="str">
            <v>ES</v>
          </cell>
          <cell r="P291">
            <v>1879165</v>
          </cell>
          <cell r="Q291">
            <v>0</v>
          </cell>
          <cell r="R291" t="str">
            <v>1</v>
          </cell>
          <cell r="S291">
            <v>19012</v>
          </cell>
          <cell r="T291">
            <v>28081</v>
          </cell>
          <cell r="U291">
            <v>51.62777777777778</v>
          </cell>
          <cell r="V291">
            <v>9.1666666666666661</v>
          </cell>
          <cell r="W291">
            <v>26.8</v>
          </cell>
          <cell r="X291" t="str">
            <v>3Ejecutivo</v>
          </cell>
          <cell r="Y291">
            <v>13146638.34</v>
          </cell>
          <cell r="AA291" t="str">
            <v>SUP</v>
          </cell>
          <cell r="AB291" t="str">
            <v>sale</v>
          </cell>
          <cell r="AC291">
            <v>19192649</v>
          </cell>
        </row>
        <row r="292">
          <cell r="C292" t="str">
            <v>OSPINA MONTEALEGRE HELENA</v>
          </cell>
          <cell r="D292" t="str">
            <v>5120-10</v>
          </cell>
          <cell r="E292">
            <v>11597824.078333335</v>
          </cell>
          <cell r="F292" t="str">
            <v>Auxiliar Administrativo</v>
          </cell>
          <cell r="G292" t="str">
            <v>21CENTRO</v>
          </cell>
          <cell r="H292" t="str">
            <v>GRUPO ATENCION AL USUARIO</v>
          </cell>
          <cell r="L292">
            <v>2003</v>
          </cell>
          <cell r="M292" t="str">
            <v>C</v>
          </cell>
          <cell r="O292" t="str">
            <v>UN</v>
          </cell>
          <cell r="P292">
            <v>515106</v>
          </cell>
          <cell r="Q292">
            <v>0</v>
          </cell>
          <cell r="R292" t="str">
            <v>2</v>
          </cell>
          <cell r="S292">
            <v>14709</v>
          </cell>
          <cell r="T292">
            <v>33270</v>
          </cell>
          <cell r="U292">
            <v>63.408333333333331</v>
          </cell>
          <cell r="V292">
            <v>18</v>
          </cell>
          <cell r="W292">
            <v>12.594444444444445</v>
          </cell>
          <cell r="X292" t="str">
            <v>6Asistencial</v>
          </cell>
          <cell r="Y292">
            <v>12551393.255976852</v>
          </cell>
          <cell r="Z292" t="str">
            <v>CENTRO</v>
          </cell>
          <cell r="AA292" t="str">
            <v>Mant</v>
          </cell>
          <cell r="AB292" t="str">
            <v>5120-10</v>
          </cell>
          <cell r="AC292">
            <v>20234321</v>
          </cell>
        </row>
        <row r="293">
          <cell r="C293" t="str">
            <v>OSPINA ROMERO OTTO NELSON</v>
          </cell>
          <cell r="D293" t="str">
            <v>4065-11</v>
          </cell>
          <cell r="E293">
            <v>16080398.177083332</v>
          </cell>
          <cell r="F293" t="str">
            <v>Técnico Administrativo</v>
          </cell>
          <cell r="G293" t="str">
            <v>24ORIENTE</v>
          </cell>
          <cell r="H293" t="str">
            <v>GRUPO SERVICIOS</v>
          </cell>
          <cell r="K293" t="str">
            <v>x</v>
          </cell>
          <cell r="M293" t="str">
            <v>C</v>
          </cell>
          <cell r="O293" t="str">
            <v>ES</v>
          </cell>
          <cell r="P293">
            <v>761453</v>
          </cell>
          <cell r="Q293">
            <v>0</v>
          </cell>
          <cell r="R293" t="str">
            <v>1</v>
          </cell>
          <cell r="S293">
            <v>20949</v>
          </cell>
          <cell r="T293">
            <v>28522</v>
          </cell>
          <cell r="U293">
            <v>46.322222222222223</v>
          </cell>
          <cell r="V293">
            <v>0</v>
          </cell>
          <cell r="W293">
            <v>25.594444444444445</v>
          </cell>
          <cell r="X293" t="str">
            <v>5Tecnico</v>
          </cell>
          <cell r="Y293">
            <v>34094214.692542821</v>
          </cell>
          <cell r="Z293" t="str">
            <v>ORIENTE</v>
          </cell>
          <cell r="AA293" t="str">
            <v>SUP</v>
          </cell>
          <cell r="AB293" t="str">
            <v>sale</v>
          </cell>
          <cell r="AC293">
            <v>6757874</v>
          </cell>
        </row>
        <row r="294">
          <cell r="C294" t="str">
            <v>OTALORA ARIAS ELIZABETH</v>
          </cell>
          <cell r="D294" t="str">
            <v>5120-17</v>
          </cell>
          <cell r="E294">
            <v>14891116.80625</v>
          </cell>
          <cell r="F294" t="str">
            <v>Auxiliar Administrativo</v>
          </cell>
          <cell r="G294" t="str">
            <v>11OCI</v>
          </cell>
          <cell r="H294" t="str">
            <v>OFICINA CONTROL INTERNO</v>
          </cell>
          <cell r="K294" t="str">
            <v>X</v>
          </cell>
          <cell r="M294" t="str">
            <v>C</v>
          </cell>
          <cell r="O294" t="str">
            <v>TC</v>
          </cell>
          <cell r="P294">
            <v>703542</v>
          </cell>
          <cell r="Q294">
            <v>0</v>
          </cell>
          <cell r="R294" t="str">
            <v>2</v>
          </cell>
          <cell r="S294">
            <v>23876</v>
          </cell>
          <cell r="T294">
            <v>35128</v>
          </cell>
          <cell r="U294">
            <v>38.30833333333333</v>
          </cell>
          <cell r="V294">
            <v>4.25</v>
          </cell>
          <cell r="W294">
            <v>7.5027777777777782</v>
          </cell>
          <cell r="X294" t="str">
            <v>6Asistencial</v>
          </cell>
          <cell r="Y294">
            <v>5567057.4842743063</v>
          </cell>
          <cell r="AA294" t="str">
            <v>SUP</v>
          </cell>
          <cell r="AB294" t="str">
            <v>sale</v>
          </cell>
          <cell r="AC294">
            <v>65694312</v>
          </cell>
        </row>
        <row r="295">
          <cell r="C295" t="str">
            <v>OTERO NAVARRETE ELSA MARINA</v>
          </cell>
          <cell r="D295" t="str">
            <v>5120-12</v>
          </cell>
          <cell r="E295">
            <v>14637144.369583335</v>
          </cell>
          <cell r="F295" t="str">
            <v>Auxiliar Administrativo</v>
          </cell>
          <cell r="G295" t="str">
            <v>20SEG</v>
          </cell>
          <cell r="H295" t="str">
            <v>GRUPO CORRESPONDENCIA</v>
          </cell>
          <cell r="L295">
            <v>2005</v>
          </cell>
          <cell r="M295" t="str">
            <v>C</v>
          </cell>
          <cell r="O295" t="str">
            <v>TC</v>
          </cell>
          <cell r="P295">
            <v>596996</v>
          </cell>
          <cell r="Q295">
            <v>66107</v>
          </cell>
          <cell r="R295" t="str">
            <v>2</v>
          </cell>
          <cell r="S295">
            <v>18375</v>
          </cell>
          <cell r="T295">
            <v>27104</v>
          </cell>
          <cell r="U295">
            <v>53.369444444444447</v>
          </cell>
          <cell r="V295">
            <v>6.166666666666667</v>
          </cell>
          <cell r="W295">
            <v>29.469444444444445</v>
          </cell>
          <cell r="X295" t="str">
            <v>6Asistencial</v>
          </cell>
          <cell r="Y295">
            <v>36128388.812503472</v>
          </cell>
          <cell r="AA295" t="str">
            <v>Mant</v>
          </cell>
          <cell r="AB295" t="str">
            <v>5120-12</v>
          </cell>
          <cell r="AC295">
            <v>41493883</v>
          </cell>
        </row>
        <row r="296">
          <cell r="C296" t="str">
            <v>PAEZ  MARIA MIREYA</v>
          </cell>
          <cell r="D296" t="str">
            <v>3020-08</v>
          </cell>
          <cell r="E296">
            <v>21737684.064999994</v>
          </cell>
          <cell r="F296" t="str">
            <v>Profesional Universitario</v>
          </cell>
          <cell r="G296" t="str">
            <v>21CENTRO</v>
          </cell>
          <cell r="H296" t="str">
            <v>DIVISION FINANCIERA</v>
          </cell>
          <cell r="K296" t="str">
            <v>x</v>
          </cell>
          <cell r="M296" t="str">
            <v>C</v>
          </cell>
          <cell r="O296" t="str">
            <v>UN</v>
          </cell>
          <cell r="P296">
            <v>1044033</v>
          </cell>
          <cell r="Q296">
            <v>26645</v>
          </cell>
          <cell r="R296" t="str">
            <v>2</v>
          </cell>
          <cell r="S296">
            <v>19136</v>
          </cell>
          <cell r="T296">
            <v>27444</v>
          </cell>
          <cell r="U296">
            <v>51.286111111111111</v>
          </cell>
          <cell r="V296">
            <v>0</v>
          </cell>
          <cell r="W296">
            <v>28.544444444444444</v>
          </cell>
          <cell r="X296" t="str">
            <v>4Profesional</v>
          </cell>
          <cell r="Y296">
            <v>50990923.038152777</v>
          </cell>
          <cell r="Z296" t="str">
            <v>CENTRO</v>
          </cell>
          <cell r="AA296" t="str">
            <v>SUP</v>
          </cell>
          <cell r="AB296" t="str">
            <v>sale</v>
          </cell>
          <cell r="AC296">
            <v>20523848</v>
          </cell>
        </row>
        <row r="297">
          <cell r="C297" t="str">
            <v>PALACIO DE BLANCO MARIA LEINED</v>
          </cell>
          <cell r="D297" t="str">
            <v>3020-06</v>
          </cell>
          <cell r="E297">
            <v>23768462.017499998</v>
          </cell>
          <cell r="F297" t="str">
            <v>Profesional Universitario</v>
          </cell>
          <cell r="G297" t="str">
            <v>25SUROCCIDENTE</v>
          </cell>
          <cell r="H297" t="str">
            <v>GRUPO ADMINISTRATIVO</v>
          </cell>
          <cell r="K297" t="str">
            <v>x</v>
          </cell>
          <cell r="M297" t="str">
            <v>C</v>
          </cell>
          <cell r="N297" t="str">
            <v>P</v>
          </cell>
          <cell r="O297" t="str">
            <v>BACHILLER</v>
          </cell>
          <cell r="P297">
            <v>935634</v>
          </cell>
          <cell r="Q297">
            <v>111309</v>
          </cell>
          <cell r="R297" t="str">
            <v>2</v>
          </cell>
          <cell r="S297">
            <v>19173</v>
          </cell>
          <cell r="T297">
            <v>26191</v>
          </cell>
          <cell r="U297">
            <v>51.18611111111111</v>
          </cell>
          <cell r="V297">
            <v>0</v>
          </cell>
          <cell r="W297">
            <v>31.972222222222221</v>
          </cell>
          <cell r="X297" t="str">
            <v>4Profesional</v>
          </cell>
          <cell r="Y297">
            <v>8925948.3599999994</v>
          </cell>
          <cell r="Z297" t="str">
            <v>SUROCCIDENTE</v>
          </cell>
          <cell r="AA297" t="str">
            <v>SUP</v>
          </cell>
          <cell r="AB297" t="str">
            <v>sale</v>
          </cell>
          <cell r="AC297">
            <v>31250601</v>
          </cell>
        </row>
        <row r="298">
          <cell r="C298" t="str">
            <v>PALACIO TAYLOR MARIA IDALIDES</v>
          </cell>
          <cell r="D298" t="str">
            <v>5120-09</v>
          </cell>
          <cell r="E298">
            <v>10643889.421249999</v>
          </cell>
          <cell r="F298" t="str">
            <v>Auxiliar Administrativo</v>
          </cell>
          <cell r="G298" t="str">
            <v>23NORTE</v>
          </cell>
          <cell r="H298" t="str">
            <v>GRUPO OPERATIVO</v>
          </cell>
          <cell r="L298" t="str">
            <v>MCF</v>
          </cell>
          <cell r="M298" t="str">
            <v>C</v>
          </cell>
          <cell r="N298" t="str">
            <v>P</v>
          </cell>
          <cell r="O298" t="str">
            <v>BACHILLER</v>
          </cell>
          <cell r="P298">
            <v>468655</v>
          </cell>
          <cell r="Q298">
            <v>0</v>
          </cell>
          <cell r="R298" t="str">
            <v>2</v>
          </cell>
          <cell r="S298">
            <v>21915</v>
          </cell>
          <cell r="T298">
            <v>36552</v>
          </cell>
          <cell r="U298">
            <v>43.680555555555557</v>
          </cell>
          <cell r="V298">
            <v>2.0833333333333335</v>
          </cell>
          <cell r="W298">
            <v>3.6055555555555556</v>
          </cell>
          <cell r="X298" t="str">
            <v>6Asistencial</v>
          </cell>
          <cell r="Y298">
            <v>5663227.0200000005</v>
          </cell>
          <cell r="Z298" t="str">
            <v>NORTE</v>
          </cell>
          <cell r="AA298" t="str">
            <v>Mant</v>
          </cell>
          <cell r="AB298" t="str">
            <v>5120-09</v>
          </cell>
          <cell r="AC298">
            <v>36540399</v>
          </cell>
        </row>
        <row r="299">
          <cell r="C299" t="str">
            <v>PALACIOS QUICENO OLGA ISABEL</v>
          </cell>
          <cell r="D299" t="str">
            <v>5120-12</v>
          </cell>
          <cell r="E299">
            <v>13279546.932500001</v>
          </cell>
          <cell r="F299" t="str">
            <v>Auxiliar Administrativo</v>
          </cell>
          <cell r="G299" t="str">
            <v>21CENTRO</v>
          </cell>
          <cell r="H299" t="str">
            <v>GRUPO ATENCION AL USUARIO</v>
          </cell>
          <cell r="L299" t="str">
            <v>MCF</v>
          </cell>
          <cell r="M299" t="str">
            <v>C</v>
          </cell>
          <cell r="O299" t="str">
            <v>TL</v>
          </cell>
          <cell r="P299">
            <v>596996</v>
          </cell>
          <cell r="Q299">
            <v>0</v>
          </cell>
          <cell r="R299" t="str">
            <v>2</v>
          </cell>
          <cell r="S299">
            <v>23288</v>
          </cell>
          <cell r="T299">
            <v>35121</v>
          </cell>
          <cell r="U299">
            <v>39.919444444444444</v>
          </cell>
          <cell r="V299">
            <v>2</v>
          </cell>
          <cell r="W299">
            <v>7.5250000000000004</v>
          </cell>
          <cell r="X299" t="str">
            <v>6Asistencial</v>
          </cell>
          <cell r="Y299">
            <v>5028612.726270834</v>
          </cell>
          <cell r="Z299" t="str">
            <v>CENTRO</v>
          </cell>
          <cell r="AA299" t="str">
            <v>Mant</v>
          </cell>
          <cell r="AB299" t="str">
            <v>5120-12</v>
          </cell>
          <cell r="AC299">
            <v>43074911</v>
          </cell>
        </row>
        <row r="300">
          <cell r="C300" t="str">
            <v>PALOMEQUE GARCIA DOLLY CLARIZA</v>
          </cell>
          <cell r="D300" t="str">
            <v>3020-06</v>
          </cell>
          <cell r="E300">
            <v>21241444.095416673</v>
          </cell>
          <cell r="F300" t="str">
            <v>Profesional Universitario</v>
          </cell>
          <cell r="G300" t="str">
            <v>25SUROCCIDENTE</v>
          </cell>
          <cell r="H300" t="str">
            <v>GRUPO FINANCIERO</v>
          </cell>
          <cell r="M300" t="str">
            <v>C</v>
          </cell>
          <cell r="O300" t="str">
            <v>ES</v>
          </cell>
          <cell r="P300">
            <v>935634</v>
          </cell>
          <cell r="Q300">
            <v>0</v>
          </cell>
          <cell r="R300" t="str">
            <v>2</v>
          </cell>
          <cell r="S300">
            <v>26157</v>
          </cell>
          <cell r="T300">
            <v>34885</v>
          </cell>
          <cell r="U300">
            <v>32.06388888888889</v>
          </cell>
          <cell r="V300">
            <v>0</v>
          </cell>
          <cell r="W300">
            <v>8.1666666666666661</v>
          </cell>
          <cell r="X300" t="str">
            <v>4Profesional</v>
          </cell>
          <cell r="Y300">
            <v>7583787.3996909717</v>
          </cell>
          <cell r="Z300" t="str">
            <v>SUROCCIDENTE</v>
          </cell>
          <cell r="AA300" t="str">
            <v>Mant</v>
          </cell>
          <cell r="AB300" t="str">
            <v>3020-06</v>
          </cell>
          <cell r="AC300">
            <v>66741733</v>
          </cell>
        </row>
        <row r="301">
          <cell r="C301" t="str">
            <v>PALOMINO PARDO JACQUELINE</v>
          </cell>
          <cell r="D301" t="str">
            <v>3020-06</v>
          </cell>
          <cell r="E301">
            <v>21241444.095416673</v>
          </cell>
          <cell r="F301" t="str">
            <v>Profesional Universitario</v>
          </cell>
          <cell r="G301" t="str">
            <v>21CENTRO</v>
          </cell>
          <cell r="H301" t="str">
            <v>GRUPO CARTERA</v>
          </cell>
          <cell r="K301" t="str">
            <v>X</v>
          </cell>
          <cell r="M301" t="str">
            <v>C</v>
          </cell>
          <cell r="O301" t="str">
            <v>ES</v>
          </cell>
          <cell r="P301">
            <v>935634</v>
          </cell>
          <cell r="Q301">
            <v>0</v>
          </cell>
          <cell r="R301" t="str">
            <v>2</v>
          </cell>
          <cell r="S301">
            <v>24639</v>
          </cell>
          <cell r="T301">
            <v>36150</v>
          </cell>
          <cell r="U301">
            <v>36.219444444444441</v>
          </cell>
          <cell r="V301">
            <v>0</v>
          </cell>
          <cell r="W301">
            <v>4.7055555555555557</v>
          </cell>
          <cell r="X301" t="str">
            <v>4Profesional</v>
          </cell>
          <cell r="Y301">
            <v>4867206.8386076391</v>
          </cell>
          <cell r="Z301" t="str">
            <v>CENTRO</v>
          </cell>
          <cell r="AA301" t="str">
            <v>SUP</v>
          </cell>
          <cell r="AB301" t="str">
            <v>sale</v>
          </cell>
          <cell r="AC301">
            <v>51786992</v>
          </cell>
        </row>
        <row r="302">
          <cell r="C302" t="str">
            <v>PANTOJA MALDONADO SIRLY ESTHER</v>
          </cell>
          <cell r="D302" t="str">
            <v>4065-11</v>
          </cell>
          <cell r="E302">
            <v>16080398.177083332</v>
          </cell>
          <cell r="F302" t="str">
            <v>Técnico Administrativo</v>
          </cell>
          <cell r="G302" t="str">
            <v>23NORTE</v>
          </cell>
          <cell r="H302" t="str">
            <v>GRUPO SERVICIOS</v>
          </cell>
          <cell r="K302" t="str">
            <v>X</v>
          </cell>
          <cell r="M302" t="str">
            <v>C</v>
          </cell>
          <cell r="O302" t="str">
            <v>BACHILLER</v>
          </cell>
          <cell r="P302">
            <v>761453</v>
          </cell>
          <cell r="Q302">
            <v>0</v>
          </cell>
          <cell r="R302" t="str">
            <v>2</v>
          </cell>
          <cell r="S302">
            <v>21349</v>
          </cell>
          <cell r="T302">
            <v>31292</v>
          </cell>
          <cell r="U302">
            <v>45.227777777777774</v>
          </cell>
          <cell r="V302">
            <v>0</v>
          </cell>
          <cell r="W302">
            <v>18.008333333333333</v>
          </cell>
          <cell r="X302" t="str">
            <v>5Tecnico</v>
          </cell>
          <cell r="Y302">
            <v>24196930.879815977</v>
          </cell>
          <cell r="Z302" t="str">
            <v>NORTE</v>
          </cell>
          <cell r="AA302" t="str">
            <v>SUP</v>
          </cell>
          <cell r="AB302" t="str">
            <v>sale</v>
          </cell>
          <cell r="AC302">
            <v>45438303</v>
          </cell>
        </row>
        <row r="303">
          <cell r="C303" t="str">
            <v>PARADA JIMENEZ JOSE EDUARDO</v>
          </cell>
          <cell r="D303" t="str">
            <v>3020-06</v>
          </cell>
          <cell r="E303">
            <v>21241444.095416673</v>
          </cell>
          <cell r="F303" t="str">
            <v>Profesional Universitario</v>
          </cell>
          <cell r="G303" t="str">
            <v>20SEG</v>
          </cell>
          <cell r="H303" t="str">
            <v>GRUPO ADMINISTRACION PERSONAL</v>
          </cell>
          <cell r="M303" t="str">
            <v>C</v>
          </cell>
          <cell r="N303" t="str">
            <v>VE</v>
          </cell>
          <cell r="O303" t="str">
            <v>ES</v>
          </cell>
          <cell r="P303">
            <v>935634</v>
          </cell>
          <cell r="Q303">
            <v>0</v>
          </cell>
          <cell r="R303" t="str">
            <v>1</v>
          </cell>
          <cell r="S303">
            <v>24809</v>
          </cell>
          <cell r="T303">
            <v>33227</v>
          </cell>
          <cell r="U303">
            <v>35.755555555555553</v>
          </cell>
          <cell r="V303">
            <v>0</v>
          </cell>
          <cell r="W303">
            <v>12.708333333333334</v>
          </cell>
          <cell r="X303" t="str">
            <v>4Profesional</v>
          </cell>
          <cell r="Y303">
            <v>20412084.493695606</v>
          </cell>
          <cell r="AA303" t="str">
            <v>Mant</v>
          </cell>
          <cell r="AB303" t="str">
            <v>3020-06</v>
          </cell>
          <cell r="AC303">
            <v>79434805</v>
          </cell>
        </row>
        <row r="304">
          <cell r="C304" t="str">
            <v>PAREDES CAMARGO JOSE JOAQUIN</v>
          </cell>
          <cell r="D304" t="str">
            <v>4065-15</v>
          </cell>
          <cell r="E304">
            <v>21241444.095416673</v>
          </cell>
          <cell r="F304" t="str">
            <v>Técnico Administrativo</v>
          </cell>
          <cell r="G304" t="str">
            <v>24ORIENTE</v>
          </cell>
          <cell r="H304" t="str">
            <v>GRUPO ADMINISTRATIVO Y FINANCIERO</v>
          </cell>
          <cell r="L304">
            <v>2003</v>
          </cell>
          <cell r="M304" t="str">
            <v>C</v>
          </cell>
          <cell r="O304" t="str">
            <v>ES</v>
          </cell>
          <cell r="P304">
            <v>935634</v>
          </cell>
          <cell r="Q304">
            <v>0</v>
          </cell>
          <cell r="R304" t="str">
            <v>1</v>
          </cell>
          <cell r="S304">
            <v>17009</v>
          </cell>
          <cell r="T304">
            <v>29830</v>
          </cell>
          <cell r="U304">
            <v>57.108333333333334</v>
          </cell>
          <cell r="V304">
            <v>5.333333333333333</v>
          </cell>
          <cell r="W304">
            <v>22.011111111111113</v>
          </cell>
          <cell r="X304" t="str">
            <v>5Tecnico</v>
          </cell>
          <cell r="Y304">
            <v>34598671.868241899</v>
          </cell>
          <cell r="Z304" t="str">
            <v>ORIENTE</v>
          </cell>
          <cell r="AA304" t="str">
            <v>Mant</v>
          </cell>
          <cell r="AB304" t="str">
            <v>4065-15</v>
          </cell>
          <cell r="AC304">
            <v>6746370</v>
          </cell>
        </row>
        <row r="305">
          <cell r="C305" t="str">
            <v>PARRA LOPEZ CELMA CONSTANZA</v>
          </cell>
          <cell r="D305" t="str">
            <v>4065-15</v>
          </cell>
          <cell r="E305">
            <v>21241444.095416673</v>
          </cell>
          <cell r="F305" t="str">
            <v>Técnico Administrativo</v>
          </cell>
          <cell r="G305" t="str">
            <v>21CENTRO</v>
          </cell>
          <cell r="H305" t="str">
            <v>GRUPO ATENCION AL USUARIO</v>
          </cell>
          <cell r="M305" t="str">
            <v>C</v>
          </cell>
          <cell r="O305" t="str">
            <v>ES</v>
          </cell>
          <cell r="P305">
            <v>935634</v>
          </cell>
          <cell r="Q305">
            <v>0</v>
          </cell>
          <cell r="R305" t="str">
            <v>2</v>
          </cell>
          <cell r="S305">
            <v>23402</v>
          </cell>
          <cell r="T305">
            <v>32752</v>
          </cell>
          <cell r="U305">
            <v>39.608333333333334</v>
          </cell>
          <cell r="V305">
            <v>0</v>
          </cell>
          <cell r="W305">
            <v>14.011111111111111</v>
          </cell>
          <cell r="X305" t="str">
            <v>5Tecnico</v>
          </cell>
          <cell r="Y305">
            <v>22374059.343366899</v>
          </cell>
          <cell r="Z305" t="str">
            <v>CENTRO</v>
          </cell>
          <cell r="AA305" t="str">
            <v>Mant</v>
          </cell>
          <cell r="AB305" t="str">
            <v>4065-15</v>
          </cell>
          <cell r="AC305">
            <v>51766788</v>
          </cell>
        </row>
        <row r="306">
          <cell r="C306" t="str">
            <v>PARRA PRIETO HECTOR HERNANDO</v>
          </cell>
          <cell r="D306" t="str">
            <v>3020-10</v>
          </cell>
          <cell r="E306">
            <v>23062173.132083338</v>
          </cell>
          <cell r="F306" t="str">
            <v>Profesional Universitario</v>
          </cell>
          <cell r="G306" t="str">
            <v>21CENTRO</v>
          </cell>
          <cell r="H306" t="str">
            <v>DIVISION SERVICIOS AL EXTERIOR</v>
          </cell>
          <cell r="I306" t="str">
            <v>SRI</v>
          </cell>
          <cell r="M306" t="str">
            <v>C</v>
          </cell>
          <cell r="N306" t="str">
            <v>VE</v>
          </cell>
          <cell r="O306" t="str">
            <v>UN</v>
          </cell>
          <cell r="P306">
            <v>1135915</v>
          </cell>
          <cell r="Q306">
            <v>0</v>
          </cell>
          <cell r="R306" t="str">
            <v>1</v>
          </cell>
          <cell r="S306">
            <v>22400</v>
          </cell>
          <cell r="T306">
            <v>34373</v>
          </cell>
          <cell r="U306">
            <v>42.35</v>
          </cell>
          <cell r="V306">
            <v>3.5</v>
          </cell>
          <cell r="W306">
            <v>9.5749999999999993</v>
          </cell>
          <cell r="X306" t="str">
            <v>4Profesional</v>
          </cell>
          <cell r="Y306">
            <v>18918207.438723378</v>
          </cell>
          <cell r="Z306" t="str">
            <v>CENTRO</v>
          </cell>
          <cell r="AA306" t="str">
            <v>Mant</v>
          </cell>
          <cell r="AB306" t="str">
            <v>3020-10</v>
          </cell>
          <cell r="AC306">
            <v>79109356</v>
          </cell>
        </row>
        <row r="307">
          <cell r="C307" t="str">
            <v>PAZ DE DELGADO GLORIA PATRICIA</v>
          </cell>
          <cell r="D307" t="str">
            <v>4065-11</v>
          </cell>
          <cell r="E307">
            <v>17907885.377083331</v>
          </cell>
          <cell r="F307" t="str">
            <v>Técnico Administrativo</v>
          </cell>
          <cell r="G307" t="str">
            <v>25SUROCCIDENTE</v>
          </cell>
          <cell r="H307" t="str">
            <v>GRUPO ADMINISTRATIVO Y FINANCIERO</v>
          </cell>
          <cell r="K307" t="str">
            <v>X</v>
          </cell>
          <cell r="M307" t="str">
            <v>C</v>
          </cell>
          <cell r="N307" t="str">
            <v>VE</v>
          </cell>
          <cell r="O307" t="str">
            <v>UN</v>
          </cell>
          <cell r="P307">
            <v>761453</v>
          </cell>
          <cell r="Q307">
            <v>0</v>
          </cell>
          <cell r="R307" t="str">
            <v>2</v>
          </cell>
          <cell r="S307">
            <v>20665</v>
          </cell>
          <cell r="T307">
            <v>28563</v>
          </cell>
          <cell r="U307">
            <v>47.1</v>
          </cell>
          <cell r="V307">
            <v>0</v>
          </cell>
          <cell r="W307">
            <v>25.475000000000001</v>
          </cell>
          <cell r="X307" t="str">
            <v>5Tecnico</v>
          </cell>
          <cell r="Y307">
            <v>33965678.539130785</v>
          </cell>
          <cell r="Z307" t="str">
            <v>SUROCCIDENTE</v>
          </cell>
          <cell r="AA307" t="str">
            <v>SUP</v>
          </cell>
          <cell r="AB307" t="str">
            <v>sale</v>
          </cell>
          <cell r="AC307">
            <v>30715961</v>
          </cell>
        </row>
        <row r="308">
          <cell r="C308" t="str">
            <v>PELAEZ GALLEGO FANNY</v>
          </cell>
          <cell r="D308" t="str">
            <v>2035-18</v>
          </cell>
          <cell r="E308">
            <v>38152175.625416674</v>
          </cell>
          <cell r="F308" t="str">
            <v>Director o Gerente Regional</v>
          </cell>
          <cell r="G308" t="str">
            <v>22NOROCCIDENTE</v>
          </cell>
          <cell r="H308" t="str">
            <v>DIRECCION REGIONAL ANTIOQUIA</v>
          </cell>
          <cell r="K308" t="str">
            <v>x</v>
          </cell>
          <cell r="M308" t="str">
            <v>LNR</v>
          </cell>
          <cell r="O308" t="str">
            <v>UN</v>
          </cell>
          <cell r="P308">
            <v>1879165</v>
          </cell>
          <cell r="Q308">
            <v>0</v>
          </cell>
          <cell r="R308" t="str">
            <v>2</v>
          </cell>
          <cell r="S308">
            <v>16813</v>
          </cell>
          <cell r="T308">
            <v>36293</v>
          </cell>
          <cell r="U308">
            <v>57.65</v>
          </cell>
          <cell r="V308">
            <v>1.9166666666666665</v>
          </cell>
          <cell r="W308">
            <v>4.3111111111111109</v>
          </cell>
          <cell r="X308" t="str">
            <v>3Ejecutivo</v>
          </cell>
          <cell r="Y308">
            <v>13146638.34</v>
          </cell>
          <cell r="Z308" t="str">
            <v>NOROCCIDENTE</v>
          </cell>
          <cell r="AA308" t="str">
            <v>SUP</v>
          </cell>
          <cell r="AB308" t="str">
            <v>sale</v>
          </cell>
          <cell r="AC308">
            <v>32411104</v>
          </cell>
        </row>
        <row r="309">
          <cell r="C309" t="str">
            <v>PEÑA NAVARRO ARCELIA DE-JESUS</v>
          </cell>
          <cell r="D309" t="str">
            <v>3020-06</v>
          </cell>
          <cell r="E309">
            <v>18995922.495416671</v>
          </cell>
          <cell r="F309" t="str">
            <v>Profesional Universitario</v>
          </cell>
          <cell r="G309" t="str">
            <v>23NORTE</v>
          </cell>
          <cell r="H309" t="str">
            <v>DIVISION ADMINISTRATIVA Y FINANCIERA</v>
          </cell>
          <cell r="M309" t="str">
            <v>C</v>
          </cell>
          <cell r="O309" t="str">
            <v>ES</v>
          </cell>
          <cell r="P309">
            <v>935634</v>
          </cell>
          <cell r="Q309">
            <v>0</v>
          </cell>
          <cell r="R309" t="str">
            <v>2</v>
          </cell>
          <cell r="S309">
            <v>22255</v>
          </cell>
          <cell r="T309">
            <v>32028</v>
          </cell>
          <cell r="U309">
            <v>42.75</v>
          </cell>
          <cell r="V309">
            <v>0</v>
          </cell>
          <cell r="W309">
            <v>15.991666666666667</v>
          </cell>
          <cell r="X309" t="str">
            <v>4Profesional</v>
          </cell>
          <cell r="Y309">
            <v>25392482.189015053</v>
          </cell>
          <cell r="Z309" t="str">
            <v>NORTE</v>
          </cell>
          <cell r="AA309" t="str">
            <v>Mant</v>
          </cell>
          <cell r="AB309" t="str">
            <v>3020-06</v>
          </cell>
          <cell r="AC309">
            <v>22634637</v>
          </cell>
        </row>
        <row r="310">
          <cell r="C310" t="str">
            <v>PEÑA URUETA RAFAEL ANTONIO</v>
          </cell>
          <cell r="D310" t="str">
            <v>5310-11</v>
          </cell>
          <cell r="E310">
            <v>19241995.709166665</v>
          </cell>
          <cell r="F310" t="str">
            <v>Conductor Mec (Asignado)</v>
          </cell>
          <cell r="G310" t="str">
            <v>23NORTE</v>
          </cell>
          <cell r="H310" t="str">
            <v>DIRECCION REGIONAL ATLANTICO</v>
          </cell>
          <cell r="L310">
            <v>2005</v>
          </cell>
          <cell r="M310" t="str">
            <v>C</v>
          </cell>
          <cell r="N310" t="str">
            <v>P</v>
          </cell>
          <cell r="O310" t="str">
            <v>PRIMARIA</v>
          </cell>
          <cell r="P310">
            <v>555997</v>
          </cell>
          <cell r="Q310">
            <v>0</v>
          </cell>
          <cell r="R310" t="str">
            <v>1</v>
          </cell>
          <cell r="S310">
            <v>18469</v>
          </cell>
          <cell r="T310">
            <v>27858</v>
          </cell>
          <cell r="U310">
            <v>53.111111111111114</v>
          </cell>
          <cell r="V310">
            <v>0</v>
          </cell>
          <cell r="W310">
            <v>27.408333333333335</v>
          </cell>
          <cell r="X310" t="str">
            <v>6Asistencial</v>
          </cell>
          <cell r="Y310">
            <v>6718667.7480000006</v>
          </cell>
          <cell r="Z310" t="str">
            <v>NORTE</v>
          </cell>
          <cell r="AA310" t="str">
            <v>Mant</v>
          </cell>
          <cell r="AB310" t="str">
            <v>5310-11</v>
          </cell>
          <cell r="AC310">
            <v>3756779</v>
          </cell>
        </row>
        <row r="311">
          <cell r="C311" t="str">
            <v>PERAFAN LOPEZ OSCAR ALFONSO</v>
          </cell>
          <cell r="D311" t="str">
            <v>4065-15</v>
          </cell>
          <cell r="E311">
            <v>22696870.593333341</v>
          </cell>
          <cell r="F311" t="str">
            <v>Técnico Administrativo</v>
          </cell>
          <cell r="G311" t="str">
            <v>25SUROCCIDENTE</v>
          </cell>
          <cell r="H311" t="str">
            <v>GRUPO ADMINISTRATIVO Y FINANCIERO</v>
          </cell>
          <cell r="L311">
            <v>2003</v>
          </cell>
          <cell r="M311" t="str">
            <v>C</v>
          </cell>
          <cell r="O311" t="str">
            <v>TC</v>
          </cell>
          <cell r="P311">
            <v>935634</v>
          </cell>
          <cell r="Q311">
            <v>64108</v>
          </cell>
          <cell r="R311" t="str">
            <v>1</v>
          </cell>
          <cell r="S311">
            <v>14458</v>
          </cell>
          <cell r="T311">
            <v>28550</v>
          </cell>
          <cell r="U311">
            <v>64.094444444444449</v>
          </cell>
          <cell r="V311">
            <v>28.333333333333332</v>
          </cell>
          <cell r="W311">
            <v>25.511111111111113</v>
          </cell>
          <cell r="X311" t="str">
            <v>5Tecnico</v>
          </cell>
          <cell r="Y311">
            <v>42613481.953648143</v>
          </cell>
          <cell r="Z311" t="str">
            <v>SUROCCIDENTE</v>
          </cell>
          <cell r="AA311" t="str">
            <v>Mant</v>
          </cell>
          <cell r="AB311" t="str">
            <v>4065-15</v>
          </cell>
          <cell r="AC311">
            <v>4605752</v>
          </cell>
        </row>
        <row r="312">
          <cell r="C312" t="str">
            <v>PERALTA MORA MARIA FERNANDA</v>
          </cell>
          <cell r="D312" t="str">
            <v>4065-11</v>
          </cell>
          <cell r="E312">
            <v>16080398.177083332</v>
          </cell>
          <cell r="F312" t="str">
            <v>Técnico Administrativo</v>
          </cell>
          <cell r="G312" t="str">
            <v>21CENTRO</v>
          </cell>
          <cell r="H312" t="str">
            <v>GRUPO PRESUPUESTO</v>
          </cell>
          <cell r="K312" t="str">
            <v>X</v>
          </cell>
          <cell r="M312" t="str">
            <v>C</v>
          </cell>
          <cell r="O312" t="str">
            <v>UN</v>
          </cell>
          <cell r="P312">
            <v>761453</v>
          </cell>
          <cell r="Q312">
            <v>0</v>
          </cell>
          <cell r="R312" t="str">
            <v>2</v>
          </cell>
          <cell r="S312">
            <v>20136</v>
          </cell>
          <cell r="T312">
            <v>29423</v>
          </cell>
          <cell r="U312">
            <v>48.552777777777777</v>
          </cell>
          <cell r="V312">
            <v>0</v>
          </cell>
          <cell r="W312">
            <v>23.122222222222224</v>
          </cell>
          <cell r="X312" t="str">
            <v>5Tecnico</v>
          </cell>
          <cell r="Y312">
            <v>30880810.857241903</v>
          </cell>
          <cell r="Z312" t="str">
            <v>CENTRO</v>
          </cell>
          <cell r="AA312" t="str">
            <v>SUP</v>
          </cell>
          <cell r="AB312" t="str">
            <v>sale</v>
          </cell>
          <cell r="AC312">
            <v>38231385</v>
          </cell>
        </row>
        <row r="313">
          <cell r="C313" t="str">
            <v>PERDOMO CERQUERA SONIA</v>
          </cell>
          <cell r="D313" t="str">
            <v>4065-09</v>
          </cell>
          <cell r="E313">
            <v>14586952.714583334</v>
          </cell>
          <cell r="F313" t="str">
            <v>Técnico Administrativo</v>
          </cell>
          <cell r="G313" t="str">
            <v>21CENTRO</v>
          </cell>
          <cell r="H313" t="str">
            <v>DIVISION FINANCIERA</v>
          </cell>
          <cell r="K313" t="str">
            <v>X</v>
          </cell>
          <cell r="M313" t="str">
            <v>C</v>
          </cell>
          <cell r="O313" t="str">
            <v>BACHILLER</v>
          </cell>
          <cell r="P313">
            <v>688731</v>
          </cell>
          <cell r="Q313">
            <v>0</v>
          </cell>
          <cell r="R313" t="str">
            <v>2</v>
          </cell>
          <cell r="S313">
            <v>20780</v>
          </cell>
          <cell r="T313">
            <v>34522</v>
          </cell>
          <cell r="U313">
            <v>46.788888888888891</v>
          </cell>
          <cell r="V313">
            <v>5.5</v>
          </cell>
          <cell r="W313">
            <v>9.1611111111111114</v>
          </cell>
          <cell r="X313" t="str">
            <v>5Tecnico</v>
          </cell>
          <cell r="Y313">
            <v>6445650.5691469889</v>
          </cell>
          <cell r="Z313" t="str">
            <v>CENTRO</v>
          </cell>
          <cell r="AA313" t="str">
            <v>SUP</v>
          </cell>
          <cell r="AB313" t="str">
            <v>sale</v>
          </cell>
          <cell r="AC313">
            <v>36157961</v>
          </cell>
        </row>
        <row r="314">
          <cell r="C314" t="str">
            <v>PEREA ANGULO NESTOR OVIDIO</v>
          </cell>
          <cell r="D314" t="str">
            <v>4065-11</v>
          </cell>
          <cell r="E314">
            <v>17907885.377083331</v>
          </cell>
          <cell r="F314" t="str">
            <v>Técnico Administrativo</v>
          </cell>
          <cell r="G314" t="str">
            <v>20SEG</v>
          </cell>
          <cell r="H314" t="str">
            <v>GRUPO SERVICIOS GENERALES</v>
          </cell>
          <cell r="K314" t="str">
            <v>X</v>
          </cell>
          <cell r="M314" t="str">
            <v>C</v>
          </cell>
          <cell r="O314" t="str">
            <v>BACHILLER</v>
          </cell>
          <cell r="P314">
            <v>761453</v>
          </cell>
          <cell r="Q314">
            <v>0</v>
          </cell>
          <cell r="R314" t="str">
            <v>1</v>
          </cell>
          <cell r="S314">
            <v>20368</v>
          </cell>
          <cell r="T314">
            <v>31807</v>
          </cell>
          <cell r="U314">
            <v>47.913888888888891</v>
          </cell>
          <cell r="V314">
            <v>0</v>
          </cell>
          <cell r="W314">
            <v>16.597222222222221</v>
          </cell>
          <cell r="X314" t="str">
            <v>5Tecnico</v>
          </cell>
          <cell r="Y314">
            <v>22397424.732047454</v>
          </cell>
          <cell r="AA314" t="str">
            <v>SUP</v>
          </cell>
          <cell r="AB314" t="str">
            <v>sale</v>
          </cell>
          <cell r="AC314">
            <v>19340650</v>
          </cell>
        </row>
        <row r="315">
          <cell r="C315" t="str">
            <v>PEREA MARTINEZ ELIZABETH</v>
          </cell>
          <cell r="D315" t="str">
            <v>5120-09</v>
          </cell>
          <cell r="E315">
            <v>10643889.421249999</v>
          </cell>
          <cell r="F315" t="str">
            <v>Auxiliar Administrativo</v>
          </cell>
          <cell r="G315" t="str">
            <v>25SUROCCIDENTE</v>
          </cell>
          <cell r="H315" t="str">
            <v>DIVISION PROGRAMAS EN ADMINISTRACION</v>
          </cell>
          <cell r="K315" t="str">
            <v>X</v>
          </cell>
          <cell r="M315" t="str">
            <v>C</v>
          </cell>
          <cell r="O315" t="str">
            <v>TC</v>
          </cell>
          <cell r="P315">
            <v>468655</v>
          </cell>
          <cell r="Q315">
            <v>0</v>
          </cell>
          <cell r="R315" t="str">
            <v>2</v>
          </cell>
          <cell r="S315">
            <v>25551</v>
          </cell>
          <cell r="T315">
            <v>35331</v>
          </cell>
          <cell r="U315">
            <v>33.725000000000001</v>
          </cell>
          <cell r="V315">
            <v>0</v>
          </cell>
          <cell r="W315">
            <v>6.95</v>
          </cell>
          <cell r="X315" t="str">
            <v>6Asistencial</v>
          </cell>
          <cell r="Y315">
            <v>3789213.8478298606</v>
          </cell>
          <cell r="Z315" t="str">
            <v>SUROCCIDENTE</v>
          </cell>
          <cell r="AA315" t="str">
            <v>SUP</v>
          </cell>
          <cell r="AB315" t="str">
            <v>sale</v>
          </cell>
          <cell r="AC315">
            <v>66820765</v>
          </cell>
        </row>
        <row r="316">
          <cell r="C316" t="str">
            <v>PEREZ AREVALO JAIRO HERNANDO</v>
          </cell>
          <cell r="D316" t="str">
            <v>4065-11</v>
          </cell>
          <cell r="E316">
            <v>16080398.177083332</v>
          </cell>
          <cell r="F316" t="str">
            <v>Técnico Administrativo</v>
          </cell>
          <cell r="G316" t="str">
            <v>24ORIENTE</v>
          </cell>
          <cell r="H316" t="str">
            <v>DIVISION PROGRAMAS EN ADMINISTRACION</v>
          </cell>
          <cell r="K316" t="str">
            <v>X</v>
          </cell>
          <cell r="M316" t="str">
            <v>C</v>
          </cell>
          <cell r="O316" t="str">
            <v>UN</v>
          </cell>
          <cell r="P316">
            <v>761453</v>
          </cell>
          <cell r="Q316">
            <v>0</v>
          </cell>
          <cell r="R316" t="str">
            <v>1</v>
          </cell>
          <cell r="S316">
            <v>19212</v>
          </cell>
          <cell r="T316">
            <v>32434</v>
          </cell>
          <cell r="U316">
            <v>51.080555555555556</v>
          </cell>
          <cell r="V316">
            <v>12.333333333333332</v>
          </cell>
          <cell r="W316">
            <v>14.880555555555556</v>
          </cell>
          <cell r="X316" t="str">
            <v>5Tecnico</v>
          </cell>
          <cell r="Y316">
            <v>20212310.12404282</v>
          </cell>
          <cell r="Z316" t="str">
            <v>ORIENTE</v>
          </cell>
          <cell r="AA316" t="str">
            <v>SUP</v>
          </cell>
          <cell r="AB316" t="str">
            <v>sale</v>
          </cell>
          <cell r="AC316">
            <v>13357900</v>
          </cell>
        </row>
        <row r="317">
          <cell r="C317" t="str">
            <v>PEREZ MARTINEZ LUZ MYRIAM</v>
          </cell>
          <cell r="D317" t="str">
            <v>5120-10</v>
          </cell>
          <cell r="E317">
            <v>11597824.078333335</v>
          </cell>
          <cell r="F317" t="str">
            <v>Auxiliar Administrativo</v>
          </cell>
          <cell r="G317" t="str">
            <v>20SEG</v>
          </cell>
          <cell r="H317" t="str">
            <v>DIVISION SERVICIOS ADMINISTRATIVOS</v>
          </cell>
          <cell r="M317" t="str">
            <v>C</v>
          </cell>
          <cell r="O317" t="str">
            <v>BACHILLER</v>
          </cell>
          <cell r="P317">
            <v>515106</v>
          </cell>
          <cell r="Q317">
            <v>0</v>
          </cell>
          <cell r="R317" t="str">
            <v>2</v>
          </cell>
          <cell r="S317">
            <v>23403</v>
          </cell>
          <cell r="T317">
            <v>34590</v>
          </cell>
          <cell r="U317">
            <v>39.605555555555554</v>
          </cell>
          <cell r="V317">
            <v>0</v>
          </cell>
          <cell r="W317">
            <v>8.9777777777777779</v>
          </cell>
          <cell r="X317" t="str">
            <v>6Asistencial</v>
          </cell>
          <cell r="Y317">
            <v>5110041.9072175929</v>
          </cell>
          <cell r="AA317" t="str">
            <v>Mant</v>
          </cell>
          <cell r="AB317" t="str">
            <v>5120-10</v>
          </cell>
          <cell r="AC317">
            <v>51737342</v>
          </cell>
        </row>
        <row r="318">
          <cell r="C318" t="str">
            <v>PERILLA COBOS MARIA CRISTINA</v>
          </cell>
          <cell r="D318" t="str">
            <v>5040-20</v>
          </cell>
          <cell r="E318">
            <v>17350182.111250002</v>
          </cell>
          <cell r="F318" t="str">
            <v>Secretario Ejecutivo</v>
          </cell>
          <cell r="G318" t="str">
            <v>13OJU</v>
          </cell>
          <cell r="H318" t="str">
            <v>OFICINA JURIDICA</v>
          </cell>
          <cell r="L318">
            <v>2003</v>
          </cell>
          <cell r="M318" t="str">
            <v>C</v>
          </cell>
          <cell r="O318" t="str">
            <v>BACHILLER</v>
          </cell>
          <cell r="P318">
            <v>764298</v>
          </cell>
          <cell r="Q318">
            <v>58986</v>
          </cell>
          <cell r="R318" t="str">
            <v>2</v>
          </cell>
          <cell r="S318">
            <v>17819</v>
          </cell>
          <cell r="T318">
            <v>27031</v>
          </cell>
          <cell r="U318">
            <v>54.894444444444446</v>
          </cell>
          <cell r="V318">
            <v>0</v>
          </cell>
          <cell r="W318">
            <v>29.675000000000001</v>
          </cell>
          <cell r="X318" t="str">
            <v>6Asistencial</v>
          </cell>
          <cell r="Y318">
            <v>42594329.690934032</v>
          </cell>
          <cell r="AA318" t="str">
            <v>Mant</v>
          </cell>
          <cell r="AB318" t="str">
            <v>5040-20</v>
          </cell>
          <cell r="AC318">
            <v>41461094</v>
          </cell>
        </row>
        <row r="319">
          <cell r="C319" t="str">
            <v>PIMENTEL SANDOVAL LUIS ALFREDO</v>
          </cell>
          <cell r="D319" t="str">
            <v>1020-06</v>
          </cell>
          <cell r="E319">
            <v>43327564.293749988</v>
          </cell>
          <cell r="F319" t="str">
            <v>Asesor</v>
          </cell>
          <cell r="G319" t="str">
            <v>15OSI</v>
          </cell>
          <cell r="H319" t="str">
            <v>SECRETARIA GENERAL</v>
          </cell>
          <cell r="K319" t="str">
            <v>x</v>
          </cell>
          <cell r="M319" t="str">
            <v>C</v>
          </cell>
          <cell r="N319" t="str">
            <v>P</v>
          </cell>
          <cell r="O319" t="str">
            <v>UN</v>
          </cell>
          <cell r="P319">
            <v>2134076</v>
          </cell>
          <cell r="Q319">
            <v>0</v>
          </cell>
          <cell r="R319" t="str">
            <v>1</v>
          </cell>
          <cell r="S319">
            <v>18093</v>
          </cell>
          <cell r="T319">
            <v>37320</v>
          </cell>
          <cell r="U319">
            <v>54.141666666666666</v>
          </cell>
          <cell r="V319">
            <v>30.666666666666668</v>
          </cell>
          <cell r="W319">
            <v>1.5</v>
          </cell>
          <cell r="X319" t="str">
            <v>2Asesor</v>
          </cell>
          <cell r="Y319">
            <v>14929995.696000002</v>
          </cell>
          <cell r="AA319" t="str">
            <v>SUP</v>
          </cell>
          <cell r="AB319" t="str">
            <v>sale</v>
          </cell>
          <cell r="AC319">
            <v>13809075</v>
          </cell>
        </row>
        <row r="320">
          <cell r="C320" t="str">
            <v>PIRAJAN VILLAGRAN JOSE ROBERTO</v>
          </cell>
          <cell r="D320" t="str">
            <v>3020-05</v>
          </cell>
          <cell r="E320">
            <v>18168911.181249999</v>
          </cell>
          <cell r="F320" t="str">
            <v>Profesional Universitario</v>
          </cell>
          <cell r="G320" t="str">
            <v>16SDT</v>
          </cell>
          <cell r="H320" t="str">
            <v>DIVISION CREDITO</v>
          </cell>
          <cell r="M320" t="str">
            <v>C</v>
          </cell>
          <cell r="O320" t="str">
            <v>ES</v>
          </cell>
          <cell r="P320">
            <v>894900</v>
          </cell>
          <cell r="Q320">
            <v>0</v>
          </cell>
          <cell r="R320" t="str">
            <v>1</v>
          </cell>
          <cell r="S320">
            <v>23844</v>
          </cell>
          <cell r="T320">
            <v>33400</v>
          </cell>
          <cell r="U320">
            <v>38.397222222222226</v>
          </cell>
          <cell r="V320">
            <v>0</v>
          </cell>
          <cell r="W320">
            <v>12.233333333333333</v>
          </cell>
          <cell r="X320" t="str">
            <v>4Profesional</v>
          </cell>
          <cell r="Y320">
            <v>18801665.782059029</v>
          </cell>
          <cell r="AA320" t="str">
            <v>Mant</v>
          </cell>
          <cell r="AB320" t="str">
            <v>3020-05</v>
          </cell>
          <cell r="AC320">
            <v>79367854</v>
          </cell>
        </row>
        <row r="321">
          <cell r="C321" t="str">
            <v>PIZARRO RONDON CARLOS JAVIER</v>
          </cell>
          <cell r="D321" t="str">
            <v>4065-12</v>
          </cell>
          <cell r="E321">
            <v>16415181.84</v>
          </cell>
          <cell r="F321" t="str">
            <v>Técnico Administrativo</v>
          </cell>
          <cell r="G321" t="str">
            <v>21CENTRO</v>
          </cell>
          <cell r="H321" t="str">
            <v>GRUPO CARTERA</v>
          </cell>
          <cell r="K321" t="str">
            <v>X</v>
          </cell>
          <cell r="M321" t="str">
            <v>C</v>
          </cell>
          <cell r="O321" t="str">
            <v>BACHILLER</v>
          </cell>
          <cell r="P321">
            <v>808521</v>
          </cell>
          <cell r="Q321">
            <v>0</v>
          </cell>
          <cell r="R321" t="str">
            <v>1</v>
          </cell>
          <cell r="S321">
            <v>23455</v>
          </cell>
          <cell r="T321">
            <v>30376</v>
          </cell>
          <cell r="U321">
            <v>39.461111111111109</v>
          </cell>
          <cell r="V321">
            <v>0</v>
          </cell>
          <cell r="W321">
            <v>20.511111111111113</v>
          </cell>
          <cell r="X321" t="str">
            <v>5Tecnico</v>
          </cell>
          <cell r="Y321">
            <v>27941918.618222222</v>
          </cell>
          <cell r="Z321" t="str">
            <v>CENTRO</v>
          </cell>
          <cell r="AA321" t="str">
            <v>SUP</v>
          </cell>
          <cell r="AB321" t="str">
            <v>sale</v>
          </cell>
          <cell r="AC321">
            <v>79042911</v>
          </cell>
        </row>
        <row r="322">
          <cell r="C322" t="str">
            <v>PLAZAS CHAPARRO LUIS ORLANDO</v>
          </cell>
          <cell r="D322" t="str">
            <v>4065-11</v>
          </cell>
          <cell r="E322">
            <v>16080398.177083332</v>
          </cell>
          <cell r="F322" t="str">
            <v>Técnico Administrativo</v>
          </cell>
          <cell r="G322" t="str">
            <v>21CENTRO</v>
          </cell>
          <cell r="H322" t="str">
            <v>GRUPO CARTERA</v>
          </cell>
          <cell r="K322" t="str">
            <v>X</v>
          </cell>
          <cell r="M322" t="str">
            <v>C</v>
          </cell>
          <cell r="O322" t="str">
            <v>BACHILLER</v>
          </cell>
          <cell r="P322">
            <v>761453</v>
          </cell>
          <cell r="Q322">
            <v>0</v>
          </cell>
          <cell r="R322" t="str">
            <v>1</v>
          </cell>
          <cell r="S322">
            <v>22059</v>
          </cell>
          <cell r="T322">
            <v>31807</v>
          </cell>
          <cell r="U322">
            <v>43.283333333333331</v>
          </cell>
          <cell r="V322">
            <v>0</v>
          </cell>
          <cell r="W322">
            <v>16.597222222222221</v>
          </cell>
          <cell r="X322" t="str">
            <v>5Tecnico</v>
          </cell>
          <cell r="Y322">
            <v>22397424.732047454</v>
          </cell>
          <cell r="Z322" t="str">
            <v>CENTRO</v>
          </cell>
          <cell r="AA322" t="str">
            <v>SUP</v>
          </cell>
          <cell r="AB322" t="str">
            <v>sale</v>
          </cell>
          <cell r="AC322">
            <v>19452313</v>
          </cell>
        </row>
        <row r="323">
          <cell r="C323" t="str">
            <v>POLO GAMERO LUIS ALBERTO</v>
          </cell>
          <cell r="D323" t="str">
            <v>5120-09</v>
          </cell>
          <cell r="E323">
            <v>10643889.421249999</v>
          </cell>
          <cell r="F323" t="str">
            <v>Auxiliar Administrativo</v>
          </cell>
          <cell r="G323" t="str">
            <v>24ORIENTE</v>
          </cell>
          <cell r="H323" t="str">
            <v>GRUPO OPERATIVO</v>
          </cell>
          <cell r="K323" t="str">
            <v>X</v>
          </cell>
          <cell r="M323" t="str">
            <v>C</v>
          </cell>
          <cell r="O323" t="str">
            <v>ES</v>
          </cell>
          <cell r="P323">
            <v>468655</v>
          </cell>
          <cell r="Q323">
            <v>0</v>
          </cell>
          <cell r="R323" t="str">
            <v>1</v>
          </cell>
          <cell r="S323">
            <v>24964</v>
          </cell>
          <cell r="T323">
            <v>34411</v>
          </cell>
          <cell r="U323">
            <v>35.330555555555556</v>
          </cell>
          <cell r="V323">
            <v>0</v>
          </cell>
          <cell r="W323">
            <v>9.4638888888888886</v>
          </cell>
          <cell r="X323" t="str">
            <v>6Asistencial</v>
          </cell>
          <cell r="Y323">
            <v>8855934.0786423609</v>
          </cell>
          <cell r="Z323" t="str">
            <v>ORIENTE</v>
          </cell>
          <cell r="AA323" t="str">
            <v>SUP</v>
          </cell>
          <cell r="AB323" t="str">
            <v>sale</v>
          </cell>
          <cell r="AC323">
            <v>77163405</v>
          </cell>
        </row>
        <row r="324">
          <cell r="C324" t="str">
            <v>PORRES LOAIZA LUCIA</v>
          </cell>
          <cell r="D324" t="str">
            <v>4065-11</v>
          </cell>
          <cell r="E324">
            <v>16080398.177083332</v>
          </cell>
          <cell r="F324" t="str">
            <v>Técnico Administrativo</v>
          </cell>
          <cell r="G324" t="str">
            <v>22NOROCCIDENTE</v>
          </cell>
          <cell r="H324" t="str">
            <v>GRUPO ADMINISTRATIVO Y FINANCIERO</v>
          </cell>
          <cell r="K324" t="str">
            <v>X</v>
          </cell>
          <cell r="M324" t="str">
            <v>C</v>
          </cell>
          <cell r="O324" t="str">
            <v>BACHILLER</v>
          </cell>
          <cell r="P324">
            <v>761453</v>
          </cell>
          <cell r="Q324">
            <v>0</v>
          </cell>
          <cell r="R324" t="str">
            <v>2</v>
          </cell>
          <cell r="S324">
            <v>18878</v>
          </cell>
          <cell r="T324">
            <v>29190</v>
          </cell>
          <cell r="U324">
            <v>51.994444444444447</v>
          </cell>
          <cell r="V324">
            <v>0</v>
          </cell>
          <cell r="W324">
            <v>23.761111111111113</v>
          </cell>
          <cell r="X324" t="str">
            <v>5Tecnico</v>
          </cell>
          <cell r="Y324">
            <v>31780563.931126159</v>
          </cell>
          <cell r="Z324" t="str">
            <v>NOROCCIDENTE</v>
          </cell>
          <cell r="AA324" t="str">
            <v>SUP</v>
          </cell>
          <cell r="AB324" t="str">
            <v>sale</v>
          </cell>
          <cell r="AC324">
            <v>24947391</v>
          </cell>
        </row>
        <row r="325">
          <cell r="C325" t="str">
            <v>POVEDA ESPITIA HELDA XENIA</v>
          </cell>
          <cell r="D325" t="str">
            <v>4065-15</v>
          </cell>
          <cell r="E325">
            <v>18995922.495416671</v>
          </cell>
          <cell r="F325" t="str">
            <v>Técnico Administrativo</v>
          </cell>
          <cell r="G325" t="str">
            <v>18SRI</v>
          </cell>
          <cell r="H325" t="str">
            <v>OFICINA RELACIONES INTERNACIONALES Y COMUNICACIONES</v>
          </cell>
          <cell r="L325" t="str">
            <v>MCF</v>
          </cell>
          <cell r="M325" t="str">
            <v>C</v>
          </cell>
          <cell r="O325" t="str">
            <v>TC</v>
          </cell>
          <cell r="P325">
            <v>935634</v>
          </cell>
          <cell r="Q325">
            <v>0</v>
          </cell>
          <cell r="R325" t="str">
            <v>2</v>
          </cell>
          <cell r="S325">
            <v>21945</v>
          </cell>
          <cell r="T325">
            <v>29712</v>
          </cell>
          <cell r="U325">
            <v>43.597222222222221</v>
          </cell>
          <cell r="V325">
            <v>0</v>
          </cell>
          <cell r="W325">
            <v>22.330555555555556</v>
          </cell>
          <cell r="X325" t="str">
            <v>5Tecnico</v>
          </cell>
          <cell r="Y325">
            <v>35051435.295089118</v>
          </cell>
          <cell r="AA325" t="str">
            <v>Mant</v>
          </cell>
          <cell r="AB325" t="str">
            <v>4065-15</v>
          </cell>
          <cell r="AC325">
            <v>32001563</v>
          </cell>
        </row>
        <row r="326">
          <cell r="C326" t="str">
            <v>PRENS ALFARO ADA LUZ</v>
          </cell>
          <cell r="D326" t="str">
            <v>5120-09</v>
          </cell>
          <cell r="E326">
            <v>10643889.421249999</v>
          </cell>
          <cell r="F326" t="str">
            <v>Auxiliar Administrativo</v>
          </cell>
          <cell r="G326" t="str">
            <v>24ORIENTE</v>
          </cell>
          <cell r="H326" t="str">
            <v>GRUPO OPERATIVO</v>
          </cell>
          <cell r="K326" t="str">
            <v>X</v>
          </cell>
          <cell r="M326" t="str">
            <v>C</v>
          </cell>
          <cell r="O326" t="str">
            <v>ES</v>
          </cell>
          <cell r="P326">
            <v>468655</v>
          </cell>
          <cell r="Q326">
            <v>0</v>
          </cell>
          <cell r="R326" t="str">
            <v>2</v>
          </cell>
          <cell r="S326">
            <v>21855</v>
          </cell>
          <cell r="T326">
            <v>34205</v>
          </cell>
          <cell r="U326">
            <v>43.844444444444441</v>
          </cell>
          <cell r="V326">
            <v>0</v>
          </cell>
          <cell r="W326">
            <v>10.030555555555555</v>
          </cell>
          <cell r="X326" t="str">
            <v>6Asistencial</v>
          </cell>
          <cell r="Y326">
            <v>9288987.0898229163</v>
          </cell>
          <cell r="Z326" t="str">
            <v>ORIENTE</v>
          </cell>
          <cell r="AA326" t="str">
            <v>SUP</v>
          </cell>
          <cell r="AB326" t="str">
            <v>sale</v>
          </cell>
          <cell r="AC326">
            <v>42495192</v>
          </cell>
        </row>
        <row r="327">
          <cell r="C327" t="str">
            <v>PRYOR MORENO JAIME</v>
          </cell>
          <cell r="D327" t="str">
            <v>4065-11</v>
          </cell>
          <cell r="E327">
            <v>16080398.177083332</v>
          </cell>
          <cell r="F327" t="str">
            <v>Técnico Administrativo</v>
          </cell>
          <cell r="G327" t="str">
            <v>21CENTRO</v>
          </cell>
          <cell r="H327" t="str">
            <v>GRUPO CARTERA</v>
          </cell>
          <cell r="K327" t="str">
            <v>X</v>
          </cell>
          <cell r="M327" t="str">
            <v>C</v>
          </cell>
          <cell r="O327" t="str">
            <v>BACHILLER</v>
          </cell>
          <cell r="P327">
            <v>761453</v>
          </cell>
          <cell r="Q327">
            <v>0</v>
          </cell>
          <cell r="R327" t="str">
            <v>1</v>
          </cell>
          <cell r="S327">
            <v>20177</v>
          </cell>
          <cell r="T327">
            <v>28934</v>
          </cell>
          <cell r="U327">
            <v>48.43333333333333</v>
          </cell>
          <cell r="V327">
            <v>0</v>
          </cell>
          <cell r="W327">
            <v>24.458333333333332</v>
          </cell>
          <cell r="X327" t="str">
            <v>5Tecnico</v>
          </cell>
          <cell r="Y327">
            <v>32680317.005010415</v>
          </cell>
          <cell r="Z327" t="str">
            <v>CENTRO</v>
          </cell>
          <cell r="AA327" t="str">
            <v>SUP</v>
          </cell>
          <cell r="AB327" t="str">
            <v>sale</v>
          </cell>
          <cell r="AC327">
            <v>79142406</v>
          </cell>
        </row>
        <row r="328">
          <cell r="C328" t="str">
            <v>PULIDO  ALVARO FERNANDO</v>
          </cell>
          <cell r="D328" t="str">
            <v>5120-09</v>
          </cell>
          <cell r="E328">
            <v>10643889.421249999</v>
          </cell>
          <cell r="F328" t="str">
            <v>Auxiliar Administrativo</v>
          </cell>
          <cell r="G328" t="str">
            <v>20SEG</v>
          </cell>
          <cell r="H328" t="str">
            <v>GRUPO ARCHIVO, PUBLICACIONES Y MICROFILMACION</v>
          </cell>
          <cell r="K328" t="str">
            <v>X</v>
          </cell>
          <cell r="M328" t="str">
            <v>C</v>
          </cell>
          <cell r="O328" t="str">
            <v>PRIMARIA</v>
          </cell>
          <cell r="P328">
            <v>468655</v>
          </cell>
          <cell r="Q328">
            <v>0</v>
          </cell>
          <cell r="R328" t="str">
            <v>1</v>
          </cell>
          <cell r="S328">
            <v>23133</v>
          </cell>
          <cell r="T328">
            <v>34396</v>
          </cell>
          <cell r="U328">
            <v>40.341666666666669</v>
          </cell>
          <cell r="V328">
            <v>2</v>
          </cell>
          <cell r="W328">
            <v>9.5055555555555564</v>
          </cell>
          <cell r="X328" t="str">
            <v>6Asistencial</v>
          </cell>
          <cell r="Y328">
            <v>8855934.0786423609</v>
          </cell>
          <cell r="AA328" t="str">
            <v>SUP</v>
          </cell>
          <cell r="AB328" t="str">
            <v>sale</v>
          </cell>
          <cell r="AC328">
            <v>79272421</v>
          </cell>
        </row>
        <row r="329">
          <cell r="C329" t="str">
            <v>QUINTERO QUINTERO SATURIO</v>
          </cell>
          <cell r="D329" t="str">
            <v>5310-15</v>
          </cell>
          <cell r="E329">
            <v>22621187.487499997</v>
          </cell>
          <cell r="F329" t="str">
            <v>Conductor Mec (Asignado)</v>
          </cell>
          <cell r="G329" t="str">
            <v>21CENTRO</v>
          </cell>
          <cell r="H329" t="str">
            <v>DIRECCION REGIONAL BOGOTA</v>
          </cell>
          <cell r="M329" t="str">
            <v>C</v>
          </cell>
          <cell r="N329" t="str">
            <v>P</v>
          </cell>
          <cell r="O329" t="str">
            <v>BACHILLER</v>
          </cell>
          <cell r="P329">
            <v>659101</v>
          </cell>
          <cell r="Q329">
            <v>0</v>
          </cell>
          <cell r="R329" t="str">
            <v>1</v>
          </cell>
          <cell r="S329">
            <v>22221</v>
          </cell>
          <cell r="T329">
            <v>36794</v>
          </cell>
          <cell r="U329">
            <v>42.844444444444441</v>
          </cell>
          <cell r="V329">
            <v>0</v>
          </cell>
          <cell r="W329">
            <v>2.9444444444444446</v>
          </cell>
          <cell r="X329" t="str">
            <v>6Asistencial</v>
          </cell>
          <cell r="Y329">
            <v>6287823.540000001</v>
          </cell>
          <cell r="Z329" t="str">
            <v>CENTRO</v>
          </cell>
          <cell r="AA329" t="str">
            <v>Mant</v>
          </cell>
          <cell r="AB329" t="str">
            <v>5310-15</v>
          </cell>
          <cell r="AC329">
            <v>15985542</v>
          </cell>
        </row>
        <row r="330">
          <cell r="C330" t="str">
            <v>QUIROGA ARIZA EDGAR JOSUE</v>
          </cell>
          <cell r="D330" t="str">
            <v>3020-10</v>
          </cell>
          <cell r="E330">
            <v>23062173.132083338</v>
          </cell>
          <cell r="F330" t="str">
            <v>Profesional Universitario</v>
          </cell>
          <cell r="G330" t="str">
            <v>19SDF</v>
          </cell>
          <cell r="H330" t="str">
            <v>GRUPO TESORERIA</v>
          </cell>
          <cell r="M330" t="str">
            <v>C</v>
          </cell>
          <cell r="O330" t="str">
            <v>ES</v>
          </cell>
          <cell r="P330">
            <v>1135915</v>
          </cell>
          <cell r="Q330">
            <v>0</v>
          </cell>
          <cell r="R330" t="str">
            <v>1</v>
          </cell>
          <cell r="S330">
            <v>22183</v>
          </cell>
          <cell r="T330">
            <v>35167</v>
          </cell>
          <cell r="U330">
            <v>42.947222222222223</v>
          </cell>
          <cell r="V330">
            <v>0</v>
          </cell>
          <cell r="W330">
            <v>7.3972222222222221</v>
          </cell>
          <cell r="X330" t="str">
            <v>4Profesional</v>
          </cell>
          <cell r="Y330">
            <v>8474257.5694039352</v>
          </cell>
          <cell r="AA330" t="str">
            <v>Mant</v>
          </cell>
          <cell r="AB330" t="str">
            <v>3020-10</v>
          </cell>
          <cell r="AC330">
            <v>80262240</v>
          </cell>
        </row>
        <row r="331">
          <cell r="C331" t="str">
            <v>QUIROZ TOVAR IRMA LUCIA</v>
          </cell>
          <cell r="D331" t="str">
            <v>5120-12</v>
          </cell>
          <cell r="E331">
            <v>13279546.932500001</v>
          </cell>
          <cell r="F331" t="str">
            <v>Auxiliar Administrativo</v>
          </cell>
          <cell r="G331" t="str">
            <v>20SEG</v>
          </cell>
          <cell r="H331" t="str">
            <v>SECRETARIA GENERAL</v>
          </cell>
          <cell r="M331" t="str">
            <v>C</v>
          </cell>
          <cell r="O331" t="str">
            <v>BACHILLER</v>
          </cell>
          <cell r="P331">
            <v>596996</v>
          </cell>
          <cell r="Q331">
            <v>0</v>
          </cell>
          <cell r="R331" t="str">
            <v>2</v>
          </cell>
          <cell r="S331">
            <v>22065</v>
          </cell>
          <cell r="T331">
            <v>34449</v>
          </cell>
          <cell r="U331">
            <v>43.266666666666666</v>
          </cell>
          <cell r="V331">
            <v>0</v>
          </cell>
          <cell r="W331">
            <v>9.3611111111111107</v>
          </cell>
          <cell r="X331" t="str">
            <v>6Asistencial</v>
          </cell>
          <cell r="Y331">
            <v>10890845.744062502</v>
          </cell>
          <cell r="AA331" t="str">
            <v>Mant</v>
          </cell>
          <cell r="AB331" t="str">
            <v>5120-12</v>
          </cell>
          <cell r="AC331">
            <v>41796648</v>
          </cell>
        </row>
        <row r="332">
          <cell r="C332" t="str">
            <v>RAMIREZ ATENCIA LUISA IBETH</v>
          </cell>
          <cell r="D332" t="str">
            <v>5120-09</v>
          </cell>
          <cell r="E332">
            <v>10643889.421249999</v>
          </cell>
          <cell r="F332" t="str">
            <v>Auxiliar Administrativo</v>
          </cell>
          <cell r="G332" t="str">
            <v>23NORTE</v>
          </cell>
          <cell r="H332" t="str">
            <v>GRUPO OPERATIVO</v>
          </cell>
          <cell r="L332" t="str">
            <v>MCF</v>
          </cell>
          <cell r="M332" t="str">
            <v>C</v>
          </cell>
          <cell r="O332" t="str">
            <v>UN</v>
          </cell>
          <cell r="P332">
            <v>468655</v>
          </cell>
          <cell r="Q332">
            <v>0</v>
          </cell>
          <cell r="R332" t="str">
            <v>2</v>
          </cell>
          <cell r="S332">
            <v>23604</v>
          </cell>
          <cell r="T332">
            <v>34388</v>
          </cell>
          <cell r="U332">
            <v>39.055555555555557</v>
          </cell>
          <cell r="V332">
            <v>0</v>
          </cell>
          <cell r="W332">
            <v>9.5333333333333332</v>
          </cell>
          <cell r="X332" t="str">
            <v>6Asistencial</v>
          </cell>
          <cell r="Y332">
            <v>8855934.0786423609</v>
          </cell>
          <cell r="Z332" t="str">
            <v>NORTE</v>
          </cell>
          <cell r="AA332" t="str">
            <v>Mant</v>
          </cell>
          <cell r="AB332" t="str">
            <v>5120-09</v>
          </cell>
          <cell r="AC332">
            <v>23162926</v>
          </cell>
        </row>
        <row r="333">
          <cell r="C333" t="str">
            <v>RAMIREZ CEDEÑO GERSAIN</v>
          </cell>
          <cell r="D333" t="str">
            <v>2035-12</v>
          </cell>
          <cell r="E333">
            <v>31146455.449583333</v>
          </cell>
          <cell r="F333" t="str">
            <v>Director o Gerente Regional</v>
          </cell>
          <cell r="G333" t="str">
            <v>25SUROCCIDENTE</v>
          </cell>
          <cell r="H333" t="str">
            <v>DIRECCION REGIONAL HUILA</v>
          </cell>
          <cell r="K333" t="str">
            <v>x</v>
          </cell>
          <cell r="M333" t="str">
            <v>LNR</v>
          </cell>
          <cell r="O333" t="str">
            <v>ES</v>
          </cell>
          <cell r="P333">
            <v>1534102</v>
          </cell>
          <cell r="Q333">
            <v>0</v>
          </cell>
          <cell r="R333" t="str">
            <v>1</v>
          </cell>
          <cell r="S333">
            <v>21242</v>
          </cell>
          <cell r="T333">
            <v>36321</v>
          </cell>
          <cell r="U333">
            <v>45.524999999999999</v>
          </cell>
          <cell r="V333">
            <v>6.583333333333333</v>
          </cell>
          <cell r="W333">
            <v>4.2361111111111107</v>
          </cell>
          <cell r="X333" t="str">
            <v>3Ejecutivo</v>
          </cell>
          <cell r="Y333">
            <v>11708266.464</v>
          </cell>
          <cell r="Z333" t="str">
            <v>SUROCCIDENTE</v>
          </cell>
          <cell r="AA333" t="str">
            <v>SUP</v>
          </cell>
          <cell r="AB333" t="str">
            <v>sale</v>
          </cell>
          <cell r="AC333">
            <v>12112090</v>
          </cell>
        </row>
        <row r="334">
          <cell r="C334" t="str">
            <v>RAMIREZ GONZALEZ ORLANDO</v>
          </cell>
          <cell r="D334" t="str">
            <v>4065-15</v>
          </cell>
          <cell r="E334">
            <v>18995922.495416671</v>
          </cell>
          <cell r="F334" t="str">
            <v>Técnico Administrativo</v>
          </cell>
          <cell r="G334" t="str">
            <v>21CENTRO</v>
          </cell>
          <cell r="H334" t="str">
            <v>GRUPO ATENCION AL USUARIO</v>
          </cell>
          <cell r="M334" t="str">
            <v>C</v>
          </cell>
          <cell r="O334" t="str">
            <v>TC</v>
          </cell>
          <cell r="P334">
            <v>935634</v>
          </cell>
          <cell r="Q334">
            <v>0</v>
          </cell>
          <cell r="R334" t="str">
            <v>1</v>
          </cell>
          <cell r="S334">
            <v>20914</v>
          </cell>
          <cell r="T334">
            <v>28009</v>
          </cell>
          <cell r="U334">
            <v>46.419444444444444</v>
          </cell>
          <cell r="V334">
            <v>0</v>
          </cell>
          <cell r="W334">
            <v>26.997222222222224</v>
          </cell>
          <cell r="X334" t="str">
            <v>5Tecnico</v>
          </cell>
          <cell r="Y334">
            <v>42295650.124644682</v>
          </cell>
          <cell r="Z334" t="str">
            <v>CENTRO</v>
          </cell>
          <cell r="AA334" t="str">
            <v>Mant</v>
          </cell>
          <cell r="AB334" t="str">
            <v>4065-15</v>
          </cell>
          <cell r="AC334">
            <v>19261604</v>
          </cell>
        </row>
        <row r="335">
          <cell r="C335" t="str">
            <v>ZZVACANTE48</v>
          </cell>
          <cell r="D335" t="str">
            <v>2035-21</v>
          </cell>
          <cell r="E335">
            <v>42319797.785416663</v>
          </cell>
          <cell r="F335" t="str">
            <v>Director o Gerente Regional</v>
          </cell>
          <cell r="G335" t="str">
            <v>21CENTRO</v>
          </cell>
          <cell r="H335" t="str">
            <v>DIRECCION REGIONAL BOGOTA</v>
          </cell>
          <cell r="K335" t="str">
            <v>X</v>
          </cell>
          <cell r="M335" t="str">
            <v>LNR</v>
          </cell>
          <cell r="N335" t="str">
            <v>VE</v>
          </cell>
          <cell r="P335">
            <v>2084439</v>
          </cell>
          <cell r="Q335">
            <v>0</v>
          </cell>
          <cell r="X335" t="str">
            <v>3Ejecutivo</v>
          </cell>
          <cell r="Y335">
            <v>0</v>
          </cell>
          <cell r="Z335" t="str">
            <v>CENTRO</v>
          </cell>
          <cell r="AA335" t="str">
            <v>SUP</v>
          </cell>
          <cell r="AB335" t="str">
            <v>sale</v>
          </cell>
          <cell r="AC335">
            <v>0</v>
          </cell>
        </row>
        <row r="336">
          <cell r="C336" t="str">
            <v>RAMIREZ LONDOÑO OLGA LUCIA</v>
          </cell>
          <cell r="D336" t="str">
            <v>5120-09</v>
          </cell>
          <cell r="E336">
            <v>10643889.421249999</v>
          </cell>
          <cell r="F336" t="str">
            <v>Auxiliar Administrativo</v>
          </cell>
          <cell r="G336" t="str">
            <v>22NOROCCIDENTE</v>
          </cell>
          <cell r="H336" t="str">
            <v>GRUPO OPERATIVO</v>
          </cell>
          <cell r="K336" t="str">
            <v>X</v>
          </cell>
          <cell r="M336" t="str">
            <v>C</v>
          </cell>
          <cell r="O336" t="str">
            <v>TC</v>
          </cell>
          <cell r="P336">
            <v>468655</v>
          </cell>
          <cell r="Q336">
            <v>0</v>
          </cell>
          <cell r="R336" t="str">
            <v>2</v>
          </cell>
          <cell r="S336">
            <v>23735</v>
          </cell>
          <cell r="T336">
            <v>34234</v>
          </cell>
          <cell r="U336">
            <v>38.697222222222223</v>
          </cell>
          <cell r="V336">
            <v>0</v>
          </cell>
          <cell r="W336">
            <v>9.9527777777777775</v>
          </cell>
          <cell r="X336" t="str">
            <v>6Asistencial</v>
          </cell>
          <cell r="Y336">
            <v>9288987.0898229163</v>
          </cell>
          <cell r="Z336" t="str">
            <v>NOROCCIDENTE</v>
          </cell>
          <cell r="AA336" t="str">
            <v>SUP</v>
          </cell>
          <cell r="AB336" t="str">
            <v>sale</v>
          </cell>
          <cell r="AC336">
            <v>24603102</v>
          </cell>
        </row>
        <row r="337">
          <cell r="C337" t="str">
            <v>RAMIREZ MENDOZA MARIA MARLENY</v>
          </cell>
          <cell r="D337" t="str">
            <v>5040-16</v>
          </cell>
          <cell r="E337">
            <v>14586952.714583334</v>
          </cell>
          <cell r="F337" t="str">
            <v>Secretario Ejecutivo</v>
          </cell>
          <cell r="G337" t="str">
            <v>24ORIENTE</v>
          </cell>
          <cell r="H337" t="str">
            <v>DIRECCION REGIONAL NORTE SANTANDER</v>
          </cell>
          <cell r="L337" t="str">
            <v>MCF</v>
          </cell>
          <cell r="M337" t="str">
            <v>C</v>
          </cell>
          <cell r="N337" t="str">
            <v>P</v>
          </cell>
          <cell r="O337" t="str">
            <v>TC</v>
          </cell>
          <cell r="P337">
            <v>688731</v>
          </cell>
          <cell r="Q337">
            <v>0</v>
          </cell>
          <cell r="R337" t="str">
            <v>2</v>
          </cell>
          <cell r="S337">
            <v>19858</v>
          </cell>
          <cell r="T337">
            <v>29114</v>
          </cell>
          <cell r="U337">
            <v>49.30833333333333</v>
          </cell>
          <cell r="V337">
            <v>0</v>
          </cell>
          <cell r="W337">
            <v>23.969444444444445</v>
          </cell>
          <cell r="X337" t="str">
            <v>6Asistencial</v>
          </cell>
          <cell r="Y337">
            <v>6570493.7400000002</v>
          </cell>
          <cell r="Z337" t="str">
            <v>ORIENTE</v>
          </cell>
          <cell r="AA337" t="str">
            <v>Mant</v>
          </cell>
          <cell r="AB337" t="str">
            <v>5040-16</v>
          </cell>
          <cell r="AC337">
            <v>37242650</v>
          </cell>
        </row>
        <row r="338">
          <cell r="C338" t="str">
            <v>RAMIREZ RAMIREZ AMANDA</v>
          </cell>
          <cell r="D338" t="str">
            <v>2045-17</v>
          </cell>
          <cell r="E338">
            <v>36865632.368333325</v>
          </cell>
          <cell r="F338" t="str">
            <v>Jefe Oficina</v>
          </cell>
          <cell r="G338" t="str">
            <v>14ODI</v>
          </cell>
          <cell r="H338" t="str">
            <v>OFICINA DIVULGACION</v>
          </cell>
          <cell r="K338" t="str">
            <v>x</v>
          </cell>
          <cell r="M338" t="str">
            <v>LNR</v>
          </cell>
          <cell r="O338" t="str">
            <v>UN</v>
          </cell>
          <cell r="P338">
            <v>1815797</v>
          </cell>
          <cell r="Q338">
            <v>0</v>
          </cell>
          <cell r="R338" t="str">
            <v>2</v>
          </cell>
          <cell r="S338">
            <v>21833</v>
          </cell>
          <cell r="T338">
            <v>30834</v>
          </cell>
          <cell r="U338">
            <v>43.902777777777779</v>
          </cell>
          <cell r="V338">
            <v>0</v>
          </cell>
          <cell r="W338">
            <v>19.261111111111113</v>
          </cell>
          <cell r="X338" t="str">
            <v>3Ejecutivo</v>
          </cell>
          <cell r="Y338">
            <v>13858162.704</v>
          </cell>
          <cell r="AA338" t="str">
            <v>SUP</v>
          </cell>
          <cell r="AB338" t="str">
            <v>sale</v>
          </cell>
          <cell r="AC338">
            <v>35488924</v>
          </cell>
        </row>
        <row r="339">
          <cell r="C339" t="str">
            <v>RAMIREZ RAMIREZ NANCY</v>
          </cell>
          <cell r="D339" t="str">
            <v>5120-12</v>
          </cell>
          <cell r="E339">
            <v>13279546.932500001</v>
          </cell>
          <cell r="F339" t="str">
            <v>Auxiliar Administrativo</v>
          </cell>
          <cell r="G339" t="str">
            <v>19SDF</v>
          </cell>
          <cell r="H339" t="str">
            <v>GRUPO TESORERIA</v>
          </cell>
          <cell r="K339" t="str">
            <v>X</v>
          </cell>
          <cell r="M339" t="str">
            <v>C</v>
          </cell>
          <cell r="O339" t="str">
            <v>TL</v>
          </cell>
          <cell r="P339">
            <v>596996</v>
          </cell>
          <cell r="Q339">
            <v>0</v>
          </cell>
          <cell r="R339" t="str">
            <v>2</v>
          </cell>
          <cell r="S339">
            <v>24118</v>
          </cell>
          <cell r="T339">
            <v>33028</v>
          </cell>
          <cell r="U339">
            <v>37.65</v>
          </cell>
          <cell r="V339">
            <v>0</v>
          </cell>
          <cell r="W339">
            <v>13.252777777777778</v>
          </cell>
          <cell r="X339" t="str">
            <v>6Asistencial</v>
          </cell>
          <cell r="Y339">
            <v>15085838.1788125</v>
          </cell>
          <cell r="AA339" t="str">
            <v>SUP</v>
          </cell>
          <cell r="AB339" t="str">
            <v>sale</v>
          </cell>
          <cell r="AC339">
            <v>36182999</v>
          </cell>
        </row>
        <row r="340">
          <cell r="C340" t="str">
            <v>RAMIREZ ROJAS JUAN CARLOS</v>
          </cell>
          <cell r="D340" t="str">
            <v>4065-11</v>
          </cell>
          <cell r="E340">
            <v>16080398.177083332</v>
          </cell>
          <cell r="F340" t="str">
            <v>Técnico Administrativo</v>
          </cell>
          <cell r="G340" t="str">
            <v>21CENTRO</v>
          </cell>
          <cell r="H340" t="str">
            <v>GRUPO ADMINISTRATIVO</v>
          </cell>
          <cell r="K340" t="str">
            <v>X</v>
          </cell>
          <cell r="M340" t="str">
            <v>C</v>
          </cell>
          <cell r="O340" t="str">
            <v>UN</v>
          </cell>
          <cell r="P340">
            <v>761453</v>
          </cell>
          <cell r="Q340">
            <v>0</v>
          </cell>
          <cell r="R340" t="str">
            <v>1</v>
          </cell>
          <cell r="S340">
            <v>24617</v>
          </cell>
          <cell r="T340">
            <v>35446</v>
          </cell>
          <cell r="U340">
            <v>36.277777777777779</v>
          </cell>
          <cell r="V340">
            <v>0</v>
          </cell>
          <cell r="W340">
            <v>6.6361111111111111</v>
          </cell>
          <cell r="X340" t="str">
            <v>5Tecnico</v>
          </cell>
          <cell r="Y340">
            <v>5430652.4816585649</v>
          </cell>
          <cell r="Z340" t="str">
            <v>CENTRO</v>
          </cell>
          <cell r="AA340" t="str">
            <v>SUP</v>
          </cell>
          <cell r="AB340" t="str">
            <v>sale</v>
          </cell>
          <cell r="AC340">
            <v>79430588</v>
          </cell>
        </row>
        <row r="341">
          <cell r="C341" t="str">
            <v>RAMOS CALDERON YOLANDA</v>
          </cell>
          <cell r="D341" t="str">
            <v>4065-11</v>
          </cell>
          <cell r="E341">
            <v>19746510.216250002</v>
          </cell>
          <cell r="F341" t="str">
            <v>Técnico Administrativo</v>
          </cell>
          <cell r="G341" t="str">
            <v>25SUROCCIDENTE</v>
          </cell>
          <cell r="H341" t="str">
            <v>GRUPO CREDITO</v>
          </cell>
          <cell r="L341" t="str">
            <v>MCF</v>
          </cell>
          <cell r="M341" t="str">
            <v>C</v>
          </cell>
          <cell r="O341" t="str">
            <v>BACHILLER</v>
          </cell>
          <cell r="P341">
            <v>761453</v>
          </cell>
          <cell r="Q341">
            <v>80162</v>
          </cell>
          <cell r="R341" t="str">
            <v>2</v>
          </cell>
          <cell r="S341">
            <v>19042</v>
          </cell>
          <cell r="T341">
            <v>27421</v>
          </cell>
          <cell r="U341">
            <v>51.547222222222224</v>
          </cell>
          <cell r="V341">
            <v>5</v>
          </cell>
          <cell r="W341">
            <v>28.605555555555554</v>
          </cell>
          <cell r="X341" t="str">
            <v>5Tecnico</v>
          </cell>
          <cell r="Y341">
            <v>41955998.334322922</v>
          </cell>
          <cell r="Z341" t="str">
            <v>SUROCCIDENTE</v>
          </cell>
          <cell r="AA341" t="str">
            <v>Mant</v>
          </cell>
          <cell r="AB341" t="str">
            <v>4065-11</v>
          </cell>
          <cell r="AC341">
            <v>31233868</v>
          </cell>
        </row>
        <row r="342">
          <cell r="C342" t="str">
            <v>REAL BARRAGAN JAIME ELICIO</v>
          </cell>
          <cell r="D342" t="str">
            <v>5120-09</v>
          </cell>
          <cell r="E342">
            <v>10643889.421249999</v>
          </cell>
          <cell r="F342" t="str">
            <v>Auxiliar Administrativo</v>
          </cell>
          <cell r="G342" t="str">
            <v>20SEG</v>
          </cell>
          <cell r="H342" t="str">
            <v>GRUPO CORRESPONDENCIA</v>
          </cell>
          <cell r="M342" t="str">
            <v>C</v>
          </cell>
          <cell r="N342" t="str">
            <v>VE</v>
          </cell>
          <cell r="O342" t="str">
            <v>BACHILLER</v>
          </cell>
          <cell r="P342">
            <v>468655</v>
          </cell>
          <cell r="Q342">
            <v>0</v>
          </cell>
          <cell r="R342" t="str">
            <v>1</v>
          </cell>
          <cell r="S342">
            <v>22497</v>
          </cell>
          <cell r="T342">
            <v>35802</v>
          </cell>
          <cell r="U342">
            <v>42.086111111111109</v>
          </cell>
          <cell r="V342">
            <v>4.333333333333333</v>
          </cell>
          <cell r="W342">
            <v>5.6611111111111114</v>
          </cell>
          <cell r="X342" t="str">
            <v>6Asistencial</v>
          </cell>
          <cell r="Y342">
            <v>3226244.9332951386</v>
          </cell>
          <cell r="AA342" t="str">
            <v>Mant</v>
          </cell>
          <cell r="AB342" t="str">
            <v>5120-09</v>
          </cell>
          <cell r="AC342">
            <v>3254597</v>
          </cell>
        </row>
        <row r="343">
          <cell r="C343" t="str">
            <v>RENGIFO HERNANDEZ LUCY YANNETH</v>
          </cell>
          <cell r="D343" t="str">
            <v>4065-15</v>
          </cell>
          <cell r="E343">
            <v>21241444.095416673</v>
          </cell>
          <cell r="F343" t="str">
            <v>Técnico Administrativo</v>
          </cell>
          <cell r="G343" t="str">
            <v>25SUROCCIDENTE</v>
          </cell>
          <cell r="H343" t="str">
            <v>GRUPO SERVICIOS</v>
          </cell>
          <cell r="K343" t="str">
            <v>X</v>
          </cell>
          <cell r="M343" t="str">
            <v>C</v>
          </cell>
          <cell r="O343" t="str">
            <v>ES</v>
          </cell>
          <cell r="P343">
            <v>935634</v>
          </cell>
          <cell r="Q343">
            <v>0</v>
          </cell>
          <cell r="R343" t="str">
            <v>2</v>
          </cell>
          <cell r="S343">
            <v>23887</v>
          </cell>
          <cell r="T343">
            <v>33470</v>
          </cell>
          <cell r="U343">
            <v>38.277777777777779</v>
          </cell>
          <cell r="V343">
            <v>0</v>
          </cell>
          <cell r="W343">
            <v>12.041666666666666</v>
          </cell>
          <cell r="X343" t="str">
            <v>5Tecnico</v>
          </cell>
          <cell r="Y343">
            <v>19355636.497718751</v>
          </cell>
          <cell r="Z343" t="str">
            <v>SUROCCIDENTE</v>
          </cell>
          <cell r="AA343" t="str">
            <v>SUP</v>
          </cell>
          <cell r="AB343" t="str">
            <v>sale</v>
          </cell>
          <cell r="AC343">
            <v>34545827</v>
          </cell>
        </row>
        <row r="344">
          <cell r="C344" t="str">
            <v>RESTREPO            DE DE BERNAL CLARA LUZ</v>
          </cell>
          <cell r="D344" t="str">
            <v>3010-17</v>
          </cell>
          <cell r="E344">
            <v>37806035.422499999</v>
          </cell>
          <cell r="F344" t="str">
            <v>Profesional Especializado</v>
          </cell>
          <cell r="G344" t="str">
            <v>16SDT</v>
          </cell>
          <cell r="H344" t="str">
            <v>GRUPO TECNICO</v>
          </cell>
          <cell r="I344" t="str">
            <v>SRI</v>
          </cell>
          <cell r="L344">
            <v>2004</v>
          </cell>
          <cell r="M344" t="str">
            <v>C</v>
          </cell>
          <cell r="O344" t="str">
            <v>UN</v>
          </cell>
          <cell r="P344">
            <v>1665264</v>
          </cell>
          <cell r="Q344">
            <v>0</v>
          </cell>
          <cell r="R344" t="str">
            <v>2</v>
          </cell>
          <cell r="S344">
            <v>16927</v>
          </cell>
          <cell r="T344">
            <v>33332</v>
          </cell>
          <cell r="U344">
            <v>57.333333333333336</v>
          </cell>
          <cell r="V344">
            <v>6.333333333333333</v>
          </cell>
          <cell r="W344">
            <v>12.419444444444444</v>
          </cell>
          <cell r="X344" t="str">
            <v>4Profesional</v>
          </cell>
          <cell r="Y344">
            <v>35524081.890895829</v>
          </cell>
          <cell r="AA344" t="str">
            <v>Mant</v>
          </cell>
          <cell r="AB344" t="str">
            <v>3010-17</v>
          </cell>
          <cell r="AC344">
            <v>41360477</v>
          </cell>
        </row>
        <row r="345">
          <cell r="C345" t="str">
            <v>RESTREPO CANO YOLANDA</v>
          </cell>
          <cell r="D345" t="str">
            <v>5120-10</v>
          </cell>
          <cell r="E345">
            <v>11597824.078333335</v>
          </cell>
          <cell r="F345" t="str">
            <v>Auxiliar Administrativo</v>
          </cell>
          <cell r="G345" t="str">
            <v>22NOROCCIDENTE</v>
          </cell>
          <cell r="H345" t="str">
            <v>GRUPO FINANCIERO</v>
          </cell>
          <cell r="K345" t="str">
            <v>X</v>
          </cell>
          <cell r="M345" t="str">
            <v>C</v>
          </cell>
          <cell r="O345" t="str">
            <v>BACHILLER</v>
          </cell>
          <cell r="P345">
            <v>515106</v>
          </cell>
          <cell r="Q345">
            <v>0</v>
          </cell>
          <cell r="R345" t="str">
            <v>2</v>
          </cell>
          <cell r="S345">
            <v>23777</v>
          </cell>
          <cell r="T345">
            <v>33778</v>
          </cell>
          <cell r="U345">
            <v>38.586111111111109</v>
          </cell>
          <cell r="V345">
            <v>0</v>
          </cell>
          <cell r="W345">
            <v>11.2</v>
          </cell>
          <cell r="X345" t="str">
            <v>6Asistencial</v>
          </cell>
          <cell r="Y345">
            <v>11232672.763791665</v>
          </cell>
          <cell r="Z345" t="str">
            <v>NOROCCIDENTE</v>
          </cell>
          <cell r="AA345" t="str">
            <v>SUP</v>
          </cell>
          <cell r="AB345" t="str">
            <v>sale</v>
          </cell>
          <cell r="AC345">
            <v>39351856</v>
          </cell>
        </row>
        <row r="346">
          <cell r="C346" t="str">
            <v>RESTREPO OSORIO MARIA SOFIA</v>
          </cell>
          <cell r="D346" t="str">
            <v>4065-11</v>
          </cell>
          <cell r="E346">
            <v>16080398.177083332</v>
          </cell>
          <cell r="F346" t="str">
            <v>Técnico Administrativo</v>
          </cell>
          <cell r="G346" t="str">
            <v>22NOROCCIDENTE</v>
          </cell>
          <cell r="H346" t="str">
            <v>GRUPO CREDITO</v>
          </cell>
          <cell r="K346" t="str">
            <v>X</v>
          </cell>
          <cell r="M346" t="str">
            <v>C</v>
          </cell>
          <cell r="O346" t="str">
            <v>BACHILLER</v>
          </cell>
          <cell r="P346">
            <v>761453</v>
          </cell>
          <cell r="Q346">
            <v>0</v>
          </cell>
          <cell r="R346" t="str">
            <v>2</v>
          </cell>
          <cell r="S346">
            <v>24620</v>
          </cell>
          <cell r="T346">
            <v>32874</v>
          </cell>
          <cell r="U346">
            <v>36.269444444444446</v>
          </cell>
          <cell r="V346">
            <v>0</v>
          </cell>
          <cell r="W346">
            <v>13.677777777777777</v>
          </cell>
          <cell r="X346" t="str">
            <v>5Tecnico</v>
          </cell>
          <cell r="Y346">
            <v>18541340.129686344</v>
          </cell>
          <cell r="Z346" t="str">
            <v>NOROCCIDENTE</v>
          </cell>
          <cell r="AA346" t="str">
            <v>SUP</v>
          </cell>
          <cell r="AB346" t="str">
            <v>sale</v>
          </cell>
          <cell r="AC346">
            <v>43525106</v>
          </cell>
        </row>
        <row r="347">
          <cell r="C347" t="str">
            <v>RESTREPO RIOS JAIRO</v>
          </cell>
          <cell r="D347" t="str">
            <v>4065-12</v>
          </cell>
          <cell r="E347">
            <v>16415181.84</v>
          </cell>
          <cell r="F347" t="str">
            <v>Técnico Administrativo</v>
          </cell>
          <cell r="G347" t="str">
            <v>15OSI</v>
          </cell>
          <cell r="H347" t="str">
            <v>DIVISION SISTEMATIZACION E INFORMATICA</v>
          </cell>
          <cell r="K347" t="str">
            <v>X</v>
          </cell>
          <cell r="M347" t="str">
            <v>C</v>
          </cell>
          <cell r="N347" t="str">
            <v>P</v>
          </cell>
          <cell r="O347" t="str">
            <v>BACHILLER</v>
          </cell>
          <cell r="P347">
            <v>808521</v>
          </cell>
          <cell r="Q347">
            <v>0</v>
          </cell>
          <cell r="R347" t="str">
            <v>1</v>
          </cell>
          <cell r="S347">
            <v>19524</v>
          </cell>
          <cell r="T347">
            <v>37265</v>
          </cell>
          <cell r="U347">
            <v>50.225000000000001</v>
          </cell>
          <cell r="V347">
            <v>19.083333333333332</v>
          </cell>
          <cell r="W347">
            <v>1.6555555555555554</v>
          </cell>
          <cell r="X347" t="str">
            <v>5Tecnico</v>
          </cell>
          <cell r="Y347">
            <v>7713290.3400000008</v>
          </cell>
          <cell r="AA347" t="str">
            <v>SUP</v>
          </cell>
          <cell r="AB347" t="str">
            <v>sale</v>
          </cell>
          <cell r="AC347">
            <v>19223218</v>
          </cell>
        </row>
        <row r="348">
          <cell r="C348" t="str">
            <v>RESTREPO SULEZ ESMERALDA DE-FATIMA</v>
          </cell>
          <cell r="D348" t="str">
            <v>2035-16</v>
          </cell>
          <cell r="E348">
            <v>34713218.367083333</v>
          </cell>
          <cell r="F348" t="str">
            <v>Director o Gerente Regional</v>
          </cell>
          <cell r="G348" t="str">
            <v>25SUROCCIDENTE</v>
          </cell>
          <cell r="H348" t="str">
            <v>DIRECCION REGIONAL CAUCA</v>
          </cell>
          <cell r="K348" t="str">
            <v>X</v>
          </cell>
          <cell r="M348" t="str">
            <v>LNR</v>
          </cell>
          <cell r="O348" t="str">
            <v>ES</v>
          </cell>
          <cell r="P348">
            <v>1709781</v>
          </cell>
          <cell r="Q348">
            <v>0</v>
          </cell>
          <cell r="R348" t="str">
            <v>2</v>
          </cell>
          <cell r="S348">
            <v>21318</v>
          </cell>
          <cell r="T348">
            <v>36804</v>
          </cell>
          <cell r="U348">
            <v>45.31111111111111</v>
          </cell>
          <cell r="V348">
            <v>9.4166666666666661</v>
          </cell>
          <cell r="W348">
            <v>2.9166666666666665</v>
          </cell>
          <cell r="X348" t="str">
            <v>3Ejecutivo</v>
          </cell>
          <cell r="Y348">
            <v>13049048.592</v>
          </cell>
          <cell r="Z348" t="str">
            <v>SUROCCIDENTE</v>
          </cell>
          <cell r="AA348" t="str">
            <v>SUP</v>
          </cell>
          <cell r="AB348" t="str">
            <v>sale</v>
          </cell>
          <cell r="AC348">
            <v>34533362</v>
          </cell>
        </row>
        <row r="349">
          <cell r="C349" t="str">
            <v>RESTREPO VASQUEZ JULIETA</v>
          </cell>
          <cell r="D349" t="str">
            <v>4065-07</v>
          </cell>
          <cell r="E349">
            <v>13362965.654583329</v>
          </cell>
          <cell r="F349" t="str">
            <v>Técnico Administrativo</v>
          </cell>
          <cell r="G349" t="str">
            <v>25SUROCCIDENTE</v>
          </cell>
          <cell r="H349" t="str">
            <v>GRUPO CREDITO</v>
          </cell>
          <cell r="K349" t="str">
            <v>X</v>
          </cell>
          <cell r="M349" t="str">
            <v>C</v>
          </cell>
          <cell r="O349" t="str">
            <v>BACHILLER</v>
          </cell>
          <cell r="P349">
            <v>601058</v>
          </cell>
          <cell r="Q349">
            <v>0</v>
          </cell>
          <cell r="R349" t="str">
            <v>2</v>
          </cell>
          <cell r="S349">
            <v>21502</v>
          </cell>
          <cell r="T349">
            <v>33287</v>
          </cell>
          <cell r="U349">
            <v>44.81111111111111</v>
          </cell>
          <cell r="V349">
            <v>0</v>
          </cell>
          <cell r="W349">
            <v>12.547222222222222</v>
          </cell>
          <cell r="X349" t="str">
            <v>5Tecnico</v>
          </cell>
          <cell r="Y349">
            <v>14421258.668480324</v>
          </cell>
          <cell r="Z349" t="str">
            <v>SUROCCIDENTE</v>
          </cell>
          <cell r="AA349" t="str">
            <v>SUP</v>
          </cell>
          <cell r="AB349" t="str">
            <v>sale</v>
          </cell>
          <cell r="AC349">
            <v>31466791</v>
          </cell>
        </row>
        <row r="350">
          <cell r="C350" t="str">
            <v>REY RAMIREZ NOHRA ZORAYDA</v>
          </cell>
          <cell r="D350" t="str">
            <v>3020-12</v>
          </cell>
          <cell r="E350">
            <v>26400510.067499999</v>
          </cell>
          <cell r="F350" t="str">
            <v>Profesional Universitario</v>
          </cell>
          <cell r="G350" t="str">
            <v>12OPL</v>
          </cell>
          <cell r="H350" t="str">
            <v>OFICINA PLANEACION</v>
          </cell>
          <cell r="M350" t="str">
            <v>C</v>
          </cell>
          <cell r="O350" t="str">
            <v>ES</v>
          </cell>
          <cell r="P350">
            <v>1245845</v>
          </cell>
          <cell r="Q350">
            <v>54498</v>
          </cell>
          <cell r="R350" t="str">
            <v>2</v>
          </cell>
          <cell r="S350">
            <v>20138</v>
          </cell>
          <cell r="T350">
            <v>27038</v>
          </cell>
          <cell r="U350">
            <v>48.547222222222224</v>
          </cell>
          <cell r="V350">
            <v>0</v>
          </cell>
          <cell r="W350">
            <v>29.655555555555555</v>
          </cell>
          <cell r="X350" t="str">
            <v>4Profesional</v>
          </cell>
          <cell r="Y350">
            <v>64235943.854687512</v>
          </cell>
          <cell r="AA350" t="str">
            <v>Mant</v>
          </cell>
          <cell r="AB350" t="str">
            <v>3020-12</v>
          </cell>
          <cell r="AC350">
            <v>41667326</v>
          </cell>
        </row>
        <row r="351">
          <cell r="C351" t="str">
            <v>REYES RICARDO MARGARITA MERCEDES</v>
          </cell>
          <cell r="D351" t="str">
            <v>5120-10</v>
          </cell>
          <cell r="E351">
            <v>11597824.078333335</v>
          </cell>
          <cell r="F351" t="str">
            <v>Auxiliar Administrativo</v>
          </cell>
          <cell r="G351" t="str">
            <v>23NORTE</v>
          </cell>
          <cell r="H351" t="str">
            <v>GRUPO OPERATIVO</v>
          </cell>
          <cell r="L351" t="str">
            <v>MCF</v>
          </cell>
          <cell r="M351" t="str">
            <v>C</v>
          </cell>
          <cell r="O351" t="str">
            <v>BACHILLER</v>
          </cell>
          <cell r="P351">
            <v>515106</v>
          </cell>
          <cell r="Q351">
            <v>0</v>
          </cell>
          <cell r="R351" t="str">
            <v>2</v>
          </cell>
          <cell r="S351">
            <v>24258</v>
          </cell>
          <cell r="T351">
            <v>34145</v>
          </cell>
          <cell r="U351">
            <v>37.263888888888886</v>
          </cell>
          <cell r="V351">
            <v>0</v>
          </cell>
          <cell r="W351">
            <v>10.194444444444445</v>
          </cell>
          <cell r="X351" t="str">
            <v>6Asistencial</v>
          </cell>
          <cell r="Y351">
            <v>10290729.555087961</v>
          </cell>
          <cell r="Z351" t="str">
            <v>NORTE</v>
          </cell>
          <cell r="AA351" t="str">
            <v>Mant</v>
          </cell>
          <cell r="AB351" t="str">
            <v>5120-10</v>
          </cell>
          <cell r="AC351">
            <v>32702194</v>
          </cell>
        </row>
        <row r="352">
          <cell r="C352" t="str">
            <v>REYES RICARDO MARIA EUGENIA</v>
          </cell>
          <cell r="D352" t="str">
            <v>4065-11</v>
          </cell>
          <cell r="E352">
            <v>16080398.177083332</v>
          </cell>
          <cell r="F352" t="str">
            <v>Técnico Administrativo</v>
          </cell>
          <cell r="G352" t="str">
            <v>23NORTE</v>
          </cell>
          <cell r="H352" t="str">
            <v>DIVISION CREDITO Y PROGRAMAS INTERNACIONALES</v>
          </cell>
          <cell r="K352" t="str">
            <v>X</v>
          </cell>
          <cell r="M352" t="str">
            <v>C</v>
          </cell>
          <cell r="O352" t="str">
            <v>UN</v>
          </cell>
          <cell r="P352">
            <v>761453</v>
          </cell>
          <cell r="Q352">
            <v>0</v>
          </cell>
          <cell r="R352" t="str">
            <v>2</v>
          </cell>
          <cell r="S352">
            <v>23843</v>
          </cell>
          <cell r="T352">
            <v>32246</v>
          </cell>
          <cell r="U352">
            <v>38.4</v>
          </cell>
          <cell r="V352">
            <v>0</v>
          </cell>
          <cell r="W352">
            <v>15.394444444444444</v>
          </cell>
          <cell r="X352" t="str">
            <v>5Tecnico</v>
          </cell>
          <cell r="Y352">
            <v>20854990.891103007</v>
          </cell>
          <cell r="Z352" t="str">
            <v>NORTE</v>
          </cell>
          <cell r="AA352" t="str">
            <v>SUP</v>
          </cell>
          <cell r="AB352" t="str">
            <v>sale</v>
          </cell>
          <cell r="AC352">
            <v>32702193</v>
          </cell>
        </row>
        <row r="353">
          <cell r="C353" t="str">
            <v>REYES SARASTI LUZ STELLA</v>
          </cell>
          <cell r="D353" t="str">
            <v>3020-12</v>
          </cell>
          <cell r="E353">
            <v>28284080.003333326</v>
          </cell>
          <cell r="F353" t="str">
            <v>Profesional Universitario</v>
          </cell>
          <cell r="G353" t="str">
            <v>19SDF</v>
          </cell>
          <cell r="H353" t="str">
            <v>GRUPO GESTION FINANCIERA Y CARTERA</v>
          </cell>
          <cell r="M353" t="str">
            <v>C</v>
          </cell>
          <cell r="N353" t="str">
            <v>VE</v>
          </cell>
          <cell r="O353" t="str">
            <v>ES</v>
          </cell>
          <cell r="P353">
            <v>1245845</v>
          </cell>
          <cell r="Q353">
            <v>0</v>
          </cell>
          <cell r="R353" t="str">
            <v>2</v>
          </cell>
          <cell r="S353">
            <v>24387</v>
          </cell>
          <cell r="T353">
            <v>35142</v>
          </cell>
          <cell r="U353">
            <v>36.911111111111111</v>
          </cell>
          <cell r="V353">
            <v>1.0833333333333333</v>
          </cell>
          <cell r="W353">
            <v>7.4638888888888886</v>
          </cell>
          <cell r="X353" t="str">
            <v>4Profesional</v>
          </cell>
          <cell r="Y353">
            <v>9294367.4674074091</v>
          </cell>
          <cell r="AA353" t="str">
            <v>Mant</v>
          </cell>
          <cell r="AB353" t="str">
            <v>3020-12</v>
          </cell>
          <cell r="AC353">
            <v>39616904</v>
          </cell>
        </row>
        <row r="354">
          <cell r="C354" t="str">
            <v>RICARD HURTADO AZZAY GEMMA</v>
          </cell>
          <cell r="D354" t="str">
            <v>3020-12</v>
          </cell>
          <cell r="E354">
            <v>25294052.003333326</v>
          </cell>
          <cell r="F354" t="str">
            <v>Profesional Universitario</v>
          </cell>
          <cell r="G354" t="str">
            <v>22NOROCCIDENTE</v>
          </cell>
          <cell r="H354" t="str">
            <v>GRUPO OPERATIVO</v>
          </cell>
          <cell r="L354">
            <v>2005</v>
          </cell>
          <cell r="M354" t="str">
            <v>C</v>
          </cell>
          <cell r="O354" t="str">
            <v>ES</v>
          </cell>
          <cell r="P354">
            <v>1245845</v>
          </cell>
          <cell r="Q354">
            <v>0</v>
          </cell>
          <cell r="R354" t="str">
            <v>2</v>
          </cell>
          <cell r="S354">
            <v>18484</v>
          </cell>
          <cell r="T354">
            <v>28583</v>
          </cell>
          <cell r="U354">
            <v>53.072222222222223</v>
          </cell>
          <cell r="V354">
            <v>0</v>
          </cell>
          <cell r="W354">
            <v>25.422222222222221</v>
          </cell>
          <cell r="X354" t="str">
            <v>4Profesional</v>
          </cell>
          <cell r="Y354">
            <v>53103494.124592595</v>
          </cell>
          <cell r="Z354" t="str">
            <v>NOROCCIDENTE</v>
          </cell>
          <cell r="AA354" t="str">
            <v>Mant</v>
          </cell>
          <cell r="AB354" t="str">
            <v>3020-12</v>
          </cell>
          <cell r="AC354">
            <v>26257050</v>
          </cell>
        </row>
        <row r="355">
          <cell r="C355" t="str">
            <v>RICO BOCANEGRA CARMENZA</v>
          </cell>
          <cell r="D355" t="str">
            <v>3020-12</v>
          </cell>
          <cell r="E355">
            <v>25294052.003333326</v>
          </cell>
          <cell r="F355" t="str">
            <v>Profesional Universitario</v>
          </cell>
          <cell r="G355" t="str">
            <v>16SDT</v>
          </cell>
          <cell r="H355" t="str">
            <v>DIVISION PROGRAMAS EN ADMINISTRACION</v>
          </cell>
          <cell r="M355" t="str">
            <v>C</v>
          </cell>
          <cell r="O355" t="str">
            <v>ES</v>
          </cell>
          <cell r="P355">
            <v>1245845</v>
          </cell>
          <cell r="Q355">
            <v>0</v>
          </cell>
          <cell r="R355" t="str">
            <v>2</v>
          </cell>
          <cell r="S355">
            <v>21109</v>
          </cell>
          <cell r="T355">
            <v>31811</v>
          </cell>
          <cell r="U355">
            <v>45.886111111111113</v>
          </cell>
          <cell r="V355">
            <v>0</v>
          </cell>
          <cell r="W355">
            <v>16.588888888888889</v>
          </cell>
          <cell r="X355" t="str">
            <v>4Profesional</v>
          </cell>
          <cell r="Y355">
            <v>35017157.43125926</v>
          </cell>
          <cell r="AA355" t="str">
            <v>Mant</v>
          </cell>
          <cell r="AB355" t="str">
            <v>3020-12</v>
          </cell>
          <cell r="AC355">
            <v>24488423</v>
          </cell>
        </row>
        <row r="356">
          <cell r="C356" t="str">
            <v>RINCON IBAÑEZ CARLOS GUILLERMO</v>
          </cell>
          <cell r="D356" t="str">
            <v>5310-19</v>
          </cell>
          <cell r="E356">
            <v>24716999.175000004</v>
          </cell>
          <cell r="F356" t="str">
            <v>Conductor Mec (Asignado)</v>
          </cell>
          <cell r="G356" t="str">
            <v>20SEG</v>
          </cell>
          <cell r="H356" t="str">
            <v>SECRETARIA GENERAL</v>
          </cell>
          <cell r="L356">
            <v>2005</v>
          </cell>
          <cell r="M356" t="str">
            <v>C</v>
          </cell>
          <cell r="O356" t="str">
            <v>PRIMARIA</v>
          </cell>
          <cell r="P356">
            <v>740637</v>
          </cell>
          <cell r="Q356">
            <v>0</v>
          </cell>
          <cell r="R356" t="str">
            <v>1</v>
          </cell>
          <cell r="S356">
            <v>18403</v>
          </cell>
          <cell r="T356">
            <v>29434</v>
          </cell>
          <cell r="U356">
            <v>53.291666666666664</v>
          </cell>
          <cell r="V356">
            <v>0</v>
          </cell>
          <cell r="W356">
            <v>23.094444444444445</v>
          </cell>
          <cell r="X356" t="str">
            <v>6Asistencial</v>
          </cell>
          <cell r="Y356">
            <v>47858130.517263897</v>
          </cell>
          <cell r="AA356" t="str">
            <v>Mant</v>
          </cell>
          <cell r="AB356" t="str">
            <v>5310-19</v>
          </cell>
          <cell r="AC356">
            <v>19114537</v>
          </cell>
        </row>
        <row r="357">
          <cell r="C357" t="str">
            <v>RINCON RIAÑO NIDIA MARIA</v>
          </cell>
          <cell r="D357" t="str">
            <v>5040-16</v>
          </cell>
          <cell r="E357">
            <v>15161991.432499999</v>
          </cell>
          <cell r="F357" t="str">
            <v>Secretario Ejecutivo</v>
          </cell>
          <cell r="G357" t="str">
            <v>21CENTRO</v>
          </cell>
          <cell r="H357" t="str">
            <v>DIVISION FINANCIERA</v>
          </cell>
          <cell r="K357" t="str">
            <v>X</v>
          </cell>
          <cell r="M357" t="str">
            <v>C</v>
          </cell>
          <cell r="O357" t="str">
            <v>BACHILLER</v>
          </cell>
          <cell r="P357">
            <v>688731</v>
          </cell>
          <cell r="Q357">
            <v>28001</v>
          </cell>
          <cell r="R357" t="str">
            <v>2</v>
          </cell>
          <cell r="S357">
            <v>19138</v>
          </cell>
          <cell r="T357">
            <v>27596</v>
          </cell>
          <cell r="U357">
            <v>51.280555555555559</v>
          </cell>
          <cell r="V357">
            <v>2.3333333333333335</v>
          </cell>
          <cell r="W357">
            <v>28.122222222222224</v>
          </cell>
          <cell r="X357" t="str">
            <v>6Asistencial</v>
          </cell>
          <cell r="Y357">
            <v>35309658.613923617</v>
          </cell>
          <cell r="Z357" t="str">
            <v>CENTRO</v>
          </cell>
          <cell r="AA357" t="str">
            <v>SUP</v>
          </cell>
          <cell r="AB357" t="str">
            <v>sale</v>
          </cell>
          <cell r="AC357">
            <v>41489788</v>
          </cell>
        </row>
        <row r="358">
          <cell r="C358" t="str">
            <v>RIOS CASTAÑEDA LILIANA MARIA</v>
          </cell>
          <cell r="D358" t="str">
            <v>5120-10</v>
          </cell>
          <cell r="E358">
            <v>11597824.078333335</v>
          </cell>
          <cell r="F358" t="str">
            <v>Auxiliar Administrativo</v>
          </cell>
          <cell r="G358" t="str">
            <v>22NOROCCIDENTE</v>
          </cell>
          <cell r="H358" t="str">
            <v>DIVISION ADMINISTRATIVA Y FINANCIERA</v>
          </cell>
          <cell r="L358" t="str">
            <v>MCF</v>
          </cell>
          <cell r="M358" t="str">
            <v>C</v>
          </cell>
          <cell r="O358" t="str">
            <v>BACHILLER</v>
          </cell>
          <cell r="P358">
            <v>515106</v>
          </cell>
          <cell r="Q358">
            <v>0</v>
          </cell>
          <cell r="R358" t="str">
            <v>2</v>
          </cell>
          <cell r="S358">
            <v>26420</v>
          </cell>
          <cell r="T358">
            <v>34725</v>
          </cell>
          <cell r="U358">
            <v>31.344444444444445</v>
          </cell>
          <cell r="V358">
            <v>0</v>
          </cell>
          <cell r="W358">
            <v>8.6083333333333325</v>
          </cell>
          <cell r="X358" t="str">
            <v>6Asistencial</v>
          </cell>
          <cell r="Y358">
            <v>4921653.2654768517</v>
          </cell>
          <cell r="Z358" t="str">
            <v>NOROCCIDENTE</v>
          </cell>
          <cell r="AA358" t="str">
            <v>Mant</v>
          </cell>
          <cell r="AB358" t="str">
            <v>5120-10</v>
          </cell>
          <cell r="AC358">
            <v>43800510</v>
          </cell>
        </row>
        <row r="359">
          <cell r="C359" t="str">
            <v>RIOS GARCIA ROSALBA</v>
          </cell>
          <cell r="D359" t="str">
            <v>5120-10</v>
          </cell>
          <cell r="E359">
            <v>12834078.478333335</v>
          </cell>
          <cell r="F359" t="str">
            <v>Auxiliar Administrativo</v>
          </cell>
          <cell r="G359" t="str">
            <v>25SUROCCIDENTE</v>
          </cell>
          <cell r="H359" t="str">
            <v>GRUPO ADMINISTRATIVO Y FINANCIERO</v>
          </cell>
          <cell r="K359" t="str">
            <v>X</v>
          </cell>
          <cell r="M359" t="str">
            <v>C</v>
          </cell>
          <cell r="N359" t="str">
            <v>VE</v>
          </cell>
          <cell r="O359" t="str">
            <v>BACHILLER</v>
          </cell>
          <cell r="P359">
            <v>515106</v>
          </cell>
          <cell r="Q359">
            <v>0</v>
          </cell>
          <cell r="R359" t="str">
            <v>2</v>
          </cell>
          <cell r="S359">
            <v>22068</v>
          </cell>
          <cell r="T359">
            <v>31244</v>
          </cell>
          <cell r="U359">
            <v>43.261111111111113</v>
          </cell>
          <cell r="V359">
            <v>0</v>
          </cell>
          <cell r="W359">
            <v>18.136111111111113</v>
          </cell>
          <cell r="X359" t="str">
            <v>6Asistencial</v>
          </cell>
          <cell r="Y359">
            <v>17920469.545587964</v>
          </cell>
          <cell r="Z359" t="str">
            <v>SUROCCIDENTE</v>
          </cell>
          <cell r="AA359" t="str">
            <v>SUP</v>
          </cell>
          <cell r="AB359" t="str">
            <v>sale</v>
          </cell>
          <cell r="AC359">
            <v>38251464</v>
          </cell>
        </row>
        <row r="360">
          <cell r="C360" t="str">
            <v>RIVERA RAMIREZ CARLOS ARTURO</v>
          </cell>
          <cell r="D360" t="str">
            <v>5120-10</v>
          </cell>
          <cell r="E360">
            <v>11597824.078333335</v>
          </cell>
          <cell r="F360" t="str">
            <v>Auxiliar Administrativo</v>
          </cell>
          <cell r="G360" t="str">
            <v>16SDT</v>
          </cell>
          <cell r="H360" t="str">
            <v>DIVISION PROGRAMAS EN ADMINISTRACION</v>
          </cell>
          <cell r="K360" t="str">
            <v>X</v>
          </cell>
          <cell r="M360" t="str">
            <v>C</v>
          </cell>
          <cell r="N360" t="str">
            <v>VE</v>
          </cell>
          <cell r="O360" t="str">
            <v>UN</v>
          </cell>
          <cell r="P360">
            <v>515106</v>
          </cell>
          <cell r="Q360">
            <v>0</v>
          </cell>
          <cell r="R360" t="str">
            <v>1</v>
          </cell>
          <cell r="S360">
            <v>25006</v>
          </cell>
          <cell r="T360">
            <v>35829</v>
          </cell>
          <cell r="U360">
            <v>35.216666666666669</v>
          </cell>
          <cell r="V360">
            <v>1.25</v>
          </cell>
          <cell r="W360">
            <v>5.5888888888888886</v>
          </cell>
          <cell r="X360" t="str">
            <v>6Asistencial</v>
          </cell>
          <cell r="Y360">
            <v>3461641.2919861116</v>
          </cell>
          <cell r="AA360" t="str">
            <v>SUP</v>
          </cell>
          <cell r="AB360" t="str">
            <v>sale</v>
          </cell>
          <cell r="AC360">
            <v>79449985</v>
          </cell>
        </row>
        <row r="361">
          <cell r="C361" t="str">
            <v>RIVEROS GALVIS ELISA</v>
          </cell>
          <cell r="D361" t="str">
            <v>3020-09</v>
          </cell>
          <cell r="E361">
            <v>21953542.663749997</v>
          </cell>
          <cell r="F361" t="str">
            <v>Profesional Universitario</v>
          </cell>
          <cell r="G361" t="str">
            <v>21CENTRO</v>
          </cell>
          <cell r="H361" t="str">
            <v>DIVISION PROGRAMAS EN ADMINISTRACION</v>
          </cell>
          <cell r="M361" t="str">
            <v>C</v>
          </cell>
          <cell r="O361" t="str">
            <v>ES</v>
          </cell>
          <cell r="P361">
            <v>1081310</v>
          </cell>
          <cell r="Q361">
            <v>0</v>
          </cell>
          <cell r="R361" t="str">
            <v>2</v>
          </cell>
          <cell r="S361">
            <v>20905</v>
          </cell>
          <cell r="T361">
            <v>30691</v>
          </cell>
          <cell r="U361">
            <v>46.44166666666667</v>
          </cell>
          <cell r="V361">
            <v>0</v>
          </cell>
          <cell r="W361">
            <v>19.652777777777779</v>
          </cell>
          <cell r="X361" t="str">
            <v>4Profesional</v>
          </cell>
          <cell r="Y361">
            <v>35799542.245302089</v>
          </cell>
          <cell r="Z361" t="str">
            <v>CENTRO</v>
          </cell>
          <cell r="AA361" t="str">
            <v>Mant</v>
          </cell>
          <cell r="AB361" t="str">
            <v>3020-09</v>
          </cell>
          <cell r="AC361">
            <v>41778503</v>
          </cell>
        </row>
        <row r="362">
          <cell r="C362" t="str">
            <v>ROA CARVAJAL DURAN</v>
          </cell>
          <cell r="D362" t="str">
            <v>3010-17</v>
          </cell>
          <cell r="E362">
            <v>37806035.422499999</v>
          </cell>
          <cell r="F362" t="str">
            <v>Profesional Especializado</v>
          </cell>
          <cell r="G362" t="str">
            <v>19SDF</v>
          </cell>
          <cell r="H362" t="str">
            <v>GRUPO PRESUPUESTO</v>
          </cell>
          <cell r="M362" t="str">
            <v>C</v>
          </cell>
          <cell r="O362" t="str">
            <v>ES</v>
          </cell>
          <cell r="P362">
            <v>1665264</v>
          </cell>
          <cell r="Q362">
            <v>0</v>
          </cell>
          <cell r="R362" t="str">
            <v>1</v>
          </cell>
          <cell r="S362">
            <v>19107</v>
          </cell>
          <cell r="T362">
            <v>30414</v>
          </cell>
          <cell r="U362">
            <v>51.366666666666667</v>
          </cell>
          <cell r="V362">
            <v>0</v>
          </cell>
          <cell r="W362">
            <v>20.408333333333335</v>
          </cell>
          <cell r="X362" t="str">
            <v>4Profesional</v>
          </cell>
          <cell r="Y362">
            <v>57281742.633145839</v>
          </cell>
          <cell r="AA362" t="str">
            <v>Mant</v>
          </cell>
          <cell r="AB362" t="str">
            <v>3010-17</v>
          </cell>
          <cell r="AC362">
            <v>6754072</v>
          </cell>
        </row>
        <row r="363">
          <cell r="C363" t="str">
            <v>ROBLEDO PEREA INDIRA</v>
          </cell>
          <cell r="D363" t="str">
            <v>5120-10</v>
          </cell>
          <cell r="E363">
            <v>11597824.078333335</v>
          </cell>
          <cell r="F363" t="str">
            <v>Auxiliar Administrativo</v>
          </cell>
          <cell r="G363" t="str">
            <v>22NOROCCIDENTE</v>
          </cell>
          <cell r="H363" t="str">
            <v>GRUPO OPERATIVO</v>
          </cell>
          <cell r="K363" t="str">
            <v>X</v>
          </cell>
          <cell r="M363" t="str">
            <v>C</v>
          </cell>
          <cell r="O363" t="str">
            <v>UN</v>
          </cell>
          <cell r="P363">
            <v>515106</v>
          </cell>
          <cell r="Q363">
            <v>0</v>
          </cell>
          <cell r="R363" t="str">
            <v>2</v>
          </cell>
          <cell r="S363">
            <v>26450</v>
          </cell>
          <cell r="T363">
            <v>35261</v>
          </cell>
          <cell r="U363">
            <v>31.263888888888889</v>
          </cell>
          <cell r="V363">
            <v>0</v>
          </cell>
          <cell r="W363">
            <v>7.1388888888888893</v>
          </cell>
          <cell r="X363" t="str">
            <v>6Asistencial</v>
          </cell>
          <cell r="Y363">
            <v>4215195.8589490745</v>
          </cell>
          <cell r="Z363" t="str">
            <v>NOROCCIDENTE</v>
          </cell>
          <cell r="AA363" t="str">
            <v>SUP</v>
          </cell>
          <cell r="AB363" t="str">
            <v>sale</v>
          </cell>
          <cell r="AC363">
            <v>35600807</v>
          </cell>
        </row>
        <row r="364">
          <cell r="C364" t="str">
            <v>RODAO BELLUCCI FERNANDO</v>
          </cell>
          <cell r="D364" t="str">
            <v>3020-06</v>
          </cell>
          <cell r="E364">
            <v>18995922.495416671</v>
          </cell>
          <cell r="F364" t="str">
            <v>Profesional Universitario</v>
          </cell>
          <cell r="G364" t="str">
            <v>24ORIENTE</v>
          </cell>
          <cell r="H364" t="str">
            <v>DIVISION ADMINISTRATIVA Y FINANCIERA</v>
          </cell>
          <cell r="M364" t="str">
            <v>C</v>
          </cell>
          <cell r="O364" t="str">
            <v>ES</v>
          </cell>
          <cell r="P364">
            <v>935634</v>
          </cell>
          <cell r="Q364">
            <v>0</v>
          </cell>
          <cell r="R364" t="str">
            <v>1</v>
          </cell>
          <cell r="S364">
            <v>23160</v>
          </cell>
          <cell r="T364">
            <v>34169</v>
          </cell>
          <cell r="U364">
            <v>40.266666666666666</v>
          </cell>
          <cell r="V364">
            <v>0</v>
          </cell>
          <cell r="W364">
            <v>10.127777777777778</v>
          </cell>
          <cell r="X364" t="str">
            <v>4Profesional</v>
          </cell>
          <cell r="Y364">
            <v>16337213.652070604</v>
          </cell>
          <cell r="Z364" t="str">
            <v>ORIENTE</v>
          </cell>
          <cell r="AA364" t="str">
            <v>Mant</v>
          </cell>
          <cell r="AB364" t="str">
            <v>3020-06</v>
          </cell>
          <cell r="AC364">
            <v>91423144</v>
          </cell>
        </row>
        <row r="365">
          <cell r="C365" t="str">
            <v>RODRIGUEZ BALAGUERA ANA MARIA</v>
          </cell>
          <cell r="D365" t="str">
            <v>4065-11</v>
          </cell>
          <cell r="E365">
            <v>16080398.177083332</v>
          </cell>
          <cell r="F365" t="str">
            <v>Técnico Administrativo</v>
          </cell>
          <cell r="G365" t="str">
            <v>21CENTRO</v>
          </cell>
          <cell r="H365" t="str">
            <v>GRUPO CARTERA</v>
          </cell>
          <cell r="K365" t="str">
            <v>X</v>
          </cell>
          <cell r="M365" t="str">
            <v>C</v>
          </cell>
          <cell r="O365" t="str">
            <v>UN</v>
          </cell>
          <cell r="P365">
            <v>761453</v>
          </cell>
          <cell r="Q365">
            <v>0</v>
          </cell>
          <cell r="R365" t="str">
            <v>2</v>
          </cell>
          <cell r="S365">
            <v>21748</v>
          </cell>
          <cell r="T365">
            <v>31380</v>
          </cell>
          <cell r="U365">
            <v>44.133333333333333</v>
          </cell>
          <cell r="V365">
            <v>0</v>
          </cell>
          <cell r="W365">
            <v>17.766666666666666</v>
          </cell>
          <cell r="X365" t="str">
            <v>5Tecnico</v>
          </cell>
          <cell r="Y365">
            <v>23939858.572991896</v>
          </cell>
          <cell r="Z365" t="str">
            <v>CENTRO</v>
          </cell>
          <cell r="AA365" t="str">
            <v>SUP</v>
          </cell>
          <cell r="AB365" t="str">
            <v>sale</v>
          </cell>
          <cell r="AC365">
            <v>60287572</v>
          </cell>
        </row>
        <row r="366">
          <cell r="C366" t="str">
            <v>RODRIGUEZ CARVAJAL MARGARITA</v>
          </cell>
          <cell r="D366" t="str">
            <v>3020-08</v>
          </cell>
          <cell r="E366">
            <v>25519001.271666665</v>
          </cell>
          <cell r="F366" t="str">
            <v>Profesional Universitario</v>
          </cell>
          <cell r="G366" t="str">
            <v>22NOROCCIDENTE</v>
          </cell>
          <cell r="H366" t="str">
            <v>GRUPO ADMINISTRATIVO Y FINANCIERO</v>
          </cell>
          <cell r="L366">
            <v>2003</v>
          </cell>
          <cell r="M366" t="str">
            <v>C</v>
          </cell>
          <cell r="O366" t="str">
            <v>ES</v>
          </cell>
          <cell r="P366">
            <v>1044033</v>
          </cell>
          <cell r="Q366">
            <v>80017</v>
          </cell>
          <cell r="R366" t="str">
            <v>2</v>
          </cell>
          <cell r="S366">
            <v>15915</v>
          </cell>
          <cell r="T366">
            <v>26462</v>
          </cell>
          <cell r="U366">
            <v>60.102777777777774</v>
          </cell>
          <cell r="V366">
            <v>6.333333333333333</v>
          </cell>
          <cell r="W366">
            <v>31.230555555555554</v>
          </cell>
          <cell r="X366" t="str">
            <v>4Profesional</v>
          </cell>
          <cell r="Y366">
            <v>58428218.450134262</v>
          </cell>
          <cell r="Z366" t="str">
            <v>NOROCCIDENTE</v>
          </cell>
          <cell r="AA366" t="str">
            <v>Mant</v>
          </cell>
          <cell r="AB366" t="str">
            <v>3020-08</v>
          </cell>
          <cell r="AC366">
            <v>24935471</v>
          </cell>
        </row>
        <row r="367">
          <cell r="C367" t="str">
            <v>RODRIGUEZ CORREA RODRIGO</v>
          </cell>
          <cell r="D367" t="str">
            <v>4065-11</v>
          </cell>
          <cell r="E367">
            <v>17180674.965</v>
          </cell>
          <cell r="F367" t="str">
            <v>Técnico Administrativo</v>
          </cell>
          <cell r="G367" t="str">
            <v>22NOROCCIDENTE</v>
          </cell>
          <cell r="H367" t="str">
            <v>GRUPO SERVICIOS</v>
          </cell>
          <cell r="K367" t="str">
            <v>X</v>
          </cell>
          <cell r="M367" t="str">
            <v>C</v>
          </cell>
          <cell r="O367" t="str">
            <v>BACHILLER</v>
          </cell>
          <cell r="P367">
            <v>761453</v>
          </cell>
          <cell r="Q367">
            <v>53577</v>
          </cell>
          <cell r="R367" t="str">
            <v>1</v>
          </cell>
          <cell r="S367">
            <v>20078</v>
          </cell>
          <cell r="T367">
            <v>27218</v>
          </cell>
          <cell r="U367">
            <v>48.708333333333336</v>
          </cell>
          <cell r="V367">
            <v>0</v>
          </cell>
          <cell r="W367">
            <v>29.158333333333335</v>
          </cell>
          <cell r="X367" t="str">
            <v>5Tecnico</v>
          </cell>
          <cell r="Y367">
            <v>41356588.853124999</v>
          </cell>
          <cell r="Z367" t="str">
            <v>NOROCCIDENTE</v>
          </cell>
          <cell r="AA367" t="str">
            <v>SUP</v>
          </cell>
          <cell r="AB367" t="str">
            <v>sale</v>
          </cell>
          <cell r="AC367">
            <v>10085931</v>
          </cell>
        </row>
        <row r="368">
          <cell r="C368" t="str">
            <v>RODRIGUEZ DE CASTRO OLGA</v>
          </cell>
          <cell r="D368" t="str">
            <v>5040-22</v>
          </cell>
          <cell r="E368">
            <v>18811350.384583335</v>
          </cell>
          <cell r="F368" t="str">
            <v>Secretario Ejecutivo</v>
          </cell>
          <cell r="G368" t="str">
            <v>20SEG</v>
          </cell>
          <cell r="H368" t="str">
            <v>SECRETARIA GENERAL</v>
          </cell>
          <cell r="M368" t="str">
            <v>C</v>
          </cell>
          <cell r="O368" t="str">
            <v>BACHILLER</v>
          </cell>
          <cell r="P368">
            <v>846314</v>
          </cell>
          <cell r="Q368">
            <v>80229</v>
          </cell>
          <cell r="R368" t="str">
            <v>2</v>
          </cell>
          <cell r="S368">
            <v>18879</v>
          </cell>
          <cell r="T368">
            <v>26392</v>
          </cell>
          <cell r="U368">
            <v>51.991666666666667</v>
          </cell>
          <cell r="V368">
            <v>1</v>
          </cell>
          <cell r="W368">
            <v>31.422222222222221</v>
          </cell>
          <cell r="X368" t="str">
            <v>6Asistencial</v>
          </cell>
          <cell r="Y368">
            <v>48460696.579290524</v>
          </cell>
          <cell r="AA368" t="str">
            <v>Mant</v>
          </cell>
          <cell r="AB368" t="str">
            <v>5040-22</v>
          </cell>
          <cell r="AC368">
            <v>41615997</v>
          </cell>
        </row>
        <row r="369">
          <cell r="C369" t="str">
            <v>RODRIGUEZ DE RODRIGUEZ MAGDALENA</v>
          </cell>
          <cell r="D369" t="str">
            <v>5040-20</v>
          </cell>
          <cell r="E369">
            <v>16138824.14833333</v>
          </cell>
          <cell r="F369" t="str">
            <v>Secretario Ejecutivo</v>
          </cell>
          <cell r="G369" t="str">
            <v>21CENTRO</v>
          </cell>
          <cell r="H369" t="str">
            <v>DIRECCION REGIONAL BOGOTA</v>
          </cell>
          <cell r="M369" t="str">
            <v>C</v>
          </cell>
          <cell r="O369" t="str">
            <v>BACHILLER</v>
          </cell>
          <cell r="P369">
            <v>764298</v>
          </cell>
          <cell r="Q369">
            <v>0</v>
          </cell>
          <cell r="R369" t="str">
            <v>2</v>
          </cell>
          <cell r="S369">
            <v>20355</v>
          </cell>
          <cell r="T369">
            <v>34331</v>
          </cell>
          <cell r="U369">
            <v>47.95</v>
          </cell>
          <cell r="V369">
            <v>1.0833333333333333</v>
          </cell>
          <cell r="W369">
            <v>9.6861111111111118</v>
          </cell>
          <cell r="X369" t="str">
            <v>6Asistencial</v>
          </cell>
          <cell r="Y369">
            <v>13448316.301069442</v>
          </cell>
          <cell r="Z369" t="str">
            <v>CENTRO</v>
          </cell>
          <cell r="AA369" t="str">
            <v>Mant</v>
          </cell>
          <cell r="AB369" t="str">
            <v>5040-20</v>
          </cell>
          <cell r="AC369">
            <v>41730634</v>
          </cell>
        </row>
        <row r="370">
          <cell r="C370" t="str">
            <v>RODRIGUEZ HURTADO CLARIBEL</v>
          </cell>
          <cell r="D370" t="str">
            <v>4065-11</v>
          </cell>
          <cell r="E370">
            <v>16080398.177083332</v>
          </cell>
          <cell r="F370" t="str">
            <v>Técnico Administrativo</v>
          </cell>
          <cell r="G370" t="str">
            <v>19SDF</v>
          </cell>
          <cell r="H370" t="str">
            <v>GRUPO CONTABILIDAD</v>
          </cell>
          <cell r="M370" t="str">
            <v>C</v>
          </cell>
          <cell r="O370" t="str">
            <v>UN</v>
          </cell>
          <cell r="P370">
            <v>761453</v>
          </cell>
          <cell r="Q370">
            <v>0</v>
          </cell>
          <cell r="R370" t="str">
            <v>2</v>
          </cell>
          <cell r="S370">
            <v>23070</v>
          </cell>
          <cell r="T370">
            <v>30682</v>
          </cell>
          <cell r="U370">
            <v>40.513888888888886</v>
          </cell>
          <cell r="V370">
            <v>0</v>
          </cell>
          <cell r="W370">
            <v>19.677777777777777</v>
          </cell>
          <cell r="X370" t="str">
            <v>5Tecnico</v>
          </cell>
          <cell r="Y370">
            <v>26382045.487820603</v>
          </cell>
          <cell r="AA370" t="str">
            <v>Mant</v>
          </cell>
          <cell r="AB370" t="str">
            <v>4065-11</v>
          </cell>
          <cell r="AC370">
            <v>39532826</v>
          </cell>
        </row>
        <row r="371">
          <cell r="C371" t="str">
            <v>RODRIGUEZ MORENO AARON</v>
          </cell>
          <cell r="D371" t="str">
            <v>5120-09</v>
          </cell>
          <cell r="E371">
            <v>10643889.421249999</v>
          </cell>
          <cell r="F371" t="str">
            <v>Auxiliar Administrativo</v>
          </cell>
          <cell r="G371" t="str">
            <v>20SEG</v>
          </cell>
          <cell r="H371" t="str">
            <v>GRUPO ALMACEN Y SUMINISTROS</v>
          </cell>
          <cell r="K371" t="str">
            <v>X</v>
          </cell>
          <cell r="M371" t="str">
            <v>C</v>
          </cell>
          <cell r="O371" t="str">
            <v>BACHILLER</v>
          </cell>
          <cell r="P371">
            <v>468655</v>
          </cell>
          <cell r="Q371">
            <v>0</v>
          </cell>
          <cell r="R371" t="str">
            <v>1</v>
          </cell>
          <cell r="S371">
            <v>24671</v>
          </cell>
          <cell r="T371">
            <v>34726</v>
          </cell>
          <cell r="U371">
            <v>36.130555555555553</v>
          </cell>
          <cell r="V371">
            <v>0</v>
          </cell>
          <cell r="W371">
            <v>8.6055555555555561</v>
          </cell>
          <cell r="X371" t="str">
            <v>6Asistencial</v>
          </cell>
          <cell r="Y371">
            <v>4525403.9668368055</v>
          </cell>
          <cell r="AA371" t="str">
            <v>SUP</v>
          </cell>
          <cell r="AB371" t="str">
            <v>sale</v>
          </cell>
          <cell r="AC371">
            <v>79242305</v>
          </cell>
        </row>
        <row r="372">
          <cell r="C372" t="str">
            <v>RODRIGUEZ RINCON AURA INES</v>
          </cell>
          <cell r="D372" t="str">
            <v>3020-08</v>
          </cell>
          <cell r="E372">
            <v>21196717.882083338</v>
          </cell>
          <cell r="F372" t="str">
            <v>Profesional Universitario</v>
          </cell>
          <cell r="G372" t="str">
            <v>19SDF</v>
          </cell>
          <cell r="H372" t="str">
            <v>GRUPO GESTION FINANCIERA Y CARTERA</v>
          </cell>
          <cell r="M372" t="str">
            <v>C</v>
          </cell>
          <cell r="O372" t="str">
            <v>UN</v>
          </cell>
          <cell r="P372">
            <v>1044033</v>
          </cell>
          <cell r="Q372">
            <v>0</v>
          </cell>
          <cell r="R372" t="str">
            <v>2</v>
          </cell>
          <cell r="S372">
            <v>21236</v>
          </cell>
          <cell r="T372">
            <v>30161</v>
          </cell>
          <cell r="U372">
            <v>45.541666666666664</v>
          </cell>
          <cell r="V372">
            <v>0</v>
          </cell>
          <cell r="W372">
            <v>21.1</v>
          </cell>
          <cell r="X372" t="str">
            <v>4Profesional</v>
          </cell>
          <cell r="Y372">
            <v>37091485.891515046</v>
          </cell>
          <cell r="AA372" t="str">
            <v>Mant</v>
          </cell>
          <cell r="AB372" t="str">
            <v>3020-08</v>
          </cell>
          <cell r="AC372">
            <v>35313918</v>
          </cell>
        </row>
        <row r="373">
          <cell r="C373" t="str">
            <v>RODRIGUEZ SANABRIA PAOLA ANDREA</v>
          </cell>
          <cell r="D373" t="str">
            <v>5120-10</v>
          </cell>
          <cell r="E373">
            <v>11597824.078333335</v>
          </cell>
          <cell r="F373" t="str">
            <v>Auxiliar Administrativo</v>
          </cell>
          <cell r="G373" t="str">
            <v>20SEG</v>
          </cell>
          <cell r="H373" t="str">
            <v>GRUPO ADMINISTRACION PERSONAL</v>
          </cell>
          <cell r="K373" t="str">
            <v>X</v>
          </cell>
          <cell r="M373" t="str">
            <v>C</v>
          </cell>
          <cell r="O373" t="str">
            <v>BACHILLER</v>
          </cell>
          <cell r="P373">
            <v>515106</v>
          </cell>
          <cell r="Q373">
            <v>0</v>
          </cell>
          <cell r="R373" t="str">
            <v>2</v>
          </cell>
          <cell r="S373">
            <v>27881</v>
          </cell>
          <cell r="T373">
            <v>35628</v>
          </cell>
          <cell r="U373">
            <v>27.344444444444445</v>
          </cell>
          <cell r="V373">
            <v>0</v>
          </cell>
          <cell r="W373">
            <v>6.1333333333333337</v>
          </cell>
          <cell r="X373" t="str">
            <v>6Asistencial</v>
          </cell>
          <cell r="Y373">
            <v>3744224.254597222</v>
          </cell>
          <cell r="AA373" t="str">
            <v>SUP</v>
          </cell>
          <cell r="AB373" t="str">
            <v>sale</v>
          </cell>
          <cell r="AC373">
            <v>20996476</v>
          </cell>
        </row>
        <row r="374">
          <cell r="C374" t="str">
            <v>ROJAS BAYONA GLORIA ISABEL</v>
          </cell>
          <cell r="D374" t="str">
            <v>4065-15</v>
          </cell>
          <cell r="E374">
            <v>18995922.495416671</v>
          </cell>
          <cell r="F374" t="str">
            <v>Técnico Administrativo</v>
          </cell>
          <cell r="G374" t="str">
            <v>20SEG</v>
          </cell>
          <cell r="H374" t="str">
            <v>GRUPO ADMINISTRACION PERSONAL</v>
          </cell>
          <cell r="K374" t="str">
            <v>X</v>
          </cell>
          <cell r="M374" t="str">
            <v>C</v>
          </cell>
          <cell r="O374" t="str">
            <v>BACHILLER</v>
          </cell>
          <cell r="P374">
            <v>935634</v>
          </cell>
          <cell r="Q374">
            <v>0</v>
          </cell>
          <cell r="R374" t="str">
            <v>2</v>
          </cell>
          <cell r="S374">
            <v>19633</v>
          </cell>
          <cell r="T374">
            <v>28384</v>
          </cell>
          <cell r="U374">
            <v>49.927777777777777</v>
          </cell>
          <cell r="V374">
            <v>0</v>
          </cell>
          <cell r="W374">
            <v>25.969444444444445</v>
          </cell>
          <cell r="X374" t="str">
            <v>5Tecnico</v>
          </cell>
          <cell r="Y374">
            <v>40635517.559538193</v>
          </cell>
          <cell r="AA374" t="str">
            <v>SUP</v>
          </cell>
          <cell r="AB374" t="str">
            <v>sale</v>
          </cell>
          <cell r="AC374">
            <v>41636502</v>
          </cell>
        </row>
        <row r="375">
          <cell r="C375" t="str">
            <v>ROJAS BONILLA JULIA ELENA</v>
          </cell>
          <cell r="D375" t="str">
            <v>4065-11</v>
          </cell>
          <cell r="E375">
            <v>16080398.177083332</v>
          </cell>
          <cell r="F375" t="str">
            <v>Técnico Administrativo</v>
          </cell>
          <cell r="G375" t="str">
            <v>24ORIENTE</v>
          </cell>
          <cell r="H375" t="str">
            <v>DIVISION PROGRAMAS EN ADMINISTRACION</v>
          </cell>
          <cell r="K375" t="str">
            <v>X</v>
          </cell>
          <cell r="M375" t="str">
            <v>C</v>
          </cell>
          <cell r="O375" t="str">
            <v>UN</v>
          </cell>
          <cell r="P375">
            <v>761453</v>
          </cell>
          <cell r="Q375">
            <v>0</v>
          </cell>
          <cell r="R375" t="str">
            <v>2</v>
          </cell>
          <cell r="S375">
            <v>20716</v>
          </cell>
          <cell r="T375">
            <v>29637</v>
          </cell>
          <cell r="U375">
            <v>46.963888888888889</v>
          </cell>
          <cell r="V375">
            <v>0</v>
          </cell>
          <cell r="W375">
            <v>22.541666666666668</v>
          </cell>
          <cell r="X375" t="str">
            <v>5Tecnico</v>
          </cell>
          <cell r="Y375">
            <v>30109593.936769675</v>
          </cell>
          <cell r="Z375" t="str">
            <v>ORIENTE</v>
          </cell>
          <cell r="AA375" t="str">
            <v>SUP</v>
          </cell>
          <cell r="AB375" t="str">
            <v>sale</v>
          </cell>
          <cell r="AC375">
            <v>28148960</v>
          </cell>
        </row>
        <row r="376">
          <cell r="C376" t="str">
            <v>ROJAS HURTADO HECTOR FABIO</v>
          </cell>
          <cell r="D376" t="str">
            <v>5120-10</v>
          </cell>
          <cell r="E376">
            <v>11597824.078333335</v>
          </cell>
          <cell r="F376" t="str">
            <v>Auxiliar Administrativo</v>
          </cell>
          <cell r="G376" t="str">
            <v>25SUROCCIDENTE</v>
          </cell>
          <cell r="H376" t="str">
            <v>GRUPO SERVICIOS</v>
          </cell>
          <cell r="K376" t="str">
            <v>X</v>
          </cell>
          <cell r="M376" t="str">
            <v>C</v>
          </cell>
          <cell r="O376" t="str">
            <v>TC</v>
          </cell>
          <cell r="P376">
            <v>515106</v>
          </cell>
          <cell r="Q376">
            <v>0</v>
          </cell>
          <cell r="R376" t="str">
            <v>1</v>
          </cell>
          <cell r="S376">
            <v>23822</v>
          </cell>
          <cell r="T376">
            <v>31770</v>
          </cell>
          <cell r="U376">
            <v>38.455555555555556</v>
          </cell>
          <cell r="V376">
            <v>0</v>
          </cell>
          <cell r="W376">
            <v>16.697222222222223</v>
          </cell>
          <cell r="X376" t="str">
            <v>6Asistencial</v>
          </cell>
          <cell r="Y376">
            <v>16507554.73253241</v>
          </cell>
          <cell r="Z376" t="str">
            <v>SUROCCIDENTE</v>
          </cell>
          <cell r="AA376" t="str">
            <v>SUP</v>
          </cell>
          <cell r="AB376" t="str">
            <v>sale</v>
          </cell>
          <cell r="AC376">
            <v>10295413</v>
          </cell>
        </row>
        <row r="377">
          <cell r="C377" t="str">
            <v>ROJAS ROJAS EDGAR JOB</v>
          </cell>
          <cell r="D377" t="str">
            <v>4065-11</v>
          </cell>
          <cell r="E377">
            <v>17907885.377083331</v>
          </cell>
          <cell r="F377" t="str">
            <v>Técnico Administrativo</v>
          </cell>
          <cell r="G377" t="str">
            <v>21CENTRO</v>
          </cell>
          <cell r="H377" t="str">
            <v>GRUPO OPERATIVO FINANCIERA</v>
          </cell>
          <cell r="M377" t="str">
            <v>C</v>
          </cell>
          <cell r="O377" t="str">
            <v>TC</v>
          </cell>
          <cell r="P377">
            <v>761453</v>
          </cell>
          <cell r="Q377">
            <v>0</v>
          </cell>
          <cell r="R377" t="str">
            <v>1</v>
          </cell>
          <cell r="S377">
            <v>22401</v>
          </cell>
          <cell r="T377">
            <v>32660</v>
          </cell>
          <cell r="U377">
            <v>42.347222222222221</v>
          </cell>
          <cell r="V377">
            <v>2.3333333333333335</v>
          </cell>
          <cell r="W377">
            <v>14.261111111111111</v>
          </cell>
          <cell r="X377" t="str">
            <v>5Tecnico</v>
          </cell>
          <cell r="Y377">
            <v>19312557.050158564</v>
          </cell>
          <cell r="Z377" t="str">
            <v>CENTRO</v>
          </cell>
          <cell r="AA377" t="str">
            <v>Mant</v>
          </cell>
          <cell r="AB377" t="str">
            <v>4065-11</v>
          </cell>
          <cell r="AC377">
            <v>12188413</v>
          </cell>
        </row>
        <row r="378">
          <cell r="C378" t="str">
            <v>ROMAÑA              DE DE-RODRIGUEZ MARIA ELENA</v>
          </cell>
          <cell r="D378" t="str">
            <v>2095-07</v>
          </cell>
          <cell r="E378">
            <v>24838316.680416666</v>
          </cell>
          <cell r="F378" t="str">
            <v>Director o Gerente Seccional</v>
          </cell>
          <cell r="G378" t="str">
            <v>22NOROCCIDENTE</v>
          </cell>
          <cell r="H378" t="str">
            <v>DIRECCION SECCIONAL CHOCO</v>
          </cell>
          <cell r="K378" t="str">
            <v>X</v>
          </cell>
          <cell r="M378" t="str">
            <v>LNR</v>
          </cell>
          <cell r="O378" t="str">
            <v>MG</v>
          </cell>
          <cell r="P378">
            <v>1223398</v>
          </cell>
          <cell r="Q378">
            <v>0</v>
          </cell>
          <cell r="R378" t="str">
            <v>2</v>
          </cell>
          <cell r="S378">
            <v>21026</v>
          </cell>
          <cell r="T378">
            <v>36143</v>
          </cell>
          <cell r="U378">
            <v>46.111111111111114</v>
          </cell>
          <cell r="V378">
            <v>17.833333333333332</v>
          </cell>
          <cell r="W378">
            <v>4.7249999999999996</v>
          </cell>
          <cell r="X378" t="str">
            <v>3Ejecutivo</v>
          </cell>
          <cell r="Y378">
            <v>11671216.92</v>
          </cell>
          <cell r="Z378" t="str">
            <v>NOROCCIDENTE</v>
          </cell>
          <cell r="AA378" t="str">
            <v>SUP</v>
          </cell>
          <cell r="AB378" t="str">
            <v>sale</v>
          </cell>
          <cell r="AC378">
            <v>26258710</v>
          </cell>
        </row>
        <row r="379">
          <cell r="C379" t="str">
            <v>ROMERO MENDIVIL LEYLA ROSA</v>
          </cell>
          <cell r="D379" t="str">
            <v>3020-06</v>
          </cell>
          <cell r="E379">
            <v>18995922.495416671</v>
          </cell>
          <cell r="F379" t="str">
            <v>Profesional Universitario</v>
          </cell>
          <cell r="G379" t="str">
            <v>23NORTE</v>
          </cell>
          <cell r="H379" t="str">
            <v>DIVISION CREDITO Y PROGRAMAS INTERNACIONALES</v>
          </cell>
          <cell r="M379" t="str">
            <v>C</v>
          </cell>
          <cell r="O379" t="str">
            <v>ES</v>
          </cell>
          <cell r="P379">
            <v>935634</v>
          </cell>
          <cell r="Q379">
            <v>0</v>
          </cell>
          <cell r="R379" t="str">
            <v>2</v>
          </cell>
          <cell r="S379">
            <v>20697</v>
          </cell>
          <cell r="T379">
            <v>33291</v>
          </cell>
          <cell r="U379">
            <v>47.013888888888886</v>
          </cell>
          <cell r="V379">
            <v>0</v>
          </cell>
          <cell r="W379">
            <v>12.536111111111111</v>
          </cell>
          <cell r="X379" t="str">
            <v>4Profesional</v>
          </cell>
          <cell r="Y379">
            <v>20110242.209130786</v>
          </cell>
          <cell r="Z379" t="str">
            <v>NORTE</v>
          </cell>
          <cell r="AA379" t="str">
            <v>Mant</v>
          </cell>
          <cell r="AB379" t="str">
            <v>3020-06</v>
          </cell>
          <cell r="AC379">
            <v>22441442</v>
          </cell>
        </row>
        <row r="380">
          <cell r="C380" t="str">
            <v>ROMERO ZUÑIGA CARMEN MILAGRO</v>
          </cell>
          <cell r="D380" t="str">
            <v>2105-06</v>
          </cell>
          <cell r="E380">
            <v>23062173.132083338</v>
          </cell>
          <cell r="F380" t="str">
            <v>Director de Centro</v>
          </cell>
          <cell r="G380" t="str">
            <v>24ORIENTE</v>
          </cell>
          <cell r="H380" t="str">
            <v>DIRECCION REGIONAL CESAR</v>
          </cell>
          <cell r="K380" t="str">
            <v>X</v>
          </cell>
          <cell r="M380" t="str">
            <v>C</v>
          </cell>
          <cell r="N380" t="str">
            <v>P</v>
          </cell>
          <cell r="O380" t="str">
            <v>ES</v>
          </cell>
          <cell r="P380">
            <v>1135915</v>
          </cell>
          <cell r="Q380">
            <v>0</v>
          </cell>
          <cell r="R380" t="str">
            <v>2</v>
          </cell>
          <cell r="S380">
            <v>23634</v>
          </cell>
          <cell r="T380">
            <v>35327</v>
          </cell>
          <cell r="U380">
            <v>38.975000000000001</v>
          </cell>
          <cell r="V380">
            <v>7</v>
          </cell>
          <cell r="W380">
            <v>6.9611111111111112</v>
          </cell>
          <cell r="X380" t="str">
            <v>3Ejecutivo</v>
          </cell>
          <cell r="Y380">
            <v>10836629.100000001</v>
          </cell>
          <cell r="Z380" t="str">
            <v>ORIENTE</v>
          </cell>
          <cell r="AA380" t="str">
            <v>SUP</v>
          </cell>
          <cell r="AB380" t="str">
            <v>sale</v>
          </cell>
          <cell r="AC380">
            <v>64549993</v>
          </cell>
        </row>
        <row r="381">
          <cell r="C381" t="str">
            <v>RUIZ  ELSA</v>
          </cell>
          <cell r="D381" t="str">
            <v>4065-11</v>
          </cell>
          <cell r="E381">
            <v>16080398.177083332</v>
          </cell>
          <cell r="F381" t="str">
            <v>Técnico Administrativo</v>
          </cell>
          <cell r="G381" t="str">
            <v>25SUROCCIDENTE</v>
          </cell>
          <cell r="H381" t="str">
            <v>GRUPO FINANCIERO</v>
          </cell>
          <cell r="L381" t="str">
            <v>MCF</v>
          </cell>
          <cell r="M381" t="str">
            <v>C</v>
          </cell>
          <cell r="O381" t="str">
            <v>UN</v>
          </cell>
          <cell r="P381">
            <v>761453</v>
          </cell>
          <cell r="Q381">
            <v>0</v>
          </cell>
          <cell r="R381" t="str">
            <v>2</v>
          </cell>
          <cell r="S381">
            <v>21203</v>
          </cell>
          <cell r="T381">
            <v>31809</v>
          </cell>
          <cell r="U381">
            <v>45.630555555555553</v>
          </cell>
          <cell r="V381">
            <v>0</v>
          </cell>
          <cell r="W381">
            <v>16.594444444444445</v>
          </cell>
          <cell r="X381" t="str">
            <v>5Tecnico</v>
          </cell>
          <cell r="Y381">
            <v>22397424.732047454</v>
          </cell>
          <cell r="Z381" t="str">
            <v>SUROCCIDENTE</v>
          </cell>
          <cell r="AA381" t="str">
            <v>Mant</v>
          </cell>
          <cell r="AB381" t="str">
            <v>4065-11</v>
          </cell>
          <cell r="AC381">
            <v>31831044</v>
          </cell>
        </row>
        <row r="382">
          <cell r="C382" t="str">
            <v>RUIZ LOPEZ MARIA CONSUELO</v>
          </cell>
          <cell r="D382" t="str">
            <v>5040-20</v>
          </cell>
          <cell r="E382">
            <v>17368151.424166664</v>
          </cell>
          <cell r="F382" t="str">
            <v>Secretario Ejecutivo</v>
          </cell>
          <cell r="G382" t="str">
            <v>20SEG</v>
          </cell>
          <cell r="H382" t="str">
            <v>GRUPO ADMINISTRACION PERSONAL</v>
          </cell>
          <cell r="L382">
            <v>2003</v>
          </cell>
          <cell r="M382" t="str">
            <v>C</v>
          </cell>
          <cell r="O382" t="str">
            <v>BACHILLER</v>
          </cell>
          <cell r="P382">
            <v>764298</v>
          </cell>
          <cell r="Q382">
            <v>59861</v>
          </cell>
          <cell r="R382" t="str">
            <v>2</v>
          </cell>
          <cell r="S382">
            <v>17498</v>
          </cell>
          <cell r="T382">
            <v>26563</v>
          </cell>
          <cell r="U382">
            <v>55.772222222222226</v>
          </cell>
          <cell r="V382">
            <v>0</v>
          </cell>
          <cell r="W382">
            <v>30.955555555555556</v>
          </cell>
          <cell r="X382" t="str">
            <v>6Asistencial</v>
          </cell>
          <cell r="Y382">
            <v>44442280.072993055</v>
          </cell>
          <cell r="AA382" t="str">
            <v>Mant</v>
          </cell>
          <cell r="AB382" t="str">
            <v>5040-20</v>
          </cell>
          <cell r="AC382">
            <v>41429957</v>
          </cell>
        </row>
        <row r="383">
          <cell r="C383" t="str">
            <v>RUIZ MOLINA TERESA</v>
          </cell>
          <cell r="D383" t="str">
            <v>4065-12</v>
          </cell>
          <cell r="E383">
            <v>16415181.84</v>
          </cell>
          <cell r="F383" t="str">
            <v>Técnico Administrativo</v>
          </cell>
          <cell r="G383" t="str">
            <v>21CENTRO</v>
          </cell>
          <cell r="H383" t="str">
            <v>GRUPO TESORERIA</v>
          </cell>
          <cell r="L383" t="str">
            <v>MCF</v>
          </cell>
          <cell r="M383" t="str">
            <v>C</v>
          </cell>
          <cell r="O383" t="str">
            <v>TC</v>
          </cell>
          <cell r="P383">
            <v>808521</v>
          </cell>
          <cell r="Q383">
            <v>0</v>
          </cell>
          <cell r="R383" t="str">
            <v>2</v>
          </cell>
          <cell r="S383">
            <v>22494</v>
          </cell>
          <cell r="T383">
            <v>31807</v>
          </cell>
          <cell r="U383">
            <v>42.094444444444441</v>
          </cell>
          <cell r="V383">
            <v>0</v>
          </cell>
          <cell r="W383">
            <v>16.597222222222221</v>
          </cell>
          <cell r="X383" t="str">
            <v>5Tecnico</v>
          </cell>
          <cell r="Y383">
            <v>22725224.360444445</v>
          </cell>
          <cell r="Z383" t="str">
            <v>CENTRO</v>
          </cell>
          <cell r="AA383" t="str">
            <v>Mant</v>
          </cell>
          <cell r="AB383" t="str">
            <v>4065-12</v>
          </cell>
          <cell r="AC383">
            <v>51654267</v>
          </cell>
        </row>
        <row r="384">
          <cell r="C384" t="str">
            <v>RUIZ NIETO DIEGO</v>
          </cell>
          <cell r="D384" t="str">
            <v>4065-11</v>
          </cell>
          <cell r="E384">
            <v>16080398.177083332</v>
          </cell>
          <cell r="F384" t="str">
            <v>Técnico Administrativo</v>
          </cell>
          <cell r="G384" t="str">
            <v>21CENTRO</v>
          </cell>
          <cell r="H384" t="str">
            <v>GRUPO ADMINISTRATIVO</v>
          </cell>
          <cell r="L384">
            <v>2003</v>
          </cell>
          <cell r="M384" t="str">
            <v>C</v>
          </cell>
          <cell r="O384" t="str">
            <v>UN</v>
          </cell>
          <cell r="P384">
            <v>761453</v>
          </cell>
          <cell r="Q384">
            <v>0</v>
          </cell>
          <cell r="R384" t="str">
            <v>1</v>
          </cell>
          <cell r="S384">
            <v>14212</v>
          </cell>
          <cell r="T384">
            <v>33738</v>
          </cell>
          <cell r="U384">
            <v>64.769444444444446</v>
          </cell>
          <cell r="V384">
            <v>11.75</v>
          </cell>
          <cell r="W384">
            <v>11.308333333333334</v>
          </cell>
          <cell r="X384" t="str">
            <v>5Tecnico</v>
          </cell>
          <cell r="Y384">
            <v>15456472.447797455</v>
          </cell>
          <cell r="Z384" t="str">
            <v>CENTRO</v>
          </cell>
          <cell r="AA384" t="str">
            <v>Mant</v>
          </cell>
          <cell r="AB384" t="str">
            <v>4065-11</v>
          </cell>
          <cell r="AC384">
            <v>17045763</v>
          </cell>
        </row>
        <row r="385">
          <cell r="C385" t="str">
            <v>RUIZ ROMERO HERNANDO ENRIQUE</v>
          </cell>
          <cell r="D385" t="str">
            <v>3020-08</v>
          </cell>
          <cell r="E385">
            <v>21196717.882083338</v>
          </cell>
          <cell r="F385" t="str">
            <v>Profesional Universitario</v>
          </cell>
          <cell r="G385" t="str">
            <v>21CENTRO</v>
          </cell>
          <cell r="H385" t="str">
            <v>GRUPO ADMINISTRATIVO</v>
          </cell>
          <cell r="L385">
            <v>2003</v>
          </cell>
          <cell r="M385" t="str">
            <v>C</v>
          </cell>
          <cell r="O385" t="str">
            <v>UN</v>
          </cell>
          <cell r="P385">
            <v>1044033</v>
          </cell>
          <cell r="Q385">
            <v>0</v>
          </cell>
          <cell r="R385" t="str">
            <v>1</v>
          </cell>
          <cell r="S385">
            <v>16997</v>
          </cell>
          <cell r="T385">
            <v>35689</v>
          </cell>
          <cell r="U385">
            <v>57.141666666666666</v>
          </cell>
          <cell r="V385">
            <v>41.333333333333329</v>
          </cell>
          <cell r="W385">
            <v>5.9694444444444441</v>
          </cell>
          <cell r="X385" t="str">
            <v>4Profesional</v>
          </cell>
          <cell r="Y385">
            <v>6525743.8288136572</v>
          </cell>
          <cell r="Z385" t="str">
            <v>CENTRO</v>
          </cell>
          <cell r="AA385" t="str">
            <v>Mant</v>
          </cell>
          <cell r="AB385" t="str">
            <v>3020-08</v>
          </cell>
          <cell r="AC385">
            <v>17151045</v>
          </cell>
        </row>
        <row r="386">
          <cell r="C386" t="str">
            <v>RUIZ SUAREZ LAURA CECILIA</v>
          </cell>
          <cell r="D386" t="str">
            <v>5040-18</v>
          </cell>
          <cell r="E386">
            <v>15256479.260833334</v>
          </cell>
          <cell r="F386" t="str">
            <v>Secretario Ejecutivo</v>
          </cell>
          <cell r="G386" t="str">
            <v>16SDT</v>
          </cell>
          <cell r="H386" t="str">
            <v>DIVISION PROGRAMAS EN ADMINISTRACION</v>
          </cell>
          <cell r="M386" t="str">
            <v>C</v>
          </cell>
          <cell r="O386" t="str">
            <v>BACHILLER</v>
          </cell>
          <cell r="P386">
            <v>721333</v>
          </cell>
          <cell r="Q386">
            <v>0</v>
          </cell>
          <cell r="R386" t="str">
            <v>2</v>
          </cell>
          <cell r="S386">
            <v>21789</v>
          </cell>
          <cell r="T386">
            <v>31807</v>
          </cell>
          <cell r="U386">
            <v>44.022222222222226</v>
          </cell>
          <cell r="V386">
            <v>4.416666666666667</v>
          </cell>
          <cell r="W386">
            <v>16.597222222222221</v>
          </cell>
          <cell r="X386" t="str">
            <v>6Asistencial</v>
          </cell>
          <cell r="Y386">
            <v>21256069.446446761</v>
          </cell>
          <cell r="AA386" t="str">
            <v>Mant</v>
          </cell>
          <cell r="AB386" t="str">
            <v>5040-18</v>
          </cell>
          <cell r="AC386">
            <v>23854850</v>
          </cell>
        </row>
        <row r="387">
          <cell r="C387" t="str">
            <v>RUIZ TRUJILLO MANUEL ERLANDER</v>
          </cell>
          <cell r="D387" t="str">
            <v>5310-11</v>
          </cell>
          <cell r="E387">
            <v>19241995.709166665</v>
          </cell>
          <cell r="F387" t="str">
            <v>Conductor Mec (Asignado)</v>
          </cell>
          <cell r="G387" t="str">
            <v>22NOROCCIDENTE</v>
          </cell>
          <cell r="H387" t="str">
            <v>DIRECCION REGIONAL ANTIOQUIA</v>
          </cell>
          <cell r="M387" t="str">
            <v>C</v>
          </cell>
          <cell r="N387" t="str">
            <v>P</v>
          </cell>
          <cell r="O387" t="str">
            <v>SECUNDARIA</v>
          </cell>
          <cell r="P387">
            <v>555997</v>
          </cell>
          <cell r="Q387">
            <v>0</v>
          </cell>
          <cell r="R387" t="str">
            <v>1</v>
          </cell>
          <cell r="S387">
            <v>26113</v>
          </cell>
          <cell r="T387">
            <v>34891</v>
          </cell>
          <cell r="U387">
            <v>32.18333333333333</v>
          </cell>
          <cell r="V387">
            <v>0</v>
          </cell>
          <cell r="W387">
            <v>8.15</v>
          </cell>
          <cell r="X387" t="str">
            <v>6Asistencial</v>
          </cell>
          <cell r="Y387">
            <v>6718667.7480000006</v>
          </cell>
          <cell r="Z387" t="str">
            <v>NOROCCIDENTE</v>
          </cell>
          <cell r="AA387" t="str">
            <v>Mant</v>
          </cell>
          <cell r="AB387" t="str">
            <v>5310-11</v>
          </cell>
          <cell r="AC387">
            <v>15509828</v>
          </cell>
        </row>
        <row r="388">
          <cell r="C388" t="str">
            <v>SAAVEDRA VARGAS JOSE EDUARDO</v>
          </cell>
          <cell r="D388" t="str">
            <v>5120-09</v>
          </cell>
          <cell r="E388">
            <v>10643889.421249999</v>
          </cell>
          <cell r="F388" t="str">
            <v>Auxiliar Administrativo</v>
          </cell>
          <cell r="G388" t="str">
            <v>20SEG</v>
          </cell>
          <cell r="H388" t="str">
            <v>GRUPO ALMACEN Y SUMINISTROS</v>
          </cell>
          <cell r="M388" t="str">
            <v>C</v>
          </cell>
          <cell r="N388" t="str">
            <v>VE</v>
          </cell>
          <cell r="O388" t="str">
            <v>SECUNDARIA</v>
          </cell>
          <cell r="P388">
            <v>468655</v>
          </cell>
          <cell r="Q388">
            <v>0</v>
          </cell>
          <cell r="R388" t="str">
            <v>1</v>
          </cell>
          <cell r="S388">
            <v>24680</v>
          </cell>
          <cell r="T388">
            <v>35313</v>
          </cell>
          <cell r="U388">
            <v>36.105555555555554</v>
          </cell>
          <cell r="V388">
            <v>0</v>
          </cell>
          <cell r="W388">
            <v>7</v>
          </cell>
          <cell r="X388" t="str">
            <v>6Asistencial</v>
          </cell>
          <cell r="Y388">
            <v>3832519.1489479165</v>
          </cell>
          <cell r="AA388" t="str">
            <v>Mant</v>
          </cell>
          <cell r="AB388" t="str">
            <v>5120-09</v>
          </cell>
          <cell r="AC388">
            <v>79421627</v>
          </cell>
        </row>
        <row r="389">
          <cell r="C389" t="str">
            <v>SALGADO QUINTERO NUBIA EDITH</v>
          </cell>
          <cell r="D389" t="str">
            <v>4065-12</v>
          </cell>
          <cell r="E389">
            <v>16415181.84</v>
          </cell>
          <cell r="F389" t="str">
            <v>Técnico Administrativo</v>
          </cell>
          <cell r="G389" t="str">
            <v>16SDT</v>
          </cell>
          <cell r="H389" t="str">
            <v>DIVISION PROGRAMAS INTERNACIONALES</v>
          </cell>
          <cell r="I389" t="str">
            <v>SRI</v>
          </cell>
          <cell r="M389" t="str">
            <v>C</v>
          </cell>
          <cell r="O389" t="str">
            <v>ES</v>
          </cell>
          <cell r="P389">
            <v>808521</v>
          </cell>
          <cell r="Q389">
            <v>0</v>
          </cell>
          <cell r="R389" t="str">
            <v>2</v>
          </cell>
          <cell r="S389">
            <v>22634</v>
          </cell>
          <cell r="T389">
            <v>30682</v>
          </cell>
          <cell r="U389">
            <v>41.711111111111109</v>
          </cell>
          <cell r="V389">
            <v>0</v>
          </cell>
          <cell r="W389">
            <v>19.677777777777777</v>
          </cell>
          <cell r="X389" t="str">
            <v>5Tecnico</v>
          </cell>
          <cell r="Y389">
            <v>26768162.410222225</v>
          </cell>
          <cell r="AA389" t="str">
            <v>Mant</v>
          </cell>
          <cell r="AB389" t="str">
            <v>4065-12</v>
          </cell>
          <cell r="AC389">
            <v>51668565</v>
          </cell>
        </row>
        <row r="390">
          <cell r="C390" t="str">
            <v>SANCLEMENTE ALVES OBDULIA</v>
          </cell>
          <cell r="D390" t="str">
            <v>4065-11</v>
          </cell>
          <cell r="E390">
            <v>17198808.577083334</v>
          </cell>
          <cell r="F390" t="str">
            <v>Técnico Administrativo</v>
          </cell>
          <cell r="G390" t="str">
            <v>25SUROCCIDENTE</v>
          </cell>
          <cell r="H390" t="str">
            <v>DIVISION ADMINISTRATIVA Y FINANCIERA</v>
          </cell>
          <cell r="L390">
            <v>2003</v>
          </cell>
          <cell r="M390" t="str">
            <v>C</v>
          </cell>
          <cell r="O390" t="str">
            <v>BACHILLER</v>
          </cell>
          <cell r="P390">
            <v>761453</v>
          </cell>
          <cell r="Q390">
            <v>54460</v>
          </cell>
          <cell r="R390" t="str">
            <v>2</v>
          </cell>
          <cell r="S390">
            <v>16961</v>
          </cell>
          <cell r="T390">
            <v>26690</v>
          </cell>
          <cell r="U390">
            <v>57.241666666666667</v>
          </cell>
          <cell r="V390">
            <v>0</v>
          </cell>
          <cell r="W390">
            <v>30.608333333333334</v>
          </cell>
          <cell r="X390" t="str">
            <v>5Tecnico</v>
          </cell>
          <cell r="Y390">
            <v>43461429.014195599</v>
          </cell>
          <cell r="Z390" t="str">
            <v>SUROCCIDENTE</v>
          </cell>
          <cell r="AA390" t="str">
            <v>Mant</v>
          </cell>
          <cell r="AB390" t="str">
            <v>4065-11</v>
          </cell>
          <cell r="AC390">
            <v>38980565</v>
          </cell>
        </row>
        <row r="391">
          <cell r="C391" t="str">
            <v>SANCHEZ BARRIOS MARIA HELENA</v>
          </cell>
          <cell r="D391" t="str">
            <v>5120-09</v>
          </cell>
          <cell r="E391">
            <v>10643889.421249999</v>
          </cell>
          <cell r="F391" t="str">
            <v>Auxiliar Administrativo</v>
          </cell>
          <cell r="G391" t="str">
            <v>23NORTE</v>
          </cell>
          <cell r="H391" t="str">
            <v>GRUPO ADMINISTRATIVO Y FINANCIERO</v>
          </cell>
          <cell r="L391" t="str">
            <v>MCF</v>
          </cell>
          <cell r="M391" t="str">
            <v>C</v>
          </cell>
          <cell r="O391" t="str">
            <v>TC</v>
          </cell>
          <cell r="P391">
            <v>468655</v>
          </cell>
          <cell r="Q391">
            <v>0</v>
          </cell>
          <cell r="R391" t="str">
            <v>2</v>
          </cell>
          <cell r="S391">
            <v>22943</v>
          </cell>
          <cell r="T391">
            <v>34300</v>
          </cell>
          <cell r="U391">
            <v>40.863888888888887</v>
          </cell>
          <cell r="V391">
            <v>0</v>
          </cell>
          <cell r="W391">
            <v>9.7722222222222221</v>
          </cell>
          <cell r="X391" t="str">
            <v>6Asistencial</v>
          </cell>
          <cell r="Y391">
            <v>9115765.885350693</v>
          </cell>
          <cell r="Z391" t="str">
            <v>NORTE</v>
          </cell>
          <cell r="AA391" t="str">
            <v>Mant</v>
          </cell>
          <cell r="AB391" t="str">
            <v>5120-09</v>
          </cell>
          <cell r="AC391">
            <v>33338213</v>
          </cell>
        </row>
        <row r="392">
          <cell r="C392" t="str">
            <v>SANCHEZ BELTRAN LUZ STELLA</v>
          </cell>
          <cell r="D392" t="str">
            <v>2035-12</v>
          </cell>
          <cell r="E392">
            <v>31146455.449583333</v>
          </cell>
          <cell r="F392" t="str">
            <v>Director o Gerente Regional</v>
          </cell>
          <cell r="G392" t="str">
            <v>22NOROCCIDENTE</v>
          </cell>
          <cell r="H392" t="str">
            <v>DIRECCION REGIONAL QUINDIO</v>
          </cell>
          <cell r="K392" t="str">
            <v>X</v>
          </cell>
          <cell r="M392" t="str">
            <v>LNR</v>
          </cell>
          <cell r="O392" t="str">
            <v>ES</v>
          </cell>
          <cell r="P392">
            <v>1534102</v>
          </cell>
          <cell r="Q392">
            <v>0</v>
          </cell>
          <cell r="R392" t="str">
            <v>2</v>
          </cell>
          <cell r="S392">
            <v>20923</v>
          </cell>
          <cell r="T392">
            <v>36857</v>
          </cell>
          <cell r="U392">
            <v>46.394444444444446</v>
          </cell>
          <cell r="V392">
            <v>7.666666666666667</v>
          </cell>
          <cell r="W392">
            <v>2.7722222222222221</v>
          </cell>
          <cell r="X392" t="str">
            <v>3Ejecutivo</v>
          </cell>
          <cell r="Y392">
            <v>11708266.464</v>
          </cell>
          <cell r="Z392" t="str">
            <v>NOROCCIDENTE</v>
          </cell>
          <cell r="AA392" t="str">
            <v>SUP</v>
          </cell>
          <cell r="AB392" t="str">
            <v>sale</v>
          </cell>
          <cell r="AC392">
            <v>24488092</v>
          </cell>
        </row>
        <row r="393">
          <cell r="C393" t="str">
            <v>SANCHEZ GOMEZ ANAVELA</v>
          </cell>
          <cell r="D393" t="str">
            <v>4065-12</v>
          </cell>
          <cell r="E393">
            <v>16415181.84</v>
          </cell>
          <cell r="F393" t="str">
            <v>Técnico Administrativo</v>
          </cell>
          <cell r="G393" t="str">
            <v>21CENTRO</v>
          </cell>
          <cell r="H393" t="str">
            <v>GRUPO ADMINISTRATIVO</v>
          </cell>
          <cell r="K393" t="str">
            <v>X</v>
          </cell>
          <cell r="M393" t="str">
            <v>C</v>
          </cell>
          <cell r="O393" t="str">
            <v>TC</v>
          </cell>
          <cell r="P393">
            <v>808521</v>
          </cell>
          <cell r="Q393">
            <v>0</v>
          </cell>
          <cell r="R393" t="str">
            <v>2</v>
          </cell>
          <cell r="S393">
            <v>23314</v>
          </cell>
          <cell r="T393">
            <v>31807</v>
          </cell>
          <cell r="U393">
            <v>39.847222222222221</v>
          </cell>
          <cell r="V393">
            <v>0</v>
          </cell>
          <cell r="W393">
            <v>16.597222222222221</v>
          </cell>
          <cell r="X393" t="str">
            <v>5Tecnico</v>
          </cell>
          <cell r="Y393">
            <v>22725224.360444445</v>
          </cell>
          <cell r="Z393" t="str">
            <v>CENTRO</v>
          </cell>
          <cell r="AA393" t="str">
            <v>SUP</v>
          </cell>
          <cell r="AB393" t="str">
            <v>sale</v>
          </cell>
          <cell r="AC393">
            <v>51691446</v>
          </cell>
        </row>
        <row r="394">
          <cell r="C394" t="str">
            <v>SANCHEZ SOSA JUAN DE-JESUS</v>
          </cell>
          <cell r="D394" t="str">
            <v>5120-09</v>
          </cell>
          <cell r="E394">
            <v>10643889.421249999</v>
          </cell>
          <cell r="F394" t="str">
            <v>Auxiliar Administrativo</v>
          </cell>
          <cell r="G394" t="str">
            <v>24ORIENTE</v>
          </cell>
          <cell r="H394" t="str">
            <v>GRUPO SERVICIOS</v>
          </cell>
          <cell r="K394" t="str">
            <v>X</v>
          </cell>
          <cell r="M394" t="str">
            <v>C</v>
          </cell>
          <cell r="O394" t="str">
            <v>UN</v>
          </cell>
          <cell r="P394">
            <v>468655</v>
          </cell>
          <cell r="Q394">
            <v>0</v>
          </cell>
          <cell r="R394" t="str">
            <v>1</v>
          </cell>
          <cell r="S394">
            <v>23320</v>
          </cell>
          <cell r="T394">
            <v>33150</v>
          </cell>
          <cell r="U394">
            <v>39.833333333333336</v>
          </cell>
          <cell r="V394">
            <v>3.6666666666666665</v>
          </cell>
          <cell r="W394">
            <v>12.919444444444444</v>
          </cell>
          <cell r="X394" t="str">
            <v>6Asistencial</v>
          </cell>
          <cell r="Y394">
            <v>11887305.156906249</v>
          </cell>
          <cell r="Z394" t="str">
            <v>ORIENTE</v>
          </cell>
          <cell r="AA394" t="str">
            <v>SUP</v>
          </cell>
          <cell r="AB394" t="str">
            <v>sale</v>
          </cell>
          <cell r="AC394">
            <v>6770224</v>
          </cell>
        </row>
        <row r="395">
          <cell r="C395" t="str">
            <v>SANCHEZ VERGARA MARTHA ELENA</v>
          </cell>
          <cell r="D395" t="str">
            <v>3020-12</v>
          </cell>
          <cell r="E395">
            <v>25294052.003333326</v>
          </cell>
          <cell r="F395" t="str">
            <v>Profesional Universitario</v>
          </cell>
          <cell r="G395" t="str">
            <v>24ORIENTE</v>
          </cell>
          <cell r="H395" t="str">
            <v>DIRECCION REGIONAL META</v>
          </cell>
          <cell r="L395">
            <v>2004</v>
          </cell>
          <cell r="M395" t="str">
            <v>C</v>
          </cell>
          <cell r="N395" t="str">
            <v>P</v>
          </cell>
          <cell r="O395" t="str">
            <v>ES</v>
          </cell>
          <cell r="P395">
            <v>1245845</v>
          </cell>
          <cell r="Q395">
            <v>0</v>
          </cell>
          <cell r="R395" t="str">
            <v>2</v>
          </cell>
          <cell r="S395">
            <v>18025</v>
          </cell>
          <cell r="T395">
            <v>31807</v>
          </cell>
          <cell r="U395">
            <v>54.327777777777776</v>
          </cell>
          <cell r="V395">
            <v>4.5</v>
          </cell>
          <cell r="W395">
            <v>16.597222222222221</v>
          </cell>
          <cell r="X395" t="str">
            <v>4Profesional</v>
          </cell>
          <cell r="Y395">
            <v>11708266.464</v>
          </cell>
          <cell r="Z395" t="str">
            <v>ORIENTE</v>
          </cell>
          <cell r="AA395" t="str">
            <v>Mant</v>
          </cell>
          <cell r="AB395" t="str">
            <v>3020-12</v>
          </cell>
          <cell r="AC395">
            <v>21226419</v>
          </cell>
        </row>
        <row r="396">
          <cell r="C396" t="str">
            <v>SANCHEZ VILLARREAL NURYS PIEDAD</v>
          </cell>
          <cell r="D396" t="str">
            <v>4065-11</v>
          </cell>
          <cell r="E396">
            <v>16080398.177083332</v>
          </cell>
          <cell r="F396" t="str">
            <v>Técnico Administrativo</v>
          </cell>
          <cell r="G396" t="str">
            <v>23NORTE</v>
          </cell>
          <cell r="H396" t="str">
            <v>DIVISION ADMINISTRATIVA Y FINANCIERA</v>
          </cell>
          <cell r="K396" t="str">
            <v>X</v>
          </cell>
          <cell r="M396" t="str">
            <v>C</v>
          </cell>
          <cell r="O396" t="str">
            <v>BACHILLER</v>
          </cell>
          <cell r="P396">
            <v>761453</v>
          </cell>
          <cell r="Q396">
            <v>0</v>
          </cell>
          <cell r="R396" t="str">
            <v>2</v>
          </cell>
          <cell r="S396">
            <v>23909</v>
          </cell>
          <cell r="T396">
            <v>30834</v>
          </cell>
          <cell r="U396">
            <v>38.219444444444441</v>
          </cell>
          <cell r="V396">
            <v>0</v>
          </cell>
          <cell r="W396">
            <v>19.261111111111113</v>
          </cell>
          <cell r="X396" t="str">
            <v>5Tecnico</v>
          </cell>
          <cell r="Y396">
            <v>25867900.874172453</v>
          </cell>
          <cell r="Z396" t="str">
            <v>NORTE</v>
          </cell>
          <cell r="AA396" t="str">
            <v>SUP</v>
          </cell>
          <cell r="AB396" t="str">
            <v>sale</v>
          </cell>
          <cell r="AC396">
            <v>32697163</v>
          </cell>
        </row>
        <row r="397">
          <cell r="C397" t="str">
            <v>SANDOVAL CASTRO DIEGO MARIA</v>
          </cell>
          <cell r="D397" t="str">
            <v>4065-11</v>
          </cell>
          <cell r="E397">
            <v>16080398.177083332</v>
          </cell>
          <cell r="F397" t="str">
            <v>Técnico Administrativo</v>
          </cell>
          <cell r="G397" t="str">
            <v>25SUROCCIDENTE</v>
          </cell>
          <cell r="H397" t="str">
            <v>GRUPO ADMINISTRATIVO Y FINANCIERO</v>
          </cell>
          <cell r="K397" t="str">
            <v>X</v>
          </cell>
          <cell r="M397" t="str">
            <v>C</v>
          </cell>
          <cell r="O397" t="str">
            <v>BACHILLER</v>
          </cell>
          <cell r="P397">
            <v>761453</v>
          </cell>
          <cell r="Q397">
            <v>0</v>
          </cell>
          <cell r="R397" t="str">
            <v>1</v>
          </cell>
          <cell r="S397">
            <v>22114</v>
          </cell>
          <cell r="T397">
            <v>29987</v>
          </cell>
          <cell r="U397">
            <v>43.133333333333333</v>
          </cell>
          <cell r="V397">
            <v>0</v>
          </cell>
          <cell r="W397">
            <v>21.583333333333332</v>
          </cell>
          <cell r="X397" t="str">
            <v>5Tecnico</v>
          </cell>
          <cell r="Y397">
            <v>28952768.556061346</v>
          </cell>
          <cell r="Z397" t="str">
            <v>SUROCCIDENTE</v>
          </cell>
          <cell r="AA397" t="str">
            <v>SUP</v>
          </cell>
          <cell r="AB397" t="str">
            <v>sale</v>
          </cell>
          <cell r="AC397">
            <v>4664123</v>
          </cell>
        </row>
        <row r="398">
          <cell r="C398" t="str">
            <v>SARMIENTO VERGARA GEIDI DEL-CARMEN</v>
          </cell>
          <cell r="D398" t="str">
            <v>3020-08</v>
          </cell>
          <cell r="E398">
            <v>21196717.882083338</v>
          </cell>
          <cell r="F398" t="str">
            <v>Profesional Universitario</v>
          </cell>
          <cell r="G398" t="str">
            <v>23NORTE</v>
          </cell>
          <cell r="H398" t="str">
            <v>DIVISION ADMINISTRATIVA Y FINANCIERA</v>
          </cell>
          <cell r="M398" t="str">
            <v>C</v>
          </cell>
          <cell r="O398" t="str">
            <v>ES</v>
          </cell>
          <cell r="P398">
            <v>1044033</v>
          </cell>
          <cell r="Q398">
            <v>0</v>
          </cell>
          <cell r="R398" t="str">
            <v>2</v>
          </cell>
          <cell r="S398">
            <v>20652</v>
          </cell>
          <cell r="T398">
            <v>30438</v>
          </cell>
          <cell r="U398">
            <v>47.136111111111113</v>
          </cell>
          <cell r="V398">
            <v>0</v>
          </cell>
          <cell r="W398">
            <v>20.341666666666665</v>
          </cell>
          <cell r="X398" t="str">
            <v>4Profesional</v>
          </cell>
          <cell r="Y398">
            <v>35744235.552663192</v>
          </cell>
          <cell r="Z398" t="str">
            <v>NORTE</v>
          </cell>
          <cell r="AA398" t="str">
            <v>Mant</v>
          </cell>
          <cell r="AB398" t="str">
            <v>3020-08</v>
          </cell>
          <cell r="AC398">
            <v>32643869</v>
          </cell>
        </row>
        <row r="399">
          <cell r="C399" t="str">
            <v>SEGURA BRICEÑO MYRIAM ESTHER</v>
          </cell>
          <cell r="D399" t="str">
            <v>4065-15</v>
          </cell>
          <cell r="E399">
            <v>20218349.740416665</v>
          </cell>
          <cell r="F399" t="str">
            <v>Técnico Administrativo</v>
          </cell>
          <cell r="G399" t="str">
            <v>16SDT</v>
          </cell>
          <cell r="H399" t="str">
            <v>DIVISION PROGRAMAS INTERNACIONALES</v>
          </cell>
          <cell r="I399" t="str">
            <v>SRI</v>
          </cell>
          <cell r="L399">
            <v>2003</v>
          </cell>
          <cell r="M399" t="str">
            <v>C</v>
          </cell>
          <cell r="O399" t="str">
            <v>TC</v>
          </cell>
          <cell r="P399">
            <v>935634</v>
          </cell>
          <cell r="Q399">
            <v>60210</v>
          </cell>
          <cell r="R399" t="str">
            <v>2</v>
          </cell>
          <cell r="S399">
            <v>17807</v>
          </cell>
          <cell r="T399">
            <v>26908</v>
          </cell>
          <cell r="U399">
            <v>54.927777777777777</v>
          </cell>
          <cell r="V399">
            <v>0</v>
          </cell>
          <cell r="W399">
            <v>30.011111111111113</v>
          </cell>
          <cell r="X399" t="str">
            <v>5Tecnico</v>
          </cell>
          <cell r="Y399">
            <v>49836460.436269671</v>
          </cell>
          <cell r="AA399" t="str">
            <v>Mant</v>
          </cell>
          <cell r="AB399" t="str">
            <v>4065-15</v>
          </cell>
          <cell r="AC399">
            <v>41523351</v>
          </cell>
        </row>
        <row r="400">
          <cell r="C400" t="str">
            <v>SEGURA VELASQUEZ HERNAN-DE-JESUS</v>
          </cell>
          <cell r="D400" t="str">
            <v>5120-10</v>
          </cell>
          <cell r="E400">
            <v>11597824.078333335</v>
          </cell>
          <cell r="F400" t="str">
            <v>Auxiliar Administrativo</v>
          </cell>
          <cell r="G400" t="str">
            <v>22NOROCCIDENTE</v>
          </cell>
          <cell r="H400" t="str">
            <v>GRUPO ADMINISTRATIVO Y FINANCIERO</v>
          </cell>
          <cell r="K400" t="str">
            <v>X</v>
          </cell>
          <cell r="M400" t="str">
            <v>C</v>
          </cell>
          <cell r="O400" t="str">
            <v>BACHILLER</v>
          </cell>
          <cell r="P400">
            <v>515106</v>
          </cell>
          <cell r="Q400">
            <v>0</v>
          </cell>
          <cell r="R400" t="str">
            <v>1</v>
          </cell>
          <cell r="S400">
            <v>21433</v>
          </cell>
          <cell r="T400">
            <v>33665</v>
          </cell>
          <cell r="U400">
            <v>45</v>
          </cell>
          <cell r="V400">
            <v>0.16666666666666666</v>
          </cell>
          <cell r="W400">
            <v>11.508333333333333</v>
          </cell>
          <cell r="X400" t="str">
            <v>6Asistencial</v>
          </cell>
          <cell r="Y400">
            <v>11515255.726402778</v>
          </cell>
          <cell r="Z400" t="str">
            <v>NOROCCIDENTE</v>
          </cell>
          <cell r="AA400" t="str">
            <v>SUP</v>
          </cell>
          <cell r="AB400" t="str">
            <v>sale</v>
          </cell>
          <cell r="AC400">
            <v>4391793</v>
          </cell>
        </row>
        <row r="401">
          <cell r="C401" t="str">
            <v>SIERRA DE-RIVEROS ROSALBA</v>
          </cell>
          <cell r="D401" t="str">
            <v>5120-09</v>
          </cell>
          <cell r="E401">
            <v>10643889.421249999</v>
          </cell>
          <cell r="F401" t="str">
            <v>Auxiliar Administrativo</v>
          </cell>
          <cell r="G401" t="str">
            <v>20SEG</v>
          </cell>
          <cell r="H401" t="str">
            <v>GRUPO CORRESPONDENCIA</v>
          </cell>
          <cell r="M401" t="str">
            <v>C</v>
          </cell>
          <cell r="O401" t="str">
            <v>BACHILLER</v>
          </cell>
          <cell r="P401">
            <v>468655</v>
          </cell>
          <cell r="Q401">
            <v>0</v>
          </cell>
          <cell r="R401" t="str">
            <v>2</v>
          </cell>
          <cell r="S401">
            <v>18176</v>
          </cell>
          <cell r="T401">
            <v>35121</v>
          </cell>
          <cell r="U401">
            <v>53.916666666666664</v>
          </cell>
          <cell r="V401">
            <v>0.33333333333333331</v>
          </cell>
          <cell r="W401">
            <v>7.5250000000000004</v>
          </cell>
          <cell r="X401" t="str">
            <v>6Asistencial</v>
          </cell>
          <cell r="Y401">
            <v>6224540.9039999992</v>
          </cell>
          <cell r="AA401" t="str">
            <v>Mant</v>
          </cell>
          <cell r="AB401" t="str">
            <v>5120-09</v>
          </cell>
          <cell r="AC401">
            <v>41451027</v>
          </cell>
        </row>
        <row r="402">
          <cell r="C402" t="str">
            <v>SIERRA MONTES TIBALDO RAFAEL</v>
          </cell>
          <cell r="D402" t="str">
            <v>2040-11</v>
          </cell>
          <cell r="E402">
            <v>32196065.86375</v>
          </cell>
          <cell r="F402" t="str">
            <v>Jefe de División</v>
          </cell>
          <cell r="G402" t="str">
            <v>23NORTE</v>
          </cell>
          <cell r="H402" t="str">
            <v>DIVISION PROGRAMAS EN ADMINISTRACION</v>
          </cell>
          <cell r="L402">
            <v>2003</v>
          </cell>
          <cell r="M402" t="str">
            <v>C</v>
          </cell>
          <cell r="N402" t="str">
            <v>P</v>
          </cell>
          <cell r="O402" t="str">
            <v>ES</v>
          </cell>
          <cell r="P402">
            <v>1464700</v>
          </cell>
          <cell r="Q402">
            <v>121100</v>
          </cell>
          <cell r="R402" t="str">
            <v>1</v>
          </cell>
          <cell r="S402">
            <v>16782</v>
          </cell>
          <cell r="T402">
            <v>27150</v>
          </cell>
          <cell r="U402">
            <v>57.733333333333334</v>
          </cell>
          <cell r="V402">
            <v>2.8333333333333335</v>
          </cell>
          <cell r="W402">
            <v>29.344444444444445</v>
          </cell>
          <cell r="X402" t="str">
            <v>3Ejecutivo</v>
          </cell>
          <cell r="Y402">
            <v>11178590.4</v>
          </cell>
          <cell r="Z402" t="str">
            <v>NORTE</v>
          </cell>
          <cell r="AA402" t="str">
            <v>crear</v>
          </cell>
          <cell r="AB402" t="str">
            <v>3010-16</v>
          </cell>
          <cell r="AC402">
            <v>7431451</v>
          </cell>
        </row>
        <row r="403">
          <cell r="C403" t="str">
            <v>SIERRA RODRIGUEZ JAIRO</v>
          </cell>
          <cell r="D403" t="str">
            <v>4065-11</v>
          </cell>
          <cell r="E403">
            <v>16080398.177083332</v>
          </cell>
          <cell r="F403" t="str">
            <v>Técnico Administrativo</v>
          </cell>
          <cell r="G403" t="str">
            <v>21CENTRO</v>
          </cell>
          <cell r="H403" t="str">
            <v>GRUPO CONTABILIDAD</v>
          </cell>
          <cell r="K403" t="str">
            <v>X</v>
          </cell>
          <cell r="M403" t="str">
            <v>C</v>
          </cell>
          <cell r="O403" t="str">
            <v>UN</v>
          </cell>
          <cell r="P403">
            <v>761453</v>
          </cell>
          <cell r="Q403">
            <v>0</v>
          </cell>
          <cell r="R403" t="str">
            <v>1</v>
          </cell>
          <cell r="S403">
            <v>22374</v>
          </cell>
          <cell r="T403">
            <v>28450</v>
          </cell>
          <cell r="U403">
            <v>42.422222222222224</v>
          </cell>
          <cell r="V403">
            <v>0</v>
          </cell>
          <cell r="W403">
            <v>25.788888888888888</v>
          </cell>
          <cell r="X403" t="str">
            <v>5Tecnico</v>
          </cell>
          <cell r="Y403">
            <v>34351286.999366894</v>
          </cell>
          <cell r="Z403" t="str">
            <v>CENTRO</v>
          </cell>
          <cell r="AA403" t="str">
            <v>SUP</v>
          </cell>
          <cell r="AB403" t="str">
            <v>sale</v>
          </cell>
          <cell r="AC403">
            <v>19435150</v>
          </cell>
        </row>
        <row r="404">
          <cell r="C404" t="str">
            <v>SOSA GOMEZ GIMY ALVARO</v>
          </cell>
          <cell r="D404" t="str">
            <v>3020-07</v>
          </cell>
          <cell r="E404">
            <v>20011830.391249999</v>
          </cell>
          <cell r="F404" t="str">
            <v>Profesional Universitario</v>
          </cell>
          <cell r="G404" t="str">
            <v>22NOROCCIDENTE</v>
          </cell>
          <cell r="H404" t="str">
            <v>GRUPO FINANCIERO</v>
          </cell>
          <cell r="M404" t="str">
            <v>C</v>
          </cell>
          <cell r="O404" t="str">
            <v>UN</v>
          </cell>
          <cell r="P404">
            <v>985672</v>
          </cell>
          <cell r="Q404">
            <v>0</v>
          </cell>
          <cell r="R404" t="str">
            <v>1</v>
          </cell>
          <cell r="S404">
            <v>23824</v>
          </cell>
          <cell r="T404">
            <v>33025</v>
          </cell>
          <cell r="U404">
            <v>38.450000000000003</v>
          </cell>
          <cell r="V404">
            <v>0</v>
          </cell>
          <cell r="W404">
            <v>13.261111111111111</v>
          </cell>
          <cell r="X404" t="str">
            <v>4Profesional</v>
          </cell>
          <cell r="Y404">
            <v>22298691.441697914</v>
          </cell>
          <cell r="Z404" t="str">
            <v>NOROCCIDENTE</v>
          </cell>
          <cell r="AA404" t="str">
            <v>Mant</v>
          </cell>
          <cell r="AB404" t="str">
            <v>3020-07</v>
          </cell>
          <cell r="AC404">
            <v>71668596</v>
          </cell>
        </row>
        <row r="405">
          <cell r="C405" t="str">
            <v>SUAREZ DIAZ MARIA DEL-PILAR</v>
          </cell>
          <cell r="D405" t="str">
            <v>2040-11</v>
          </cell>
          <cell r="E405">
            <v>29737405.522916667</v>
          </cell>
          <cell r="F405" t="str">
            <v>Jefe de División</v>
          </cell>
          <cell r="G405" t="str">
            <v>24ORIENTE</v>
          </cell>
          <cell r="H405" t="str">
            <v>DIVISION PROGRAMAS EN ADMINISTRACION</v>
          </cell>
          <cell r="L405" t="str">
            <v>MCF</v>
          </cell>
          <cell r="M405" t="str">
            <v>C</v>
          </cell>
          <cell r="N405" t="str">
            <v>P</v>
          </cell>
          <cell r="O405" t="str">
            <v>ES</v>
          </cell>
          <cell r="P405">
            <v>1464700</v>
          </cell>
          <cell r="Q405">
            <v>0</v>
          </cell>
          <cell r="R405" t="str">
            <v>2</v>
          </cell>
          <cell r="S405">
            <v>21942</v>
          </cell>
          <cell r="T405">
            <v>32752</v>
          </cell>
          <cell r="U405">
            <v>43.605555555555554</v>
          </cell>
          <cell r="V405">
            <v>0</v>
          </cell>
          <cell r="W405">
            <v>14.011111111111111</v>
          </cell>
          <cell r="X405" t="str">
            <v>3Ejecutivo</v>
          </cell>
          <cell r="Y405">
            <v>11178590.4</v>
          </cell>
          <cell r="Z405" t="str">
            <v>ORIENTE</v>
          </cell>
          <cell r="AA405" t="str">
            <v>crear</v>
          </cell>
          <cell r="AB405" t="str">
            <v>3010-16</v>
          </cell>
          <cell r="AC405">
            <v>63276959</v>
          </cell>
        </row>
        <row r="406">
          <cell r="C406" t="str">
            <v>SUAREZ FLOREZ LUZ ESPERANZA</v>
          </cell>
          <cell r="D406" t="str">
            <v>4065-11</v>
          </cell>
          <cell r="E406">
            <v>16080398.177083332</v>
          </cell>
          <cell r="F406" t="str">
            <v>Técnico Administrativo</v>
          </cell>
          <cell r="G406" t="str">
            <v>25SUROCCIDENTE</v>
          </cell>
          <cell r="H406" t="str">
            <v>GRUPO SERVICIOS</v>
          </cell>
          <cell r="L406">
            <v>2003</v>
          </cell>
          <cell r="M406" t="str">
            <v>C</v>
          </cell>
          <cell r="O406" t="str">
            <v>TE</v>
          </cell>
          <cell r="P406">
            <v>761453</v>
          </cell>
          <cell r="Q406">
            <v>0</v>
          </cell>
          <cell r="R406" t="str">
            <v>2</v>
          </cell>
          <cell r="S406">
            <v>17540</v>
          </cell>
          <cell r="T406">
            <v>32889</v>
          </cell>
          <cell r="U406">
            <v>55.658333333333331</v>
          </cell>
          <cell r="V406">
            <v>10.25</v>
          </cell>
          <cell r="W406">
            <v>13.636111111111111</v>
          </cell>
          <cell r="X406" t="str">
            <v>5Tecnico</v>
          </cell>
          <cell r="Y406">
            <v>18541340.129686344</v>
          </cell>
          <cell r="Z406" t="str">
            <v>SUROCCIDENTE</v>
          </cell>
          <cell r="AA406" t="str">
            <v>Mant</v>
          </cell>
          <cell r="AB406" t="str">
            <v>4065-11</v>
          </cell>
          <cell r="AC406">
            <v>41516905</v>
          </cell>
        </row>
        <row r="407">
          <cell r="C407" t="str">
            <v>SUAREZ RODRIGUEZ OLGA LUCIA</v>
          </cell>
          <cell r="D407" t="str">
            <v>5120-12</v>
          </cell>
          <cell r="E407">
            <v>13279546.932500001</v>
          </cell>
          <cell r="F407" t="str">
            <v>Auxiliar Administrativo</v>
          </cell>
          <cell r="G407" t="str">
            <v>16SDT</v>
          </cell>
          <cell r="H407" t="str">
            <v>GRUPO TECNICO</v>
          </cell>
          <cell r="I407" t="str">
            <v>SRI</v>
          </cell>
          <cell r="L407" t="str">
            <v>MCF</v>
          </cell>
          <cell r="M407" t="str">
            <v>C</v>
          </cell>
          <cell r="O407" t="str">
            <v>UN</v>
          </cell>
          <cell r="P407">
            <v>596996</v>
          </cell>
          <cell r="Q407">
            <v>0</v>
          </cell>
          <cell r="R407" t="str">
            <v>2</v>
          </cell>
          <cell r="S407">
            <v>24350</v>
          </cell>
          <cell r="T407">
            <v>35354</v>
          </cell>
          <cell r="U407">
            <v>37.013888888888886</v>
          </cell>
          <cell r="V407">
            <v>0</v>
          </cell>
          <cell r="W407">
            <v>6.8861111111111111</v>
          </cell>
          <cell r="X407" t="str">
            <v>6Asistencial</v>
          </cell>
          <cell r="Y407">
            <v>4652139.0462291669</v>
          </cell>
          <cell r="AA407" t="str">
            <v>Mant</v>
          </cell>
          <cell r="AB407" t="str">
            <v>5120-12</v>
          </cell>
          <cell r="AC407">
            <v>51933763</v>
          </cell>
        </row>
        <row r="408">
          <cell r="C408" t="str">
            <v>SUAREZ SALAZAR ANAMITH</v>
          </cell>
          <cell r="D408" t="str">
            <v>5120-09</v>
          </cell>
          <cell r="E408">
            <v>10643889.421249999</v>
          </cell>
          <cell r="F408" t="str">
            <v>Auxiliar Administrativo</v>
          </cell>
          <cell r="G408" t="str">
            <v>24ORIENTE</v>
          </cell>
          <cell r="H408" t="str">
            <v>GRUPO SERVICIOS</v>
          </cell>
          <cell r="L408" t="str">
            <v>MCF</v>
          </cell>
          <cell r="M408" t="str">
            <v>C</v>
          </cell>
          <cell r="O408" t="str">
            <v>BACHILLER</v>
          </cell>
          <cell r="P408">
            <v>468655</v>
          </cell>
          <cell r="Q408">
            <v>0</v>
          </cell>
          <cell r="R408" t="str">
            <v>2</v>
          </cell>
          <cell r="S408">
            <v>22123</v>
          </cell>
          <cell r="T408">
            <v>31807</v>
          </cell>
          <cell r="U408">
            <v>43.108333333333334</v>
          </cell>
          <cell r="V408">
            <v>0</v>
          </cell>
          <cell r="W408">
            <v>16.597222222222221</v>
          </cell>
          <cell r="X408" t="str">
            <v>6Asistencial</v>
          </cell>
          <cell r="Y408">
            <v>15091897.43964236</v>
          </cell>
          <cell r="Z408" t="str">
            <v>ORIENTE</v>
          </cell>
          <cell r="AA408" t="str">
            <v>Mant</v>
          </cell>
          <cell r="AB408" t="str">
            <v>5120-09</v>
          </cell>
          <cell r="AC408">
            <v>60277541</v>
          </cell>
        </row>
        <row r="409">
          <cell r="C409" t="str">
            <v>TABORDA TORRES LUZ ELVIRA</v>
          </cell>
          <cell r="D409" t="str">
            <v>5040-16</v>
          </cell>
          <cell r="E409">
            <v>16286152.02416667</v>
          </cell>
          <cell r="F409" t="str">
            <v>Secretario Ejecutivo</v>
          </cell>
          <cell r="G409" t="str">
            <v>22NOROCCIDENTE</v>
          </cell>
          <cell r="H409" t="str">
            <v>DIRECCION REGIONAL RISARALDA</v>
          </cell>
          <cell r="L409">
            <v>2004</v>
          </cell>
          <cell r="M409" t="str">
            <v>C</v>
          </cell>
          <cell r="N409" t="str">
            <v>P</v>
          </cell>
          <cell r="O409" t="str">
            <v>TC</v>
          </cell>
          <cell r="P409">
            <v>688731</v>
          </cell>
          <cell r="Q409">
            <v>82741</v>
          </cell>
          <cell r="R409" t="str">
            <v>2</v>
          </cell>
          <cell r="S409">
            <v>18189</v>
          </cell>
          <cell r="T409">
            <v>26840</v>
          </cell>
          <cell r="U409">
            <v>53.880555555555553</v>
          </cell>
          <cell r="V409">
            <v>1.1666666666666667</v>
          </cell>
          <cell r="W409">
            <v>30.194444444444443</v>
          </cell>
          <cell r="X409" t="str">
            <v>6Asistencial</v>
          </cell>
          <cell r="Y409">
            <v>6570493.7400000002</v>
          </cell>
          <cell r="Z409" t="str">
            <v>NOROCCIDENTE</v>
          </cell>
          <cell r="AA409" t="str">
            <v>Mant</v>
          </cell>
          <cell r="AB409" t="str">
            <v>5040-16</v>
          </cell>
          <cell r="AC409">
            <v>41462991</v>
          </cell>
        </row>
        <row r="410">
          <cell r="C410" t="str">
            <v>TAMARA CASTIBLANCO GLORIA BEATRIZ</v>
          </cell>
          <cell r="D410" t="str">
            <v>2035-18</v>
          </cell>
          <cell r="E410">
            <v>38152175.625416674</v>
          </cell>
          <cell r="F410" t="str">
            <v>Director o Gerente Regional</v>
          </cell>
          <cell r="G410" t="str">
            <v>23NORTE</v>
          </cell>
          <cell r="H410" t="str">
            <v>DIRECCION REGIONAL ATLANTICO</v>
          </cell>
          <cell r="K410" t="str">
            <v>x</v>
          </cell>
          <cell r="M410" t="str">
            <v>LNR</v>
          </cell>
          <cell r="O410" t="str">
            <v>UN</v>
          </cell>
          <cell r="P410">
            <v>1879165</v>
          </cell>
          <cell r="Q410">
            <v>0</v>
          </cell>
          <cell r="R410" t="str">
            <v>2</v>
          </cell>
          <cell r="S410">
            <v>22925</v>
          </cell>
          <cell r="T410">
            <v>36221</v>
          </cell>
          <cell r="U410">
            <v>40.913888888888891</v>
          </cell>
          <cell r="V410">
            <v>5.666666666666667</v>
          </cell>
          <cell r="W410">
            <v>4.5083333333333337</v>
          </cell>
          <cell r="X410" t="str">
            <v>3Ejecutivo</v>
          </cell>
          <cell r="Y410">
            <v>13146638.34</v>
          </cell>
          <cell r="Z410" t="str">
            <v>NORTE</v>
          </cell>
          <cell r="AA410" t="str">
            <v>SUP</v>
          </cell>
          <cell r="AB410" t="str">
            <v>sale</v>
          </cell>
          <cell r="AC410">
            <v>32695270</v>
          </cell>
        </row>
        <row r="411">
          <cell r="C411" t="str">
            <v>TEJADA VANEGAS VICTORIA EUGENIA</v>
          </cell>
          <cell r="D411" t="str">
            <v>5120-10</v>
          </cell>
          <cell r="E411">
            <v>11597824.078333335</v>
          </cell>
          <cell r="F411" t="str">
            <v>Auxiliar Administrativo</v>
          </cell>
          <cell r="G411" t="str">
            <v>22NOROCCIDENTE</v>
          </cell>
          <cell r="H411" t="str">
            <v>DIVISION PROGRAMAS EN ADMINISTRACION</v>
          </cell>
          <cell r="L411">
            <v>2005</v>
          </cell>
          <cell r="M411" t="str">
            <v>C</v>
          </cell>
          <cell r="N411" t="str">
            <v>VE</v>
          </cell>
          <cell r="O411" t="str">
            <v>TC</v>
          </cell>
          <cell r="P411">
            <v>515106</v>
          </cell>
          <cell r="Q411">
            <v>0</v>
          </cell>
          <cell r="R411" t="str">
            <v>2</v>
          </cell>
          <cell r="S411">
            <v>18477</v>
          </cell>
          <cell r="T411">
            <v>31807</v>
          </cell>
          <cell r="U411">
            <v>53.091666666666669</v>
          </cell>
          <cell r="V411">
            <v>11.5</v>
          </cell>
          <cell r="W411">
            <v>16.597222222222221</v>
          </cell>
          <cell r="X411" t="str">
            <v>6Asistencial</v>
          </cell>
          <cell r="Y411">
            <v>16413360.411662038</v>
          </cell>
          <cell r="Z411" t="str">
            <v>NOROCCIDENTE</v>
          </cell>
          <cell r="AA411" t="str">
            <v>Mant</v>
          </cell>
          <cell r="AB411" t="str">
            <v>5120-10</v>
          </cell>
          <cell r="AC411">
            <v>32469891</v>
          </cell>
        </row>
        <row r="412">
          <cell r="C412" t="str">
            <v>TELLEZ FUENTES EDGAR HERNANDO</v>
          </cell>
          <cell r="D412" t="str">
            <v>5120-12</v>
          </cell>
          <cell r="E412">
            <v>13279546.932500001</v>
          </cell>
          <cell r="F412" t="str">
            <v>Auxiliar Administrativo</v>
          </cell>
          <cell r="G412" t="str">
            <v>20SEG</v>
          </cell>
          <cell r="H412" t="str">
            <v>GRUPO ARCHIVO, PUBLICACIONES Y MICROFILMACION</v>
          </cell>
          <cell r="M412" t="str">
            <v>C</v>
          </cell>
          <cell r="O412" t="str">
            <v>TC</v>
          </cell>
          <cell r="P412">
            <v>596996</v>
          </cell>
          <cell r="Q412">
            <v>0</v>
          </cell>
          <cell r="R412" t="str">
            <v>1</v>
          </cell>
          <cell r="S412">
            <v>18702</v>
          </cell>
          <cell r="T412">
            <v>35598</v>
          </cell>
          <cell r="U412">
            <v>52.472222222222221</v>
          </cell>
          <cell r="V412">
            <v>14.5</v>
          </cell>
          <cell r="W412">
            <v>6.2166666666666668</v>
          </cell>
          <cell r="X412" t="str">
            <v>6Asistencial</v>
          </cell>
          <cell r="Y412">
            <v>4329447.3204791667</v>
          </cell>
          <cell r="AA412" t="str">
            <v>Mant</v>
          </cell>
          <cell r="AB412" t="str">
            <v>5120-12</v>
          </cell>
          <cell r="AC412">
            <v>19110609</v>
          </cell>
        </row>
        <row r="413">
          <cell r="C413" t="str">
            <v>TOBAR PEÑA JOSE JOAQUIN</v>
          </cell>
          <cell r="D413" t="str">
            <v>4065-11</v>
          </cell>
          <cell r="E413">
            <v>16080398.177083332</v>
          </cell>
          <cell r="F413" t="str">
            <v>Técnico Administrativo</v>
          </cell>
          <cell r="G413" t="str">
            <v>25SUROCCIDENTE</v>
          </cell>
          <cell r="H413" t="str">
            <v>GRUPO ADMINISTRATIVO Y FINANCIERO</v>
          </cell>
          <cell r="K413" t="str">
            <v>X</v>
          </cell>
          <cell r="M413" t="str">
            <v>C</v>
          </cell>
          <cell r="O413" t="str">
            <v>BACHILLER</v>
          </cell>
          <cell r="P413">
            <v>761453</v>
          </cell>
          <cell r="Q413">
            <v>0</v>
          </cell>
          <cell r="R413" t="str">
            <v>1</v>
          </cell>
          <cell r="S413">
            <v>22082</v>
          </cell>
          <cell r="T413">
            <v>28898</v>
          </cell>
          <cell r="U413">
            <v>43.222222222222221</v>
          </cell>
          <cell r="V413">
            <v>0</v>
          </cell>
          <cell r="W413">
            <v>24.56388888888889</v>
          </cell>
          <cell r="X413" t="str">
            <v>5Tecnico</v>
          </cell>
          <cell r="Y413">
            <v>32808853.158422459</v>
          </cell>
          <cell r="Z413" t="str">
            <v>SUROCCIDENTE</v>
          </cell>
          <cell r="AA413" t="str">
            <v>SUP</v>
          </cell>
          <cell r="AB413" t="str">
            <v>sale</v>
          </cell>
          <cell r="AC413">
            <v>10537528</v>
          </cell>
        </row>
        <row r="414">
          <cell r="C414" t="str">
            <v>TORO BERNAL LUZ MARIA</v>
          </cell>
          <cell r="D414" t="str">
            <v>3020-06</v>
          </cell>
          <cell r="E414">
            <v>18995922.495416671</v>
          </cell>
          <cell r="F414" t="str">
            <v>Profesional Universitario</v>
          </cell>
          <cell r="G414" t="str">
            <v>24ORIENTE</v>
          </cell>
          <cell r="H414" t="str">
            <v>DIVISION CREDITO Y PROGRAMAS INTERNACIONALES</v>
          </cell>
          <cell r="M414" t="str">
            <v>C</v>
          </cell>
          <cell r="O414" t="str">
            <v>MG</v>
          </cell>
          <cell r="P414">
            <v>935634</v>
          </cell>
          <cell r="Q414">
            <v>0</v>
          </cell>
          <cell r="R414" t="str">
            <v>2</v>
          </cell>
          <cell r="S414">
            <v>23023</v>
          </cell>
          <cell r="T414">
            <v>31812</v>
          </cell>
          <cell r="U414">
            <v>40.647222222222226</v>
          </cell>
          <cell r="V414">
            <v>0</v>
          </cell>
          <cell r="W414">
            <v>16.586111111111112</v>
          </cell>
          <cell r="X414" t="str">
            <v>4Profesional</v>
          </cell>
          <cell r="Y414">
            <v>26298009.042709496</v>
          </cell>
          <cell r="Z414" t="str">
            <v>ORIENTE</v>
          </cell>
          <cell r="AA414" t="str">
            <v>Mant</v>
          </cell>
          <cell r="AB414" t="str">
            <v>3020-06</v>
          </cell>
          <cell r="AC414">
            <v>63305412</v>
          </cell>
        </row>
        <row r="415">
          <cell r="C415" t="str">
            <v>TORO MONTOYA GLORIA SOCORRO</v>
          </cell>
          <cell r="D415" t="str">
            <v>3020-10</v>
          </cell>
          <cell r="E415">
            <v>23062173.132083338</v>
          </cell>
          <cell r="F415" t="str">
            <v>Profesional Universitario</v>
          </cell>
          <cell r="G415" t="str">
            <v>21CENTRO</v>
          </cell>
          <cell r="H415" t="str">
            <v>GRUPO ADMINISTRATIVO</v>
          </cell>
          <cell r="L415">
            <v>2003</v>
          </cell>
          <cell r="M415" t="str">
            <v>C</v>
          </cell>
          <cell r="O415" t="str">
            <v>ES</v>
          </cell>
          <cell r="P415">
            <v>1135915</v>
          </cell>
          <cell r="Q415">
            <v>0</v>
          </cell>
          <cell r="R415" t="str">
            <v>2</v>
          </cell>
          <cell r="S415">
            <v>16565</v>
          </cell>
          <cell r="T415">
            <v>29986</v>
          </cell>
          <cell r="U415">
            <v>58.325000000000003</v>
          </cell>
          <cell r="V415">
            <v>0</v>
          </cell>
          <cell r="W415">
            <v>21.586111111111112</v>
          </cell>
          <cell r="X415" t="str">
            <v>4Profesional</v>
          </cell>
          <cell r="Y415">
            <v>41271924.702880792</v>
          </cell>
          <cell r="Z415" t="str">
            <v>CENTRO</v>
          </cell>
          <cell r="AA415" t="str">
            <v>Mant</v>
          </cell>
          <cell r="AB415" t="str">
            <v>3020-10</v>
          </cell>
          <cell r="AC415">
            <v>20308147</v>
          </cell>
        </row>
        <row r="416">
          <cell r="C416" t="str">
            <v>TORRES HURTADO PEDRO</v>
          </cell>
          <cell r="D416" t="str">
            <v>3020-06</v>
          </cell>
          <cell r="E416">
            <v>18995922.495416671</v>
          </cell>
          <cell r="F416" t="str">
            <v>Profesional Universitario</v>
          </cell>
          <cell r="G416" t="str">
            <v>25SUROCCIDENTE</v>
          </cell>
          <cell r="H416" t="str">
            <v>GRUPO PROGRAMAS INTERNACIONALES</v>
          </cell>
          <cell r="M416" t="str">
            <v>C</v>
          </cell>
          <cell r="O416" t="str">
            <v>ES</v>
          </cell>
          <cell r="P416">
            <v>935634</v>
          </cell>
          <cell r="Q416">
            <v>0</v>
          </cell>
          <cell r="R416" t="str">
            <v>1</v>
          </cell>
          <cell r="S416">
            <v>21532</v>
          </cell>
          <cell r="T416">
            <v>34366</v>
          </cell>
          <cell r="U416">
            <v>44.727777777777774</v>
          </cell>
          <cell r="V416">
            <v>0</v>
          </cell>
          <cell r="W416">
            <v>9.594444444444445</v>
          </cell>
          <cell r="X416" t="str">
            <v>4Profesional</v>
          </cell>
          <cell r="Y416">
            <v>15582607.940658567</v>
          </cell>
          <cell r="Z416" t="str">
            <v>SUROCCIDENTE</v>
          </cell>
          <cell r="AA416" t="str">
            <v>Mant</v>
          </cell>
          <cell r="AB416" t="str">
            <v>3020-06</v>
          </cell>
          <cell r="AC416">
            <v>16473297</v>
          </cell>
        </row>
        <row r="417">
          <cell r="C417" t="str">
            <v>TORRES LOPEZ ALVARO</v>
          </cell>
          <cell r="D417" t="str">
            <v>4065-12</v>
          </cell>
          <cell r="E417">
            <v>16415181.84</v>
          </cell>
          <cell r="F417" t="str">
            <v>Técnico Administrativo</v>
          </cell>
          <cell r="G417" t="str">
            <v>20SEG</v>
          </cell>
          <cell r="H417" t="str">
            <v>GRUPO ALMACEN Y SUMINISTROS</v>
          </cell>
          <cell r="K417" t="str">
            <v>x</v>
          </cell>
          <cell r="M417" t="str">
            <v>C</v>
          </cell>
          <cell r="O417" t="str">
            <v>BACHILLER</v>
          </cell>
          <cell r="P417">
            <v>808521</v>
          </cell>
          <cell r="Q417">
            <v>0</v>
          </cell>
          <cell r="R417" t="str">
            <v>1</v>
          </cell>
          <cell r="S417">
            <v>19966</v>
          </cell>
          <cell r="T417">
            <v>28565</v>
          </cell>
          <cell r="U417">
            <v>49.013888888888886</v>
          </cell>
          <cell r="V417">
            <v>0</v>
          </cell>
          <cell r="W417">
            <v>25.469444444444445</v>
          </cell>
          <cell r="X417" t="str">
            <v>5Tecnico</v>
          </cell>
          <cell r="Y417">
            <v>34462786.440444447</v>
          </cell>
          <cell r="AA417" t="str">
            <v>SUP</v>
          </cell>
          <cell r="AB417" t="str">
            <v>sale</v>
          </cell>
          <cell r="AC417">
            <v>19245238</v>
          </cell>
        </row>
        <row r="418">
          <cell r="C418" t="str">
            <v>TORRES LOPEZ ANA PATRICIA</v>
          </cell>
          <cell r="D418" t="str">
            <v>4065-11</v>
          </cell>
          <cell r="E418">
            <v>16080398.177083332</v>
          </cell>
          <cell r="F418" t="str">
            <v>Técnico Administrativo</v>
          </cell>
          <cell r="G418" t="str">
            <v>16SDT</v>
          </cell>
          <cell r="H418" t="str">
            <v>SUBDIRECCION TECNICA</v>
          </cell>
          <cell r="L418" t="str">
            <v>MCF</v>
          </cell>
          <cell r="M418" t="str">
            <v>C</v>
          </cell>
          <cell r="O418" t="str">
            <v>TC</v>
          </cell>
          <cell r="P418">
            <v>761453</v>
          </cell>
          <cell r="Q418">
            <v>0</v>
          </cell>
          <cell r="R418" t="str">
            <v>2</v>
          </cell>
          <cell r="S418">
            <v>22469</v>
          </cell>
          <cell r="T418">
            <v>35620</v>
          </cell>
          <cell r="U418">
            <v>42.161111111111111</v>
          </cell>
          <cell r="V418">
            <v>6</v>
          </cell>
          <cell r="W418">
            <v>6.1555555555555559</v>
          </cell>
          <cell r="X418" t="str">
            <v>5Tecnico</v>
          </cell>
          <cell r="Y418">
            <v>5109312.0981284715</v>
          </cell>
          <cell r="AA418" t="str">
            <v>Mant</v>
          </cell>
          <cell r="AB418" t="str">
            <v>4065-11</v>
          </cell>
          <cell r="AC418">
            <v>23553524</v>
          </cell>
        </row>
        <row r="419">
          <cell r="C419" t="str">
            <v>TORRES SARMIENTO ELVIRA</v>
          </cell>
          <cell r="D419" t="str">
            <v>5120-10</v>
          </cell>
          <cell r="E419">
            <v>11597824.078333335</v>
          </cell>
          <cell r="F419" t="str">
            <v>Auxiliar Administrativo</v>
          </cell>
          <cell r="G419" t="str">
            <v>21CENTRO</v>
          </cell>
          <cell r="H419" t="str">
            <v>GRUPO ATENCION AL USUARIO</v>
          </cell>
          <cell r="K419" t="str">
            <v>X</v>
          </cell>
          <cell r="M419" t="str">
            <v>C</v>
          </cell>
          <cell r="O419" t="str">
            <v>BACHILLER</v>
          </cell>
          <cell r="P419">
            <v>515106</v>
          </cell>
          <cell r="Q419">
            <v>0</v>
          </cell>
          <cell r="R419" t="str">
            <v>2</v>
          </cell>
          <cell r="S419">
            <v>22269</v>
          </cell>
          <cell r="T419">
            <v>33025</v>
          </cell>
          <cell r="U419">
            <v>42.711111111111109</v>
          </cell>
          <cell r="V419">
            <v>0</v>
          </cell>
          <cell r="W419">
            <v>13.261111111111111</v>
          </cell>
          <cell r="X419" t="str">
            <v>6Asistencial</v>
          </cell>
          <cell r="Y419">
            <v>13210753.502069443</v>
          </cell>
          <cell r="Z419" t="str">
            <v>CENTRO</v>
          </cell>
          <cell r="AA419" t="str">
            <v>SUP</v>
          </cell>
          <cell r="AB419" t="str">
            <v>sale</v>
          </cell>
          <cell r="AC419">
            <v>39524267</v>
          </cell>
        </row>
        <row r="420">
          <cell r="C420" t="str">
            <v>TRIVIÑO PEREZ HERNANDO ALFONSO</v>
          </cell>
          <cell r="D420" t="str">
            <v>4065-15</v>
          </cell>
          <cell r="E420">
            <v>21241444.095416673</v>
          </cell>
          <cell r="F420" t="str">
            <v>Técnico Administrativo</v>
          </cell>
          <cell r="G420" t="str">
            <v>23NORTE</v>
          </cell>
          <cell r="H420" t="str">
            <v>GRUPO ADMINISTRATIVO Y FINANCIERO</v>
          </cell>
          <cell r="K420" t="str">
            <v>X</v>
          </cell>
          <cell r="M420" t="str">
            <v>C</v>
          </cell>
          <cell r="O420" t="str">
            <v>TL</v>
          </cell>
          <cell r="P420">
            <v>935634</v>
          </cell>
          <cell r="Q420">
            <v>0</v>
          </cell>
          <cell r="R420" t="str">
            <v>1</v>
          </cell>
          <cell r="S420">
            <v>22268</v>
          </cell>
          <cell r="T420">
            <v>34058</v>
          </cell>
          <cell r="U420">
            <v>42.713888888888889</v>
          </cell>
          <cell r="V420">
            <v>0</v>
          </cell>
          <cell r="W420">
            <v>10.430555555555555</v>
          </cell>
          <cell r="X420" t="str">
            <v>5Tecnico</v>
          </cell>
          <cell r="Y420">
            <v>16940898.221200231</v>
          </cell>
          <cell r="Z420" t="str">
            <v>NORTE</v>
          </cell>
          <cell r="AA420" t="str">
            <v>SUP</v>
          </cell>
          <cell r="AB420" t="str">
            <v>sale</v>
          </cell>
          <cell r="AC420">
            <v>73099912</v>
          </cell>
        </row>
        <row r="421">
          <cell r="C421" t="str">
            <v>TRUJILLO LONDOÑO FERNANDO</v>
          </cell>
          <cell r="D421" t="str">
            <v>4065-11</v>
          </cell>
          <cell r="E421">
            <v>16080398.177083332</v>
          </cell>
          <cell r="F421" t="str">
            <v>Técnico Administrativo</v>
          </cell>
          <cell r="G421" t="str">
            <v>22NOROCCIDENTE</v>
          </cell>
          <cell r="H421" t="str">
            <v>GRUPO ADMINISTRATIVO Y FINANCIERO</v>
          </cell>
          <cell r="K421" t="str">
            <v>X</v>
          </cell>
          <cell r="M421" t="str">
            <v>C</v>
          </cell>
          <cell r="O421" t="str">
            <v>TL</v>
          </cell>
          <cell r="P421">
            <v>761453</v>
          </cell>
          <cell r="Q421">
            <v>0</v>
          </cell>
          <cell r="R421" t="str">
            <v>1</v>
          </cell>
          <cell r="S421">
            <v>21716</v>
          </cell>
          <cell r="T421">
            <v>31807</v>
          </cell>
          <cell r="U421">
            <v>44.222222222222221</v>
          </cell>
          <cell r="V421">
            <v>5.666666666666667</v>
          </cell>
          <cell r="W421">
            <v>16.597222222222221</v>
          </cell>
          <cell r="X421" t="str">
            <v>5Tecnico</v>
          </cell>
          <cell r="Y421">
            <v>22397424.732047454</v>
          </cell>
          <cell r="Z421" t="str">
            <v>NOROCCIDENTE</v>
          </cell>
          <cell r="AA421" t="str">
            <v>SUP</v>
          </cell>
          <cell r="AB421" t="str">
            <v>sale</v>
          </cell>
          <cell r="AC421">
            <v>10244131</v>
          </cell>
        </row>
        <row r="422">
          <cell r="C422" t="str">
            <v>TRUJILLO MARTINEZ NANCY</v>
          </cell>
          <cell r="D422" t="str">
            <v>4065-11</v>
          </cell>
          <cell r="E422">
            <v>16080398.177083332</v>
          </cell>
          <cell r="F422" t="str">
            <v>Técnico Administrativo</v>
          </cell>
          <cell r="G422" t="str">
            <v>22NOROCCIDENTE</v>
          </cell>
          <cell r="H422" t="str">
            <v>DIRECCION REGIONAL ANTIOQUIA</v>
          </cell>
          <cell r="L422">
            <v>2005</v>
          </cell>
          <cell r="M422" t="str">
            <v>C</v>
          </cell>
          <cell r="O422" t="str">
            <v>TL</v>
          </cell>
          <cell r="P422">
            <v>761453</v>
          </cell>
          <cell r="Q422">
            <v>0</v>
          </cell>
          <cell r="R422" t="str">
            <v>2</v>
          </cell>
          <cell r="S422">
            <v>18537</v>
          </cell>
          <cell r="T422">
            <v>30390</v>
          </cell>
          <cell r="U422">
            <v>52.927777777777777</v>
          </cell>
          <cell r="V422">
            <v>10</v>
          </cell>
          <cell r="W422">
            <v>20.472222222222221</v>
          </cell>
          <cell r="X422" t="str">
            <v>5Tecnico</v>
          </cell>
          <cell r="Y422">
            <v>27410334.715116899</v>
          </cell>
          <cell r="Z422" t="str">
            <v>NOROCCIDENTE</v>
          </cell>
          <cell r="AA422" t="str">
            <v>Mant</v>
          </cell>
          <cell r="AB422" t="str">
            <v>4065-11</v>
          </cell>
          <cell r="AC422">
            <v>32463091</v>
          </cell>
        </row>
        <row r="423">
          <cell r="C423" t="str">
            <v>TRUJILLO SEMANATE PIEDAD</v>
          </cell>
          <cell r="D423" t="str">
            <v>4065-09</v>
          </cell>
          <cell r="E423">
            <v>14586952.714583334</v>
          </cell>
          <cell r="F423" t="str">
            <v>Técnico Administrativo</v>
          </cell>
          <cell r="G423" t="str">
            <v>25SUROCCIDENTE</v>
          </cell>
          <cell r="H423" t="str">
            <v>GRUPO SERVICIOS</v>
          </cell>
          <cell r="K423" t="str">
            <v>X</v>
          </cell>
          <cell r="M423" t="str">
            <v>C</v>
          </cell>
          <cell r="O423" t="str">
            <v>TC</v>
          </cell>
          <cell r="P423">
            <v>688731</v>
          </cell>
          <cell r="Q423">
            <v>0</v>
          </cell>
          <cell r="R423" t="str">
            <v>2</v>
          </cell>
          <cell r="S423">
            <v>24367</v>
          </cell>
          <cell r="T423">
            <v>31807</v>
          </cell>
          <cell r="U423">
            <v>36.966666666666669</v>
          </cell>
          <cell r="V423">
            <v>0</v>
          </cell>
          <cell r="W423">
            <v>16.597222222222221</v>
          </cell>
          <cell r="X423" t="str">
            <v>5Tecnico</v>
          </cell>
          <cell r="Y423">
            <v>20328590.256540511</v>
          </cell>
          <cell r="Z423" t="str">
            <v>SUROCCIDENTE</v>
          </cell>
          <cell r="AA423" t="str">
            <v>SUP</v>
          </cell>
          <cell r="AB423" t="str">
            <v>sale</v>
          </cell>
          <cell r="AC423">
            <v>34548816</v>
          </cell>
        </row>
        <row r="424">
          <cell r="C424" t="str">
            <v>URIBE RUIZ OLGA MARIA</v>
          </cell>
          <cell r="D424" t="str">
            <v>5120-10</v>
          </cell>
          <cell r="E424">
            <v>11597824.078333335</v>
          </cell>
          <cell r="F424" t="str">
            <v>Auxiliar Administrativo</v>
          </cell>
          <cell r="G424" t="str">
            <v>22NOROCCIDENTE</v>
          </cell>
          <cell r="H424" t="str">
            <v>GRUPO ADMINISTRATIVO</v>
          </cell>
          <cell r="K424" t="str">
            <v>X</v>
          </cell>
          <cell r="M424" t="str">
            <v>C</v>
          </cell>
          <cell r="O424" t="str">
            <v>UN</v>
          </cell>
          <cell r="P424">
            <v>515106</v>
          </cell>
          <cell r="Q424">
            <v>0</v>
          </cell>
          <cell r="R424" t="str">
            <v>2</v>
          </cell>
          <cell r="S424">
            <v>22404</v>
          </cell>
          <cell r="T424">
            <v>32405</v>
          </cell>
          <cell r="U424">
            <v>42.338888888888889</v>
          </cell>
          <cell r="V424">
            <v>0</v>
          </cell>
          <cell r="W424">
            <v>14.96111111111111</v>
          </cell>
          <cell r="X424" t="str">
            <v>6Asistencial</v>
          </cell>
          <cell r="Y424">
            <v>14812056.956865739</v>
          </cell>
          <cell r="Z424" t="str">
            <v>NOROCCIDENTE</v>
          </cell>
          <cell r="AA424" t="str">
            <v>SUP</v>
          </cell>
          <cell r="AB424" t="str">
            <v>sale</v>
          </cell>
          <cell r="AC424">
            <v>21409998</v>
          </cell>
        </row>
        <row r="425">
          <cell r="C425" t="str">
            <v>URMENDIZ ESCOBAR ALONSO</v>
          </cell>
          <cell r="D425" t="str">
            <v>4065-09</v>
          </cell>
          <cell r="E425">
            <v>14586952.714583334</v>
          </cell>
          <cell r="F425" t="str">
            <v>Técnico Administrativo</v>
          </cell>
          <cell r="G425" t="str">
            <v>25SUROCCIDENTE</v>
          </cell>
          <cell r="H425" t="str">
            <v>DIVISION PROGRAMAS EN ADMINISTRACION</v>
          </cell>
          <cell r="K425" t="str">
            <v>X</v>
          </cell>
          <cell r="M425" t="str">
            <v>C</v>
          </cell>
          <cell r="O425" t="str">
            <v>UN</v>
          </cell>
          <cell r="P425">
            <v>688731</v>
          </cell>
          <cell r="Q425">
            <v>0</v>
          </cell>
          <cell r="R425" t="str">
            <v>1</v>
          </cell>
          <cell r="S425">
            <v>22111</v>
          </cell>
          <cell r="T425">
            <v>34369</v>
          </cell>
          <cell r="U425">
            <v>43.141666666666666</v>
          </cell>
          <cell r="V425">
            <v>0</v>
          </cell>
          <cell r="W425">
            <v>9.5861111111111104</v>
          </cell>
          <cell r="X425" t="str">
            <v>5Tecnico</v>
          </cell>
          <cell r="Y425">
            <v>12045491.787591435</v>
          </cell>
          <cell r="Z425" t="str">
            <v>SUROCCIDENTE</v>
          </cell>
          <cell r="AA425" t="str">
            <v>SUP</v>
          </cell>
          <cell r="AB425" t="str">
            <v>sale</v>
          </cell>
          <cell r="AC425">
            <v>16647214</v>
          </cell>
        </row>
        <row r="426">
          <cell r="C426" t="str">
            <v>ZZVACANTE47</v>
          </cell>
          <cell r="D426" t="str">
            <v>3020-06</v>
          </cell>
          <cell r="E426">
            <v>18995922.495416671</v>
          </cell>
          <cell r="F426" t="str">
            <v>Profesional Universitario</v>
          </cell>
          <cell r="G426" t="str">
            <v>24ORIENTE</v>
          </cell>
          <cell r="H426" t="str">
            <v>DIVISION CREDITO Y PROGRAMAS INTERNACIONALES</v>
          </cell>
          <cell r="K426" t="str">
            <v>X</v>
          </cell>
          <cell r="M426" t="str">
            <v>C</v>
          </cell>
          <cell r="N426" t="str">
            <v>V</v>
          </cell>
          <cell r="O426" t="str">
            <v>ES</v>
          </cell>
          <cell r="P426">
            <v>935634</v>
          </cell>
          <cell r="Q426">
            <v>0</v>
          </cell>
          <cell r="R426">
            <v>0</v>
          </cell>
          <cell r="V426">
            <v>0</v>
          </cell>
          <cell r="X426" t="str">
            <v>4Profesional</v>
          </cell>
          <cell r="Y426">
            <v>0</v>
          </cell>
          <cell r="Z426" t="str">
            <v>ORIENTE</v>
          </cell>
          <cell r="AA426" t="str">
            <v>SUP</v>
          </cell>
          <cell r="AB426" t="str">
            <v>sale</v>
          </cell>
          <cell r="AC426">
            <v>37833930</v>
          </cell>
        </row>
        <row r="427">
          <cell r="C427" t="str">
            <v>VALDERRAMA GARZON HERMES ERNESTO</v>
          </cell>
          <cell r="D427" t="str">
            <v>4065-07</v>
          </cell>
          <cell r="E427">
            <v>13362965.654583329</v>
          </cell>
          <cell r="F427" t="str">
            <v>Técnico Administrativo</v>
          </cell>
          <cell r="G427" t="str">
            <v>19SDF</v>
          </cell>
          <cell r="H427" t="str">
            <v>GRUPO TESORERIA</v>
          </cell>
          <cell r="M427" t="str">
            <v>C</v>
          </cell>
          <cell r="O427" t="str">
            <v>BACHILLER</v>
          </cell>
          <cell r="P427">
            <v>601058</v>
          </cell>
          <cell r="Q427">
            <v>0</v>
          </cell>
          <cell r="R427" t="str">
            <v>1</v>
          </cell>
          <cell r="S427">
            <v>22288</v>
          </cell>
          <cell r="T427">
            <v>34296</v>
          </cell>
          <cell r="U427">
            <v>42.661111111111111</v>
          </cell>
          <cell r="V427">
            <v>0</v>
          </cell>
          <cell r="W427">
            <v>9.7833333333333332</v>
          </cell>
          <cell r="X427" t="str">
            <v>5Tecnico</v>
          </cell>
          <cell r="Y427">
            <v>11390900.374165509</v>
          </cell>
          <cell r="AA427" t="str">
            <v>Mant</v>
          </cell>
          <cell r="AB427" t="str">
            <v>4065-07</v>
          </cell>
          <cell r="AC427">
            <v>19457927</v>
          </cell>
        </row>
        <row r="428">
          <cell r="C428" t="str">
            <v>VALDIVIESO ARANGO MARTHA</v>
          </cell>
          <cell r="D428" t="str">
            <v>4065-11</v>
          </cell>
          <cell r="E428">
            <v>16080398.177083332</v>
          </cell>
          <cell r="F428" t="str">
            <v>Técnico Administrativo</v>
          </cell>
          <cell r="G428" t="str">
            <v>24ORIENTE</v>
          </cell>
          <cell r="H428" t="str">
            <v>DIVISION CREDITO Y PROGRAMAS INTERNACIONALES</v>
          </cell>
          <cell r="K428" t="str">
            <v>X</v>
          </cell>
          <cell r="M428" t="str">
            <v>C</v>
          </cell>
          <cell r="O428" t="str">
            <v>UN</v>
          </cell>
          <cell r="P428">
            <v>761453</v>
          </cell>
          <cell r="Q428">
            <v>0</v>
          </cell>
          <cell r="R428" t="str">
            <v>2</v>
          </cell>
          <cell r="S428">
            <v>20127</v>
          </cell>
          <cell r="T428">
            <v>32690</v>
          </cell>
          <cell r="U428">
            <v>48.577777777777776</v>
          </cell>
          <cell r="V428">
            <v>0</v>
          </cell>
          <cell r="W428">
            <v>14.177777777777777</v>
          </cell>
          <cell r="X428" t="str">
            <v>5Tecnico</v>
          </cell>
          <cell r="Y428">
            <v>19312557.050158564</v>
          </cell>
          <cell r="Z428" t="str">
            <v>ORIENTE</v>
          </cell>
          <cell r="AA428" t="str">
            <v>SUP</v>
          </cell>
          <cell r="AB428" t="str">
            <v>sale</v>
          </cell>
          <cell r="AC428">
            <v>37828825</v>
          </cell>
        </row>
        <row r="429">
          <cell r="C429" t="str">
            <v>VALENCIA RODRIGUEZ HELI</v>
          </cell>
          <cell r="D429" t="str">
            <v>5120-10</v>
          </cell>
          <cell r="E429">
            <v>11597824.078333335</v>
          </cell>
          <cell r="F429" t="str">
            <v>Auxiliar Administrativo</v>
          </cell>
          <cell r="G429" t="str">
            <v>22NOROCCIDENTE</v>
          </cell>
          <cell r="H429" t="str">
            <v>GRUPO SERVICIOS</v>
          </cell>
          <cell r="K429" t="str">
            <v>X</v>
          </cell>
          <cell r="M429" t="str">
            <v>C</v>
          </cell>
          <cell r="N429" t="str">
            <v>P</v>
          </cell>
          <cell r="O429" t="str">
            <v>BACHILLER</v>
          </cell>
          <cell r="P429">
            <v>515106</v>
          </cell>
          <cell r="Q429">
            <v>0</v>
          </cell>
          <cell r="R429" t="str">
            <v>1</v>
          </cell>
          <cell r="S429">
            <v>19079</v>
          </cell>
          <cell r="T429">
            <v>36690</v>
          </cell>
          <cell r="U429">
            <v>51.44166666666667</v>
          </cell>
          <cell r="V429">
            <v>15.25</v>
          </cell>
          <cell r="W429">
            <v>3.2277777777777779</v>
          </cell>
          <cell r="X429" t="str">
            <v>6Asistencial</v>
          </cell>
          <cell r="Y429">
            <v>6224540.9039999992</v>
          </cell>
          <cell r="Z429" t="str">
            <v>NOROCCIDENTE</v>
          </cell>
          <cell r="AA429" t="str">
            <v>SUP</v>
          </cell>
          <cell r="AB429" t="str">
            <v>sale</v>
          </cell>
          <cell r="AC429">
            <v>4449734</v>
          </cell>
        </row>
        <row r="430">
          <cell r="C430" t="str">
            <v>VALENZUELA ARENAS YANETH</v>
          </cell>
          <cell r="D430" t="str">
            <v>4065-09</v>
          </cell>
          <cell r="E430">
            <v>14586952.714583334</v>
          </cell>
          <cell r="F430" t="str">
            <v>Técnico Administrativo</v>
          </cell>
          <cell r="G430" t="str">
            <v>24ORIENTE</v>
          </cell>
          <cell r="H430" t="str">
            <v>DIVISION ADMINISTRATIVA Y FINANCIERA</v>
          </cell>
          <cell r="K430" t="str">
            <v>X</v>
          </cell>
          <cell r="M430" t="str">
            <v>C</v>
          </cell>
          <cell r="N430" t="str">
            <v>VE</v>
          </cell>
          <cell r="O430" t="str">
            <v>BACHILLER</v>
          </cell>
          <cell r="P430">
            <v>688731</v>
          </cell>
          <cell r="Q430">
            <v>0</v>
          </cell>
          <cell r="R430" t="str">
            <v>2</v>
          </cell>
          <cell r="S430">
            <v>21221</v>
          </cell>
          <cell r="T430">
            <v>30019</v>
          </cell>
          <cell r="U430">
            <v>45.583333333333336</v>
          </cell>
          <cell r="V430">
            <v>0</v>
          </cell>
          <cell r="W430">
            <v>21.488888888888887</v>
          </cell>
          <cell r="X430" t="str">
            <v>5Tecnico</v>
          </cell>
          <cell r="Y430">
            <v>26161758.192420136</v>
          </cell>
          <cell r="Z430" t="str">
            <v>ORIENTE</v>
          </cell>
          <cell r="AA430" t="str">
            <v>SUP</v>
          </cell>
          <cell r="AB430" t="str">
            <v>sale</v>
          </cell>
          <cell r="AC430">
            <v>37836267</v>
          </cell>
        </row>
        <row r="431">
          <cell r="C431" t="str">
            <v>VALLEJO IBARRA JULIO RODRIGO</v>
          </cell>
          <cell r="D431" t="str">
            <v>5120-10</v>
          </cell>
          <cell r="E431">
            <v>11597824.078333335</v>
          </cell>
          <cell r="F431" t="str">
            <v>Auxiliar Administrativo</v>
          </cell>
          <cell r="G431" t="str">
            <v>25SUROCCIDENTE</v>
          </cell>
          <cell r="H431" t="str">
            <v>GRUPO ADMINISTRATIVO Y FINANCIERO</v>
          </cell>
          <cell r="K431" t="str">
            <v>X</v>
          </cell>
          <cell r="M431" t="str">
            <v>C</v>
          </cell>
          <cell r="O431" t="str">
            <v>BACHILLER</v>
          </cell>
          <cell r="P431">
            <v>515106</v>
          </cell>
          <cell r="Q431">
            <v>0</v>
          </cell>
          <cell r="R431" t="str">
            <v>1</v>
          </cell>
          <cell r="S431">
            <v>21319</v>
          </cell>
          <cell r="T431">
            <v>29182</v>
          </cell>
          <cell r="U431">
            <v>45.30833333333333</v>
          </cell>
          <cell r="V431">
            <v>0</v>
          </cell>
          <cell r="W431">
            <v>23.783333333333335</v>
          </cell>
          <cell r="X431" t="str">
            <v>6Asistencial</v>
          </cell>
          <cell r="Y431">
            <v>23289545.835199077</v>
          </cell>
          <cell r="Z431" t="str">
            <v>SUROCCIDENTE</v>
          </cell>
          <cell r="AA431" t="str">
            <v>SUP</v>
          </cell>
          <cell r="AB431" t="str">
            <v>sale</v>
          </cell>
          <cell r="AC431">
            <v>12966758</v>
          </cell>
        </row>
        <row r="432">
          <cell r="C432" t="str">
            <v>VALLEJO LOPEZ MARIA LILIANA</v>
          </cell>
          <cell r="D432" t="str">
            <v>2035-16</v>
          </cell>
          <cell r="E432">
            <v>34713218.367083333</v>
          </cell>
          <cell r="F432" t="str">
            <v>Director o Gerente Regional</v>
          </cell>
          <cell r="G432" t="str">
            <v>22NOROCCIDENTE</v>
          </cell>
          <cell r="H432" t="str">
            <v>DIRECCION REGIONAL CALDAS</v>
          </cell>
          <cell r="K432" t="str">
            <v>X</v>
          </cell>
          <cell r="M432" t="str">
            <v>LNR</v>
          </cell>
          <cell r="O432" t="str">
            <v>UN</v>
          </cell>
          <cell r="P432">
            <v>1709781</v>
          </cell>
          <cell r="Q432">
            <v>0</v>
          </cell>
          <cell r="R432" t="str">
            <v>2</v>
          </cell>
          <cell r="S432">
            <v>22506</v>
          </cell>
          <cell r="T432">
            <v>36220</v>
          </cell>
          <cell r="U432">
            <v>42.06111111111111</v>
          </cell>
          <cell r="V432">
            <v>0</v>
          </cell>
          <cell r="W432">
            <v>4.5111111111111111</v>
          </cell>
          <cell r="X432" t="str">
            <v>3Ejecutivo</v>
          </cell>
          <cell r="Y432">
            <v>13049048.592</v>
          </cell>
          <cell r="Z432" t="str">
            <v>NOROCCIDENTE</v>
          </cell>
          <cell r="AA432" t="str">
            <v>SUP</v>
          </cell>
          <cell r="AB432" t="str">
            <v>sale</v>
          </cell>
          <cell r="AC432">
            <v>30276131</v>
          </cell>
        </row>
        <row r="433">
          <cell r="C433" t="str">
            <v>VANEGAS BENITEZ JANETH DEL-PILAR</v>
          </cell>
          <cell r="D433" t="str">
            <v>5040-16</v>
          </cell>
          <cell r="E433">
            <v>14586952.714583334</v>
          </cell>
          <cell r="F433" t="str">
            <v>Secretario Ejecutivo</v>
          </cell>
          <cell r="G433" t="str">
            <v>21CENTRO</v>
          </cell>
          <cell r="H433" t="str">
            <v>DIVISION PROGRAMAS EN ADMINISTRACION</v>
          </cell>
          <cell r="L433" t="str">
            <v>MCF</v>
          </cell>
          <cell r="M433" t="str">
            <v>C</v>
          </cell>
          <cell r="O433" t="str">
            <v>TC</v>
          </cell>
          <cell r="P433">
            <v>688731</v>
          </cell>
          <cell r="Q433">
            <v>0</v>
          </cell>
          <cell r="R433" t="str">
            <v>2</v>
          </cell>
          <cell r="S433">
            <v>22281</v>
          </cell>
          <cell r="T433">
            <v>32463</v>
          </cell>
          <cell r="U433">
            <v>42.680555555555557</v>
          </cell>
          <cell r="V433">
            <v>0</v>
          </cell>
          <cell r="W433">
            <v>14.802777777777777</v>
          </cell>
          <cell r="X433" t="str">
            <v>6Asistencial</v>
          </cell>
          <cell r="Y433">
            <v>18228649.79962384</v>
          </cell>
          <cell r="Z433" t="str">
            <v>CENTRO</v>
          </cell>
          <cell r="AA433" t="str">
            <v>Mant</v>
          </cell>
          <cell r="AB433" t="str">
            <v>5040-16</v>
          </cell>
          <cell r="AC433">
            <v>51669857</v>
          </cell>
        </row>
        <row r="434">
          <cell r="C434" t="str">
            <v>VARELA  VICTOR</v>
          </cell>
          <cell r="D434" t="str">
            <v>5120-10</v>
          </cell>
          <cell r="E434">
            <v>11597824.078333335</v>
          </cell>
          <cell r="F434" t="str">
            <v>Auxiliar Administrativo</v>
          </cell>
          <cell r="G434" t="str">
            <v>19SDF</v>
          </cell>
          <cell r="H434" t="str">
            <v>GRUPO TESORERIA</v>
          </cell>
          <cell r="K434" t="str">
            <v>x</v>
          </cell>
          <cell r="M434" t="str">
            <v>C</v>
          </cell>
          <cell r="O434" t="str">
            <v>BACHILLER</v>
          </cell>
          <cell r="P434">
            <v>515106</v>
          </cell>
          <cell r="Q434">
            <v>0</v>
          </cell>
          <cell r="R434" t="str">
            <v>1</v>
          </cell>
          <cell r="S434">
            <v>25183</v>
          </cell>
          <cell r="T434">
            <v>32672</v>
          </cell>
          <cell r="U434">
            <v>34.733333333333334</v>
          </cell>
          <cell r="V434">
            <v>0</v>
          </cell>
          <cell r="W434">
            <v>14.227777777777778</v>
          </cell>
          <cell r="X434" t="str">
            <v>6Asistencial</v>
          </cell>
          <cell r="Y434">
            <v>14152696.71077315</v>
          </cell>
          <cell r="AA434" t="str">
            <v>SUP</v>
          </cell>
          <cell r="AB434" t="str">
            <v>sale</v>
          </cell>
          <cell r="AC434">
            <v>79471203</v>
          </cell>
        </row>
        <row r="435">
          <cell r="C435" t="str">
            <v>VARGAS CARDONA ANA MARIA</v>
          </cell>
          <cell r="D435" t="str">
            <v>4065-09</v>
          </cell>
          <cell r="E435">
            <v>14586952.714583334</v>
          </cell>
          <cell r="F435" t="str">
            <v>Técnico Administrativo</v>
          </cell>
          <cell r="G435" t="str">
            <v>24ORIENTE</v>
          </cell>
          <cell r="H435" t="str">
            <v>GRUPO OPERATIVO</v>
          </cell>
          <cell r="L435" t="str">
            <v>MCF</v>
          </cell>
          <cell r="M435" t="str">
            <v>C</v>
          </cell>
          <cell r="O435" t="str">
            <v>BACHILLER</v>
          </cell>
          <cell r="P435">
            <v>688731</v>
          </cell>
          <cell r="Q435">
            <v>0</v>
          </cell>
          <cell r="R435" t="str">
            <v>2</v>
          </cell>
          <cell r="S435">
            <v>25267</v>
          </cell>
          <cell r="T435">
            <v>34898</v>
          </cell>
          <cell r="U435">
            <v>34.5</v>
          </cell>
          <cell r="V435">
            <v>1.9166666666666665</v>
          </cell>
          <cell r="W435">
            <v>8.1305555555555564</v>
          </cell>
          <cell r="X435" t="str">
            <v>5Tecnico</v>
          </cell>
          <cell r="Y435">
            <v>5804002.0962002315</v>
          </cell>
          <cell r="Z435" t="str">
            <v>ORIENTE</v>
          </cell>
          <cell r="AA435" t="str">
            <v>Mant</v>
          </cell>
          <cell r="AB435" t="str">
            <v>4065-09</v>
          </cell>
          <cell r="AC435">
            <v>21189920</v>
          </cell>
        </row>
        <row r="436">
          <cell r="C436" t="str">
            <v>VARGAS RODRIGUEZ EDITH JERONIMA</v>
          </cell>
          <cell r="D436" t="str">
            <v>4065-12</v>
          </cell>
          <cell r="E436">
            <v>16415181.84</v>
          </cell>
          <cell r="F436" t="str">
            <v>Técnico Administrativo</v>
          </cell>
          <cell r="G436" t="str">
            <v>16SDT</v>
          </cell>
          <cell r="H436" t="str">
            <v>DIVISION CREDITO</v>
          </cell>
          <cell r="M436" t="str">
            <v>C</v>
          </cell>
          <cell r="O436" t="str">
            <v>BACHILLER</v>
          </cell>
          <cell r="P436">
            <v>808521</v>
          </cell>
          <cell r="Q436">
            <v>0</v>
          </cell>
          <cell r="R436" t="str">
            <v>2</v>
          </cell>
          <cell r="S436">
            <v>21928</v>
          </cell>
          <cell r="T436">
            <v>28178</v>
          </cell>
          <cell r="U436">
            <v>43.644444444444446</v>
          </cell>
          <cell r="V436">
            <v>0</v>
          </cell>
          <cell r="W436">
            <v>26.536111111111111</v>
          </cell>
          <cell r="X436" t="str">
            <v>5Tecnico</v>
          </cell>
          <cell r="Y436">
            <v>35897377.361333333</v>
          </cell>
          <cell r="AA436" t="str">
            <v>Mant</v>
          </cell>
          <cell r="AB436" t="str">
            <v>4065-12</v>
          </cell>
          <cell r="AC436">
            <v>51670177</v>
          </cell>
        </row>
        <row r="437">
          <cell r="C437" t="str">
            <v>zzVACANTE PENSION47</v>
          </cell>
          <cell r="D437" t="str">
            <v>3020-12</v>
          </cell>
          <cell r="E437">
            <v>25294052.003333326</v>
          </cell>
          <cell r="F437" t="str">
            <v>Profesional Universitario</v>
          </cell>
          <cell r="G437" t="str">
            <v>20SEG</v>
          </cell>
          <cell r="H437" t="str">
            <v>GRUPO ARCHIVO, PUBLICACIONES Y MICROFILMACION</v>
          </cell>
          <cell r="K437" t="str">
            <v>X</v>
          </cell>
          <cell r="M437" t="str">
            <v>C</v>
          </cell>
          <cell r="N437" t="str">
            <v>V</v>
          </cell>
          <cell r="P437">
            <v>1245845</v>
          </cell>
          <cell r="Q437">
            <v>0</v>
          </cell>
          <cell r="X437" t="str">
            <v>4Profesional</v>
          </cell>
          <cell r="Y437">
            <v>0</v>
          </cell>
          <cell r="AA437" t="str">
            <v>SUP</v>
          </cell>
          <cell r="AB437" t="str">
            <v>sale</v>
          </cell>
          <cell r="AC437">
            <v>17056722</v>
          </cell>
        </row>
        <row r="438">
          <cell r="C438" t="str">
            <v>VASQUEZ ACOSTA MARTHA CECILIA</v>
          </cell>
          <cell r="D438" t="str">
            <v>4065-09</v>
          </cell>
          <cell r="E438">
            <v>14586952.714583334</v>
          </cell>
          <cell r="F438" t="str">
            <v>Técnico Administrativo</v>
          </cell>
          <cell r="G438" t="str">
            <v>22NOROCCIDENTE</v>
          </cell>
          <cell r="H438" t="str">
            <v>GRUPO OPERATIVO</v>
          </cell>
          <cell r="K438" t="str">
            <v>X</v>
          </cell>
          <cell r="M438" t="str">
            <v>C</v>
          </cell>
          <cell r="O438" t="str">
            <v>BACHILLER</v>
          </cell>
          <cell r="P438">
            <v>688731</v>
          </cell>
          <cell r="Q438">
            <v>0</v>
          </cell>
          <cell r="R438" t="str">
            <v>2</v>
          </cell>
          <cell r="S438">
            <v>22109</v>
          </cell>
          <cell r="T438">
            <v>32832</v>
          </cell>
          <cell r="U438">
            <v>43.147222222222226</v>
          </cell>
          <cell r="V438">
            <v>8.4166666666666661</v>
          </cell>
          <cell r="W438">
            <v>13.791666666666666</v>
          </cell>
          <cell r="X438" t="str">
            <v>5Tecnico</v>
          </cell>
          <cell r="Y438">
            <v>17062016.212447915</v>
          </cell>
          <cell r="Z438" t="str">
            <v>NOROCCIDENTE</v>
          </cell>
          <cell r="AA438" t="str">
            <v>SUP</v>
          </cell>
          <cell r="AB438" t="str">
            <v>sale</v>
          </cell>
          <cell r="AC438">
            <v>41891955</v>
          </cell>
        </row>
        <row r="439">
          <cell r="C439" t="str">
            <v>VASQUEZ VASQUEZ HERMIN</v>
          </cell>
          <cell r="D439" t="str">
            <v>5120-12</v>
          </cell>
          <cell r="E439">
            <v>13279546.932500001</v>
          </cell>
          <cell r="F439" t="str">
            <v>Auxiliar Administrativo</v>
          </cell>
          <cell r="G439" t="str">
            <v>19SDF</v>
          </cell>
          <cell r="H439" t="str">
            <v>GRUPO CONTABILIDAD</v>
          </cell>
          <cell r="K439" t="str">
            <v>X</v>
          </cell>
          <cell r="M439" t="str">
            <v>C</v>
          </cell>
          <cell r="O439" t="str">
            <v>BACHILLER</v>
          </cell>
          <cell r="P439">
            <v>596996</v>
          </cell>
          <cell r="Q439">
            <v>0</v>
          </cell>
          <cell r="R439" t="str">
            <v>1</v>
          </cell>
          <cell r="S439">
            <v>23173</v>
          </cell>
          <cell r="T439">
            <v>30333</v>
          </cell>
          <cell r="U439">
            <v>40.233333333333334</v>
          </cell>
          <cell r="V439">
            <v>0</v>
          </cell>
          <cell r="W439">
            <v>20.633333333333333</v>
          </cell>
          <cell r="X439" t="str">
            <v>6Asistencial</v>
          </cell>
          <cell r="Y439">
            <v>23153131.322562505</v>
          </cell>
          <cell r="AA439" t="str">
            <v>SUP</v>
          </cell>
          <cell r="AB439" t="str">
            <v>sale</v>
          </cell>
          <cell r="AC439">
            <v>79280213</v>
          </cell>
        </row>
        <row r="440">
          <cell r="C440" t="str">
            <v>VEGA GARZON LUIS ENRIQUE</v>
          </cell>
          <cell r="D440" t="str">
            <v>5120-09</v>
          </cell>
          <cell r="E440">
            <v>10643889.421249999</v>
          </cell>
          <cell r="F440" t="str">
            <v>Auxiliar Administrativo</v>
          </cell>
          <cell r="G440" t="str">
            <v>20SEG</v>
          </cell>
          <cell r="H440" t="str">
            <v>GRUPO ALMACEN Y SUMINISTROS</v>
          </cell>
          <cell r="M440" t="str">
            <v>C</v>
          </cell>
          <cell r="O440" t="str">
            <v>SECUNDARIA</v>
          </cell>
          <cell r="P440">
            <v>468655</v>
          </cell>
          <cell r="Q440">
            <v>0</v>
          </cell>
          <cell r="R440" t="str">
            <v>1</v>
          </cell>
          <cell r="S440">
            <v>23457</v>
          </cell>
          <cell r="T440">
            <v>35569</v>
          </cell>
          <cell r="U440">
            <v>39.455555555555556</v>
          </cell>
          <cell r="V440">
            <v>0</v>
          </cell>
          <cell r="W440">
            <v>6.2944444444444443</v>
          </cell>
          <cell r="X440" t="str">
            <v>6Asistencial</v>
          </cell>
          <cell r="Y440">
            <v>3529382.0411215276</v>
          </cell>
          <cell r="AA440" t="str">
            <v>Mant</v>
          </cell>
          <cell r="AB440" t="str">
            <v>5120-09</v>
          </cell>
          <cell r="AC440">
            <v>11518534</v>
          </cell>
        </row>
        <row r="441">
          <cell r="C441" t="str">
            <v>VEGA SERRANO MAURICIO FERNANDO</v>
          </cell>
          <cell r="D441" t="str">
            <v>5310-11</v>
          </cell>
          <cell r="E441">
            <v>19241995.709166665</v>
          </cell>
          <cell r="F441" t="str">
            <v>Conductor Mec (Asignado)</v>
          </cell>
          <cell r="G441" t="str">
            <v>24ORIENTE</v>
          </cell>
          <cell r="H441" t="str">
            <v>DIRECCION REGIONAL SANTANDER</v>
          </cell>
          <cell r="M441" t="str">
            <v>C</v>
          </cell>
          <cell r="N441" t="str">
            <v>P</v>
          </cell>
          <cell r="O441" t="str">
            <v>BACHILLER</v>
          </cell>
          <cell r="P441">
            <v>555997</v>
          </cell>
          <cell r="Q441">
            <v>0</v>
          </cell>
          <cell r="R441" t="str">
            <v>1</v>
          </cell>
          <cell r="S441">
            <v>21494</v>
          </cell>
          <cell r="T441">
            <v>36808</v>
          </cell>
          <cell r="U441">
            <v>44.833333333333336</v>
          </cell>
          <cell r="V441">
            <v>0</v>
          </cell>
          <cell r="W441">
            <v>2.9055555555555554</v>
          </cell>
          <cell r="X441" t="str">
            <v>6Asistencial</v>
          </cell>
          <cell r="Y441">
            <v>6718667.7480000006</v>
          </cell>
          <cell r="Z441" t="str">
            <v>ORIENTE</v>
          </cell>
          <cell r="AA441" t="str">
            <v>Mant</v>
          </cell>
          <cell r="AB441" t="str">
            <v>5310-11</v>
          </cell>
          <cell r="AC441">
            <v>13845281</v>
          </cell>
        </row>
        <row r="442">
          <cell r="C442" t="str">
            <v>VELANDIA LINARES MARIA FLOR</v>
          </cell>
          <cell r="D442" t="str">
            <v>5120-12</v>
          </cell>
          <cell r="E442">
            <v>13279546.932500001</v>
          </cell>
          <cell r="F442" t="str">
            <v>Auxiliar Administrativo</v>
          </cell>
          <cell r="G442" t="str">
            <v>15OSI</v>
          </cell>
          <cell r="H442" t="str">
            <v>DIVISION SISTEMATIZACION E INFORMATICA</v>
          </cell>
          <cell r="K442" t="str">
            <v>X</v>
          </cell>
          <cell r="M442" t="str">
            <v>C</v>
          </cell>
          <cell r="O442" t="str">
            <v>UN</v>
          </cell>
          <cell r="P442">
            <v>596996</v>
          </cell>
          <cell r="Q442">
            <v>0</v>
          </cell>
          <cell r="R442" t="str">
            <v>2</v>
          </cell>
          <cell r="S442">
            <v>21647</v>
          </cell>
          <cell r="T442">
            <v>31807</v>
          </cell>
          <cell r="U442">
            <v>44.411111111111111</v>
          </cell>
          <cell r="V442">
            <v>0</v>
          </cell>
          <cell r="W442">
            <v>16.597222222222221</v>
          </cell>
          <cell r="X442" t="str">
            <v>6Asistencial</v>
          </cell>
          <cell r="Y442">
            <v>18743011.070645835</v>
          </cell>
          <cell r="AA442" t="str">
            <v>SUP</v>
          </cell>
          <cell r="AB442" t="str">
            <v>sale</v>
          </cell>
          <cell r="AC442">
            <v>20584850</v>
          </cell>
        </row>
        <row r="443">
          <cell r="C443" t="str">
            <v>VELASQUEZ ANGARITA DELIA ROSA</v>
          </cell>
          <cell r="D443" t="str">
            <v>5120-09</v>
          </cell>
          <cell r="E443">
            <v>10643889.421249999</v>
          </cell>
          <cell r="F443" t="str">
            <v>Auxiliar Administrativo</v>
          </cell>
          <cell r="G443" t="str">
            <v>24ORIENTE</v>
          </cell>
          <cell r="H443" t="str">
            <v>GRUPO ADMINISTRATIVO Y FINANCIERO</v>
          </cell>
          <cell r="L443" t="str">
            <v>MCF</v>
          </cell>
          <cell r="M443" t="str">
            <v>C</v>
          </cell>
          <cell r="O443" t="str">
            <v>SECUNDARIA</v>
          </cell>
          <cell r="P443">
            <v>468655</v>
          </cell>
          <cell r="Q443">
            <v>0</v>
          </cell>
          <cell r="R443" t="str">
            <v>2</v>
          </cell>
          <cell r="S443">
            <v>22582</v>
          </cell>
          <cell r="T443">
            <v>29921</v>
          </cell>
          <cell r="U443">
            <v>41.852777777777774</v>
          </cell>
          <cell r="V443">
            <v>10</v>
          </cell>
          <cell r="W443">
            <v>21.761111111111113</v>
          </cell>
          <cell r="X443" t="str">
            <v>6Asistencial</v>
          </cell>
          <cell r="Y443">
            <v>19595648.755920138</v>
          </cell>
          <cell r="Z443" t="str">
            <v>ORIENTE</v>
          </cell>
          <cell r="AA443" t="str">
            <v>Mant</v>
          </cell>
          <cell r="AB443" t="str">
            <v>5120-09</v>
          </cell>
          <cell r="AC443">
            <v>60287638</v>
          </cell>
        </row>
        <row r="444">
          <cell r="C444" t="str">
            <v>VELASQUEZ DUQUE JOSE FERNANDO</v>
          </cell>
          <cell r="D444" t="str">
            <v>4065-12</v>
          </cell>
          <cell r="E444">
            <v>18355632.240000002</v>
          </cell>
          <cell r="F444" t="str">
            <v>Técnico Administrativo</v>
          </cell>
          <cell r="G444" t="str">
            <v>20SEG</v>
          </cell>
          <cell r="H444" t="str">
            <v>GRUPO CORRESPONDENCIA</v>
          </cell>
          <cell r="L444">
            <v>2003</v>
          </cell>
          <cell r="M444" t="str">
            <v>C</v>
          </cell>
          <cell r="O444" t="str">
            <v>BACHILLER</v>
          </cell>
          <cell r="P444">
            <v>808521</v>
          </cell>
          <cell r="Q444">
            <v>0</v>
          </cell>
          <cell r="R444" t="str">
            <v>1</v>
          </cell>
          <cell r="S444">
            <v>16876</v>
          </cell>
          <cell r="T444">
            <v>28173</v>
          </cell>
          <cell r="U444">
            <v>57.472222222222221</v>
          </cell>
          <cell r="V444">
            <v>10</v>
          </cell>
          <cell r="W444">
            <v>26.55</v>
          </cell>
          <cell r="X444" t="str">
            <v>5Tecnico</v>
          </cell>
          <cell r="Y444">
            <v>35897377.361333333</v>
          </cell>
          <cell r="AA444" t="str">
            <v>Mant</v>
          </cell>
          <cell r="AB444" t="str">
            <v>4065-12</v>
          </cell>
          <cell r="AC444">
            <v>17145521</v>
          </cell>
        </row>
        <row r="445">
          <cell r="C445" t="str">
            <v>VELEZ DE RECIO MARIA HORTENSIA</v>
          </cell>
          <cell r="D445" t="str">
            <v>5040-16</v>
          </cell>
          <cell r="E445">
            <v>16286152.02416667</v>
          </cell>
          <cell r="F445" t="str">
            <v>Secretario Ejecutivo</v>
          </cell>
          <cell r="G445" t="str">
            <v>25SUROCCIDENTE</v>
          </cell>
          <cell r="H445" t="str">
            <v>DIRECCION REGIONAL VALLE</v>
          </cell>
          <cell r="L445">
            <v>2003</v>
          </cell>
          <cell r="M445" t="str">
            <v>C</v>
          </cell>
          <cell r="N445" t="str">
            <v>P</v>
          </cell>
          <cell r="O445" t="str">
            <v>BACHILLER</v>
          </cell>
          <cell r="P445">
            <v>688731</v>
          </cell>
          <cell r="Q445">
            <v>82741</v>
          </cell>
          <cell r="R445" t="str">
            <v>2</v>
          </cell>
          <cell r="S445">
            <v>15535</v>
          </cell>
          <cell r="T445">
            <v>27164</v>
          </cell>
          <cell r="U445">
            <v>61.144444444444446</v>
          </cell>
          <cell r="V445">
            <v>5.75</v>
          </cell>
          <cell r="W445">
            <v>29.305555555555557</v>
          </cell>
          <cell r="X445" t="str">
            <v>6Asistencial</v>
          </cell>
          <cell r="Y445">
            <v>6570493.7400000002</v>
          </cell>
          <cell r="Z445" t="str">
            <v>SUROCCIDENTE</v>
          </cell>
          <cell r="AA445" t="str">
            <v>Mant</v>
          </cell>
          <cell r="AB445" t="str">
            <v>5040-16</v>
          </cell>
          <cell r="AC445">
            <v>29277671</v>
          </cell>
        </row>
        <row r="446">
          <cell r="C446" t="str">
            <v>VELEZ ROJAS GLORIA-DEL-SOCORRO</v>
          </cell>
          <cell r="D446" t="str">
            <v>4065-11</v>
          </cell>
          <cell r="E446">
            <v>17198808.577083334</v>
          </cell>
          <cell r="F446" t="str">
            <v>Técnico Administrativo</v>
          </cell>
          <cell r="G446" t="str">
            <v>22NOROCCIDENTE</v>
          </cell>
          <cell r="H446" t="str">
            <v>GRUPO FINANCIERO</v>
          </cell>
          <cell r="K446" t="str">
            <v>X</v>
          </cell>
          <cell r="M446" t="str">
            <v>C</v>
          </cell>
          <cell r="O446" t="str">
            <v>SECUNDARIA</v>
          </cell>
          <cell r="P446">
            <v>761453</v>
          </cell>
          <cell r="Q446">
            <v>54460</v>
          </cell>
          <cell r="R446" t="str">
            <v>2</v>
          </cell>
          <cell r="S446">
            <v>18693</v>
          </cell>
          <cell r="T446">
            <v>27190</v>
          </cell>
          <cell r="U446">
            <v>52.49722222222222</v>
          </cell>
          <cell r="V446">
            <v>1.25</v>
          </cell>
          <cell r="W446">
            <v>29.236111111111111</v>
          </cell>
          <cell r="X446" t="str">
            <v>5Tecnico</v>
          </cell>
          <cell r="Y446">
            <v>41537444.804871529</v>
          </cell>
          <cell r="Z446" t="str">
            <v>NOROCCIDENTE</v>
          </cell>
          <cell r="AA446" t="str">
            <v>SUP</v>
          </cell>
          <cell r="AB446" t="str">
            <v>sale</v>
          </cell>
          <cell r="AC446">
            <v>32474017</v>
          </cell>
        </row>
        <row r="447">
          <cell r="C447" t="str">
            <v>VENTE  JUAN CARLOS</v>
          </cell>
          <cell r="D447" t="str">
            <v>5120-10</v>
          </cell>
          <cell r="E447">
            <v>12834078.478333335</v>
          </cell>
          <cell r="F447" t="str">
            <v>Auxiliar Administrativo</v>
          </cell>
          <cell r="G447" t="str">
            <v>19SDF</v>
          </cell>
          <cell r="H447" t="str">
            <v>GRUPO GESTION FINANCIERA Y CARTERA</v>
          </cell>
          <cell r="M447" t="str">
            <v>C</v>
          </cell>
          <cell r="O447" t="str">
            <v>ES</v>
          </cell>
          <cell r="P447">
            <v>515106</v>
          </cell>
          <cell r="Q447">
            <v>0</v>
          </cell>
          <cell r="R447" t="str">
            <v>1</v>
          </cell>
          <cell r="S447">
            <v>26555</v>
          </cell>
          <cell r="T447">
            <v>35409</v>
          </cell>
          <cell r="U447">
            <v>30.977777777777778</v>
          </cell>
          <cell r="V447">
            <v>0</v>
          </cell>
          <cell r="W447">
            <v>6.7361111111111107</v>
          </cell>
          <cell r="X447" t="str">
            <v>6Asistencial</v>
          </cell>
          <cell r="Y447">
            <v>4026807.2172083333</v>
          </cell>
          <cell r="AA447" t="str">
            <v>Mant</v>
          </cell>
          <cell r="AB447" t="str">
            <v>5120-10</v>
          </cell>
          <cell r="AC447">
            <v>11189788</v>
          </cell>
        </row>
        <row r="448">
          <cell r="C448" t="str">
            <v>VILLEGAS BOTERO MARTA LUCIA</v>
          </cell>
          <cell r="D448" t="str">
            <v>0015-25</v>
          </cell>
          <cell r="E448">
            <v>140559647.24833331</v>
          </cell>
          <cell r="F448" t="str">
            <v>Gerente, Presidente o Director General o Nacional de Entidad Descentralizada o de Unidad Administrativa Especial.</v>
          </cell>
          <cell r="G448" t="str">
            <v>10DIR</v>
          </cell>
          <cell r="H448" t="str">
            <v>DIRECCION GENERAL</v>
          </cell>
          <cell r="M448" t="str">
            <v>LNR</v>
          </cell>
          <cell r="O448" t="str">
            <v>UN</v>
          </cell>
          <cell r="P448">
            <v>5343919</v>
          </cell>
          <cell r="Q448">
            <v>0</v>
          </cell>
          <cell r="R448" t="str">
            <v>2</v>
          </cell>
          <cell r="S448">
            <v>21146</v>
          </cell>
          <cell r="T448">
            <v>37518</v>
          </cell>
          <cell r="U448">
            <v>45.786111111111111</v>
          </cell>
          <cell r="V448">
            <v>16.833333333333332</v>
          </cell>
          <cell r="W448">
            <v>0.96111111111111114</v>
          </cell>
          <cell r="X448" t="str">
            <v>1Directivo</v>
          </cell>
          <cell r="Y448">
            <v>33987324.840000004</v>
          </cell>
          <cell r="AA448" t="str">
            <v>Mant</v>
          </cell>
          <cell r="AB448" t="str">
            <v>0015-25</v>
          </cell>
          <cell r="AC448">
            <v>22100648</v>
          </cell>
        </row>
        <row r="449">
          <cell r="C449" t="str">
            <v>YANDAR BASTIDAS RAUL RAMON</v>
          </cell>
          <cell r="D449" t="str">
            <v>4065-11</v>
          </cell>
          <cell r="E449">
            <v>16080398.177083332</v>
          </cell>
          <cell r="F449" t="str">
            <v>Técnico Administrativo</v>
          </cell>
          <cell r="G449" t="str">
            <v>25SUROCCIDENTE</v>
          </cell>
          <cell r="H449" t="str">
            <v>GRUPO SERVICIOS</v>
          </cell>
          <cell r="K449" t="str">
            <v>X</v>
          </cell>
          <cell r="M449" t="str">
            <v>C</v>
          </cell>
          <cell r="O449" t="str">
            <v>TL</v>
          </cell>
          <cell r="P449">
            <v>761453</v>
          </cell>
          <cell r="Q449">
            <v>0</v>
          </cell>
          <cell r="R449" t="str">
            <v>1</v>
          </cell>
          <cell r="S449">
            <v>22196</v>
          </cell>
          <cell r="T449">
            <v>33840</v>
          </cell>
          <cell r="U449">
            <v>42.911111111111111</v>
          </cell>
          <cell r="V449">
            <v>0</v>
          </cell>
          <cell r="W449">
            <v>11.030555555555555</v>
          </cell>
          <cell r="X449" t="str">
            <v>5Tecnico</v>
          </cell>
          <cell r="Y449">
            <v>15199400.14097338</v>
          </cell>
          <cell r="Z449" t="str">
            <v>SUROCCIDENTE</v>
          </cell>
          <cell r="AA449" t="str">
            <v>SUP</v>
          </cell>
          <cell r="AB449" t="str">
            <v>sale</v>
          </cell>
          <cell r="AC449">
            <v>12972296</v>
          </cell>
        </row>
        <row r="450">
          <cell r="C450" t="str">
            <v>YEPES DE VILLEGAS MARIA FABIOLA</v>
          </cell>
          <cell r="D450" t="str">
            <v>5140-13</v>
          </cell>
          <cell r="E450">
            <v>13854626.748333331</v>
          </cell>
          <cell r="F450" t="str">
            <v>Secretario</v>
          </cell>
          <cell r="G450" t="str">
            <v>22NOROCCIDENTE</v>
          </cell>
          <cell r="H450" t="str">
            <v>DIRECCION REGIONAL CALDAS</v>
          </cell>
          <cell r="K450" t="str">
            <v>X</v>
          </cell>
          <cell r="M450" t="str">
            <v>C</v>
          </cell>
          <cell r="N450" t="str">
            <v>P</v>
          </cell>
          <cell r="O450" t="str">
            <v>SECUNDARIA</v>
          </cell>
          <cell r="P450">
            <v>624999</v>
          </cell>
          <cell r="Q450">
            <v>0</v>
          </cell>
          <cell r="R450" t="str">
            <v>2</v>
          </cell>
          <cell r="S450">
            <v>17560</v>
          </cell>
          <cell r="T450">
            <v>31684</v>
          </cell>
          <cell r="U450">
            <v>55.602777777777774</v>
          </cell>
          <cell r="V450">
            <v>0</v>
          </cell>
          <cell r="W450">
            <v>16.933333333333334</v>
          </cell>
          <cell r="X450" t="str">
            <v>6Asistencial</v>
          </cell>
          <cell r="Y450">
            <v>5962490.46</v>
          </cell>
          <cell r="Z450" t="str">
            <v>NOROCCIDENTE</v>
          </cell>
          <cell r="AA450" t="str">
            <v>SUP</v>
          </cell>
          <cell r="AB450" t="str">
            <v>sale</v>
          </cell>
          <cell r="AC450">
            <v>24298950</v>
          </cell>
        </row>
        <row r="451">
          <cell r="C451" t="str">
            <v>YEPES PACHECO DEIBIS HORACIO</v>
          </cell>
          <cell r="D451" t="str">
            <v>5120-09</v>
          </cell>
          <cell r="E451">
            <v>10643889.421249999</v>
          </cell>
          <cell r="F451" t="str">
            <v>Auxiliar Administrativo</v>
          </cell>
          <cell r="G451" t="str">
            <v>24ORIENTE</v>
          </cell>
          <cell r="H451" t="str">
            <v>GRUPO ADMINISTRATIVO Y FINANCIERO</v>
          </cell>
          <cell r="K451" t="str">
            <v>X</v>
          </cell>
          <cell r="M451" t="str">
            <v>C</v>
          </cell>
          <cell r="O451" t="str">
            <v>BACHILLER</v>
          </cell>
          <cell r="P451">
            <v>468655</v>
          </cell>
          <cell r="Q451">
            <v>0</v>
          </cell>
          <cell r="R451" t="str">
            <v>1</v>
          </cell>
          <cell r="S451">
            <v>26242</v>
          </cell>
          <cell r="T451">
            <v>34857</v>
          </cell>
          <cell r="U451">
            <v>31.833333333333332</v>
          </cell>
          <cell r="V451">
            <v>0</v>
          </cell>
          <cell r="W451">
            <v>8.2444444444444436</v>
          </cell>
          <cell r="X451" t="str">
            <v>6Asistencial</v>
          </cell>
          <cell r="Y451">
            <v>4352182.7623645822</v>
          </cell>
          <cell r="Z451" t="str">
            <v>ORIENTE</v>
          </cell>
          <cell r="AA451" t="str">
            <v>SUP</v>
          </cell>
          <cell r="AB451" t="str">
            <v>sale</v>
          </cell>
          <cell r="AC451">
            <v>7164358</v>
          </cell>
        </row>
        <row r="452">
          <cell r="C452" t="str">
            <v>ZALDUA FERRER LUIS JAIME</v>
          </cell>
          <cell r="D452" t="str">
            <v>4065-12</v>
          </cell>
          <cell r="E452">
            <v>18355632.240000002</v>
          </cell>
          <cell r="F452" t="str">
            <v>Técnico Administrativo</v>
          </cell>
          <cell r="G452" t="str">
            <v>21CENTRO</v>
          </cell>
          <cell r="H452" t="str">
            <v>GRUPO INFORMACION COMERCIAL</v>
          </cell>
          <cell r="K452" t="str">
            <v>X</v>
          </cell>
          <cell r="M452" t="str">
            <v>C</v>
          </cell>
          <cell r="O452" t="str">
            <v>BACHILLER</v>
          </cell>
          <cell r="P452">
            <v>808521</v>
          </cell>
          <cell r="Q452">
            <v>0</v>
          </cell>
          <cell r="R452" t="str">
            <v>1</v>
          </cell>
          <cell r="S452">
            <v>20964</v>
          </cell>
          <cell r="T452">
            <v>31807</v>
          </cell>
          <cell r="U452">
            <v>46.280555555555559</v>
          </cell>
          <cell r="V452">
            <v>0</v>
          </cell>
          <cell r="W452">
            <v>16.597222222222221</v>
          </cell>
          <cell r="X452" t="str">
            <v>5Tecnico</v>
          </cell>
          <cell r="Y452">
            <v>22725224.360444445</v>
          </cell>
          <cell r="Z452" t="str">
            <v>CENTRO</v>
          </cell>
          <cell r="AA452" t="str">
            <v>SUP</v>
          </cell>
          <cell r="AB452" t="str">
            <v>sale</v>
          </cell>
          <cell r="AC452">
            <v>19310035</v>
          </cell>
        </row>
        <row r="453">
          <cell r="C453" t="str">
            <v>ZAMBRANO MANJARRES ROSARIO</v>
          </cell>
          <cell r="D453" t="str">
            <v>5120-12</v>
          </cell>
          <cell r="E453">
            <v>13279546.932500001</v>
          </cell>
          <cell r="F453" t="str">
            <v>Auxiliar Administrativo</v>
          </cell>
          <cell r="G453" t="str">
            <v>23NORTE</v>
          </cell>
          <cell r="H453" t="str">
            <v>GRUPO SERVICIOS</v>
          </cell>
          <cell r="K453" t="str">
            <v>x</v>
          </cell>
          <cell r="M453" t="str">
            <v>C</v>
          </cell>
          <cell r="O453" t="str">
            <v>TL</v>
          </cell>
          <cell r="P453">
            <v>596996</v>
          </cell>
          <cell r="Q453">
            <v>0</v>
          </cell>
          <cell r="R453" t="str">
            <v>2</v>
          </cell>
          <cell r="S453">
            <v>23846</v>
          </cell>
          <cell r="T453">
            <v>32643</v>
          </cell>
          <cell r="U453">
            <v>38.391666666666666</v>
          </cell>
          <cell r="V453">
            <v>0</v>
          </cell>
          <cell r="W453">
            <v>14.305555555555555</v>
          </cell>
          <cell r="X453" t="str">
            <v>6Asistencial</v>
          </cell>
          <cell r="Y453">
            <v>16269041.173229169</v>
          </cell>
          <cell r="Z453" t="str">
            <v>NORTE</v>
          </cell>
          <cell r="AA453" t="str">
            <v>SUP</v>
          </cell>
          <cell r="AB453" t="str">
            <v>sale</v>
          </cell>
          <cell r="AC453">
            <v>45460190</v>
          </cell>
        </row>
        <row r="454">
          <cell r="C454" t="str">
            <v>ZAMORA DIAZ JORGE</v>
          </cell>
          <cell r="D454" t="str">
            <v>5120-09</v>
          </cell>
          <cell r="E454">
            <v>10643889.421249999</v>
          </cell>
          <cell r="F454" t="str">
            <v>Auxiliar Administrativo</v>
          </cell>
          <cell r="G454" t="str">
            <v>25SUROCCIDENTE</v>
          </cell>
          <cell r="H454" t="str">
            <v>GRUPO OPERATIVO</v>
          </cell>
          <cell r="K454" t="str">
            <v>X</v>
          </cell>
          <cell r="M454" t="str">
            <v>C</v>
          </cell>
          <cell r="O454" t="str">
            <v>BACHILLER</v>
          </cell>
          <cell r="P454">
            <v>468655</v>
          </cell>
          <cell r="Q454">
            <v>0</v>
          </cell>
          <cell r="R454" t="str">
            <v>1</v>
          </cell>
          <cell r="S454">
            <v>25049</v>
          </cell>
          <cell r="T454">
            <v>35159</v>
          </cell>
          <cell r="U454">
            <v>35.097222222222221</v>
          </cell>
          <cell r="V454">
            <v>0</v>
          </cell>
          <cell r="W454">
            <v>7.4194444444444443</v>
          </cell>
          <cell r="X454" t="str">
            <v>6Asistencial</v>
          </cell>
          <cell r="Y454">
            <v>4005740.3534201388</v>
          </cell>
          <cell r="Z454" t="str">
            <v>SUROCCIDENTE</v>
          </cell>
          <cell r="AA454" t="str">
            <v>SUP</v>
          </cell>
          <cell r="AB454" t="str">
            <v>sale</v>
          </cell>
          <cell r="AC454">
            <v>12136395</v>
          </cell>
        </row>
        <row r="455">
          <cell r="C455" t="str">
            <v>ZAMUDIO PEÑA WILLIAM HUMBERTO</v>
          </cell>
          <cell r="D455" t="str">
            <v>3020-14</v>
          </cell>
          <cell r="E455">
            <v>27317929.430000003</v>
          </cell>
          <cell r="F455" t="str">
            <v>Profesional Universitario</v>
          </cell>
          <cell r="G455" t="str">
            <v>12OPL</v>
          </cell>
          <cell r="H455" t="str">
            <v>OFICINA PLANEACION</v>
          </cell>
          <cell r="M455" t="str">
            <v>C</v>
          </cell>
          <cell r="O455" t="str">
            <v>ES</v>
          </cell>
          <cell r="P455">
            <v>1345530</v>
          </cell>
          <cell r="Q455">
            <v>0</v>
          </cell>
          <cell r="R455" t="str">
            <v>1</v>
          </cell>
          <cell r="S455">
            <v>22308</v>
          </cell>
          <cell r="T455">
            <v>31810</v>
          </cell>
          <cell r="U455">
            <v>42.605555555555554</v>
          </cell>
          <cell r="V455">
            <v>0</v>
          </cell>
          <cell r="W455">
            <v>16.591666666666665</v>
          </cell>
          <cell r="X455" t="str">
            <v>4Profesional</v>
          </cell>
          <cell r="Y455">
            <v>37819019.089749999</v>
          </cell>
          <cell r="AA455" t="str">
            <v>Mant</v>
          </cell>
          <cell r="AB455" t="str">
            <v>3020-14</v>
          </cell>
          <cell r="AC455">
            <v>19425578</v>
          </cell>
        </row>
        <row r="456">
          <cell r="C456" t="str">
            <v>ZAPATA DE GUZMAN ALBA BETTY</v>
          </cell>
          <cell r="D456" t="str">
            <v>5120-10</v>
          </cell>
          <cell r="E456">
            <v>11597824.078333335</v>
          </cell>
          <cell r="F456" t="str">
            <v>Auxiliar Administrativo</v>
          </cell>
          <cell r="G456" t="str">
            <v>25SUROCCIDENTE</v>
          </cell>
          <cell r="H456" t="str">
            <v>GRUPO ADMINISTRATIVO Y FINANCIERO</v>
          </cell>
          <cell r="K456" t="str">
            <v>X</v>
          </cell>
          <cell r="M456" t="str">
            <v>C</v>
          </cell>
          <cell r="O456" t="str">
            <v>BACHILLER</v>
          </cell>
          <cell r="P456">
            <v>515106</v>
          </cell>
          <cell r="Q456">
            <v>0</v>
          </cell>
          <cell r="R456" t="str">
            <v>2</v>
          </cell>
          <cell r="S456">
            <v>20518</v>
          </cell>
          <cell r="T456">
            <v>31835</v>
          </cell>
          <cell r="U456">
            <v>47.50277777777778</v>
          </cell>
          <cell r="V456">
            <v>2.5</v>
          </cell>
          <cell r="W456">
            <v>16.522222222222222</v>
          </cell>
          <cell r="X456" t="str">
            <v>6Asistencial</v>
          </cell>
          <cell r="Y456">
            <v>16319166.090791671</v>
          </cell>
          <cell r="Z456" t="str">
            <v>SUROCCIDENTE</v>
          </cell>
          <cell r="AA456" t="str">
            <v>SUP</v>
          </cell>
          <cell r="AB456" t="str">
            <v>sale</v>
          </cell>
          <cell r="AC456">
            <v>28913168</v>
          </cell>
        </row>
        <row r="457">
          <cell r="C457" t="str">
            <v>ZULETA HURTADO SANDRA GRICEL</v>
          </cell>
          <cell r="D457" t="str">
            <v>5120-12</v>
          </cell>
          <cell r="E457">
            <v>13279546.932500001</v>
          </cell>
          <cell r="F457" t="str">
            <v>Auxiliar Administrativo</v>
          </cell>
          <cell r="G457" t="str">
            <v>21CENTRO</v>
          </cell>
          <cell r="H457" t="str">
            <v>GRUPO CARTERA</v>
          </cell>
          <cell r="L457" t="str">
            <v>MCF</v>
          </cell>
          <cell r="M457" t="str">
            <v>C</v>
          </cell>
          <cell r="O457" t="str">
            <v>BACHILLER</v>
          </cell>
          <cell r="P457">
            <v>596996</v>
          </cell>
          <cell r="Q457">
            <v>0</v>
          </cell>
          <cell r="R457" t="str">
            <v>2</v>
          </cell>
          <cell r="S457">
            <v>24624</v>
          </cell>
          <cell r="T457">
            <v>35024</v>
          </cell>
          <cell r="U457">
            <v>36.261111111111113</v>
          </cell>
          <cell r="V457">
            <v>0</v>
          </cell>
          <cell r="W457">
            <v>7.7888888888888888</v>
          </cell>
          <cell r="X457" t="str">
            <v>6Asistencial</v>
          </cell>
          <cell r="Y457">
            <v>5189958.5891458336</v>
          </cell>
          <cell r="Z457" t="str">
            <v>CENTRO</v>
          </cell>
          <cell r="AA457" t="str">
            <v>Mant</v>
          </cell>
          <cell r="AB457" t="str">
            <v>5120-12</v>
          </cell>
          <cell r="AC457">
            <v>39747403</v>
          </cell>
        </row>
        <row r="458">
          <cell r="C458" t="str">
            <v>ZULUAGA NAVARRO MARIA CONSUELO</v>
          </cell>
          <cell r="D458" t="str">
            <v>5120-09</v>
          </cell>
          <cell r="E458">
            <v>10643889.421249999</v>
          </cell>
          <cell r="F458" t="str">
            <v>Auxiliar Administrativo</v>
          </cell>
          <cell r="G458" t="str">
            <v>22NOROCCIDENTE</v>
          </cell>
          <cell r="H458" t="str">
            <v>GRUPO ADMINISTRATIVO Y FINANCIERO</v>
          </cell>
          <cell r="K458" t="str">
            <v>X</v>
          </cell>
          <cell r="M458" t="str">
            <v>C</v>
          </cell>
          <cell r="O458" t="str">
            <v>UN</v>
          </cell>
          <cell r="P458">
            <v>468655</v>
          </cell>
          <cell r="Q458">
            <v>0</v>
          </cell>
          <cell r="R458" t="str">
            <v>2</v>
          </cell>
          <cell r="S458">
            <v>21362</v>
          </cell>
          <cell r="T458">
            <v>35383</v>
          </cell>
          <cell r="U458">
            <v>45.19166666666667</v>
          </cell>
          <cell r="V458">
            <v>0</v>
          </cell>
          <cell r="W458">
            <v>6.8083333333333336</v>
          </cell>
          <cell r="X458" t="str">
            <v>6Asistencial</v>
          </cell>
          <cell r="Y458">
            <v>3745908.5467118053</v>
          </cell>
          <cell r="Z458" t="str">
            <v>NOROCCIDENTE</v>
          </cell>
          <cell r="AA458" t="str">
            <v>SUP</v>
          </cell>
          <cell r="AB458" t="str">
            <v>sale</v>
          </cell>
          <cell r="AC458">
            <v>24327891</v>
          </cell>
        </row>
        <row r="459">
          <cell r="C459" t="str">
            <v>ZUÑIGA OSSA WALTER CAYETANO</v>
          </cell>
          <cell r="D459" t="str">
            <v>1020-06</v>
          </cell>
          <cell r="E459">
            <v>43327564.293749988</v>
          </cell>
          <cell r="F459" t="str">
            <v>Asesor</v>
          </cell>
          <cell r="G459" t="str">
            <v>15OSI</v>
          </cell>
          <cell r="H459" t="str">
            <v>SECRETARIA GENERAL</v>
          </cell>
          <cell r="K459" t="str">
            <v>x</v>
          </cell>
          <cell r="M459" t="str">
            <v>C</v>
          </cell>
          <cell r="N459" t="str">
            <v>P</v>
          </cell>
          <cell r="O459" t="str">
            <v>ES</v>
          </cell>
          <cell r="P459">
            <v>2134076</v>
          </cell>
          <cell r="Q459">
            <v>0</v>
          </cell>
          <cell r="R459" t="str">
            <v>1</v>
          </cell>
          <cell r="S459">
            <v>23715</v>
          </cell>
          <cell r="T459">
            <v>37690</v>
          </cell>
          <cell r="U459">
            <v>38.75277777777778</v>
          </cell>
          <cell r="V459">
            <v>1.8333333333333335</v>
          </cell>
          <cell r="W459">
            <v>0.4861111111111111</v>
          </cell>
          <cell r="X459" t="str">
            <v>2Asesor</v>
          </cell>
          <cell r="Y459">
            <v>14929995.696000002</v>
          </cell>
          <cell r="AA459" t="str">
            <v>SUP</v>
          </cell>
          <cell r="AB459" t="str">
            <v>sale</v>
          </cell>
          <cell r="AC459">
            <v>79324901</v>
          </cell>
        </row>
        <row r="460">
          <cell r="C460" t="str">
            <v>zzVACANTE PENSION39</v>
          </cell>
          <cell r="D460" t="str">
            <v>3020-10</v>
          </cell>
          <cell r="E460">
            <v>23062173.132083338</v>
          </cell>
          <cell r="F460" t="str">
            <v>Profesional Universitario</v>
          </cell>
          <cell r="G460" t="str">
            <v>19SDF</v>
          </cell>
          <cell r="H460" t="str">
            <v>GRUPO GESTION FINANCIERA Y CARTERA</v>
          </cell>
          <cell r="M460" t="str">
            <v>C</v>
          </cell>
          <cell r="N460" t="str">
            <v>V</v>
          </cell>
          <cell r="P460">
            <v>1135915</v>
          </cell>
          <cell r="Q460">
            <v>0</v>
          </cell>
          <cell r="R460">
            <v>0</v>
          </cell>
          <cell r="V460">
            <v>0</v>
          </cell>
          <cell r="X460" t="str">
            <v>4Profesional</v>
          </cell>
          <cell r="Y460">
            <v>0</v>
          </cell>
          <cell r="AA460" t="str">
            <v>Mant</v>
          </cell>
          <cell r="AB460" t="str">
            <v>3020-10</v>
          </cell>
        </row>
        <row r="461">
          <cell r="C461" t="str">
            <v>zzVACANTE PENSION40</v>
          </cell>
          <cell r="D461" t="str">
            <v>4065-11</v>
          </cell>
          <cell r="E461">
            <v>16080398.177083332</v>
          </cell>
          <cell r="F461" t="str">
            <v>Técnico Administrativo</v>
          </cell>
          <cell r="G461" t="str">
            <v>21CENTRO</v>
          </cell>
          <cell r="H461" t="str">
            <v>GRUPO CARTERA</v>
          </cell>
          <cell r="K461" t="str">
            <v>X</v>
          </cell>
          <cell r="M461" t="str">
            <v>C</v>
          </cell>
          <cell r="N461" t="str">
            <v>V</v>
          </cell>
          <cell r="P461">
            <v>761453</v>
          </cell>
          <cell r="Q461">
            <v>0</v>
          </cell>
          <cell r="R461">
            <v>0</v>
          </cell>
          <cell r="V461">
            <v>0</v>
          </cell>
          <cell r="X461" t="str">
            <v>5Tecnico</v>
          </cell>
          <cell r="Y461">
            <v>0</v>
          </cell>
          <cell r="Z461" t="str">
            <v>CENTRO</v>
          </cell>
          <cell r="AA461" t="str">
            <v>SUP</v>
          </cell>
          <cell r="AB461" t="str">
            <v>sale</v>
          </cell>
        </row>
        <row r="462">
          <cell r="C462" t="str">
            <v>zzVACANTE PENSION41</v>
          </cell>
          <cell r="D462" t="str">
            <v>4065-12</v>
          </cell>
          <cell r="E462">
            <v>16415181.84</v>
          </cell>
          <cell r="F462" t="str">
            <v>Técnico Administrativo</v>
          </cell>
          <cell r="G462" t="str">
            <v>21CENTRO</v>
          </cell>
          <cell r="H462" t="str">
            <v>GRUPO ATENCION AL USUARIO</v>
          </cell>
          <cell r="K462" t="str">
            <v>X</v>
          </cell>
          <cell r="M462" t="str">
            <v>C</v>
          </cell>
          <cell r="N462" t="str">
            <v>V</v>
          </cell>
          <cell r="P462">
            <v>808521</v>
          </cell>
          <cell r="Q462">
            <v>0</v>
          </cell>
          <cell r="R462">
            <v>0</v>
          </cell>
          <cell r="V462">
            <v>0</v>
          </cell>
          <cell r="X462" t="str">
            <v>5Tecnico</v>
          </cell>
          <cell r="Y462">
            <v>0</v>
          </cell>
          <cell r="Z462" t="str">
            <v>CENTRO</v>
          </cell>
          <cell r="AA462" t="str">
            <v>SUP</v>
          </cell>
          <cell r="AB462" t="str">
            <v>sale</v>
          </cell>
        </row>
        <row r="463">
          <cell r="C463" t="str">
            <v>zzVACANTE PENSION42</v>
          </cell>
          <cell r="D463" t="str">
            <v>4065-12</v>
          </cell>
          <cell r="E463">
            <v>16415181.84</v>
          </cell>
          <cell r="F463" t="str">
            <v>Técnico Administrativo</v>
          </cell>
          <cell r="G463" t="str">
            <v>19SDF</v>
          </cell>
          <cell r="H463" t="str">
            <v>GRUPO PRESUPUESTO</v>
          </cell>
          <cell r="K463" t="str">
            <v>X</v>
          </cell>
          <cell r="M463" t="str">
            <v>C</v>
          </cell>
          <cell r="N463" t="str">
            <v>V</v>
          </cell>
          <cell r="P463">
            <v>808521</v>
          </cell>
          <cell r="Q463">
            <v>0</v>
          </cell>
          <cell r="R463">
            <v>0</v>
          </cell>
          <cell r="V463">
            <v>0</v>
          </cell>
          <cell r="X463" t="str">
            <v>5Tecnico</v>
          </cell>
          <cell r="Y463">
            <v>0</v>
          </cell>
          <cell r="AA463" t="str">
            <v>SUP</v>
          </cell>
          <cell r="AB463" t="str">
            <v>sale</v>
          </cell>
        </row>
        <row r="464">
          <cell r="C464" t="str">
            <v>zzVACANTE PENSION43</v>
          </cell>
          <cell r="D464" t="str">
            <v>5040-16</v>
          </cell>
          <cell r="E464">
            <v>14586952.714583334</v>
          </cell>
          <cell r="F464" t="str">
            <v>Secretario Ejecutivo</v>
          </cell>
          <cell r="G464" t="str">
            <v>24ORIENTE</v>
          </cell>
          <cell r="H464" t="str">
            <v>DIRECCION REGIONAL SANTANDER</v>
          </cell>
          <cell r="K464" t="str">
            <v>X</v>
          </cell>
          <cell r="M464" t="str">
            <v>C</v>
          </cell>
          <cell r="N464" t="str">
            <v>V</v>
          </cell>
          <cell r="P464">
            <v>688731</v>
          </cell>
          <cell r="Q464">
            <v>0</v>
          </cell>
          <cell r="R464">
            <v>0</v>
          </cell>
          <cell r="V464">
            <v>0</v>
          </cell>
          <cell r="X464" t="str">
            <v>6Asistencial</v>
          </cell>
          <cell r="Y464">
            <v>0</v>
          </cell>
          <cell r="Z464" t="str">
            <v>ORIENTE</v>
          </cell>
          <cell r="AA464" t="str">
            <v>SUP</v>
          </cell>
          <cell r="AB464" t="str">
            <v>sale</v>
          </cell>
        </row>
        <row r="465">
          <cell r="C465" t="str">
            <v>zzVACANTE PENSION44</v>
          </cell>
          <cell r="D465" t="str">
            <v>5120-12</v>
          </cell>
          <cell r="E465">
            <v>13279546.932500001</v>
          </cell>
          <cell r="F465" t="str">
            <v>Auxiliar Administrativo</v>
          </cell>
          <cell r="G465" t="str">
            <v>20SEG</v>
          </cell>
          <cell r="H465" t="str">
            <v>GRUPO ARCHIVO, PUBLICACIONES Y MICROFILMACION</v>
          </cell>
          <cell r="K465" t="str">
            <v>X</v>
          </cell>
          <cell r="M465" t="str">
            <v>C</v>
          </cell>
          <cell r="N465" t="str">
            <v>V</v>
          </cell>
          <cell r="P465">
            <v>596996</v>
          </cell>
          <cell r="Q465">
            <v>0</v>
          </cell>
          <cell r="R465">
            <v>0</v>
          </cell>
          <cell r="V465">
            <v>0</v>
          </cell>
          <cell r="X465" t="str">
            <v>6Asistencial</v>
          </cell>
          <cell r="Y465">
            <v>0</v>
          </cell>
          <cell r="AA465" t="str">
            <v>SUP</v>
          </cell>
          <cell r="AB465" t="str">
            <v>sale</v>
          </cell>
        </row>
        <row r="466">
          <cell r="C466" t="str">
            <v>zzVACANTE1</v>
          </cell>
          <cell r="D466" t="str">
            <v>1020-06</v>
          </cell>
          <cell r="E466">
            <v>43327564.293749988</v>
          </cell>
          <cell r="F466" t="str">
            <v>Asesor</v>
          </cell>
          <cell r="G466" t="str">
            <v>16SDT</v>
          </cell>
          <cell r="H466" t="str">
            <v>SUBDIRECCION TECNICA</v>
          </cell>
          <cell r="K466" t="str">
            <v>X</v>
          </cell>
          <cell r="M466" t="str">
            <v>C</v>
          </cell>
          <cell r="N466" t="str">
            <v>V</v>
          </cell>
          <cell r="P466">
            <v>2134076</v>
          </cell>
          <cell r="Q466">
            <v>0</v>
          </cell>
          <cell r="R466">
            <v>0</v>
          </cell>
          <cell r="V466">
            <v>0</v>
          </cell>
          <cell r="X466" t="str">
            <v>2Asesor</v>
          </cell>
          <cell r="Y466">
            <v>0</v>
          </cell>
          <cell r="AA466" t="str">
            <v>SUP</v>
          </cell>
          <cell r="AB466" t="str">
            <v>sale</v>
          </cell>
        </row>
        <row r="467">
          <cell r="C467" t="str">
            <v>zzVACANTE10</v>
          </cell>
          <cell r="D467" t="str">
            <v>2040-18</v>
          </cell>
          <cell r="E467">
            <v>38152175.625416674</v>
          </cell>
          <cell r="F467" t="str">
            <v>Jefe de División</v>
          </cell>
          <cell r="G467" t="str">
            <v>15OSI</v>
          </cell>
          <cell r="H467" t="str">
            <v>DIVISION SISTEMATIZACION E INFORMATICA</v>
          </cell>
          <cell r="K467" t="str">
            <v>X</v>
          </cell>
          <cell r="M467" t="str">
            <v>C</v>
          </cell>
          <cell r="N467" t="str">
            <v>V</v>
          </cell>
          <cell r="P467">
            <v>1879165</v>
          </cell>
          <cell r="Q467">
            <v>0</v>
          </cell>
          <cell r="R467">
            <v>0</v>
          </cell>
          <cell r="V467">
            <v>0</v>
          </cell>
          <cell r="X467" t="str">
            <v>3Ejecutivo</v>
          </cell>
          <cell r="Y467">
            <v>0</v>
          </cell>
          <cell r="AA467" t="str">
            <v>SUP</v>
          </cell>
          <cell r="AB467" t="str">
            <v>sale</v>
          </cell>
        </row>
        <row r="468">
          <cell r="C468" t="str">
            <v>BAZZANI BOTERO JULIANA</v>
          </cell>
          <cell r="D468" t="str">
            <v>2045-22</v>
          </cell>
          <cell r="E468">
            <v>45131481.96208334</v>
          </cell>
          <cell r="F468" t="str">
            <v>Jefe Oficina</v>
          </cell>
          <cell r="G468" t="str">
            <v>13OJU</v>
          </cell>
          <cell r="H468" t="str">
            <v>OFICINA JURIDICA</v>
          </cell>
          <cell r="K468" t="str">
            <v>x</v>
          </cell>
          <cell r="M468" t="str">
            <v>LNR</v>
          </cell>
          <cell r="P468">
            <v>2222927</v>
          </cell>
          <cell r="Q468">
            <v>0</v>
          </cell>
          <cell r="R468">
            <v>0</v>
          </cell>
          <cell r="S468">
            <v>27579</v>
          </cell>
          <cell r="T468">
            <v>37809</v>
          </cell>
          <cell r="U468">
            <v>28.169444444444444</v>
          </cell>
          <cell r="V468">
            <v>0</v>
          </cell>
          <cell r="W468">
            <v>0.16111111111111112</v>
          </cell>
          <cell r="X468" t="str">
            <v>3Ejecutivo</v>
          </cell>
          <cell r="Y468">
            <v>15551597.292000001</v>
          </cell>
          <cell r="AA468" t="str">
            <v>SUP</v>
          </cell>
          <cell r="AB468" t="str">
            <v>sale</v>
          </cell>
          <cell r="AC468">
            <v>52257703</v>
          </cell>
        </row>
        <row r="469">
          <cell r="C469" t="str">
            <v>zzVACANTE12</v>
          </cell>
          <cell r="D469" t="str">
            <v>2095-07</v>
          </cell>
          <cell r="E469">
            <v>24838316.680416666</v>
          </cell>
          <cell r="F469" t="str">
            <v>Director o Gerente Seccional</v>
          </cell>
          <cell r="G469" t="str">
            <v>23NORTE</v>
          </cell>
          <cell r="H469" t="str">
            <v>DIRECCION SECCIONAL CORDOBA</v>
          </cell>
          <cell r="K469" t="str">
            <v>X</v>
          </cell>
          <cell r="M469" t="str">
            <v>LNR</v>
          </cell>
          <cell r="N469" t="str">
            <v>V</v>
          </cell>
          <cell r="P469">
            <v>1223398</v>
          </cell>
          <cell r="Q469">
            <v>0</v>
          </cell>
          <cell r="R469">
            <v>0</v>
          </cell>
          <cell r="V469">
            <v>0</v>
          </cell>
          <cell r="X469" t="str">
            <v>3Ejecutivo</v>
          </cell>
          <cell r="Y469">
            <v>0</v>
          </cell>
          <cell r="Z469" t="str">
            <v>NORTE</v>
          </cell>
          <cell r="AA469" t="str">
            <v>SUP</v>
          </cell>
          <cell r="AB469" t="str">
            <v>sale</v>
          </cell>
        </row>
        <row r="470">
          <cell r="C470" t="str">
            <v>zzVACANTE13</v>
          </cell>
          <cell r="D470" t="str">
            <v>3020-06</v>
          </cell>
          <cell r="E470">
            <v>18995922.495416671</v>
          </cell>
          <cell r="F470" t="str">
            <v>Profesional Universitario</v>
          </cell>
          <cell r="G470" t="str">
            <v>21CENTRO</v>
          </cell>
          <cell r="H470" t="str">
            <v>GRUPO CONTABILIDAD</v>
          </cell>
          <cell r="K470" t="str">
            <v>X</v>
          </cell>
          <cell r="M470" t="str">
            <v>C</v>
          </cell>
          <cell r="N470" t="str">
            <v>VO</v>
          </cell>
          <cell r="P470">
            <v>935634</v>
          </cell>
          <cell r="Q470">
            <v>0</v>
          </cell>
          <cell r="R470">
            <v>0</v>
          </cell>
          <cell r="V470">
            <v>0</v>
          </cell>
          <cell r="X470" t="str">
            <v>4Profesional</v>
          </cell>
          <cell r="Y470">
            <v>0</v>
          </cell>
          <cell r="Z470" t="str">
            <v>CENTRO</v>
          </cell>
          <cell r="AA470" t="str">
            <v>SUP</v>
          </cell>
          <cell r="AB470" t="str">
            <v>sale</v>
          </cell>
        </row>
        <row r="471">
          <cell r="C471" t="str">
            <v>zzVACANTE14</v>
          </cell>
          <cell r="D471" t="str">
            <v>3020-07</v>
          </cell>
          <cell r="E471">
            <v>20011830.391249999</v>
          </cell>
          <cell r="F471" t="str">
            <v>Profesional Universitario</v>
          </cell>
          <cell r="G471" t="str">
            <v>21CENTRO</v>
          </cell>
          <cell r="H471" t="str">
            <v>DIVISION SERVICIOS AL EXTERIOR</v>
          </cell>
          <cell r="I471" t="str">
            <v>SRI</v>
          </cell>
          <cell r="K471" t="str">
            <v>X</v>
          </cell>
          <cell r="M471" t="str">
            <v>C</v>
          </cell>
          <cell r="N471" t="str">
            <v>VO</v>
          </cell>
          <cell r="P471">
            <v>985672</v>
          </cell>
          <cell r="Q471">
            <v>0</v>
          </cell>
          <cell r="R471">
            <v>0</v>
          </cell>
          <cell r="V471">
            <v>0</v>
          </cell>
          <cell r="X471" t="str">
            <v>4Profesional</v>
          </cell>
          <cell r="Y471">
            <v>0</v>
          </cell>
          <cell r="Z471" t="str">
            <v>CENTRO</v>
          </cell>
          <cell r="AA471" t="str">
            <v>SUP</v>
          </cell>
          <cell r="AB471" t="str">
            <v>sale</v>
          </cell>
        </row>
        <row r="472">
          <cell r="C472" t="str">
            <v>zzVACANTE15</v>
          </cell>
          <cell r="D472" t="str">
            <v>3020-07</v>
          </cell>
          <cell r="E472">
            <v>20011830.391249999</v>
          </cell>
          <cell r="F472" t="str">
            <v>Profesional Universitario</v>
          </cell>
          <cell r="G472" t="str">
            <v>22NOROCCIDENTE</v>
          </cell>
          <cell r="H472" t="str">
            <v>GRUPO FINANCIERO</v>
          </cell>
          <cell r="K472" t="str">
            <v>x</v>
          </cell>
          <cell r="M472" t="str">
            <v>C</v>
          </cell>
          <cell r="N472" t="str">
            <v>VO</v>
          </cell>
          <cell r="P472">
            <v>985672</v>
          </cell>
          <cell r="Q472">
            <v>0</v>
          </cell>
          <cell r="R472">
            <v>0</v>
          </cell>
          <cell r="V472">
            <v>0</v>
          </cell>
          <cell r="X472" t="str">
            <v>4Profesional</v>
          </cell>
          <cell r="Y472">
            <v>0</v>
          </cell>
          <cell r="Z472" t="str">
            <v>NOROCCIDENTE</v>
          </cell>
          <cell r="AA472" t="str">
            <v>SUP</v>
          </cell>
          <cell r="AB472" t="str">
            <v>sale</v>
          </cell>
        </row>
        <row r="473">
          <cell r="C473" t="str">
            <v>zzVACANTE16</v>
          </cell>
          <cell r="D473" t="str">
            <v>3020-08</v>
          </cell>
          <cell r="E473">
            <v>21196717.882083338</v>
          </cell>
          <cell r="F473" t="str">
            <v>Profesional Universitario</v>
          </cell>
          <cell r="G473" t="str">
            <v>21CENTRO</v>
          </cell>
          <cell r="H473" t="str">
            <v>GRUPO PRESUPUESTO</v>
          </cell>
          <cell r="K473" t="str">
            <v>X</v>
          </cell>
          <cell r="M473" t="str">
            <v>C</v>
          </cell>
          <cell r="N473" t="str">
            <v>V</v>
          </cell>
          <cell r="P473">
            <v>1044033</v>
          </cell>
          <cell r="Q473">
            <v>0</v>
          </cell>
          <cell r="R473">
            <v>0</v>
          </cell>
          <cell r="V473">
            <v>0</v>
          </cell>
          <cell r="X473" t="str">
            <v>4Profesional</v>
          </cell>
          <cell r="Y473">
            <v>0</v>
          </cell>
          <cell r="Z473" t="str">
            <v>CENTRO</v>
          </cell>
          <cell r="AA473" t="str">
            <v>SUP</v>
          </cell>
          <cell r="AB473" t="str">
            <v>sale</v>
          </cell>
        </row>
        <row r="474">
          <cell r="C474" t="str">
            <v>zzVACANTE17</v>
          </cell>
          <cell r="D474" t="str">
            <v>3020-10</v>
          </cell>
          <cell r="E474">
            <v>23062173.132083338</v>
          </cell>
          <cell r="F474" t="str">
            <v>Profesional Universitario</v>
          </cell>
          <cell r="G474" t="str">
            <v>13OJU</v>
          </cell>
          <cell r="H474" t="str">
            <v>OFICINA JURIDICA</v>
          </cell>
          <cell r="M474" t="str">
            <v>C</v>
          </cell>
          <cell r="N474" t="str">
            <v>VO</v>
          </cell>
          <cell r="P474">
            <v>1135915</v>
          </cell>
          <cell r="Q474">
            <v>0</v>
          </cell>
          <cell r="R474">
            <v>0</v>
          </cell>
          <cell r="V474">
            <v>0</v>
          </cell>
          <cell r="X474" t="str">
            <v>4Profesional</v>
          </cell>
          <cell r="Y474">
            <v>0</v>
          </cell>
          <cell r="AA474" t="str">
            <v>Mant</v>
          </cell>
          <cell r="AB474" t="str">
            <v>3020-10</v>
          </cell>
        </row>
        <row r="475">
          <cell r="C475" t="str">
            <v>zzVACANTE18</v>
          </cell>
          <cell r="D475" t="str">
            <v>3020-12</v>
          </cell>
          <cell r="E475">
            <v>25294052.003333326</v>
          </cell>
          <cell r="F475" t="str">
            <v>Profesional Universitario</v>
          </cell>
          <cell r="G475" t="str">
            <v>16SDT</v>
          </cell>
          <cell r="H475" t="str">
            <v>DIVISION PROGRAMAS EN ADMINISTRACION</v>
          </cell>
          <cell r="K475" t="str">
            <v>X</v>
          </cell>
          <cell r="M475" t="str">
            <v>C</v>
          </cell>
          <cell r="N475" t="str">
            <v>VO</v>
          </cell>
          <cell r="P475">
            <v>1245845</v>
          </cell>
          <cell r="Q475">
            <v>0</v>
          </cell>
          <cell r="R475">
            <v>0</v>
          </cell>
          <cell r="V475">
            <v>0</v>
          </cell>
          <cell r="X475" t="str">
            <v>4Profesional</v>
          </cell>
          <cell r="Y475">
            <v>0</v>
          </cell>
          <cell r="AA475" t="str">
            <v>SUP</v>
          </cell>
          <cell r="AB475" t="str">
            <v>sale</v>
          </cell>
        </row>
        <row r="476">
          <cell r="C476" t="str">
            <v>zzVACANTE19</v>
          </cell>
          <cell r="D476" t="str">
            <v>3020-12</v>
          </cell>
          <cell r="E476">
            <v>25294052.003333326</v>
          </cell>
          <cell r="F476" t="str">
            <v>Profesional Universitario</v>
          </cell>
          <cell r="G476" t="str">
            <v>12OPL</v>
          </cell>
          <cell r="H476" t="str">
            <v>OFICINA PLANEACION</v>
          </cell>
          <cell r="K476" t="str">
            <v>X</v>
          </cell>
          <cell r="M476" t="str">
            <v>C</v>
          </cell>
          <cell r="N476" t="str">
            <v>VO</v>
          </cell>
          <cell r="P476">
            <v>1245845</v>
          </cell>
          <cell r="Q476">
            <v>0</v>
          </cell>
          <cell r="R476">
            <v>0</v>
          </cell>
          <cell r="V476">
            <v>0</v>
          </cell>
          <cell r="X476" t="str">
            <v>4Profesional</v>
          </cell>
          <cell r="Y476">
            <v>0</v>
          </cell>
          <cell r="AA476" t="str">
            <v>SUP</v>
          </cell>
          <cell r="AB476" t="str">
            <v>sale</v>
          </cell>
        </row>
        <row r="477">
          <cell r="C477" t="str">
            <v>zzVACANTE2</v>
          </cell>
          <cell r="D477" t="str">
            <v>2035-16</v>
          </cell>
          <cell r="E477">
            <v>34713218.367083333</v>
          </cell>
          <cell r="F477" t="str">
            <v>Director o Gerente Regional</v>
          </cell>
          <cell r="G477" t="str">
            <v>23NORTE</v>
          </cell>
          <cell r="H477" t="str">
            <v>DIRECCION REGIONAL BOLIVAR</v>
          </cell>
          <cell r="K477" t="str">
            <v>X</v>
          </cell>
          <cell r="M477" t="str">
            <v>LNR</v>
          </cell>
          <cell r="N477" t="str">
            <v>V</v>
          </cell>
          <cell r="P477">
            <v>1709781</v>
          </cell>
          <cell r="Q477">
            <v>0</v>
          </cell>
          <cell r="R477">
            <v>0</v>
          </cell>
          <cell r="V477">
            <v>0</v>
          </cell>
          <cell r="X477" t="str">
            <v>3Ejecutivo</v>
          </cell>
          <cell r="Y477">
            <v>0</v>
          </cell>
          <cell r="Z477" t="str">
            <v>NORTE</v>
          </cell>
          <cell r="AA477" t="str">
            <v>SUP</v>
          </cell>
          <cell r="AB477" t="str">
            <v>sale</v>
          </cell>
        </row>
        <row r="478">
          <cell r="C478" t="str">
            <v>zzVACANTE20</v>
          </cell>
          <cell r="D478" t="str">
            <v>3020-14</v>
          </cell>
          <cell r="E478">
            <v>27317929.430000003</v>
          </cell>
          <cell r="F478" t="str">
            <v>Profesional Universitario</v>
          </cell>
          <cell r="G478" t="str">
            <v>19SDF</v>
          </cell>
          <cell r="H478" t="str">
            <v>GRUPO CONTABILIDAD</v>
          </cell>
          <cell r="M478" t="str">
            <v>C</v>
          </cell>
          <cell r="N478" t="str">
            <v>V</v>
          </cell>
          <cell r="P478">
            <v>1345530</v>
          </cell>
          <cell r="Q478">
            <v>0</v>
          </cell>
          <cell r="R478">
            <v>0</v>
          </cell>
          <cell r="V478">
            <v>0</v>
          </cell>
          <cell r="X478" t="str">
            <v>4Profesional</v>
          </cell>
          <cell r="Y478">
            <v>0</v>
          </cell>
          <cell r="AA478" t="str">
            <v>Mant</v>
          </cell>
          <cell r="AB478" t="str">
            <v>3020-14</v>
          </cell>
        </row>
        <row r="479">
          <cell r="C479" t="str">
            <v>zzVACANTE21</v>
          </cell>
          <cell r="D479" t="str">
            <v>3020-14</v>
          </cell>
          <cell r="E479">
            <v>27317929.430000003</v>
          </cell>
          <cell r="F479" t="str">
            <v>Profesional Universitario</v>
          </cell>
          <cell r="G479" t="str">
            <v>13OJU</v>
          </cell>
          <cell r="H479" t="str">
            <v>OFICINA JURIDICA</v>
          </cell>
          <cell r="M479" t="str">
            <v>C</v>
          </cell>
          <cell r="N479" t="str">
            <v>VO</v>
          </cell>
          <cell r="P479">
            <v>1345530</v>
          </cell>
          <cell r="Q479">
            <v>0</v>
          </cell>
          <cell r="R479">
            <v>0</v>
          </cell>
          <cell r="V479">
            <v>0</v>
          </cell>
          <cell r="X479" t="str">
            <v>4Profesional</v>
          </cell>
          <cell r="Y479">
            <v>0</v>
          </cell>
          <cell r="AA479" t="str">
            <v>Mant</v>
          </cell>
          <cell r="AB479" t="str">
            <v>3020-14</v>
          </cell>
        </row>
        <row r="480">
          <cell r="C480" t="str">
            <v>zzVACANTE22</v>
          </cell>
          <cell r="D480" t="str">
            <v>4065-07</v>
          </cell>
          <cell r="E480">
            <v>13362965.654583329</v>
          </cell>
          <cell r="F480" t="str">
            <v>Técnico Administrativo</v>
          </cell>
          <cell r="G480" t="str">
            <v>25SUROCCIDENTE</v>
          </cell>
          <cell r="H480" t="str">
            <v>GRUPO ADMINISTRATIVO</v>
          </cell>
          <cell r="K480" t="str">
            <v>X</v>
          </cell>
          <cell r="M480" t="str">
            <v>C</v>
          </cell>
          <cell r="N480" t="str">
            <v>VO</v>
          </cell>
          <cell r="P480">
            <v>601058</v>
          </cell>
          <cell r="Q480">
            <v>0</v>
          </cell>
          <cell r="R480">
            <v>0</v>
          </cell>
          <cell r="V480">
            <v>0</v>
          </cell>
          <cell r="X480" t="str">
            <v>5Tecnico</v>
          </cell>
          <cell r="Y480">
            <v>0</v>
          </cell>
          <cell r="Z480" t="str">
            <v>SUROCCIDENTE</v>
          </cell>
          <cell r="AA480" t="str">
            <v>SUP</v>
          </cell>
          <cell r="AB480" t="str">
            <v>sale</v>
          </cell>
        </row>
        <row r="481">
          <cell r="C481" t="str">
            <v>zzVACANTE23</v>
          </cell>
          <cell r="D481" t="str">
            <v>4065-09</v>
          </cell>
          <cell r="E481">
            <v>14586952.714583334</v>
          </cell>
          <cell r="F481" t="str">
            <v>Técnico Administrativo</v>
          </cell>
          <cell r="G481" t="str">
            <v>23NORTE</v>
          </cell>
          <cell r="H481" t="str">
            <v>DIVISION CREDITO Y PROGRAMAS INTERNACIONALES</v>
          </cell>
          <cell r="K481" t="str">
            <v>X</v>
          </cell>
          <cell r="M481" t="str">
            <v>C</v>
          </cell>
          <cell r="N481" t="str">
            <v>VO</v>
          </cell>
          <cell r="P481">
            <v>688731</v>
          </cell>
          <cell r="Q481">
            <v>0</v>
          </cell>
          <cell r="R481">
            <v>0</v>
          </cell>
          <cell r="V481">
            <v>0</v>
          </cell>
          <cell r="X481" t="str">
            <v>5Tecnico</v>
          </cell>
          <cell r="Y481">
            <v>0</v>
          </cell>
          <cell r="Z481" t="str">
            <v>NORTE</v>
          </cell>
          <cell r="AA481" t="str">
            <v>SUP</v>
          </cell>
          <cell r="AB481" t="str">
            <v>sale</v>
          </cell>
        </row>
        <row r="482">
          <cell r="C482" t="str">
            <v>zzVACANTE24</v>
          </cell>
          <cell r="D482" t="str">
            <v>4065-09</v>
          </cell>
          <cell r="E482">
            <v>14586952.714583334</v>
          </cell>
          <cell r="F482" t="str">
            <v>Técnico Administrativo</v>
          </cell>
          <cell r="G482" t="str">
            <v>22NOROCCIDENTE</v>
          </cell>
          <cell r="H482" t="str">
            <v>DIVISION PROGRAMAS EN ADMINISTRACION</v>
          </cell>
          <cell r="K482" t="str">
            <v>X</v>
          </cell>
          <cell r="M482" t="str">
            <v>C</v>
          </cell>
          <cell r="N482" t="str">
            <v>VO</v>
          </cell>
          <cell r="P482">
            <v>688731</v>
          </cell>
          <cell r="Q482">
            <v>0</v>
          </cell>
          <cell r="R482">
            <v>0</v>
          </cell>
          <cell r="V482">
            <v>0</v>
          </cell>
          <cell r="X482" t="str">
            <v>5Tecnico</v>
          </cell>
          <cell r="Y482">
            <v>0</v>
          </cell>
          <cell r="Z482" t="str">
            <v>NOROCCIDENTE</v>
          </cell>
          <cell r="AA482" t="str">
            <v>SUP</v>
          </cell>
          <cell r="AB482" t="str">
            <v>sale</v>
          </cell>
        </row>
        <row r="483">
          <cell r="C483" t="str">
            <v>zzVACANTE25</v>
          </cell>
          <cell r="D483" t="str">
            <v>4065-09</v>
          </cell>
          <cell r="E483">
            <v>14586952.714583334</v>
          </cell>
          <cell r="F483" t="str">
            <v>Técnico Administrativo</v>
          </cell>
          <cell r="G483" t="str">
            <v>22NOROCCIDENTE</v>
          </cell>
          <cell r="H483" t="str">
            <v>GRUPO FINANCIERO</v>
          </cell>
          <cell r="K483" t="str">
            <v>X</v>
          </cell>
          <cell r="M483" t="str">
            <v>C</v>
          </cell>
          <cell r="N483" t="str">
            <v>VO</v>
          </cell>
          <cell r="P483">
            <v>688731</v>
          </cell>
          <cell r="Q483">
            <v>0</v>
          </cell>
          <cell r="R483">
            <v>0</v>
          </cell>
          <cell r="V483">
            <v>0</v>
          </cell>
          <cell r="X483" t="str">
            <v>5Tecnico</v>
          </cell>
          <cell r="Y483">
            <v>0</v>
          </cell>
          <cell r="Z483" t="str">
            <v>NOROCCIDENTE</v>
          </cell>
          <cell r="AA483" t="str">
            <v>SUP</v>
          </cell>
          <cell r="AB483" t="str">
            <v>sale</v>
          </cell>
        </row>
        <row r="484">
          <cell r="C484" t="str">
            <v>zzVACANTE26</v>
          </cell>
          <cell r="D484" t="str">
            <v>4065-09</v>
          </cell>
          <cell r="E484">
            <v>14586952.714583334</v>
          </cell>
          <cell r="F484" t="str">
            <v>Técnico Administrativo</v>
          </cell>
          <cell r="G484" t="str">
            <v>25SUROCCIDENTE</v>
          </cell>
          <cell r="H484" t="str">
            <v>GRUPO OPERATIVO</v>
          </cell>
          <cell r="K484" t="str">
            <v>X</v>
          </cell>
          <cell r="M484" t="str">
            <v>C</v>
          </cell>
          <cell r="N484" t="str">
            <v>VO</v>
          </cell>
          <cell r="P484">
            <v>688731</v>
          </cell>
          <cell r="Q484">
            <v>0</v>
          </cell>
          <cell r="R484">
            <v>0</v>
          </cell>
          <cell r="V484">
            <v>0</v>
          </cell>
          <cell r="X484" t="str">
            <v>5Tecnico</v>
          </cell>
          <cell r="Y484">
            <v>0</v>
          </cell>
          <cell r="Z484" t="str">
            <v>SUROCCIDENTE</v>
          </cell>
          <cell r="AA484" t="str">
            <v>SUP</v>
          </cell>
          <cell r="AB484" t="str">
            <v>sale</v>
          </cell>
        </row>
        <row r="485">
          <cell r="C485" t="str">
            <v>zzVACANTE27</v>
          </cell>
          <cell r="D485" t="str">
            <v>4065-11</v>
          </cell>
          <cell r="E485">
            <v>16080398.177083332</v>
          </cell>
          <cell r="F485" t="str">
            <v>Técnico Administrativo</v>
          </cell>
          <cell r="G485" t="str">
            <v>24ORIENTE</v>
          </cell>
          <cell r="H485" t="str">
            <v>DIVISION ADMINISTRATIVA Y FINANCIERA</v>
          </cell>
          <cell r="K485" t="str">
            <v>x</v>
          </cell>
          <cell r="M485" t="str">
            <v>C</v>
          </cell>
          <cell r="N485" t="str">
            <v>VO</v>
          </cell>
          <cell r="P485">
            <v>761453</v>
          </cell>
          <cell r="Q485">
            <v>0</v>
          </cell>
          <cell r="R485">
            <v>0</v>
          </cell>
          <cell r="V485">
            <v>0</v>
          </cell>
          <cell r="X485" t="str">
            <v>5Tecnico</v>
          </cell>
          <cell r="Y485">
            <v>0</v>
          </cell>
          <cell r="Z485" t="str">
            <v>ORIENTE</v>
          </cell>
          <cell r="AA485" t="str">
            <v>SUP</v>
          </cell>
          <cell r="AB485" t="str">
            <v>sale</v>
          </cell>
        </row>
        <row r="486">
          <cell r="C486" t="str">
            <v>zzVACANTE28</v>
          </cell>
          <cell r="D486" t="str">
            <v>4065-11</v>
          </cell>
          <cell r="E486">
            <v>16080398.177083332</v>
          </cell>
          <cell r="F486" t="str">
            <v>Técnico Administrativo</v>
          </cell>
          <cell r="G486" t="str">
            <v>24ORIENTE</v>
          </cell>
          <cell r="H486" t="str">
            <v>DIVISION ADMINISTRATIVA Y FINANCIERA</v>
          </cell>
          <cell r="K486" t="str">
            <v>x</v>
          </cell>
          <cell r="M486" t="str">
            <v>C</v>
          </cell>
          <cell r="N486" t="str">
            <v>VO</v>
          </cell>
          <cell r="P486">
            <v>761453</v>
          </cell>
          <cell r="Q486">
            <v>0</v>
          </cell>
          <cell r="R486">
            <v>0</v>
          </cell>
          <cell r="V486">
            <v>0</v>
          </cell>
          <cell r="X486" t="str">
            <v>5Tecnico</v>
          </cell>
          <cell r="Y486">
            <v>0</v>
          </cell>
          <cell r="Z486" t="str">
            <v>ORIENTE</v>
          </cell>
          <cell r="AA486" t="str">
            <v>SUP</v>
          </cell>
          <cell r="AB486" t="str">
            <v>sale</v>
          </cell>
        </row>
        <row r="487">
          <cell r="C487" t="str">
            <v>zzVACANTE29</v>
          </cell>
          <cell r="D487" t="str">
            <v>4065-11</v>
          </cell>
          <cell r="E487">
            <v>16080398.177083332</v>
          </cell>
          <cell r="F487" t="str">
            <v>Técnico Administrativo</v>
          </cell>
          <cell r="G487" t="str">
            <v>22NOROCCIDENTE</v>
          </cell>
          <cell r="H487" t="str">
            <v>GRUPO ADMINISTRATIVO</v>
          </cell>
          <cell r="K487" t="str">
            <v>X</v>
          </cell>
          <cell r="M487" t="str">
            <v>C</v>
          </cell>
          <cell r="N487" t="str">
            <v>VO</v>
          </cell>
          <cell r="P487">
            <v>761453</v>
          </cell>
          <cell r="Q487">
            <v>0</v>
          </cell>
          <cell r="R487">
            <v>0</v>
          </cell>
          <cell r="V487">
            <v>0</v>
          </cell>
          <cell r="X487" t="str">
            <v>5Tecnico</v>
          </cell>
          <cell r="Y487">
            <v>0</v>
          </cell>
          <cell r="Z487" t="str">
            <v>NOROCCIDENTE</v>
          </cell>
          <cell r="AA487" t="str">
            <v>SUP</v>
          </cell>
          <cell r="AB487" t="str">
            <v>sale</v>
          </cell>
        </row>
        <row r="488">
          <cell r="C488" t="str">
            <v>zzVACANTE3</v>
          </cell>
          <cell r="D488" t="str">
            <v>2035-16</v>
          </cell>
          <cell r="E488">
            <v>34713218.367083333</v>
          </cell>
          <cell r="F488" t="str">
            <v>Director o Gerente Regional</v>
          </cell>
          <cell r="G488" t="str">
            <v>22NOROCCIDENTE</v>
          </cell>
          <cell r="H488" t="str">
            <v>DIRECCION REGIONAL RISARALDA</v>
          </cell>
          <cell r="K488" t="str">
            <v>X</v>
          </cell>
          <cell r="M488" t="str">
            <v>LNR</v>
          </cell>
          <cell r="N488" t="str">
            <v>V</v>
          </cell>
          <cell r="P488">
            <v>1709781</v>
          </cell>
          <cell r="Q488">
            <v>0</v>
          </cell>
          <cell r="R488">
            <v>0</v>
          </cell>
          <cell r="V488">
            <v>0</v>
          </cell>
          <cell r="X488" t="str">
            <v>3Ejecutivo</v>
          </cell>
          <cell r="Y488">
            <v>0</v>
          </cell>
          <cell r="Z488" t="str">
            <v>NOROCCIDENTE</v>
          </cell>
          <cell r="AA488" t="str">
            <v>SUP</v>
          </cell>
          <cell r="AB488" t="str">
            <v>sale</v>
          </cell>
        </row>
        <row r="489">
          <cell r="C489" t="str">
            <v>zzVACANTE30</v>
          </cell>
          <cell r="D489" t="str">
            <v>4065-11</v>
          </cell>
          <cell r="E489">
            <v>16080398.177083332</v>
          </cell>
          <cell r="F489" t="str">
            <v>Técnico Administrativo</v>
          </cell>
          <cell r="G489" t="str">
            <v>25SUROCCIDENTE</v>
          </cell>
          <cell r="H489" t="str">
            <v>GRUPO ADMINISTRATIVO Y FINANCIERO</v>
          </cell>
          <cell r="K489" t="str">
            <v>X</v>
          </cell>
          <cell r="M489" t="str">
            <v>C</v>
          </cell>
          <cell r="N489" t="str">
            <v>VO</v>
          </cell>
          <cell r="P489">
            <v>761453</v>
          </cell>
          <cell r="Q489">
            <v>0</v>
          </cell>
          <cell r="R489">
            <v>0</v>
          </cell>
          <cell r="V489">
            <v>0</v>
          </cell>
          <cell r="X489" t="str">
            <v>5Tecnico</v>
          </cell>
          <cell r="Y489">
            <v>0</v>
          </cell>
          <cell r="Z489" t="str">
            <v>SUROCCIDENTE</v>
          </cell>
          <cell r="AA489" t="str">
            <v>SUP</v>
          </cell>
          <cell r="AB489" t="str">
            <v>sale</v>
          </cell>
        </row>
        <row r="490">
          <cell r="C490" t="str">
            <v>zzVACANTE31</v>
          </cell>
          <cell r="D490" t="str">
            <v>4065-12</v>
          </cell>
          <cell r="E490">
            <v>16415181.84</v>
          </cell>
          <cell r="F490" t="str">
            <v>Técnico Administrativo</v>
          </cell>
          <cell r="G490" t="str">
            <v>21CENTRO</v>
          </cell>
          <cell r="H490" t="str">
            <v>GRUPO CARTERA</v>
          </cell>
          <cell r="K490" t="str">
            <v>X</v>
          </cell>
          <cell r="M490" t="str">
            <v>C</v>
          </cell>
          <cell r="N490" t="str">
            <v>VO</v>
          </cell>
          <cell r="P490">
            <v>808521</v>
          </cell>
          <cell r="Q490">
            <v>0</v>
          </cell>
          <cell r="R490">
            <v>0</v>
          </cell>
          <cell r="V490">
            <v>0</v>
          </cell>
          <cell r="X490" t="str">
            <v>5Tecnico</v>
          </cell>
          <cell r="Y490">
            <v>0</v>
          </cell>
          <cell r="Z490" t="str">
            <v>CENTRO</v>
          </cell>
          <cell r="AA490" t="str">
            <v>SUP</v>
          </cell>
          <cell r="AB490" t="str">
            <v>sale</v>
          </cell>
        </row>
        <row r="491">
          <cell r="C491" t="str">
            <v>zzVACANTE32</v>
          </cell>
          <cell r="D491" t="str">
            <v>4065-15</v>
          </cell>
          <cell r="E491">
            <v>18995922.495416671</v>
          </cell>
          <cell r="F491" t="str">
            <v>Técnico Administrativo</v>
          </cell>
          <cell r="G491" t="str">
            <v>25SUROCCIDENTE</v>
          </cell>
          <cell r="H491" t="str">
            <v>GRUPO SERVICIOS</v>
          </cell>
          <cell r="K491" t="str">
            <v>X</v>
          </cell>
          <cell r="M491" t="str">
            <v>C</v>
          </cell>
          <cell r="N491" t="str">
            <v>VO</v>
          </cell>
          <cell r="P491">
            <v>935634</v>
          </cell>
          <cell r="Q491">
            <v>0</v>
          </cell>
          <cell r="R491">
            <v>0</v>
          </cell>
          <cell r="V491">
            <v>0</v>
          </cell>
          <cell r="X491" t="str">
            <v>5Tecnico</v>
          </cell>
          <cell r="Y491">
            <v>0</v>
          </cell>
          <cell r="Z491" t="str">
            <v>SUROCCIDENTE</v>
          </cell>
          <cell r="AA491" t="str">
            <v>SUP</v>
          </cell>
          <cell r="AB491" t="str">
            <v>sale</v>
          </cell>
        </row>
        <row r="492">
          <cell r="C492" t="str">
            <v>zzVACANTE33</v>
          </cell>
          <cell r="D492" t="str">
            <v>4065-15</v>
          </cell>
          <cell r="E492">
            <v>18995922.495416671</v>
          </cell>
          <cell r="F492" t="str">
            <v>Técnico Administrativo</v>
          </cell>
          <cell r="G492" t="str">
            <v>24ORIENTE</v>
          </cell>
          <cell r="H492" t="str">
            <v>GRUPO SERVICIOS</v>
          </cell>
          <cell r="K492" t="str">
            <v>X</v>
          </cell>
          <cell r="M492" t="str">
            <v>C</v>
          </cell>
          <cell r="N492" t="str">
            <v>VO</v>
          </cell>
          <cell r="P492">
            <v>935634</v>
          </cell>
          <cell r="Q492">
            <v>0</v>
          </cell>
          <cell r="R492">
            <v>0</v>
          </cell>
          <cell r="V492">
            <v>0</v>
          </cell>
          <cell r="X492" t="str">
            <v>5Tecnico</v>
          </cell>
          <cell r="Y492">
            <v>0</v>
          </cell>
          <cell r="Z492" t="str">
            <v>ORIENTE</v>
          </cell>
          <cell r="AA492" t="str">
            <v>SUP</v>
          </cell>
          <cell r="AB492" t="str">
            <v>sale</v>
          </cell>
        </row>
        <row r="493">
          <cell r="C493" t="str">
            <v>zzVACANTE34</v>
          </cell>
          <cell r="D493" t="str">
            <v>5040-16</v>
          </cell>
          <cell r="E493">
            <v>14586952.714583334</v>
          </cell>
          <cell r="F493" t="str">
            <v>Secretario Ejecutivo</v>
          </cell>
          <cell r="G493" t="str">
            <v>25SUROCCIDENTE</v>
          </cell>
          <cell r="H493" t="str">
            <v>DIRECCION REGIONAL CAUCA</v>
          </cell>
          <cell r="K493" t="str">
            <v>X</v>
          </cell>
          <cell r="M493" t="str">
            <v>C</v>
          </cell>
          <cell r="N493" t="str">
            <v>VO</v>
          </cell>
          <cell r="P493">
            <v>688731</v>
          </cell>
          <cell r="Q493">
            <v>0</v>
          </cell>
          <cell r="R493">
            <v>0</v>
          </cell>
          <cell r="V493">
            <v>0</v>
          </cell>
          <cell r="X493" t="str">
            <v>6Asistencial</v>
          </cell>
          <cell r="Y493">
            <v>0</v>
          </cell>
          <cell r="Z493" t="str">
            <v>SUROCCIDENTE</v>
          </cell>
          <cell r="AA493" t="str">
            <v>SUP</v>
          </cell>
          <cell r="AB493" t="str">
            <v>sale</v>
          </cell>
        </row>
        <row r="494">
          <cell r="C494" t="str">
            <v>zzVACANTE35</v>
          </cell>
          <cell r="D494" t="str">
            <v>5040-20</v>
          </cell>
          <cell r="E494">
            <v>16138824.14833333</v>
          </cell>
          <cell r="F494" t="str">
            <v>Secretario Ejecutivo</v>
          </cell>
          <cell r="G494" t="str">
            <v>20SEG</v>
          </cell>
          <cell r="H494" t="str">
            <v>SECRETARIA GENERAL</v>
          </cell>
          <cell r="K494" t="str">
            <v>X</v>
          </cell>
          <cell r="M494" t="str">
            <v>C</v>
          </cell>
          <cell r="N494" t="str">
            <v>V</v>
          </cell>
          <cell r="P494">
            <v>764298</v>
          </cell>
          <cell r="Q494">
            <v>0</v>
          </cell>
          <cell r="R494">
            <v>0</v>
          </cell>
          <cell r="V494">
            <v>0</v>
          </cell>
          <cell r="X494" t="str">
            <v>6Asistencial</v>
          </cell>
          <cell r="Y494">
            <v>0</v>
          </cell>
          <cell r="AA494" t="str">
            <v>SUP</v>
          </cell>
          <cell r="AB494" t="str">
            <v>sale</v>
          </cell>
        </row>
        <row r="495">
          <cell r="C495" t="str">
            <v>zzVACANTE36</v>
          </cell>
          <cell r="D495" t="str">
            <v>5120-09</v>
          </cell>
          <cell r="E495">
            <v>10643889.421249999</v>
          </cell>
          <cell r="F495" t="str">
            <v>Auxiliar Administrativo</v>
          </cell>
          <cell r="G495" t="str">
            <v>25SUROCCIDENTE</v>
          </cell>
          <cell r="H495" t="str">
            <v>GRUPO ADMINISTRATIVO Y FINANCIERO</v>
          </cell>
          <cell r="K495" t="str">
            <v>X</v>
          </cell>
          <cell r="M495" t="str">
            <v>C</v>
          </cell>
          <cell r="N495" t="str">
            <v>V</v>
          </cell>
          <cell r="P495">
            <v>468655</v>
          </cell>
          <cell r="Q495">
            <v>0</v>
          </cell>
          <cell r="R495">
            <v>0</v>
          </cell>
          <cell r="V495">
            <v>0</v>
          </cell>
          <cell r="X495" t="str">
            <v>6Asistencial</v>
          </cell>
          <cell r="Y495">
            <v>0</v>
          </cell>
          <cell r="Z495" t="str">
            <v>SUROCCIDENTE</v>
          </cell>
          <cell r="AA495" t="str">
            <v>SUP</v>
          </cell>
          <cell r="AB495" t="str">
            <v>sale</v>
          </cell>
        </row>
        <row r="496">
          <cell r="C496" t="str">
            <v>zzVACANTE37</v>
          </cell>
          <cell r="D496" t="str">
            <v>5120-12</v>
          </cell>
          <cell r="E496">
            <v>13279546.932500001</v>
          </cell>
          <cell r="F496" t="str">
            <v>Auxiliar Administrativo</v>
          </cell>
          <cell r="G496" t="str">
            <v>20SEG</v>
          </cell>
          <cell r="H496" t="str">
            <v>GRUPO SERVICIOS GENERALES</v>
          </cell>
          <cell r="K496" t="str">
            <v>X</v>
          </cell>
          <cell r="M496" t="str">
            <v>C</v>
          </cell>
          <cell r="N496" t="str">
            <v>VO</v>
          </cell>
          <cell r="P496">
            <v>596996</v>
          </cell>
          <cell r="Q496">
            <v>0</v>
          </cell>
          <cell r="R496">
            <v>0</v>
          </cell>
          <cell r="V496">
            <v>0</v>
          </cell>
          <cell r="X496" t="str">
            <v>6Asistencial</v>
          </cell>
          <cell r="Y496">
            <v>0</v>
          </cell>
          <cell r="AA496" t="str">
            <v>SUP</v>
          </cell>
          <cell r="AB496" t="str">
            <v>sale</v>
          </cell>
        </row>
        <row r="497">
          <cell r="C497" t="str">
            <v>zzVACANTE38</v>
          </cell>
          <cell r="D497" t="str">
            <v>5310-19</v>
          </cell>
          <cell r="E497">
            <v>24716999.175000004</v>
          </cell>
          <cell r="F497" t="str">
            <v>Conductor Mec (Asignado)</v>
          </cell>
          <cell r="G497" t="str">
            <v>10DIR</v>
          </cell>
          <cell r="H497" t="str">
            <v>DIRECCION GENERAL</v>
          </cell>
          <cell r="M497" t="str">
            <v>LNR</v>
          </cell>
          <cell r="N497" t="str">
            <v>VO</v>
          </cell>
          <cell r="P497">
            <v>740637</v>
          </cell>
          <cell r="Q497">
            <v>0</v>
          </cell>
          <cell r="R497">
            <v>0</v>
          </cell>
          <cell r="V497">
            <v>0</v>
          </cell>
          <cell r="X497" t="str">
            <v>6Asistencial</v>
          </cell>
          <cell r="Y497">
            <v>0</v>
          </cell>
          <cell r="AA497" t="str">
            <v>Mant</v>
          </cell>
          <cell r="AB497" t="str">
            <v>5310-19</v>
          </cell>
        </row>
        <row r="498">
          <cell r="C498" t="str">
            <v>zzVACANTE4</v>
          </cell>
          <cell r="D498" t="str">
            <v>2035-16</v>
          </cell>
          <cell r="E498">
            <v>34713218.367083333</v>
          </cell>
          <cell r="F498" t="str">
            <v>Director o Gerente Regional</v>
          </cell>
          <cell r="G498" t="str">
            <v>25SUROCCIDENTE</v>
          </cell>
          <cell r="H498" t="str">
            <v>DIRECCION REGIONAL TOLIMA</v>
          </cell>
          <cell r="K498" t="str">
            <v>X</v>
          </cell>
          <cell r="M498" t="str">
            <v>LNR</v>
          </cell>
          <cell r="N498" t="str">
            <v>V</v>
          </cell>
          <cell r="P498">
            <v>1709781</v>
          </cell>
          <cell r="Q498">
            <v>0</v>
          </cell>
          <cell r="R498">
            <v>0</v>
          </cell>
          <cell r="V498">
            <v>0</v>
          </cell>
          <cell r="X498" t="str">
            <v>3Ejecutivo</v>
          </cell>
          <cell r="Y498">
            <v>0</v>
          </cell>
          <cell r="Z498" t="str">
            <v>SUROCCIDENTE</v>
          </cell>
          <cell r="AA498" t="str">
            <v>SUP</v>
          </cell>
          <cell r="AB498" t="str">
            <v>sale</v>
          </cell>
        </row>
        <row r="499">
          <cell r="C499" t="str">
            <v>zzVACANTE5</v>
          </cell>
          <cell r="D499" t="str">
            <v>2040-11</v>
          </cell>
          <cell r="E499">
            <v>29737405.522916667</v>
          </cell>
          <cell r="F499" t="str">
            <v>Jefe de División</v>
          </cell>
          <cell r="G499" t="str">
            <v>23NORTE</v>
          </cell>
          <cell r="H499" t="str">
            <v>DIVISION ADMINISTRATIVA Y FINANCIERA</v>
          </cell>
          <cell r="K499" t="str">
            <v>X</v>
          </cell>
          <cell r="M499" t="str">
            <v>C</v>
          </cell>
          <cell r="N499" t="str">
            <v>VO</v>
          </cell>
          <cell r="P499">
            <v>1464700</v>
          </cell>
          <cell r="Q499">
            <v>0</v>
          </cell>
          <cell r="R499">
            <v>0</v>
          </cell>
          <cell r="V499">
            <v>0</v>
          </cell>
          <cell r="X499" t="str">
            <v>3Ejecutivo</v>
          </cell>
          <cell r="Y499">
            <v>0</v>
          </cell>
          <cell r="Z499" t="str">
            <v>NORTE</v>
          </cell>
          <cell r="AA499" t="str">
            <v>SUP</v>
          </cell>
          <cell r="AB499" t="str">
            <v>sale</v>
          </cell>
        </row>
        <row r="500">
          <cell r="C500" t="str">
            <v>zzVACANTE6</v>
          </cell>
          <cell r="D500" t="str">
            <v>2040-18</v>
          </cell>
          <cell r="E500">
            <v>38152175.625416674</v>
          </cell>
          <cell r="F500" t="str">
            <v>Jefe de División</v>
          </cell>
          <cell r="G500" t="str">
            <v>19SDF</v>
          </cell>
          <cell r="H500" t="str">
            <v>DIVISION GESTION ECONOMICA</v>
          </cell>
          <cell r="K500" t="str">
            <v>X</v>
          </cell>
          <cell r="M500" t="str">
            <v>C</v>
          </cell>
          <cell r="N500" t="str">
            <v>VO</v>
          </cell>
          <cell r="P500">
            <v>1879165</v>
          </cell>
          <cell r="Q500">
            <v>0</v>
          </cell>
          <cell r="R500">
            <v>0</v>
          </cell>
          <cell r="V500">
            <v>0</v>
          </cell>
          <cell r="X500" t="str">
            <v>3Ejecutivo</v>
          </cell>
          <cell r="Y500">
            <v>0</v>
          </cell>
          <cell r="AA500" t="str">
            <v>SUP</v>
          </cell>
          <cell r="AB500" t="str">
            <v>sale</v>
          </cell>
        </row>
        <row r="501">
          <cell r="C501" t="str">
            <v>zzVACANTE7</v>
          </cell>
          <cell r="D501" t="str">
            <v>2040-18</v>
          </cell>
          <cell r="E501">
            <v>38152175.625416674</v>
          </cell>
          <cell r="F501" t="str">
            <v>Jefe de División</v>
          </cell>
          <cell r="G501" t="str">
            <v>19SDF</v>
          </cell>
          <cell r="H501" t="str">
            <v>DIVISION OPERACION FINANCIERA</v>
          </cell>
          <cell r="K501" t="str">
            <v>X</v>
          </cell>
          <cell r="M501" t="str">
            <v>C</v>
          </cell>
          <cell r="N501" t="str">
            <v>VO</v>
          </cell>
          <cell r="P501">
            <v>1879165</v>
          </cell>
          <cell r="Q501">
            <v>0</v>
          </cell>
          <cell r="R501">
            <v>0</v>
          </cell>
          <cell r="V501">
            <v>0</v>
          </cell>
          <cell r="X501" t="str">
            <v>3Ejecutivo</v>
          </cell>
          <cell r="Y501">
            <v>0</v>
          </cell>
          <cell r="AA501" t="str">
            <v>SUP</v>
          </cell>
          <cell r="AB501" t="str">
            <v>sale</v>
          </cell>
        </row>
        <row r="502">
          <cell r="C502" t="str">
            <v>zzVACANTE8</v>
          </cell>
          <cell r="D502" t="str">
            <v>2040-18</v>
          </cell>
          <cell r="E502">
            <v>38152175.625416674</v>
          </cell>
          <cell r="F502" t="str">
            <v>Jefe de División</v>
          </cell>
          <cell r="G502" t="str">
            <v>16SDT</v>
          </cell>
          <cell r="H502" t="str">
            <v>DIVISION PROGRAMAS INTERNACIONALES</v>
          </cell>
          <cell r="I502" t="str">
            <v>SRI</v>
          </cell>
          <cell r="K502" t="str">
            <v>X</v>
          </cell>
          <cell r="M502" t="str">
            <v>C</v>
          </cell>
          <cell r="N502" t="str">
            <v>V</v>
          </cell>
          <cell r="P502">
            <v>1879165</v>
          </cell>
          <cell r="Q502">
            <v>0</v>
          </cell>
          <cell r="R502">
            <v>0</v>
          </cell>
          <cell r="V502">
            <v>0</v>
          </cell>
          <cell r="X502" t="str">
            <v>3Ejecutivo</v>
          </cell>
          <cell r="Y502">
            <v>0</v>
          </cell>
          <cell r="AA502" t="str">
            <v>SUP</v>
          </cell>
          <cell r="AB502" t="str">
            <v>sale</v>
          </cell>
        </row>
        <row r="503">
          <cell r="C503" t="str">
            <v>zzVACANTE9</v>
          </cell>
          <cell r="D503" t="str">
            <v>2040-18</v>
          </cell>
          <cell r="E503">
            <v>38152175.625416674</v>
          </cell>
          <cell r="F503" t="str">
            <v>Jefe de División</v>
          </cell>
          <cell r="G503" t="str">
            <v>20SEG</v>
          </cell>
          <cell r="H503" t="str">
            <v>DIVISION RECURSOS HUMANOS</v>
          </cell>
          <cell r="K503" t="str">
            <v>X</v>
          </cell>
          <cell r="M503" t="str">
            <v>C</v>
          </cell>
          <cell r="N503" t="str">
            <v>VO</v>
          </cell>
          <cell r="P503">
            <v>1879165</v>
          </cell>
          <cell r="Q503">
            <v>0</v>
          </cell>
          <cell r="R503">
            <v>0</v>
          </cell>
          <cell r="V503">
            <v>0</v>
          </cell>
          <cell r="X503" t="str">
            <v>3Ejecutivo</v>
          </cell>
          <cell r="Y503">
            <v>0</v>
          </cell>
          <cell r="AA503" t="str">
            <v>SUP</v>
          </cell>
          <cell r="AB503" t="str">
            <v>sale</v>
          </cell>
        </row>
        <row r="504">
          <cell r="C504" t="str">
            <v>ACERO BERNAL PLINIO ALFONSO</v>
          </cell>
          <cell r="D504" t="str">
            <v>3020-07</v>
          </cell>
          <cell r="E504">
            <v>21638241.307083331</v>
          </cell>
          <cell r="F504" t="str">
            <v>Profesional Universitario</v>
          </cell>
          <cell r="G504" t="str">
            <v>24ORIENTE</v>
          </cell>
          <cell r="H504" t="str">
            <v>ORIENTE</v>
          </cell>
          <cell r="I504" t="str">
            <v>ORIENTE</v>
          </cell>
          <cell r="J504" t="str">
            <v>SI</v>
          </cell>
          <cell r="M504" t="str">
            <v>C</v>
          </cell>
          <cell r="P504">
            <v>985672</v>
          </cell>
          <cell r="Q504">
            <v>80108</v>
          </cell>
          <cell r="X504" t="str">
            <v>4Profesional</v>
          </cell>
          <cell r="Z504" t="str">
            <v>ORIENTE</v>
          </cell>
          <cell r="AA504" t="str">
            <v>Mant</v>
          </cell>
        </row>
        <row r="505">
          <cell r="C505">
            <v>1.001020303</v>
          </cell>
          <cell r="D505" t="str">
            <v>0040-21</v>
          </cell>
          <cell r="E505">
            <v>99096290.052500039</v>
          </cell>
          <cell r="F505" t="str">
            <v>Subgerente, Vicepresidente o Subdirector General o Nacional de Entidad Descentralizada o de Unidad Administrativa Especial</v>
          </cell>
          <cell r="G505" t="str">
            <v>19SDF</v>
          </cell>
          <cell r="H505" t="str">
            <v>SUBDIRECCION FINANCIERA</v>
          </cell>
          <cell r="I505" t="str">
            <v>SUBDIRECCION FINANCIERA</v>
          </cell>
          <cell r="J505" t="str">
            <v>SI</v>
          </cell>
          <cell r="M505" t="str">
            <v>LNR</v>
          </cell>
          <cell r="N505" t="str">
            <v>V</v>
          </cell>
          <cell r="P505">
            <v>3767529</v>
          </cell>
          <cell r="Q505">
            <v>0</v>
          </cell>
          <cell r="X505" t="str">
            <v>1Directivo</v>
          </cell>
          <cell r="AA505" t="str">
            <v>crear</v>
          </cell>
        </row>
        <row r="506">
          <cell r="C506" t="str">
            <v>AJIACO MOLINA DOMINGO ANTONIO</v>
          </cell>
          <cell r="D506" t="str">
            <v>3020-12</v>
          </cell>
          <cell r="E506">
            <v>25294052.003333326</v>
          </cell>
          <cell r="F506" t="str">
            <v>Profesional Universitario</v>
          </cell>
          <cell r="G506" t="str">
            <v>16SCC</v>
          </cell>
          <cell r="H506" t="str">
            <v>DIVISION CARTERA</v>
          </cell>
          <cell r="I506" t="str">
            <v>DIVISION CARTERA</v>
          </cell>
          <cell r="J506" t="str">
            <v>SI</v>
          </cell>
          <cell r="M506" t="str">
            <v>C</v>
          </cell>
          <cell r="P506">
            <v>1245845</v>
          </cell>
          <cell r="Q506">
            <v>0</v>
          </cell>
          <cell r="X506" t="str">
            <v>4Profesional</v>
          </cell>
          <cell r="AA506" t="str">
            <v>Mant</v>
          </cell>
        </row>
        <row r="507">
          <cell r="C507" t="str">
            <v>AMEZQUITA RODRIGUEZ BLANCA FLOR</v>
          </cell>
          <cell r="D507" t="str">
            <v>4065-12</v>
          </cell>
          <cell r="E507">
            <v>16415181.84</v>
          </cell>
          <cell r="F507" t="str">
            <v>Técnico Administrativo</v>
          </cell>
          <cell r="G507" t="str">
            <v>20SEG</v>
          </cell>
          <cell r="H507" t="str">
            <v>SECRETARIA GENERAL</v>
          </cell>
          <cell r="I507" t="str">
            <v>SECRETARIA GENERAL</v>
          </cell>
          <cell r="J507" t="str">
            <v>NO</v>
          </cell>
          <cell r="M507" t="str">
            <v>C</v>
          </cell>
          <cell r="P507">
            <v>808521</v>
          </cell>
          <cell r="Q507">
            <v>0</v>
          </cell>
          <cell r="X507" t="str">
            <v>5Tecnico</v>
          </cell>
          <cell r="AA507" t="str">
            <v>Mant</v>
          </cell>
        </row>
        <row r="508">
          <cell r="C508" t="str">
            <v>ANDRADE RESLEN JESUS ELIAS</v>
          </cell>
          <cell r="D508" t="str">
            <v>3020-12</v>
          </cell>
          <cell r="E508">
            <v>25294052.003333326</v>
          </cell>
          <cell r="F508" t="str">
            <v>Profesional Universitario</v>
          </cell>
          <cell r="G508" t="str">
            <v>13OJU</v>
          </cell>
          <cell r="H508" t="str">
            <v>OFICINA JURIDICA</v>
          </cell>
          <cell r="I508" t="str">
            <v>OFICINA JURIDICA</v>
          </cell>
          <cell r="J508" t="str">
            <v>NO</v>
          </cell>
          <cell r="M508" t="str">
            <v>C</v>
          </cell>
          <cell r="P508">
            <v>1245845</v>
          </cell>
          <cell r="Q508">
            <v>0</v>
          </cell>
          <cell r="X508" t="str">
            <v>4Profesional</v>
          </cell>
          <cell r="AA508" t="str">
            <v>Mant</v>
          </cell>
        </row>
        <row r="509">
          <cell r="C509">
            <v>1</v>
          </cell>
          <cell r="D509" t="str">
            <v>0040-21</v>
          </cell>
          <cell r="E509">
            <v>99096290.052500039</v>
          </cell>
          <cell r="F509" t="str">
            <v>Subgerente, Vicepresidente o Subdirector General o Nacional de Entidad Descentralizada o de Unidad Administrativa Especial</v>
          </cell>
          <cell r="G509" t="str">
            <v>18SRI</v>
          </cell>
          <cell r="H509" t="str">
            <v>SUBDIRECCION REL INTERNALES</v>
          </cell>
          <cell r="I509" t="str">
            <v>SUBDIRECCION DE REL INTERNALES</v>
          </cell>
          <cell r="J509" t="str">
            <v>SI</v>
          </cell>
          <cell r="M509" t="str">
            <v>LNR</v>
          </cell>
          <cell r="N509" t="str">
            <v>V</v>
          </cell>
          <cell r="P509">
            <v>3767529</v>
          </cell>
          <cell r="Q509">
            <v>0</v>
          </cell>
          <cell r="X509" t="str">
            <v>1Directivo</v>
          </cell>
          <cell r="AA509" t="str">
            <v>crear</v>
          </cell>
        </row>
        <row r="510">
          <cell r="C510" t="str">
            <v>AVILA LECHUGA NURIS ISABEL</v>
          </cell>
          <cell r="D510" t="str">
            <v>3020-08</v>
          </cell>
          <cell r="E510">
            <v>22387594.703749999</v>
          </cell>
          <cell r="F510" t="str">
            <v>Profesional Universitario</v>
          </cell>
          <cell r="G510" t="str">
            <v>20SEG</v>
          </cell>
          <cell r="H510" t="str">
            <v>DIVISION SERVICIOS ADMINISTRATIVOS</v>
          </cell>
          <cell r="I510" t="str">
            <v>CAJA MENOR Y SEGUROS</v>
          </cell>
          <cell r="J510" t="str">
            <v>NO</v>
          </cell>
          <cell r="L510">
            <v>2003</v>
          </cell>
          <cell r="M510" t="str">
            <v>C</v>
          </cell>
          <cell r="P510">
            <v>1044033</v>
          </cell>
          <cell r="Q510">
            <v>58656</v>
          </cell>
          <cell r="X510" t="str">
            <v>4Profesional</v>
          </cell>
          <cell r="AA510" t="str">
            <v>Mant</v>
          </cell>
        </row>
        <row r="511">
          <cell r="C511" t="str">
            <v>BARRETO MENDEZ WILLIAM</v>
          </cell>
          <cell r="D511" t="str">
            <v>3020-14</v>
          </cell>
          <cell r="E511">
            <v>27317929.430000003</v>
          </cell>
          <cell r="F511" t="str">
            <v>Profesional Universitario</v>
          </cell>
          <cell r="G511" t="str">
            <v>18SRI</v>
          </cell>
          <cell r="H511" t="str">
            <v>SUBDIRECCION REL INTERNALES</v>
          </cell>
          <cell r="I511" t="str">
            <v>CONVENIOS</v>
          </cell>
          <cell r="J511" t="str">
            <v>SI</v>
          </cell>
          <cell r="M511" t="str">
            <v>C</v>
          </cell>
          <cell r="P511">
            <v>1345530</v>
          </cell>
          <cell r="Q511">
            <v>0</v>
          </cell>
          <cell r="X511" t="str">
            <v>4Profesional</v>
          </cell>
          <cell r="AA511" t="str">
            <v>Mant</v>
          </cell>
        </row>
        <row r="512">
          <cell r="C512">
            <v>2</v>
          </cell>
          <cell r="D512" t="str">
            <v>1020-12</v>
          </cell>
          <cell r="E512">
            <v>64541762.831666656</v>
          </cell>
          <cell r="F512" t="str">
            <v>Asesor</v>
          </cell>
          <cell r="G512" t="str">
            <v>20SEG</v>
          </cell>
          <cell r="H512" t="str">
            <v>SECRETARIA GENERAL</v>
          </cell>
          <cell r="I512" t="str">
            <v>SECRETARIA GENERAL</v>
          </cell>
          <cell r="J512" t="str">
            <v>NO</v>
          </cell>
          <cell r="M512" t="str">
            <v>C</v>
          </cell>
          <cell r="N512" t="str">
            <v>V</v>
          </cell>
          <cell r="P512">
            <v>3178970</v>
          </cell>
          <cell r="Q512">
            <v>0</v>
          </cell>
          <cell r="X512" t="str">
            <v>2Asesor</v>
          </cell>
          <cell r="AA512" t="str">
            <v>crear</v>
          </cell>
        </row>
        <row r="513">
          <cell r="C513" t="str">
            <v>BOHORQUEZ RODRIGUEZ MARIA ERNESTINA</v>
          </cell>
          <cell r="D513" t="str">
            <v>3020-10</v>
          </cell>
          <cell r="E513">
            <v>24270956.944583334</v>
          </cell>
          <cell r="F513" t="str">
            <v>Profesional Universitario</v>
          </cell>
          <cell r="G513" t="str">
            <v>21CENTRO</v>
          </cell>
          <cell r="H513" t="str">
            <v>CENTRO</v>
          </cell>
          <cell r="I513" t="str">
            <v>CENTRO</v>
          </cell>
          <cell r="J513" t="str">
            <v>SI</v>
          </cell>
          <cell r="M513" t="str">
            <v>C</v>
          </cell>
          <cell r="P513">
            <v>1135915</v>
          </cell>
          <cell r="Q513">
            <v>59538</v>
          </cell>
          <cell r="X513" t="str">
            <v>4Profesional</v>
          </cell>
          <cell r="Z513" t="str">
            <v>CENTRO</v>
          </cell>
          <cell r="AA513" t="str">
            <v>Mant</v>
          </cell>
        </row>
        <row r="514">
          <cell r="C514" t="str">
            <v>BOTERO JARAMILLO ARIEL ALBERTO</v>
          </cell>
          <cell r="D514" t="str">
            <v>3020-12</v>
          </cell>
          <cell r="E514">
            <v>25294052.003333326</v>
          </cell>
          <cell r="F514" t="str">
            <v>Profesional Universitario</v>
          </cell>
          <cell r="G514" t="str">
            <v>22NOROCCIDENTE</v>
          </cell>
          <cell r="H514" t="str">
            <v>NOROCCIDENTE</v>
          </cell>
          <cell r="I514" t="str">
            <v>NOROCCIDENTE</v>
          </cell>
          <cell r="J514" t="str">
            <v>SI</v>
          </cell>
          <cell r="M514" t="str">
            <v>C</v>
          </cell>
          <cell r="P514">
            <v>1245845</v>
          </cell>
          <cell r="Q514">
            <v>0</v>
          </cell>
          <cell r="X514" t="str">
            <v>4Profesional</v>
          </cell>
          <cell r="Z514" t="str">
            <v>NOROCCIDENTE</v>
          </cell>
          <cell r="AA514" t="str">
            <v>Mant</v>
          </cell>
        </row>
        <row r="515">
          <cell r="C515">
            <v>3</v>
          </cell>
          <cell r="D515" t="str">
            <v>3010-17</v>
          </cell>
          <cell r="E515">
            <v>33809401.822500005</v>
          </cell>
          <cell r="F515" t="str">
            <v>Profesional Especializado</v>
          </cell>
          <cell r="G515" t="str">
            <v>24ORIENTE</v>
          </cell>
          <cell r="H515" t="str">
            <v>ORIENTE</v>
          </cell>
          <cell r="I515" t="str">
            <v>ORIENTE</v>
          </cell>
          <cell r="J515" t="str">
            <v>SI</v>
          </cell>
          <cell r="M515" t="str">
            <v>C</v>
          </cell>
          <cell r="N515" t="str">
            <v>V</v>
          </cell>
          <cell r="P515">
            <v>1665264</v>
          </cell>
          <cell r="Q515">
            <v>0</v>
          </cell>
          <cell r="X515" t="str">
            <v>4Profesional</v>
          </cell>
          <cell r="Z515" t="str">
            <v>ORIENTE</v>
          </cell>
          <cell r="AA515" t="str">
            <v>crear</v>
          </cell>
        </row>
        <row r="516">
          <cell r="C516" t="str">
            <v>CABRALES GUZMAN JEANNETTE ELISA</v>
          </cell>
          <cell r="D516" t="str">
            <v>5040-20</v>
          </cell>
          <cell r="E516">
            <v>16138824.14833333</v>
          </cell>
          <cell r="F516" t="str">
            <v>Secretario Ejecutivo</v>
          </cell>
          <cell r="G516" t="str">
            <v>19SDF</v>
          </cell>
          <cell r="H516" t="str">
            <v>DIVISION CONTABILIDAD</v>
          </cell>
          <cell r="I516" t="str">
            <v>DIVISION CONTABILIDAD</v>
          </cell>
          <cell r="J516" t="str">
            <v>SI</v>
          </cell>
          <cell r="M516" t="str">
            <v>C</v>
          </cell>
          <cell r="P516">
            <v>764298</v>
          </cell>
          <cell r="Q516">
            <v>0</v>
          </cell>
          <cell r="X516" t="str">
            <v>6Asistencial</v>
          </cell>
          <cell r="AA516" t="str">
            <v>Mant</v>
          </cell>
        </row>
        <row r="517">
          <cell r="C517" t="str">
            <v>CACERES CIFUENTES GLORIA MARIA</v>
          </cell>
          <cell r="D517" t="str">
            <v>4065-11</v>
          </cell>
          <cell r="E517">
            <v>16080398.177083332</v>
          </cell>
          <cell r="F517" t="str">
            <v>Técnico Administrativo</v>
          </cell>
          <cell r="G517" t="str">
            <v>19SDF</v>
          </cell>
          <cell r="H517" t="str">
            <v>DIVISION INVERSIONES</v>
          </cell>
          <cell r="I517" t="str">
            <v>DIVISION INVERSIONES</v>
          </cell>
          <cell r="J517" t="str">
            <v>SI</v>
          </cell>
          <cell r="M517" t="str">
            <v>C</v>
          </cell>
          <cell r="P517">
            <v>761453</v>
          </cell>
          <cell r="Q517">
            <v>0</v>
          </cell>
          <cell r="X517" t="str">
            <v>5Tecnico</v>
          </cell>
          <cell r="AA517" t="str">
            <v>Mant</v>
          </cell>
        </row>
        <row r="518">
          <cell r="C518" t="str">
            <v>CADAVID MEJIA LUIS GUILLERMO</v>
          </cell>
          <cell r="D518" t="str">
            <v>3010-16</v>
          </cell>
          <cell r="E518">
            <v>33955987.529166669</v>
          </cell>
          <cell r="F518" t="str">
            <v>Profesional Especializado</v>
          </cell>
          <cell r="G518" t="str">
            <v>22NOROCCIDENTE</v>
          </cell>
          <cell r="H518" t="str">
            <v>NOROCCIDENTE</v>
          </cell>
          <cell r="I518" t="str">
            <v>NOROCCIDENTE</v>
          </cell>
          <cell r="J518" t="str">
            <v>SI</v>
          </cell>
          <cell r="L518">
            <v>2003</v>
          </cell>
          <cell r="M518" t="str">
            <v>C</v>
          </cell>
          <cell r="N518" t="str">
            <v>P</v>
          </cell>
          <cell r="P518">
            <v>1551384</v>
          </cell>
          <cell r="Q518">
            <v>121100</v>
          </cell>
          <cell r="X518" t="str">
            <v>4Profesional</v>
          </cell>
          <cell r="Z518" t="str">
            <v>NOROCCIDENTE</v>
          </cell>
          <cell r="AA518" t="str">
            <v>crear</v>
          </cell>
        </row>
        <row r="519">
          <cell r="C519" t="str">
            <v>CAICEDO GALLEGO CARLOS ARTURO</v>
          </cell>
          <cell r="D519" t="str">
            <v>3020-12</v>
          </cell>
          <cell r="E519">
            <v>25294052.003333326</v>
          </cell>
          <cell r="F519" t="str">
            <v>Profesional Universitario</v>
          </cell>
          <cell r="G519" t="str">
            <v>15OSI</v>
          </cell>
          <cell r="H519" t="str">
            <v>OFICINA SISTEMATIZACION</v>
          </cell>
          <cell r="I519" t="str">
            <v>OFICINA DE SISTEMATIZACION</v>
          </cell>
          <cell r="J519" t="str">
            <v>SI</v>
          </cell>
          <cell r="M519" t="str">
            <v>C</v>
          </cell>
          <cell r="N519" t="str">
            <v>P</v>
          </cell>
          <cell r="P519">
            <v>1245845</v>
          </cell>
          <cell r="Q519">
            <v>0</v>
          </cell>
          <cell r="X519" t="str">
            <v>4Profesional</v>
          </cell>
          <cell r="AA519" t="str">
            <v>Mant</v>
          </cell>
        </row>
        <row r="520">
          <cell r="C520" t="str">
            <v>CANCINO NARANJO MAURICIO RAFAEL</v>
          </cell>
          <cell r="D520" t="str">
            <v>5120-09</v>
          </cell>
          <cell r="E520">
            <v>10643889.421249999</v>
          </cell>
          <cell r="F520" t="str">
            <v>Auxiliar Administrativo</v>
          </cell>
          <cell r="G520" t="str">
            <v>19SDF</v>
          </cell>
          <cell r="H520" t="str">
            <v>DIVISION TESORERIA</v>
          </cell>
          <cell r="I520" t="str">
            <v>DIVISION TESORERIA</v>
          </cell>
          <cell r="J520" t="str">
            <v>SI</v>
          </cell>
          <cell r="M520" t="str">
            <v>C</v>
          </cell>
          <cell r="P520">
            <v>468655</v>
          </cell>
          <cell r="Q520">
            <v>0</v>
          </cell>
          <cell r="X520" t="str">
            <v>6Asistencial</v>
          </cell>
          <cell r="AA520" t="str">
            <v>Mant</v>
          </cell>
        </row>
        <row r="521">
          <cell r="C521" t="str">
            <v>CARDONA GIRALDO MIRIAM</v>
          </cell>
          <cell r="D521" t="str">
            <v>3020-08</v>
          </cell>
          <cell r="E521">
            <v>21196717.882083338</v>
          </cell>
          <cell r="F521" t="str">
            <v>Profesional Universitario</v>
          </cell>
          <cell r="G521" t="str">
            <v>20SEG</v>
          </cell>
          <cell r="H521" t="str">
            <v>DIVISION TALENTO HUMANO</v>
          </cell>
          <cell r="I521" t="str">
            <v>DIVISION DE TALENTO HUMANO</v>
          </cell>
          <cell r="J521" t="str">
            <v>NO</v>
          </cell>
          <cell r="M521" t="str">
            <v>C</v>
          </cell>
          <cell r="P521">
            <v>1044033</v>
          </cell>
          <cell r="Q521">
            <v>0</v>
          </cell>
          <cell r="X521" t="str">
            <v>4Profesional</v>
          </cell>
          <cell r="AA521" t="str">
            <v>Mant</v>
          </cell>
        </row>
        <row r="522">
          <cell r="C522" t="str">
            <v>CARREÑO MORENO LUZ MARINA</v>
          </cell>
          <cell r="D522" t="str">
            <v>4065-15</v>
          </cell>
          <cell r="E522">
            <v>18995922.495416671</v>
          </cell>
          <cell r="F522" t="str">
            <v>Técnico Administrativo</v>
          </cell>
          <cell r="G522" t="str">
            <v>19SDF</v>
          </cell>
          <cell r="H522" t="str">
            <v>DIVISION INVERSIONES</v>
          </cell>
          <cell r="I522" t="str">
            <v>DIVISION INVERSIONES</v>
          </cell>
          <cell r="J522" t="str">
            <v>SI</v>
          </cell>
          <cell r="M522" t="str">
            <v>C</v>
          </cell>
          <cell r="P522">
            <v>935634</v>
          </cell>
          <cell r="Q522">
            <v>0</v>
          </cell>
          <cell r="X522" t="str">
            <v>5Tecnico</v>
          </cell>
          <cell r="AA522" t="str">
            <v>Mant</v>
          </cell>
        </row>
        <row r="523">
          <cell r="C523" t="str">
            <v>CARRILLO PEREA ADRIANA PATRICIA</v>
          </cell>
          <cell r="D523" t="str">
            <v>3020-06</v>
          </cell>
          <cell r="E523">
            <v>18995922.495416671</v>
          </cell>
          <cell r="F523" t="str">
            <v>Profesional Universitario</v>
          </cell>
          <cell r="G523" t="str">
            <v>24ORIENTE</v>
          </cell>
          <cell r="H523" t="str">
            <v>ORIENTE</v>
          </cell>
          <cell r="I523" t="str">
            <v>ORIENTE</v>
          </cell>
          <cell r="J523" t="str">
            <v>SI</v>
          </cell>
          <cell r="M523" t="str">
            <v>C</v>
          </cell>
          <cell r="P523">
            <v>935634</v>
          </cell>
          <cell r="Q523">
            <v>0</v>
          </cell>
          <cell r="X523" t="str">
            <v>4Profesional</v>
          </cell>
          <cell r="Z523" t="str">
            <v>ORIENTE</v>
          </cell>
          <cell r="AA523" t="str">
            <v>Mant</v>
          </cell>
        </row>
        <row r="524">
          <cell r="C524">
            <v>1.010101010102</v>
          </cell>
          <cell r="D524" t="str">
            <v>1020-12</v>
          </cell>
          <cell r="E524">
            <v>64541762.831666656</v>
          </cell>
          <cell r="F524" t="str">
            <v>Asesor</v>
          </cell>
          <cell r="G524" t="str">
            <v>20SEG</v>
          </cell>
          <cell r="H524" t="str">
            <v>SECRETARIA GENERAL</v>
          </cell>
          <cell r="I524" t="str">
            <v>SECRETARIA GENERAL</v>
          </cell>
          <cell r="J524" t="str">
            <v>NO</v>
          </cell>
          <cell r="M524" t="str">
            <v>C</v>
          </cell>
          <cell r="N524" t="str">
            <v>V</v>
          </cell>
          <cell r="P524">
            <v>3178970</v>
          </cell>
          <cell r="Q524">
            <v>0</v>
          </cell>
          <cell r="X524" t="str">
            <v>2Asesor</v>
          </cell>
          <cell r="AA524" t="str">
            <v>crear</v>
          </cell>
        </row>
        <row r="525">
          <cell r="C525" t="str">
            <v>CASTAÑO GARCIA GERMAN</v>
          </cell>
          <cell r="D525" t="str">
            <v>3020-06</v>
          </cell>
          <cell r="E525">
            <v>18995922.495416671</v>
          </cell>
          <cell r="F525" t="str">
            <v>Profesional Universitario</v>
          </cell>
          <cell r="G525" t="str">
            <v>25SUROCCIDENTE</v>
          </cell>
          <cell r="H525" t="str">
            <v>SUROCCIDENTE</v>
          </cell>
          <cell r="I525" t="str">
            <v>SUROCCIDENTE</v>
          </cell>
          <cell r="J525" t="str">
            <v>SI</v>
          </cell>
          <cell r="M525" t="str">
            <v>C</v>
          </cell>
          <cell r="P525">
            <v>935634</v>
          </cell>
          <cell r="Q525">
            <v>0</v>
          </cell>
          <cell r="X525" t="str">
            <v>4Profesional</v>
          </cell>
          <cell r="Z525" t="str">
            <v>SUROCCIDENTE</v>
          </cell>
          <cell r="AA525" t="str">
            <v>Mant</v>
          </cell>
        </row>
        <row r="526">
          <cell r="C526" t="str">
            <v>CASTAÑO LOPEZ JHON JAIRO</v>
          </cell>
          <cell r="D526" t="str">
            <v>3020-06</v>
          </cell>
          <cell r="E526">
            <v>18995922.495416671</v>
          </cell>
          <cell r="F526" t="str">
            <v>Profesional Universitario</v>
          </cell>
          <cell r="G526" t="str">
            <v>22NOROCCIDENTE</v>
          </cell>
          <cell r="H526" t="str">
            <v>NOROCCIDENTE</v>
          </cell>
          <cell r="I526" t="str">
            <v>NOROCCIDENTE</v>
          </cell>
          <cell r="J526" t="str">
            <v>SI</v>
          </cell>
          <cell r="M526" t="str">
            <v>C</v>
          </cell>
          <cell r="P526">
            <v>935634</v>
          </cell>
          <cell r="Q526">
            <v>0</v>
          </cell>
          <cell r="X526" t="str">
            <v>4Profesional</v>
          </cell>
          <cell r="Z526" t="str">
            <v>NOROCCIDENTE</v>
          </cell>
          <cell r="AA526" t="str">
            <v>Mant</v>
          </cell>
        </row>
        <row r="527">
          <cell r="C527" t="str">
            <v>CASTELLANOS GUTIERREZ INGRID ELIANA</v>
          </cell>
          <cell r="D527" t="str">
            <v>5040-20</v>
          </cell>
          <cell r="E527">
            <v>16138824.14833333</v>
          </cell>
          <cell r="F527" t="str">
            <v>Secretario Ejecutivo</v>
          </cell>
          <cell r="G527" t="str">
            <v>20SEG</v>
          </cell>
          <cell r="H527" t="str">
            <v>DIVISION SERVICIOS ADMINISTRATIVOS</v>
          </cell>
          <cell r="I527" t="str">
            <v>DIVISION SERVICIOS ADMINISTRATIVOS</v>
          </cell>
          <cell r="J527" t="str">
            <v>NO</v>
          </cell>
          <cell r="M527" t="str">
            <v>C</v>
          </cell>
          <cell r="P527">
            <v>764298</v>
          </cell>
          <cell r="Q527">
            <v>0</v>
          </cell>
          <cell r="X527" t="str">
            <v>6Asistencial</v>
          </cell>
          <cell r="AA527" t="str">
            <v>Mant</v>
          </cell>
        </row>
        <row r="528">
          <cell r="C528" t="str">
            <v>CASTRO MORENO GUSTAVO</v>
          </cell>
          <cell r="D528" t="str">
            <v>4065-15</v>
          </cell>
          <cell r="E528">
            <v>18995922.495416671</v>
          </cell>
          <cell r="F528" t="str">
            <v>Técnico Administrativo</v>
          </cell>
          <cell r="G528" t="str">
            <v>16SCC</v>
          </cell>
          <cell r="H528" t="str">
            <v>DIVISION CARTERA</v>
          </cell>
          <cell r="I528" t="str">
            <v>DIVISION CARTERA</v>
          </cell>
          <cell r="J528" t="str">
            <v>SI</v>
          </cell>
          <cell r="M528" t="str">
            <v>C</v>
          </cell>
          <cell r="P528">
            <v>935634</v>
          </cell>
          <cell r="Q528">
            <v>0</v>
          </cell>
          <cell r="X528" t="str">
            <v>5Tecnico</v>
          </cell>
          <cell r="AA528" t="str">
            <v>Mant</v>
          </cell>
        </row>
        <row r="529">
          <cell r="C529" t="str">
            <v>CHAVES DAVALOS JOSE FERNANDO</v>
          </cell>
          <cell r="D529" t="str">
            <v>4065-11</v>
          </cell>
          <cell r="E529">
            <v>16080398.177083332</v>
          </cell>
          <cell r="F529" t="str">
            <v>Técnico Administrativo</v>
          </cell>
          <cell r="G529" t="str">
            <v>14ODI</v>
          </cell>
          <cell r="H529" t="str">
            <v>OFICINA DIVULGACION</v>
          </cell>
          <cell r="I529" t="str">
            <v>OFICINA DE DIVULGACION</v>
          </cell>
          <cell r="J529" t="str">
            <v>NO</v>
          </cell>
          <cell r="M529" t="str">
            <v>C</v>
          </cell>
          <cell r="P529">
            <v>761453</v>
          </cell>
          <cell r="Q529">
            <v>0</v>
          </cell>
          <cell r="X529" t="str">
            <v>5Tecnico</v>
          </cell>
          <cell r="AA529" t="str">
            <v>Mant</v>
          </cell>
        </row>
        <row r="530">
          <cell r="C530" t="str">
            <v>CHAVES FERNANDEZ CARLOS ENRIQUE</v>
          </cell>
          <cell r="D530" t="str">
            <v>3010-17</v>
          </cell>
          <cell r="E530">
            <v>36079145.295416668</v>
          </cell>
          <cell r="F530" t="str">
            <v>Profesional Especializado</v>
          </cell>
          <cell r="G530" t="str">
            <v>11OCI</v>
          </cell>
          <cell r="H530" t="str">
            <v>OFICINA CONTROL INTERNO</v>
          </cell>
          <cell r="I530" t="str">
            <v>OFICINA DE CONTROL INTERNO</v>
          </cell>
          <cell r="J530" t="str">
            <v>NO</v>
          </cell>
          <cell r="L530">
            <v>2003</v>
          </cell>
          <cell r="M530" t="str">
            <v>C</v>
          </cell>
          <cell r="P530">
            <v>1665264</v>
          </cell>
          <cell r="Q530">
            <v>111795</v>
          </cell>
          <cell r="X530" t="str">
            <v>4Profesional</v>
          </cell>
          <cell r="AA530" t="str">
            <v>Mant</v>
          </cell>
        </row>
        <row r="531">
          <cell r="C531" t="str">
            <v>COIME CORTES JULIO NICOLAS</v>
          </cell>
          <cell r="D531" t="str">
            <v>5120-12</v>
          </cell>
          <cell r="E531">
            <v>13279546.932500001</v>
          </cell>
          <cell r="F531" t="str">
            <v>Auxiliar Administrativo</v>
          </cell>
          <cell r="G531" t="str">
            <v>20SEG</v>
          </cell>
          <cell r="H531" t="str">
            <v>DIVISION SERVICIOS ADMINISTRATIVOS</v>
          </cell>
          <cell r="I531" t="str">
            <v>CORRESPONDENCIA</v>
          </cell>
          <cell r="J531" t="str">
            <v>NO</v>
          </cell>
          <cell r="M531" t="str">
            <v>C</v>
          </cell>
          <cell r="P531">
            <v>596996</v>
          </cell>
          <cell r="Q531">
            <v>0</v>
          </cell>
          <cell r="X531" t="str">
            <v>6Asistencial</v>
          </cell>
          <cell r="AA531" t="str">
            <v>Mant</v>
          </cell>
        </row>
        <row r="532">
          <cell r="C532" t="str">
            <v>COMBARIZA MARTIN MARIA TERESA</v>
          </cell>
          <cell r="D532" t="str">
            <v>5040-20</v>
          </cell>
          <cell r="E532">
            <v>16138824.14833333</v>
          </cell>
          <cell r="F532" t="str">
            <v>Secretario Ejecutivo</v>
          </cell>
          <cell r="G532" t="str">
            <v>19SDF</v>
          </cell>
          <cell r="H532" t="str">
            <v>DIVISION TESORERIA</v>
          </cell>
          <cell r="I532" t="str">
            <v>DIVISION TESORERIA</v>
          </cell>
          <cell r="J532" t="str">
            <v>SI</v>
          </cell>
          <cell r="M532" t="str">
            <v>C</v>
          </cell>
          <cell r="P532">
            <v>764298</v>
          </cell>
          <cell r="Q532">
            <v>0</v>
          </cell>
          <cell r="X532" t="str">
            <v>6Asistencial</v>
          </cell>
          <cell r="AA532" t="str">
            <v>Mant</v>
          </cell>
        </row>
        <row r="533">
          <cell r="C533" t="str">
            <v>CONTENTO INFANTE FANNY</v>
          </cell>
          <cell r="D533" t="str">
            <v>3020-12</v>
          </cell>
          <cell r="E533">
            <v>25294052.003333326</v>
          </cell>
          <cell r="F533" t="str">
            <v>Profesional Universitario</v>
          </cell>
          <cell r="G533" t="str">
            <v>20SEG</v>
          </cell>
          <cell r="H533" t="str">
            <v>DIVISION TALENTO HUMANO</v>
          </cell>
          <cell r="I533" t="str">
            <v>CAPACITACION</v>
          </cell>
          <cell r="J533" t="str">
            <v>NO</v>
          </cell>
          <cell r="M533" t="str">
            <v>C</v>
          </cell>
          <cell r="P533">
            <v>1245845</v>
          </cell>
          <cell r="Q533">
            <v>0</v>
          </cell>
          <cell r="X533" t="str">
            <v>4Profesional</v>
          </cell>
          <cell r="AA533" t="str">
            <v>Mant</v>
          </cell>
        </row>
        <row r="534">
          <cell r="C534" t="str">
            <v>DAZA  CARMEN ALICIA-(CARMENZA)</v>
          </cell>
          <cell r="D534" t="str">
            <v>4065-09</v>
          </cell>
          <cell r="E534">
            <v>14586952.714583334</v>
          </cell>
          <cell r="F534" t="str">
            <v>Técnico Administrativo</v>
          </cell>
          <cell r="G534" t="str">
            <v>20SEG</v>
          </cell>
          <cell r="H534" t="str">
            <v>DIVISION ATENCION AL USUARIO - QUEJAS Y RECLAMOS</v>
          </cell>
          <cell r="I534" t="str">
            <v>DIVISION ATENCION AL USUARIO - QUEJAS Y RECLAMOS</v>
          </cell>
          <cell r="J534" t="str">
            <v>SI</v>
          </cell>
          <cell r="L534">
            <v>2003</v>
          </cell>
          <cell r="M534" t="str">
            <v>C</v>
          </cell>
          <cell r="P534">
            <v>688731</v>
          </cell>
          <cell r="Q534">
            <v>0</v>
          </cell>
          <cell r="X534" t="str">
            <v>5Tecnico</v>
          </cell>
          <cell r="AA534" t="str">
            <v>Mant</v>
          </cell>
        </row>
        <row r="535">
          <cell r="C535" t="str">
            <v>DAZA  LUZ MARIA</v>
          </cell>
          <cell r="D535" t="str">
            <v>3010-17</v>
          </cell>
          <cell r="E535">
            <v>35377361.200833336</v>
          </cell>
          <cell r="F535" t="str">
            <v>Profesional Especializado</v>
          </cell>
          <cell r="G535" t="str">
            <v>13OJU</v>
          </cell>
          <cell r="H535" t="str">
            <v>OFICINA JURIDICA</v>
          </cell>
          <cell r="I535" t="str">
            <v>OFICINA JURIDICA</v>
          </cell>
          <cell r="J535" t="str">
            <v>NO</v>
          </cell>
          <cell r="M535" t="str">
            <v>C</v>
          </cell>
          <cell r="P535">
            <v>1665264</v>
          </cell>
          <cell r="Q535">
            <v>77229</v>
          </cell>
          <cell r="X535" t="str">
            <v>4Profesional</v>
          </cell>
          <cell r="AA535" t="str">
            <v>Mant</v>
          </cell>
        </row>
        <row r="536">
          <cell r="C536">
            <v>4</v>
          </cell>
          <cell r="D536" t="str">
            <v>3010-17</v>
          </cell>
          <cell r="E536">
            <v>33809401.822500005</v>
          </cell>
          <cell r="F536" t="str">
            <v>Profesional Especializado</v>
          </cell>
          <cell r="G536" t="str">
            <v>23NORTE</v>
          </cell>
          <cell r="H536" t="str">
            <v>NORTE</v>
          </cell>
          <cell r="I536" t="str">
            <v>NORTE</v>
          </cell>
          <cell r="J536" t="str">
            <v>SI</v>
          </cell>
          <cell r="M536" t="str">
            <v>C</v>
          </cell>
          <cell r="N536" t="str">
            <v>V</v>
          </cell>
          <cell r="P536">
            <v>1665264</v>
          </cell>
          <cell r="Q536">
            <v>0</v>
          </cell>
          <cell r="X536" t="str">
            <v>4Profesional</v>
          </cell>
          <cell r="Z536" t="str">
            <v>NORTE</v>
          </cell>
          <cell r="AA536" t="str">
            <v>crear</v>
          </cell>
        </row>
        <row r="537">
          <cell r="C537" t="str">
            <v>DELGADILLO CALDERON HELMER</v>
          </cell>
          <cell r="D537" t="str">
            <v>3020-07</v>
          </cell>
          <cell r="E537">
            <v>20011830.391249999</v>
          </cell>
          <cell r="F537" t="str">
            <v>Profesional Universitario</v>
          </cell>
          <cell r="G537" t="str">
            <v>22NOROCCIDENTE</v>
          </cell>
          <cell r="H537" t="str">
            <v>NOROCCIDENTE</v>
          </cell>
          <cell r="I537" t="str">
            <v>NOROCCIDENTE</v>
          </cell>
          <cell r="J537" t="str">
            <v>SI</v>
          </cell>
          <cell r="L537">
            <v>2003</v>
          </cell>
          <cell r="M537" t="str">
            <v>C</v>
          </cell>
          <cell r="P537">
            <v>985672</v>
          </cell>
          <cell r="Q537">
            <v>0</v>
          </cell>
          <cell r="X537" t="str">
            <v>4Profesional</v>
          </cell>
          <cell r="Z537" t="str">
            <v>NOROCCIDENTE</v>
          </cell>
          <cell r="AA537" t="str">
            <v>Mant</v>
          </cell>
        </row>
        <row r="538">
          <cell r="C538" t="str">
            <v>DIAZ DE-ALVAREZ AURORA</v>
          </cell>
          <cell r="D538" t="str">
            <v>5040-22</v>
          </cell>
          <cell r="E538">
            <v>17182482.831666667</v>
          </cell>
          <cell r="F538" t="str">
            <v>Secretario Ejecutivo</v>
          </cell>
          <cell r="G538" t="str">
            <v>19SDF</v>
          </cell>
          <cell r="H538" t="str">
            <v>SUBDIRECCION FINANCIERA</v>
          </cell>
          <cell r="I538" t="str">
            <v>SUBDIRECCION FINANCIERA</v>
          </cell>
          <cell r="J538" t="str">
            <v>SI</v>
          </cell>
          <cell r="L538">
            <v>2003</v>
          </cell>
          <cell r="M538" t="str">
            <v>C</v>
          </cell>
          <cell r="N538" t="str">
            <v>P</v>
          </cell>
          <cell r="P538">
            <v>846314</v>
          </cell>
          <cell r="Q538">
            <v>0</v>
          </cell>
          <cell r="X538" t="str">
            <v>6Asistencial</v>
          </cell>
          <cell r="AA538" t="str">
            <v>Mant</v>
          </cell>
        </row>
        <row r="539">
          <cell r="C539" t="str">
            <v>DIAZ INFANTE LUZ STELLA</v>
          </cell>
          <cell r="D539" t="str">
            <v>5040-20</v>
          </cell>
          <cell r="E539">
            <v>16138824.14833333</v>
          </cell>
          <cell r="F539" t="str">
            <v>Secretario Ejecutivo</v>
          </cell>
          <cell r="G539" t="str">
            <v>12OPL</v>
          </cell>
          <cell r="H539" t="str">
            <v>OFICINA PLANEACION</v>
          </cell>
          <cell r="I539" t="str">
            <v>OFICINA DE PLANEACION</v>
          </cell>
          <cell r="J539" t="str">
            <v>NO</v>
          </cell>
          <cell r="M539" t="str">
            <v>C</v>
          </cell>
          <cell r="P539">
            <v>764298</v>
          </cell>
          <cell r="Q539">
            <v>0</v>
          </cell>
          <cell r="X539" t="str">
            <v>6Asistencial</v>
          </cell>
          <cell r="AA539" t="str">
            <v>Mant</v>
          </cell>
        </row>
        <row r="540">
          <cell r="C540" t="str">
            <v>DIAZ SOTO JAIR ARMANDO</v>
          </cell>
          <cell r="D540" t="str">
            <v>4065-15</v>
          </cell>
          <cell r="E540">
            <v>18995922.495416671</v>
          </cell>
          <cell r="F540" t="str">
            <v>Técnico Administrativo</v>
          </cell>
          <cell r="G540" t="str">
            <v>23NORTE</v>
          </cell>
          <cell r="H540" t="str">
            <v>NORTE</v>
          </cell>
          <cell r="I540" t="str">
            <v>NORTE</v>
          </cell>
          <cell r="J540" t="str">
            <v>SI</v>
          </cell>
          <cell r="M540" t="str">
            <v>C</v>
          </cell>
          <cell r="P540">
            <v>935634</v>
          </cell>
          <cell r="Q540">
            <v>0</v>
          </cell>
          <cell r="X540" t="str">
            <v>5Tecnico</v>
          </cell>
          <cell r="Z540" t="str">
            <v>NORTE</v>
          </cell>
          <cell r="AA540" t="str">
            <v>Mant</v>
          </cell>
        </row>
        <row r="541">
          <cell r="C541" t="str">
            <v>ESQUIVEL GONZALEZ ANGEL ANTONIO</v>
          </cell>
          <cell r="D541" t="str">
            <v>4065-11</v>
          </cell>
          <cell r="E541">
            <v>16080398.177083332</v>
          </cell>
          <cell r="F541" t="str">
            <v>Técnico Administrativo</v>
          </cell>
          <cell r="G541" t="str">
            <v>20SEG</v>
          </cell>
          <cell r="H541" t="str">
            <v>DIVISION SERVICIOS ADMINISTRATIVOS</v>
          </cell>
          <cell r="I541" t="str">
            <v>CORRESPONDENCIA</v>
          </cell>
          <cell r="J541" t="str">
            <v>NO</v>
          </cell>
          <cell r="M541" t="str">
            <v>C</v>
          </cell>
          <cell r="P541">
            <v>761453</v>
          </cell>
          <cell r="Q541">
            <v>0</v>
          </cell>
          <cell r="X541" t="str">
            <v>5Tecnico</v>
          </cell>
          <cell r="AA541" t="str">
            <v>Mant</v>
          </cell>
        </row>
        <row r="542">
          <cell r="C542" t="str">
            <v>FRANCO VARGAS MARIA HELENA</v>
          </cell>
          <cell r="D542" t="str">
            <v>5040-20</v>
          </cell>
          <cell r="E542">
            <v>16138824.14833333</v>
          </cell>
          <cell r="F542" t="str">
            <v>Secretario Ejecutivo</v>
          </cell>
          <cell r="G542" t="str">
            <v>18SRI</v>
          </cell>
          <cell r="H542" t="str">
            <v>SUBDIRECCION REL INTERNALES</v>
          </cell>
          <cell r="I542" t="str">
            <v>SUBDIRECCION DE REL INTERNALES</v>
          </cell>
          <cell r="J542" t="str">
            <v>SI</v>
          </cell>
          <cell r="M542" t="str">
            <v>C</v>
          </cell>
          <cell r="P542">
            <v>764298</v>
          </cell>
          <cell r="Q542">
            <v>0</v>
          </cell>
          <cell r="X542" t="str">
            <v>6Asistencial</v>
          </cell>
          <cell r="AA542" t="str">
            <v>Mant</v>
          </cell>
        </row>
        <row r="543">
          <cell r="C543" t="str">
            <v>GAITAN LEON JORGE NELSON</v>
          </cell>
          <cell r="D543" t="str">
            <v>4065-15</v>
          </cell>
          <cell r="E543">
            <v>18995922.495416671</v>
          </cell>
          <cell r="F543" t="str">
            <v>Técnico Administrativo</v>
          </cell>
          <cell r="G543" t="str">
            <v>19SDF</v>
          </cell>
          <cell r="H543" t="str">
            <v>DIVISION PRESUPUESTO</v>
          </cell>
          <cell r="I543" t="str">
            <v>DIVISION DE PRESUPUESTO</v>
          </cell>
          <cell r="J543" t="str">
            <v>SI</v>
          </cell>
          <cell r="M543" t="str">
            <v>C</v>
          </cell>
          <cell r="P543">
            <v>935634</v>
          </cell>
          <cell r="Q543">
            <v>0</v>
          </cell>
          <cell r="X543" t="str">
            <v>5Tecnico</v>
          </cell>
          <cell r="AA543" t="str">
            <v>Mant</v>
          </cell>
        </row>
        <row r="544">
          <cell r="C544" t="str">
            <v>GIRALDO DE VALENCIA RUTH DEL-SOCORRO</v>
          </cell>
          <cell r="D544" t="str">
            <v>3010-16</v>
          </cell>
          <cell r="E544">
            <v>31497327.178750005</v>
          </cell>
          <cell r="F544" t="str">
            <v>Profesional Especializado</v>
          </cell>
          <cell r="G544" t="str">
            <v>25SUROCCIDENTE</v>
          </cell>
          <cell r="H544" t="str">
            <v>SUROCCIDENTE</v>
          </cell>
          <cell r="I544" t="str">
            <v>SUROCCIDENTE</v>
          </cell>
          <cell r="J544" t="str">
            <v>SI</v>
          </cell>
          <cell r="L544">
            <v>2004</v>
          </cell>
          <cell r="M544" t="str">
            <v>C</v>
          </cell>
          <cell r="N544" t="str">
            <v>P</v>
          </cell>
          <cell r="P544">
            <v>1551384</v>
          </cell>
          <cell r="Q544">
            <v>0</v>
          </cell>
          <cell r="X544" t="str">
            <v>4Profesional</v>
          </cell>
          <cell r="Z544" t="str">
            <v>SUROCCIDENTE</v>
          </cell>
          <cell r="AA544" t="str">
            <v>crear</v>
          </cell>
        </row>
        <row r="545">
          <cell r="C545" t="str">
            <v>GOMEZ JIMENEZ HENRY</v>
          </cell>
          <cell r="D545" t="str">
            <v>5310-15</v>
          </cell>
          <cell r="E545">
            <v>22621187.487499997</v>
          </cell>
          <cell r="F545" t="str">
            <v>Conductor Mec (Asignado)</v>
          </cell>
          <cell r="G545" t="str">
            <v>16SCC</v>
          </cell>
          <cell r="H545" t="str">
            <v>SUBDIRECCION CREDITO Y CARTERA</v>
          </cell>
          <cell r="I545" t="str">
            <v>SUBDIRECCION DE CREDITO Y CARTERA</v>
          </cell>
          <cell r="J545" t="str">
            <v>SI</v>
          </cell>
          <cell r="M545" t="str">
            <v>C</v>
          </cell>
          <cell r="P545">
            <v>659101</v>
          </cell>
          <cell r="Q545">
            <v>0</v>
          </cell>
          <cell r="X545" t="str">
            <v>6Asistencial</v>
          </cell>
          <cell r="AA545" t="str">
            <v>Mant</v>
          </cell>
        </row>
        <row r="546">
          <cell r="C546" t="str">
            <v>GOMEZ SILVA PEDRO ENRIQUE</v>
          </cell>
          <cell r="D546" t="str">
            <v>3020-08</v>
          </cell>
          <cell r="E546">
            <v>21196717.882083338</v>
          </cell>
          <cell r="F546" t="str">
            <v>Profesional Universitario</v>
          </cell>
          <cell r="G546" t="str">
            <v>21CENTRO</v>
          </cell>
          <cell r="H546" t="str">
            <v>CENTRO</v>
          </cell>
          <cell r="I546" t="str">
            <v>CENTRO</v>
          </cell>
          <cell r="J546" t="str">
            <v>SI</v>
          </cell>
          <cell r="L546">
            <v>2003</v>
          </cell>
          <cell r="M546" t="str">
            <v>C</v>
          </cell>
          <cell r="P546">
            <v>1044033</v>
          </cell>
          <cell r="Q546">
            <v>0</v>
          </cell>
          <cell r="X546" t="str">
            <v>4Profesional</v>
          </cell>
          <cell r="Z546" t="str">
            <v>CENTRO</v>
          </cell>
          <cell r="AA546" t="str">
            <v>Mant</v>
          </cell>
        </row>
        <row r="547">
          <cell r="C547" t="str">
            <v>BUSTOS COLORADO BERTHA MIREYA</v>
          </cell>
          <cell r="D547" t="str">
            <v>4065-12</v>
          </cell>
          <cell r="E547">
            <v>16415181.84</v>
          </cell>
          <cell r="F547" t="str">
            <v>Técnico Administrativo</v>
          </cell>
          <cell r="G547" t="str">
            <v>13OJU</v>
          </cell>
          <cell r="H547" t="str">
            <v>OFICINA JURIDICA</v>
          </cell>
          <cell r="I547" t="str">
            <v>OFICINA JURIDICA</v>
          </cell>
          <cell r="J547" t="str">
            <v>NO</v>
          </cell>
          <cell r="M547" t="str">
            <v>C</v>
          </cell>
          <cell r="P547">
            <v>808521</v>
          </cell>
          <cell r="Q547">
            <v>0</v>
          </cell>
          <cell r="X547" t="str">
            <v>5Tecnico</v>
          </cell>
          <cell r="AA547" t="str">
            <v>Mant</v>
          </cell>
        </row>
        <row r="548">
          <cell r="C548" t="str">
            <v>GOMEZ ZAPATA ALBA RUBIELA</v>
          </cell>
          <cell r="D548" t="str">
            <v>5040-16</v>
          </cell>
          <cell r="E548">
            <v>14586952.714583334</v>
          </cell>
          <cell r="F548" t="str">
            <v>Secretario Ejecutivo</v>
          </cell>
          <cell r="G548" t="str">
            <v>22NOROCCIDENTE</v>
          </cell>
          <cell r="H548" t="str">
            <v>NOROCCIDENTE</v>
          </cell>
          <cell r="I548" t="str">
            <v>NOROCCIDENTE</v>
          </cell>
          <cell r="J548" t="str">
            <v>SI</v>
          </cell>
          <cell r="L548" t="str">
            <v>MCF</v>
          </cell>
          <cell r="M548" t="str">
            <v>C</v>
          </cell>
          <cell r="N548" t="str">
            <v>P</v>
          </cell>
          <cell r="P548">
            <v>688731</v>
          </cell>
          <cell r="Q548">
            <v>0</v>
          </cell>
          <cell r="X548" t="str">
            <v>6Asistencial</v>
          </cell>
          <cell r="Z548" t="str">
            <v>NOROCCIDENTE</v>
          </cell>
          <cell r="AA548" t="str">
            <v>Mant</v>
          </cell>
        </row>
        <row r="549">
          <cell r="C549" t="str">
            <v>GUTIERREZ CASTRO GERARDO</v>
          </cell>
          <cell r="D549" t="str">
            <v>3020-12</v>
          </cell>
          <cell r="E549">
            <v>25294052.003333326</v>
          </cell>
          <cell r="F549" t="str">
            <v>Profesional Universitario</v>
          </cell>
          <cell r="G549" t="str">
            <v>17SFA</v>
          </cell>
          <cell r="H549" t="str">
            <v>DIVISION FONDOS</v>
          </cell>
          <cell r="I549" t="str">
            <v>DIVISION FONDOS</v>
          </cell>
          <cell r="J549" t="str">
            <v>SI</v>
          </cell>
          <cell r="M549" t="str">
            <v>C</v>
          </cell>
          <cell r="P549">
            <v>1245845</v>
          </cell>
          <cell r="Q549">
            <v>0</v>
          </cell>
          <cell r="X549" t="str">
            <v>4Profesional</v>
          </cell>
          <cell r="AA549" t="str">
            <v>Mant</v>
          </cell>
        </row>
        <row r="550">
          <cell r="C550" t="str">
            <v>GUTIERREZ GOMEZ MARIA ALICIA</v>
          </cell>
          <cell r="D550" t="str">
            <v>3010-17</v>
          </cell>
          <cell r="E550">
            <v>33809401.822500005</v>
          </cell>
          <cell r="F550" t="str">
            <v>Profesional Especializado</v>
          </cell>
          <cell r="G550" t="str">
            <v>19SDF</v>
          </cell>
          <cell r="H550" t="str">
            <v>DIVISION CONTABILIDAD</v>
          </cell>
          <cell r="I550" t="str">
            <v>DIVISION CONTABILIDAD</v>
          </cell>
          <cell r="J550" t="str">
            <v>SI</v>
          </cell>
          <cell r="M550" t="str">
            <v>C</v>
          </cell>
          <cell r="N550" t="str">
            <v>P</v>
          </cell>
          <cell r="P550">
            <v>1665264</v>
          </cell>
          <cell r="Q550">
            <v>0</v>
          </cell>
          <cell r="X550" t="str">
            <v>4Profesional</v>
          </cell>
          <cell r="AA550" t="str">
            <v>Mant</v>
          </cell>
        </row>
        <row r="551">
          <cell r="C551" t="str">
            <v>GUTIERREZ RAMIREZ ISABEL CRISTINA</v>
          </cell>
          <cell r="D551" t="str">
            <v>3020-14</v>
          </cell>
          <cell r="E551">
            <v>28869179.669583336</v>
          </cell>
          <cell r="F551" t="str">
            <v>Profesional Universitario</v>
          </cell>
          <cell r="G551" t="str">
            <v>16SCC</v>
          </cell>
          <cell r="H551" t="str">
            <v>DIVISION CREDITO</v>
          </cell>
          <cell r="I551" t="str">
            <v>DIVISION CREDITO</v>
          </cell>
          <cell r="J551" t="str">
            <v>SI</v>
          </cell>
          <cell r="M551" t="str">
            <v>C</v>
          </cell>
          <cell r="P551">
            <v>1345530</v>
          </cell>
          <cell r="Q551">
            <v>76406</v>
          </cell>
          <cell r="X551" t="str">
            <v>4Profesional</v>
          </cell>
          <cell r="AA551" t="str">
            <v>Mant</v>
          </cell>
        </row>
        <row r="552">
          <cell r="C552" t="str">
            <v>HERNANDEZ RICAURTE DORA INES</v>
          </cell>
          <cell r="D552" t="str">
            <v>3010-17</v>
          </cell>
          <cell r="E552">
            <v>33809401.822500005</v>
          </cell>
          <cell r="F552" t="str">
            <v>Profesional Especializado</v>
          </cell>
          <cell r="G552" t="str">
            <v>11OCI</v>
          </cell>
          <cell r="H552" t="str">
            <v>OFICINA CONTROL INTERNO</v>
          </cell>
          <cell r="I552" t="str">
            <v>OFICINA DE CONTROL INTERNO</v>
          </cell>
          <cell r="J552" t="str">
            <v>NO</v>
          </cell>
          <cell r="M552" t="str">
            <v>C</v>
          </cell>
          <cell r="P552">
            <v>1665264</v>
          </cell>
          <cell r="Q552">
            <v>0</v>
          </cell>
          <cell r="X552" t="str">
            <v>4Profesional</v>
          </cell>
          <cell r="AA552" t="str">
            <v>Mant</v>
          </cell>
        </row>
        <row r="553">
          <cell r="C553" t="str">
            <v>JAIMES ZAMUDIO ORLANDO</v>
          </cell>
          <cell r="D553" t="str">
            <v>3020-12</v>
          </cell>
          <cell r="E553">
            <v>27130129.194166671</v>
          </cell>
          <cell r="F553" t="str">
            <v>Profesional Universitario</v>
          </cell>
          <cell r="G553" t="str">
            <v>11OCI</v>
          </cell>
          <cell r="H553" t="str">
            <v>OFICINA CONTROL INTERNO</v>
          </cell>
          <cell r="I553" t="str">
            <v>OFICINA DE CONTROL INTERNO</v>
          </cell>
          <cell r="J553" t="str">
            <v>NO</v>
          </cell>
          <cell r="L553">
            <v>2005</v>
          </cell>
          <cell r="M553" t="str">
            <v>C</v>
          </cell>
          <cell r="P553">
            <v>1245845</v>
          </cell>
          <cell r="Q553">
            <v>90435</v>
          </cell>
          <cell r="X553" t="str">
            <v>4Profesional</v>
          </cell>
          <cell r="AA553" t="str">
            <v>Mant</v>
          </cell>
        </row>
        <row r="554">
          <cell r="C554">
            <v>5</v>
          </cell>
          <cell r="D554" t="str">
            <v>1045-11</v>
          </cell>
          <cell r="E554">
            <v>79503861.504583329</v>
          </cell>
          <cell r="F554" t="str">
            <v>Jefe de Oficina Asesora de Comunicaciones o de Prensa o de Jurídica o de Planeación</v>
          </cell>
          <cell r="G554" t="str">
            <v>13OJU</v>
          </cell>
          <cell r="H554" t="str">
            <v>OFICINA JURIDICA</v>
          </cell>
          <cell r="I554" t="str">
            <v>OFICINA JURIDICA</v>
          </cell>
          <cell r="J554" t="str">
            <v>NO</v>
          </cell>
          <cell r="M554" t="str">
            <v>LNR</v>
          </cell>
          <cell r="N554" t="str">
            <v>V</v>
          </cell>
          <cell r="P554">
            <v>3022647</v>
          </cell>
          <cell r="Q554">
            <v>0</v>
          </cell>
          <cell r="X554" t="str">
            <v>2Asesor</v>
          </cell>
          <cell r="AA554" t="str">
            <v>crear</v>
          </cell>
        </row>
        <row r="555">
          <cell r="C555" t="str">
            <v>LADINO MONCAYO OSCAR ORLANDO</v>
          </cell>
          <cell r="D555" t="str">
            <v>5310-15</v>
          </cell>
          <cell r="E555">
            <v>22621187.487499997</v>
          </cell>
          <cell r="F555" t="str">
            <v>Conductor Mec (Asignado)</v>
          </cell>
          <cell r="G555" t="str">
            <v>19SDF</v>
          </cell>
          <cell r="H555" t="str">
            <v>SUBDIRECCION FINANCIERA</v>
          </cell>
          <cell r="I555" t="str">
            <v>SUBDIRECCION FINANCIERA</v>
          </cell>
          <cell r="J555" t="str">
            <v>SI</v>
          </cell>
          <cell r="M555" t="str">
            <v>C</v>
          </cell>
          <cell r="P555">
            <v>659101</v>
          </cell>
          <cell r="Q555">
            <v>0</v>
          </cell>
          <cell r="X555" t="str">
            <v>6Asistencial</v>
          </cell>
          <cell r="AA555" t="str">
            <v>Mant</v>
          </cell>
        </row>
        <row r="556">
          <cell r="C556" t="str">
            <v>LAVALLE MERCADO DAGOBERTO</v>
          </cell>
          <cell r="D556" t="str">
            <v>3020-06</v>
          </cell>
          <cell r="E556">
            <v>18995922.495416671</v>
          </cell>
          <cell r="F556" t="str">
            <v>Profesional Universitario</v>
          </cell>
          <cell r="G556" t="str">
            <v>23NORTE</v>
          </cell>
          <cell r="H556" t="str">
            <v>NORTE</v>
          </cell>
          <cell r="I556" t="str">
            <v>NORTE</v>
          </cell>
          <cell r="J556" t="str">
            <v>SI</v>
          </cell>
          <cell r="M556" t="str">
            <v>C</v>
          </cell>
          <cell r="P556">
            <v>935634</v>
          </cell>
          <cell r="Q556">
            <v>0</v>
          </cell>
          <cell r="X556" t="str">
            <v>4Profesional</v>
          </cell>
          <cell r="Z556" t="str">
            <v>NORTE</v>
          </cell>
          <cell r="AA556" t="str">
            <v>Mant</v>
          </cell>
        </row>
        <row r="557">
          <cell r="C557" t="str">
            <v>LEAL RODRIGUEZ CARLOS JULIO</v>
          </cell>
          <cell r="D557" t="str">
            <v>3010-17</v>
          </cell>
          <cell r="E557">
            <v>37264296.721666679</v>
          </cell>
          <cell r="F557" t="str">
            <v>Profesional Especializado</v>
          </cell>
          <cell r="G557" t="str">
            <v>12OPL</v>
          </cell>
          <cell r="H557" t="str">
            <v>OFICINA PLANEACION</v>
          </cell>
          <cell r="I557" t="str">
            <v>ORGANI Y METODOS</v>
          </cell>
          <cell r="J557" t="str">
            <v>NO</v>
          </cell>
          <cell r="L557">
            <v>2003</v>
          </cell>
          <cell r="M557" t="str">
            <v>C</v>
          </cell>
          <cell r="P557">
            <v>1665264</v>
          </cell>
          <cell r="Q557">
            <v>170169</v>
          </cell>
          <cell r="X557" t="str">
            <v>4Profesional</v>
          </cell>
          <cell r="AA557" t="str">
            <v>Mant</v>
          </cell>
        </row>
        <row r="558">
          <cell r="C558" t="str">
            <v>LEMOS MARTINEZ JANNETT MATILDE</v>
          </cell>
          <cell r="D558" t="str">
            <v>5040-18</v>
          </cell>
          <cell r="E558">
            <v>15256479.260833334</v>
          </cell>
          <cell r="F558" t="str">
            <v>Secretario Ejecutivo</v>
          </cell>
          <cell r="G558" t="str">
            <v>21CENTRO</v>
          </cell>
          <cell r="H558" t="str">
            <v>CENTRO</v>
          </cell>
          <cell r="I558" t="str">
            <v>CENTRO</v>
          </cell>
          <cell r="J558" t="str">
            <v>SI</v>
          </cell>
          <cell r="L558" t="str">
            <v>MCF</v>
          </cell>
          <cell r="M558" t="str">
            <v>C</v>
          </cell>
          <cell r="P558">
            <v>721333</v>
          </cell>
          <cell r="Q558">
            <v>0</v>
          </cell>
          <cell r="X558" t="str">
            <v>6Asistencial</v>
          </cell>
          <cell r="Z558" t="str">
            <v>CENTRO</v>
          </cell>
          <cell r="AA558" t="str">
            <v>Mant</v>
          </cell>
        </row>
        <row r="559">
          <cell r="C559">
            <v>6</v>
          </cell>
          <cell r="D559" t="str">
            <v>3010-17</v>
          </cell>
          <cell r="E559">
            <v>33809401.822500005</v>
          </cell>
          <cell r="F559" t="str">
            <v>Profesional Especializado</v>
          </cell>
          <cell r="G559" t="str">
            <v>22NOROCCIDENTE</v>
          </cell>
          <cell r="H559" t="str">
            <v>NOROCCIDENTE</v>
          </cell>
          <cell r="I559" t="str">
            <v>NOROCCIDENTE</v>
          </cell>
          <cell r="J559" t="str">
            <v>SI</v>
          </cell>
          <cell r="M559" t="str">
            <v>C</v>
          </cell>
          <cell r="N559" t="str">
            <v>V</v>
          </cell>
          <cell r="P559">
            <v>1665264</v>
          </cell>
          <cell r="Q559">
            <v>0</v>
          </cell>
          <cell r="X559" t="str">
            <v>4Profesional</v>
          </cell>
          <cell r="Z559" t="str">
            <v>NOROCCIDENTE</v>
          </cell>
          <cell r="AA559" t="str">
            <v>crear</v>
          </cell>
        </row>
        <row r="560">
          <cell r="C560" t="str">
            <v>LOPEZ AYA SANDRA</v>
          </cell>
          <cell r="D560" t="str">
            <v>3020-10</v>
          </cell>
          <cell r="E560">
            <v>23062173.132083338</v>
          </cell>
          <cell r="F560" t="str">
            <v>Profesional Universitario</v>
          </cell>
          <cell r="G560" t="str">
            <v>21CENTRO</v>
          </cell>
          <cell r="H560" t="str">
            <v>CENTRO</v>
          </cell>
          <cell r="I560" t="str">
            <v>CENTRO</v>
          </cell>
          <cell r="J560" t="str">
            <v>SI</v>
          </cell>
          <cell r="L560" t="str">
            <v>MCF</v>
          </cell>
          <cell r="M560" t="str">
            <v>C</v>
          </cell>
          <cell r="P560">
            <v>1135915</v>
          </cell>
          <cell r="Q560">
            <v>0</v>
          </cell>
          <cell r="X560" t="str">
            <v>4Profesional</v>
          </cell>
          <cell r="Z560" t="str">
            <v>CENTRO</v>
          </cell>
          <cell r="AA560" t="str">
            <v>Mant</v>
          </cell>
        </row>
        <row r="561">
          <cell r="C561" t="str">
            <v>LOPEZ GOMEZ MARGARITA ALICIA</v>
          </cell>
          <cell r="D561" t="str">
            <v>4065-15</v>
          </cell>
          <cell r="E561">
            <v>18995922.495416671</v>
          </cell>
          <cell r="F561" t="str">
            <v>Técnico Administrativo</v>
          </cell>
          <cell r="G561" t="str">
            <v>16SCC</v>
          </cell>
          <cell r="H561" t="str">
            <v>DIVISION CREDITO</v>
          </cell>
          <cell r="I561" t="str">
            <v>DIVISION CREDITO</v>
          </cell>
          <cell r="J561" t="str">
            <v>SI</v>
          </cell>
          <cell r="M561" t="str">
            <v>C</v>
          </cell>
          <cell r="P561">
            <v>935634</v>
          </cell>
          <cell r="Q561">
            <v>0</v>
          </cell>
          <cell r="X561" t="str">
            <v>5Tecnico</v>
          </cell>
          <cell r="AA561" t="str">
            <v>Mant</v>
          </cell>
        </row>
        <row r="562">
          <cell r="C562" t="str">
            <v>LOPEZ MEJIA LUZ NANCY</v>
          </cell>
          <cell r="D562" t="str">
            <v>4065-15</v>
          </cell>
          <cell r="E562">
            <v>18995922.495416671</v>
          </cell>
          <cell r="F562" t="str">
            <v>Técnico Administrativo</v>
          </cell>
          <cell r="G562" t="str">
            <v>22NOROCCIDENTE</v>
          </cell>
          <cell r="H562" t="str">
            <v>NOROCCIDENTE</v>
          </cell>
          <cell r="I562" t="str">
            <v>NOROCCIDENTE</v>
          </cell>
          <cell r="J562" t="str">
            <v>SI</v>
          </cell>
          <cell r="L562" t="str">
            <v>MCF</v>
          </cell>
          <cell r="M562" t="str">
            <v>C</v>
          </cell>
          <cell r="P562">
            <v>935634</v>
          </cell>
          <cell r="Q562">
            <v>0</v>
          </cell>
          <cell r="X562" t="str">
            <v>5Tecnico</v>
          </cell>
          <cell r="Z562" t="str">
            <v>NOROCCIDENTE</v>
          </cell>
          <cell r="AA562" t="str">
            <v>Mant</v>
          </cell>
        </row>
        <row r="563">
          <cell r="C563">
            <v>7</v>
          </cell>
          <cell r="D563" t="str">
            <v>0042-10</v>
          </cell>
          <cell r="E563">
            <v>59903910.372499995</v>
          </cell>
          <cell r="F563" t="str">
            <v>Director Territorial</v>
          </cell>
          <cell r="G563" t="str">
            <v>24ORIENTE</v>
          </cell>
          <cell r="H563" t="str">
            <v>ORIENTE</v>
          </cell>
          <cell r="I563" t="str">
            <v>ORIENTE</v>
          </cell>
          <cell r="J563" t="str">
            <v>SI</v>
          </cell>
          <cell r="M563" t="str">
            <v>LNR</v>
          </cell>
          <cell r="N563" t="str">
            <v>V</v>
          </cell>
          <cell r="P563">
            <v>2277479</v>
          </cell>
          <cell r="Q563">
            <v>0</v>
          </cell>
          <cell r="X563" t="str">
            <v>1Directivo</v>
          </cell>
          <cell r="Z563" t="str">
            <v>ORIENTE</v>
          </cell>
          <cell r="AA563" t="str">
            <v>crear</v>
          </cell>
        </row>
        <row r="564">
          <cell r="C564" t="str">
            <v>MARTINEZ RODRIGUEZ CARLOS HELI</v>
          </cell>
          <cell r="D564" t="str">
            <v>5120-09</v>
          </cell>
          <cell r="E564">
            <v>10643889.421249999</v>
          </cell>
          <cell r="F564" t="str">
            <v>Auxiliar Administrativo</v>
          </cell>
          <cell r="G564" t="str">
            <v>20SEG</v>
          </cell>
          <cell r="H564" t="str">
            <v>DIVISION SERVICIOS ADMINISTRATIVOS</v>
          </cell>
          <cell r="I564" t="str">
            <v>PUBLICACIONES</v>
          </cell>
          <cell r="J564" t="str">
            <v>NO</v>
          </cell>
          <cell r="M564" t="str">
            <v>C</v>
          </cell>
          <cell r="P564">
            <v>468655</v>
          </cell>
          <cell r="Q564">
            <v>0</v>
          </cell>
          <cell r="X564" t="str">
            <v>6Asistencial</v>
          </cell>
          <cell r="AA564" t="str">
            <v>Mant</v>
          </cell>
        </row>
        <row r="565">
          <cell r="C565" t="str">
            <v>MARTINEZ TOVAR OSCAR</v>
          </cell>
          <cell r="D565" t="str">
            <v>4065-11</v>
          </cell>
          <cell r="E565">
            <v>16080398.177083332</v>
          </cell>
          <cell r="F565" t="str">
            <v>Técnico Administrativo</v>
          </cell>
          <cell r="G565" t="str">
            <v>11OCI</v>
          </cell>
          <cell r="H565" t="str">
            <v>OFICINA CONTROL INTERNO</v>
          </cell>
          <cell r="I565" t="str">
            <v>OFICINA DE CONTROL INTERNO</v>
          </cell>
          <cell r="J565" t="str">
            <v>NO</v>
          </cell>
          <cell r="M565" t="str">
            <v>C</v>
          </cell>
          <cell r="P565">
            <v>761453</v>
          </cell>
          <cell r="Q565">
            <v>0</v>
          </cell>
          <cell r="X565" t="str">
            <v>5Tecnico</v>
          </cell>
          <cell r="AA565" t="str">
            <v>Mant</v>
          </cell>
        </row>
        <row r="566">
          <cell r="C566" t="str">
            <v>MEDINA GARCIA ROBERTO</v>
          </cell>
          <cell r="D566" t="str">
            <v>4065-12</v>
          </cell>
          <cell r="E566">
            <v>16415181.84</v>
          </cell>
          <cell r="F566" t="str">
            <v>Técnico Administrativo</v>
          </cell>
          <cell r="G566" t="str">
            <v>21CENTRO</v>
          </cell>
          <cell r="H566" t="str">
            <v>CENTRO</v>
          </cell>
          <cell r="I566" t="str">
            <v>CENTRO</v>
          </cell>
          <cell r="J566" t="str">
            <v>SI</v>
          </cell>
          <cell r="M566" t="str">
            <v>C</v>
          </cell>
          <cell r="P566">
            <v>808521</v>
          </cell>
          <cell r="Q566">
            <v>0</v>
          </cell>
          <cell r="X566" t="str">
            <v>5Tecnico</v>
          </cell>
          <cell r="Z566" t="str">
            <v>CENTRO</v>
          </cell>
          <cell r="AA566" t="str">
            <v>Mant</v>
          </cell>
        </row>
        <row r="567">
          <cell r="C567" t="str">
            <v>MENDEZ CAMACHO CARMEN ALICIA</v>
          </cell>
          <cell r="D567" t="str">
            <v>3010-17</v>
          </cell>
          <cell r="E567">
            <v>33809401.822500005</v>
          </cell>
          <cell r="F567" t="str">
            <v>Profesional Especializado</v>
          </cell>
          <cell r="G567" t="str">
            <v>21CENTRO</v>
          </cell>
          <cell r="H567" t="str">
            <v>CENTRO</v>
          </cell>
          <cell r="I567" t="str">
            <v>CENTRO</v>
          </cell>
          <cell r="J567" t="str">
            <v>SI</v>
          </cell>
          <cell r="L567">
            <v>2003</v>
          </cell>
          <cell r="M567" t="str">
            <v>C</v>
          </cell>
          <cell r="P567">
            <v>1665264</v>
          </cell>
          <cell r="Q567">
            <v>0</v>
          </cell>
          <cell r="X567" t="str">
            <v>4Profesional</v>
          </cell>
          <cell r="Z567" t="str">
            <v>CENTRO</v>
          </cell>
          <cell r="AA567" t="str">
            <v>Mant</v>
          </cell>
        </row>
        <row r="568">
          <cell r="C568" t="str">
            <v>MENDEZ IBAÑEZ GLORIA NANCY</v>
          </cell>
          <cell r="D568" t="str">
            <v>3010-17</v>
          </cell>
          <cell r="E568">
            <v>33809401.822500005</v>
          </cell>
          <cell r="F568" t="str">
            <v>Profesional Especializado</v>
          </cell>
          <cell r="G568" t="str">
            <v>12OPL</v>
          </cell>
          <cell r="H568" t="str">
            <v>OFICINA PLANEACION</v>
          </cell>
          <cell r="I568" t="str">
            <v>OFICINA DE PLANEACION</v>
          </cell>
          <cell r="J568" t="str">
            <v>NO</v>
          </cell>
          <cell r="M568" t="str">
            <v>C</v>
          </cell>
          <cell r="P568">
            <v>1665264</v>
          </cell>
          <cell r="Q568">
            <v>0</v>
          </cell>
          <cell r="X568" t="str">
            <v>4Profesional</v>
          </cell>
          <cell r="AA568" t="str">
            <v>Mant</v>
          </cell>
        </row>
        <row r="569">
          <cell r="C569" t="str">
            <v>MENDEZ MUNAR MARIA EUGENIA</v>
          </cell>
          <cell r="D569" t="str">
            <v>0037-21</v>
          </cell>
          <cell r="E569">
            <v>99096290.052500039</v>
          </cell>
          <cell r="F569" t="str">
            <v>Secretario General de Unidad Administrativa Especial, o de Superintendencia o de Entidad Descentralizada</v>
          </cell>
          <cell r="G569" t="str">
            <v>20SEG</v>
          </cell>
          <cell r="H569" t="str">
            <v>SECRETARIA GENERAL</v>
          </cell>
          <cell r="I569" t="str">
            <v>SECRETARIA GENERAL</v>
          </cell>
          <cell r="J569" t="str">
            <v>NO</v>
          </cell>
          <cell r="M569" t="str">
            <v>LNR</v>
          </cell>
          <cell r="P569">
            <v>3767529</v>
          </cell>
          <cell r="Q569">
            <v>0</v>
          </cell>
          <cell r="X569" t="str">
            <v>1Directivo</v>
          </cell>
          <cell r="AA569" t="str">
            <v>crear</v>
          </cell>
        </row>
        <row r="570">
          <cell r="C570" t="str">
            <v>MESA TORO MARIA PIEDAD</v>
          </cell>
          <cell r="D570" t="str">
            <v>0040-21</v>
          </cell>
          <cell r="E570">
            <v>99096290.052500039</v>
          </cell>
          <cell r="F570" t="str">
            <v>Subgerente, Vicepresidente o Subdirector General o Nacional de Entidad Descentralizada o de Unidad Administrativa Especial</v>
          </cell>
          <cell r="G570" t="str">
            <v>16SCC</v>
          </cell>
          <cell r="H570" t="str">
            <v>SUBDIRECCION CREDITO Y CARTERA</v>
          </cell>
          <cell r="I570" t="str">
            <v>SUBDIRECCION DE CREDITO Y CARTERA</v>
          </cell>
          <cell r="J570" t="str">
            <v>SI</v>
          </cell>
          <cell r="M570" t="str">
            <v>LNR</v>
          </cell>
          <cell r="P570">
            <v>3767529</v>
          </cell>
          <cell r="Q570">
            <v>0</v>
          </cell>
          <cell r="X570" t="str">
            <v>1Directivo</v>
          </cell>
          <cell r="AA570" t="str">
            <v>crear</v>
          </cell>
        </row>
        <row r="571">
          <cell r="C571" t="str">
            <v>MONTENEGRO UBATE BENJAMIN</v>
          </cell>
          <cell r="D571" t="str">
            <v>3020-07</v>
          </cell>
          <cell r="E571">
            <v>21114166.998749997</v>
          </cell>
          <cell r="F571" t="str">
            <v>Profesional Universitario</v>
          </cell>
          <cell r="G571" t="str">
            <v>21CENTRO</v>
          </cell>
          <cell r="H571" t="str">
            <v>CENTRO</v>
          </cell>
          <cell r="I571" t="str">
            <v>CENTRO</v>
          </cell>
          <cell r="J571" t="str">
            <v>SI</v>
          </cell>
          <cell r="L571">
            <v>2003</v>
          </cell>
          <cell r="M571" t="str">
            <v>C</v>
          </cell>
          <cell r="P571">
            <v>985672</v>
          </cell>
          <cell r="Q571">
            <v>54295</v>
          </cell>
          <cell r="X571" t="str">
            <v>4Profesional</v>
          </cell>
          <cell r="Z571" t="str">
            <v>CENTRO</v>
          </cell>
          <cell r="AA571" t="str">
            <v>Mant</v>
          </cell>
        </row>
        <row r="572">
          <cell r="C572" t="str">
            <v>MONTOYA LOPEZ NORMA PATRICIA</v>
          </cell>
          <cell r="D572" t="str">
            <v>3020-07</v>
          </cell>
          <cell r="E572">
            <v>20011830.391249999</v>
          </cell>
          <cell r="F572" t="str">
            <v>Profesional Universitario</v>
          </cell>
          <cell r="G572" t="str">
            <v>22NOROCCIDENTE</v>
          </cell>
          <cell r="H572" t="str">
            <v>NOROCCIDENTE</v>
          </cell>
          <cell r="I572" t="str">
            <v>NOROCCIDENTE</v>
          </cell>
          <cell r="J572" t="str">
            <v>SI</v>
          </cell>
          <cell r="M572" t="str">
            <v>C</v>
          </cell>
          <cell r="P572">
            <v>985672</v>
          </cell>
          <cell r="Q572">
            <v>0</v>
          </cell>
          <cell r="X572" t="str">
            <v>4Profesional</v>
          </cell>
          <cell r="Z572" t="str">
            <v>NOROCCIDENTE</v>
          </cell>
          <cell r="AA572" t="str">
            <v>Mant</v>
          </cell>
        </row>
        <row r="573">
          <cell r="C573" t="str">
            <v>MUÑOZ RAMIREZ NHORA MARGARITA</v>
          </cell>
          <cell r="D573" t="str">
            <v>3020-08</v>
          </cell>
          <cell r="E573">
            <v>21196717.882083338</v>
          </cell>
          <cell r="F573" t="str">
            <v>Profesional Universitario</v>
          </cell>
          <cell r="G573" t="str">
            <v>22NOROCCIDENTE</v>
          </cell>
          <cell r="H573" t="str">
            <v>NOROCCIDENTE</v>
          </cell>
          <cell r="I573" t="str">
            <v>NOROCCIDENTE</v>
          </cell>
          <cell r="J573" t="str">
            <v>SI</v>
          </cell>
          <cell r="M573" t="str">
            <v>C</v>
          </cell>
          <cell r="P573">
            <v>1044033</v>
          </cell>
          <cell r="Q573">
            <v>0</v>
          </cell>
          <cell r="X573" t="str">
            <v>4Profesional</v>
          </cell>
          <cell r="Z573" t="str">
            <v>NOROCCIDENTE</v>
          </cell>
          <cell r="AA573" t="str">
            <v>Mant</v>
          </cell>
        </row>
        <row r="574">
          <cell r="C574">
            <v>8</v>
          </cell>
          <cell r="D574" t="str">
            <v>0137-18</v>
          </cell>
          <cell r="E574">
            <v>82246105.011250004</v>
          </cell>
          <cell r="F574" t="str">
            <v>Jefe de Oficina</v>
          </cell>
          <cell r="G574" t="str">
            <v>11OCI</v>
          </cell>
          <cell r="H574" t="str">
            <v>OFICINA CONTROL INTERNO</v>
          </cell>
          <cell r="I574" t="str">
            <v>OFICINA DE CONTROL INTERNO</v>
          </cell>
          <cell r="J574" t="str">
            <v>NO</v>
          </cell>
          <cell r="M574" t="str">
            <v>LNR</v>
          </cell>
          <cell r="N574" t="str">
            <v>V</v>
          </cell>
          <cell r="P574">
            <v>3126904</v>
          </cell>
          <cell r="Q574">
            <v>0</v>
          </cell>
          <cell r="X574" t="str">
            <v>1Directivo</v>
          </cell>
          <cell r="AA574" t="str">
            <v>crear</v>
          </cell>
        </row>
        <row r="575">
          <cell r="C575">
            <v>9</v>
          </cell>
          <cell r="D575" t="str">
            <v>0042-10</v>
          </cell>
          <cell r="E575">
            <v>59903910.372499995</v>
          </cell>
          <cell r="F575" t="str">
            <v>Director Territorial</v>
          </cell>
          <cell r="G575" t="str">
            <v>25SUROCCIDENTE</v>
          </cell>
          <cell r="H575" t="str">
            <v>SUROCCIDENTE</v>
          </cell>
          <cell r="I575" t="str">
            <v>SUROCCIDENTE</v>
          </cell>
          <cell r="J575" t="str">
            <v>SI</v>
          </cell>
          <cell r="M575" t="str">
            <v>LNR</v>
          </cell>
          <cell r="N575" t="str">
            <v>V</v>
          </cell>
          <cell r="P575">
            <v>2277479</v>
          </cell>
          <cell r="Q575">
            <v>0</v>
          </cell>
          <cell r="X575" t="str">
            <v>1Directivo</v>
          </cell>
          <cell r="Z575" t="str">
            <v>SUROCCIDENTE</v>
          </cell>
          <cell r="AA575" t="str">
            <v>crear</v>
          </cell>
        </row>
        <row r="576">
          <cell r="C576" t="str">
            <v>NIETO BUITRAGO JOSE ALBERTO</v>
          </cell>
          <cell r="D576" t="str">
            <v>4065-15</v>
          </cell>
          <cell r="E576">
            <v>18995922.495416671</v>
          </cell>
          <cell r="F576" t="str">
            <v>Técnico Administrativo</v>
          </cell>
          <cell r="G576" t="str">
            <v>15OSI</v>
          </cell>
          <cell r="H576" t="str">
            <v>OFICINA SISTEMATIZACION</v>
          </cell>
          <cell r="I576" t="str">
            <v>OFICINA DE SISTEMATIZACION</v>
          </cell>
          <cell r="J576" t="str">
            <v>SI</v>
          </cell>
          <cell r="M576" t="str">
            <v>C</v>
          </cell>
          <cell r="P576">
            <v>935634</v>
          </cell>
          <cell r="Q576">
            <v>0</v>
          </cell>
          <cell r="X576" t="str">
            <v>5Tecnico</v>
          </cell>
          <cell r="AA576" t="str">
            <v>Mant</v>
          </cell>
        </row>
        <row r="577">
          <cell r="C577" t="str">
            <v>NIÑO PICO ROSA ELENA</v>
          </cell>
          <cell r="D577" t="str">
            <v>4065-09</v>
          </cell>
          <cell r="E577">
            <v>14586952.714583334</v>
          </cell>
          <cell r="F577" t="str">
            <v>Técnico Administrativo</v>
          </cell>
          <cell r="G577" t="str">
            <v>20SEG</v>
          </cell>
          <cell r="H577" t="str">
            <v>DIVISION SERVICIOS ADMINISTRATIVOS</v>
          </cell>
          <cell r="I577" t="str">
            <v>PUBLICACIONES</v>
          </cell>
          <cell r="J577" t="str">
            <v>NO</v>
          </cell>
          <cell r="L577" t="str">
            <v>MCF</v>
          </cell>
          <cell r="M577" t="str">
            <v>C</v>
          </cell>
          <cell r="P577">
            <v>688731</v>
          </cell>
          <cell r="Q577">
            <v>0</v>
          </cell>
          <cell r="X577" t="str">
            <v>5Tecnico</v>
          </cell>
          <cell r="AA577" t="str">
            <v>Mant</v>
          </cell>
        </row>
        <row r="578">
          <cell r="C578">
            <v>10</v>
          </cell>
          <cell r="D578" t="str">
            <v>1045-11</v>
          </cell>
          <cell r="E578">
            <v>79503861.504583329</v>
          </cell>
          <cell r="F578" t="str">
            <v>Jefe de Oficina Asesora de Comunicaciones o de Prensa o de Jurídica o de Planeación</v>
          </cell>
          <cell r="G578" t="str">
            <v>12OPL</v>
          </cell>
          <cell r="H578" t="str">
            <v>OFICINA PLANEACION</v>
          </cell>
          <cell r="I578" t="str">
            <v>OFICINA DE PLANEACION</v>
          </cell>
          <cell r="J578" t="str">
            <v>NO</v>
          </cell>
          <cell r="M578" t="str">
            <v>LNR</v>
          </cell>
          <cell r="N578" t="str">
            <v>V</v>
          </cell>
          <cell r="P578">
            <v>3022647</v>
          </cell>
          <cell r="Q578">
            <v>0</v>
          </cell>
          <cell r="X578" t="str">
            <v>2Asesor</v>
          </cell>
          <cell r="AA578" t="str">
            <v>crear</v>
          </cell>
        </row>
        <row r="579">
          <cell r="C579" t="str">
            <v>NOSSA HERRERA CARLOS HERNANDO</v>
          </cell>
          <cell r="D579" t="str">
            <v>4065-15</v>
          </cell>
          <cell r="E579">
            <v>18995922.495416671</v>
          </cell>
          <cell r="F579" t="str">
            <v>Técnico Administrativo</v>
          </cell>
          <cell r="G579" t="str">
            <v>14ODI</v>
          </cell>
          <cell r="H579" t="str">
            <v>OFICINA DIVULGACION</v>
          </cell>
          <cell r="I579" t="str">
            <v>OFICINA DE DIVULGACION</v>
          </cell>
          <cell r="J579" t="str">
            <v>NO</v>
          </cell>
          <cell r="M579" t="str">
            <v>C</v>
          </cell>
          <cell r="P579">
            <v>935634</v>
          </cell>
          <cell r="Q579">
            <v>0</v>
          </cell>
          <cell r="X579" t="str">
            <v>5Tecnico</v>
          </cell>
          <cell r="AA579" t="str">
            <v>Mant</v>
          </cell>
        </row>
        <row r="580">
          <cell r="C580" t="str">
            <v>OLAYA QUIJANO AMPARO</v>
          </cell>
          <cell r="D580" t="str">
            <v>4065-12</v>
          </cell>
          <cell r="E580">
            <v>16415181.84</v>
          </cell>
          <cell r="F580" t="str">
            <v>Técnico Administrativo</v>
          </cell>
          <cell r="G580" t="str">
            <v>18SRI</v>
          </cell>
          <cell r="H580" t="str">
            <v>DIVISION BECAS</v>
          </cell>
          <cell r="I580" t="str">
            <v>DIVISION DE BECAS</v>
          </cell>
          <cell r="J580" t="str">
            <v>SI</v>
          </cell>
          <cell r="L580" t="str">
            <v>MCF</v>
          </cell>
          <cell r="M580" t="str">
            <v>C</v>
          </cell>
          <cell r="P580">
            <v>808521</v>
          </cell>
          <cell r="Q580">
            <v>0</v>
          </cell>
          <cell r="X580" t="str">
            <v>5Tecnico</v>
          </cell>
          <cell r="AA580" t="str">
            <v>Mant</v>
          </cell>
        </row>
        <row r="581">
          <cell r="C581" t="str">
            <v>ORTIZ CIFUENTES ROSAURA</v>
          </cell>
          <cell r="D581" t="str">
            <v>4065-15</v>
          </cell>
          <cell r="E581">
            <v>18995922.495416671</v>
          </cell>
          <cell r="F581" t="str">
            <v>Técnico Administrativo</v>
          </cell>
          <cell r="G581" t="str">
            <v>16SCC</v>
          </cell>
          <cell r="H581" t="str">
            <v>DIVISION CREDITO</v>
          </cell>
          <cell r="I581" t="str">
            <v>DIVISION CREDITO</v>
          </cell>
          <cell r="J581" t="str">
            <v>SI</v>
          </cell>
          <cell r="L581" t="str">
            <v>MCF</v>
          </cell>
          <cell r="M581" t="str">
            <v>C</v>
          </cell>
          <cell r="P581">
            <v>935634</v>
          </cell>
          <cell r="Q581">
            <v>0</v>
          </cell>
          <cell r="X581" t="str">
            <v>5Tecnico</v>
          </cell>
          <cell r="AA581" t="str">
            <v>Mant</v>
          </cell>
        </row>
        <row r="582">
          <cell r="C582" t="str">
            <v>ORTIZ DE SOJO AURISTELA ISABEL</v>
          </cell>
          <cell r="D582" t="str">
            <v>5040-16</v>
          </cell>
          <cell r="E582">
            <v>14586952.714583334</v>
          </cell>
          <cell r="F582" t="str">
            <v>Secretario Ejecutivo</v>
          </cell>
          <cell r="G582" t="str">
            <v>23NORTE</v>
          </cell>
          <cell r="H582" t="str">
            <v>NORTE</v>
          </cell>
          <cell r="I582" t="str">
            <v>NORTE</v>
          </cell>
          <cell r="J582" t="str">
            <v>SI</v>
          </cell>
          <cell r="M582" t="str">
            <v>C</v>
          </cell>
          <cell r="N582" t="str">
            <v>P</v>
          </cell>
          <cell r="P582">
            <v>688731</v>
          </cell>
          <cell r="Q582">
            <v>0</v>
          </cell>
          <cell r="X582" t="str">
            <v>6Asistencial</v>
          </cell>
          <cell r="Z582" t="str">
            <v>NORTE</v>
          </cell>
          <cell r="AA582" t="str">
            <v>Mant</v>
          </cell>
        </row>
        <row r="583">
          <cell r="C583" t="str">
            <v>ORTIZ HURTADO MARIA GILMA</v>
          </cell>
          <cell r="D583" t="str">
            <v>5040-22</v>
          </cell>
          <cell r="E583">
            <v>17182482.831666667</v>
          </cell>
          <cell r="F583" t="str">
            <v>Secretario Ejecutivo</v>
          </cell>
          <cell r="G583" t="str">
            <v>11OCI</v>
          </cell>
          <cell r="H583" t="str">
            <v>OFICINA CONTROL INTERNO</v>
          </cell>
          <cell r="I583" t="str">
            <v>OFICINA DE CONTROL INTERNO</v>
          </cell>
          <cell r="J583" t="str">
            <v>NO</v>
          </cell>
          <cell r="L583">
            <v>2003</v>
          </cell>
          <cell r="M583" t="str">
            <v>C</v>
          </cell>
          <cell r="N583" t="str">
            <v>P</v>
          </cell>
          <cell r="P583">
            <v>846314</v>
          </cell>
          <cell r="Q583">
            <v>0</v>
          </cell>
          <cell r="X583" t="str">
            <v>6Asistencial</v>
          </cell>
          <cell r="AA583" t="str">
            <v>Mant</v>
          </cell>
        </row>
        <row r="584">
          <cell r="C584" t="str">
            <v>ORTIZ RIAÑO ANA CLEOFE</v>
          </cell>
          <cell r="D584" t="str">
            <v>3020-06</v>
          </cell>
          <cell r="E584">
            <v>18995922.495416671</v>
          </cell>
          <cell r="F584" t="str">
            <v>Profesional Universitario</v>
          </cell>
          <cell r="G584" t="str">
            <v>14ODI</v>
          </cell>
          <cell r="H584" t="str">
            <v>OFICINA DIVULGACION</v>
          </cell>
          <cell r="I584" t="str">
            <v>OFICINA DE DIVULGACION</v>
          </cell>
          <cell r="J584" t="str">
            <v>NO</v>
          </cell>
          <cell r="L584" t="str">
            <v>MCF</v>
          </cell>
          <cell r="M584" t="str">
            <v>C</v>
          </cell>
          <cell r="P584">
            <v>935634</v>
          </cell>
          <cell r="Q584">
            <v>0</v>
          </cell>
          <cell r="X584" t="str">
            <v>4Profesional</v>
          </cell>
          <cell r="AA584" t="str">
            <v>Mant</v>
          </cell>
        </row>
        <row r="585">
          <cell r="C585">
            <v>11</v>
          </cell>
          <cell r="D585" t="str">
            <v>2040-23</v>
          </cell>
          <cell r="E585">
            <v>49073012.952083334</v>
          </cell>
          <cell r="F585" t="str">
            <v>Jefe de División</v>
          </cell>
          <cell r="G585" t="str">
            <v>16SCC</v>
          </cell>
          <cell r="H585" t="str">
            <v>DIVISION CREDITO</v>
          </cell>
          <cell r="I585" t="str">
            <v>DIVISION CREDITO</v>
          </cell>
          <cell r="J585" t="str">
            <v>SI</v>
          </cell>
          <cell r="M585" t="str">
            <v>C</v>
          </cell>
          <cell r="N585" t="str">
            <v>V</v>
          </cell>
          <cell r="P585">
            <v>2417065</v>
          </cell>
          <cell r="Q585">
            <v>0</v>
          </cell>
          <cell r="X585" t="str">
            <v>3Ejecutivo</v>
          </cell>
          <cell r="AA585" t="str">
            <v>crear</v>
          </cell>
        </row>
        <row r="586">
          <cell r="C586" t="str">
            <v>PALOMEQUE GARCIA DOLLY CLARIZA</v>
          </cell>
          <cell r="D586" t="str">
            <v>3020-06</v>
          </cell>
          <cell r="E586">
            <v>18995922.495416671</v>
          </cell>
          <cell r="F586" t="str">
            <v>Profesional Universitario</v>
          </cell>
          <cell r="G586" t="str">
            <v>25SUROCCIDENTE</v>
          </cell>
          <cell r="H586" t="str">
            <v>SUROCCIDENTE</v>
          </cell>
          <cell r="I586" t="str">
            <v>SUROCCIDENTE</v>
          </cell>
          <cell r="J586" t="str">
            <v>SI</v>
          </cell>
          <cell r="M586" t="str">
            <v>C</v>
          </cell>
          <cell r="P586">
            <v>935634</v>
          </cell>
          <cell r="Q586">
            <v>0</v>
          </cell>
          <cell r="X586" t="str">
            <v>4Profesional</v>
          </cell>
          <cell r="Z586" t="str">
            <v>SUROCCIDENTE</v>
          </cell>
          <cell r="AA586" t="str">
            <v>Mant</v>
          </cell>
        </row>
        <row r="587">
          <cell r="C587" t="str">
            <v>PARADA JIMENEZ JOSE EDUARDO</v>
          </cell>
          <cell r="D587" t="str">
            <v>3020-06</v>
          </cell>
          <cell r="E587">
            <v>18995922.495416671</v>
          </cell>
          <cell r="F587" t="str">
            <v>Profesional Universitario</v>
          </cell>
          <cell r="G587" t="str">
            <v>20SEG</v>
          </cell>
          <cell r="H587" t="str">
            <v>DIVISION SERVICIOS ADMINISTRATIVOS</v>
          </cell>
          <cell r="I587" t="str">
            <v>DIVISION SERVICIOS ADMINISTRATIVOS</v>
          </cell>
          <cell r="J587" t="str">
            <v>NO</v>
          </cell>
          <cell r="M587" t="str">
            <v>C</v>
          </cell>
          <cell r="P587">
            <v>935634</v>
          </cell>
          <cell r="Q587">
            <v>0</v>
          </cell>
          <cell r="X587" t="str">
            <v>4Profesional</v>
          </cell>
          <cell r="AA587" t="str">
            <v>Mant</v>
          </cell>
        </row>
        <row r="588">
          <cell r="C588" t="str">
            <v>PAREDES CAMARGO JOSE JOAQUIN</v>
          </cell>
          <cell r="D588" t="str">
            <v>4065-15</v>
          </cell>
          <cell r="E588">
            <v>18995922.495416671</v>
          </cell>
          <cell r="F588" t="str">
            <v>Técnico Administrativo</v>
          </cell>
          <cell r="G588" t="str">
            <v>24ORIENTE</v>
          </cell>
          <cell r="H588" t="str">
            <v>ORIENTE</v>
          </cell>
          <cell r="I588" t="str">
            <v>ORIENTE</v>
          </cell>
          <cell r="J588" t="str">
            <v>SI</v>
          </cell>
          <cell r="L588">
            <v>2003</v>
          </cell>
          <cell r="M588" t="str">
            <v>C</v>
          </cell>
          <cell r="P588">
            <v>935634</v>
          </cell>
          <cell r="Q588">
            <v>0</v>
          </cell>
          <cell r="X588" t="str">
            <v>5Tecnico</v>
          </cell>
          <cell r="Z588" t="str">
            <v>ORIENTE</v>
          </cell>
          <cell r="AA588" t="str">
            <v>Mant</v>
          </cell>
        </row>
        <row r="589">
          <cell r="C589" t="str">
            <v>PARRA LOPEZ CELMA CONSTANZA</v>
          </cell>
          <cell r="D589" t="str">
            <v>4065-15</v>
          </cell>
          <cell r="E589">
            <v>18995922.495416671</v>
          </cell>
          <cell r="F589" t="str">
            <v>Técnico Administrativo</v>
          </cell>
          <cell r="G589" t="str">
            <v>20SEG</v>
          </cell>
          <cell r="H589" t="str">
            <v>DIVISION ATENCION AL USUARIO - QUEJAS Y RECLAMOS</v>
          </cell>
          <cell r="I589" t="str">
            <v>DIVISION ATENCION AL USUARIO - QUEJAS Y RECLAMOS</v>
          </cell>
          <cell r="J589" t="str">
            <v>SI</v>
          </cell>
          <cell r="M589" t="str">
            <v>C</v>
          </cell>
          <cell r="P589">
            <v>935634</v>
          </cell>
          <cell r="Q589">
            <v>0</v>
          </cell>
          <cell r="X589" t="str">
            <v>5Tecnico</v>
          </cell>
          <cell r="AA589" t="str">
            <v>Mant</v>
          </cell>
        </row>
        <row r="590">
          <cell r="C590" t="str">
            <v>PARRA PRIETO HECTOR HERNANDO</v>
          </cell>
          <cell r="D590" t="str">
            <v>3020-10</v>
          </cell>
          <cell r="E590">
            <v>23062173.132083338</v>
          </cell>
          <cell r="F590" t="str">
            <v>Profesional Universitario</v>
          </cell>
          <cell r="G590" t="str">
            <v>18SRI</v>
          </cell>
          <cell r="H590" t="str">
            <v>SUBDIRECCION REL INTERNALES</v>
          </cell>
          <cell r="I590" t="str">
            <v>CONSEJERIA</v>
          </cell>
          <cell r="J590" t="str">
            <v>SI</v>
          </cell>
          <cell r="M590" t="str">
            <v>C</v>
          </cell>
          <cell r="P590">
            <v>1135915</v>
          </cell>
          <cell r="Q590">
            <v>0</v>
          </cell>
          <cell r="X590" t="str">
            <v>4Profesional</v>
          </cell>
          <cell r="AA590" t="str">
            <v>Mant</v>
          </cell>
        </row>
        <row r="591">
          <cell r="C591">
            <v>12</v>
          </cell>
          <cell r="D591" t="str">
            <v>0042-10</v>
          </cell>
          <cell r="E591">
            <v>59903910.372499995</v>
          </cell>
          <cell r="F591" t="str">
            <v>Director Territorial</v>
          </cell>
          <cell r="G591" t="str">
            <v>22NOROCCIDENTE</v>
          </cell>
          <cell r="H591" t="str">
            <v>NOROCCIDENTE</v>
          </cell>
          <cell r="I591" t="str">
            <v>NOROCCIDENTE</v>
          </cell>
          <cell r="J591" t="str">
            <v>SI</v>
          </cell>
          <cell r="M591" t="str">
            <v>LNR</v>
          </cell>
          <cell r="N591" t="str">
            <v>V</v>
          </cell>
          <cell r="P591">
            <v>2277479</v>
          </cell>
          <cell r="Q591">
            <v>0</v>
          </cell>
          <cell r="X591" t="str">
            <v>1Directivo</v>
          </cell>
          <cell r="Z591" t="str">
            <v>NOROCCIDENTE</v>
          </cell>
          <cell r="AA591" t="str">
            <v>crear</v>
          </cell>
        </row>
        <row r="592">
          <cell r="C592" t="str">
            <v>PEÑA NAVARRO ARCELIA DE-JESUS</v>
          </cell>
          <cell r="D592" t="str">
            <v>3020-06</v>
          </cell>
          <cell r="E592">
            <v>18995922.495416671</v>
          </cell>
          <cell r="F592" t="str">
            <v>Profesional Universitario</v>
          </cell>
          <cell r="G592" t="str">
            <v>23NORTE</v>
          </cell>
          <cell r="H592" t="str">
            <v>NORTE</v>
          </cell>
          <cell r="I592" t="str">
            <v>NORTE</v>
          </cell>
          <cell r="J592" t="str">
            <v>SI</v>
          </cell>
          <cell r="M592" t="str">
            <v>C</v>
          </cell>
          <cell r="P592">
            <v>935634</v>
          </cell>
          <cell r="Q592">
            <v>0</v>
          </cell>
          <cell r="X592" t="str">
            <v>4Profesional</v>
          </cell>
          <cell r="Z592" t="str">
            <v>NORTE</v>
          </cell>
          <cell r="AA592" t="str">
            <v>Mant</v>
          </cell>
        </row>
        <row r="593">
          <cell r="C593" t="str">
            <v>PEÑA URUETA RAFAEL ANTONIO</v>
          </cell>
          <cell r="D593" t="str">
            <v>5310-11</v>
          </cell>
          <cell r="E593">
            <v>19241995.709166665</v>
          </cell>
          <cell r="F593" t="str">
            <v>Conductor Mec (Asignado)</v>
          </cell>
          <cell r="G593" t="str">
            <v>23NORTE</v>
          </cell>
          <cell r="H593" t="str">
            <v>NORTE</v>
          </cell>
          <cell r="I593" t="str">
            <v>NORTE</v>
          </cell>
          <cell r="J593" t="str">
            <v>SI</v>
          </cell>
          <cell r="L593">
            <v>2005</v>
          </cell>
          <cell r="M593" t="str">
            <v>C</v>
          </cell>
          <cell r="N593" t="str">
            <v>P</v>
          </cell>
          <cell r="P593">
            <v>555997</v>
          </cell>
          <cell r="Q593">
            <v>0</v>
          </cell>
          <cell r="X593" t="str">
            <v>6Asistencial</v>
          </cell>
          <cell r="Z593" t="str">
            <v>NORTE</v>
          </cell>
          <cell r="AA593" t="str">
            <v>Mant</v>
          </cell>
        </row>
        <row r="594">
          <cell r="C594" t="str">
            <v>PERAFAN LOPEZ OSCAR ALFONSO</v>
          </cell>
          <cell r="D594" t="str">
            <v>4065-15</v>
          </cell>
          <cell r="E594">
            <v>20297489.79333334</v>
          </cell>
          <cell r="F594" t="str">
            <v>Técnico Administrativo</v>
          </cell>
          <cell r="G594" t="str">
            <v>25SUROCCIDENTE</v>
          </cell>
          <cell r="H594" t="str">
            <v>SUROCCIDENTE</v>
          </cell>
          <cell r="I594" t="str">
            <v>SUROCCIDENTE</v>
          </cell>
          <cell r="J594" t="str">
            <v>SI</v>
          </cell>
          <cell r="L594">
            <v>2003</v>
          </cell>
          <cell r="M594" t="str">
            <v>C</v>
          </cell>
          <cell r="P594">
            <v>935634</v>
          </cell>
          <cell r="Q594">
            <v>64108</v>
          </cell>
          <cell r="X594" t="str">
            <v>5Tecnico</v>
          </cell>
          <cell r="Z594" t="str">
            <v>SUROCCIDENTE</v>
          </cell>
          <cell r="AA594" t="str">
            <v>Mant</v>
          </cell>
        </row>
        <row r="595">
          <cell r="C595" t="str">
            <v>PERILLA COBOS MARIA CRISTINA</v>
          </cell>
          <cell r="D595" t="str">
            <v>5040-20</v>
          </cell>
          <cell r="E595">
            <v>17350182.111250002</v>
          </cell>
          <cell r="F595" t="str">
            <v>Secretario Ejecutivo</v>
          </cell>
          <cell r="G595" t="str">
            <v>13OJU</v>
          </cell>
          <cell r="H595" t="str">
            <v>OFICINA JURIDICA</v>
          </cell>
          <cell r="I595" t="str">
            <v>OFICINA JURIDICA</v>
          </cell>
          <cell r="J595" t="str">
            <v>NO</v>
          </cell>
          <cell r="L595">
            <v>2003</v>
          </cell>
          <cell r="M595" t="str">
            <v>C</v>
          </cell>
          <cell r="P595">
            <v>764298</v>
          </cell>
          <cell r="Q595">
            <v>58986</v>
          </cell>
          <cell r="X595" t="str">
            <v>6Asistencial</v>
          </cell>
          <cell r="AA595" t="str">
            <v>Mant</v>
          </cell>
        </row>
        <row r="596">
          <cell r="C596" t="str">
            <v>POVEDA ESPITIA HELDA XENIA</v>
          </cell>
          <cell r="D596" t="str">
            <v>4065-15</v>
          </cell>
          <cell r="E596">
            <v>18995922.495416671</v>
          </cell>
          <cell r="F596" t="str">
            <v>Técnico Administrativo</v>
          </cell>
          <cell r="G596" t="str">
            <v>18SRI</v>
          </cell>
          <cell r="H596" t="str">
            <v>SUBDIRECCION REL INTERNALES</v>
          </cell>
          <cell r="I596" t="str">
            <v>CONVENIOS</v>
          </cell>
          <cell r="J596" t="str">
            <v>SI</v>
          </cell>
          <cell r="L596" t="str">
            <v>MCF</v>
          </cell>
          <cell r="M596" t="str">
            <v>C</v>
          </cell>
          <cell r="P596">
            <v>935634</v>
          </cell>
          <cell r="Q596">
            <v>0</v>
          </cell>
          <cell r="X596" t="str">
            <v>5Tecnico</v>
          </cell>
          <cell r="AA596" t="str">
            <v>Mant</v>
          </cell>
        </row>
        <row r="597">
          <cell r="C597" t="str">
            <v>QUINTERO QUINTERO SATURIO</v>
          </cell>
          <cell r="D597" t="str">
            <v>5310-15</v>
          </cell>
          <cell r="E597">
            <v>22621187.487499997</v>
          </cell>
          <cell r="F597" t="str">
            <v>Conductor Mec (Asignado)</v>
          </cell>
          <cell r="G597" t="str">
            <v>21CENTRO</v>
          </cell>
          <cell r="H597" t="str">
            <v>CENTRO</v>
          </cell>
          <cell r="I597" t="str">
            <v>CENTRO</v>
          </cell>
          <cell r="J597" t="str">
            <v>SI</v>
          </cell>
          <cell r="M597" t="str">
            <v>C</v>
          </cell>
          <cell r="N597" t="str">
            <v>P</v>
          </cell>
          <cell r="P597">
            <v>659101</v>
          </cell>
          <cell r="Q597">
            <v>0</v>
          </cell>
          <cell r="X597" t="str">
            <v>6Asistencial</v>
          </cell>
          <cell r="Z597" t="str">
            <v>CENTRO</v>
          </cell>
          <cell r="AA597" t="str">
            <v>Mant</v>
          </cell>
        </row>
        <row r="598">
          <cell r="C598" t="str">
            <v>QUIROGA ARIZA EDGAR JOSUE</v>
          </cell>
          <cell r="D598" t="str">
            <v>3020-10</v>
          </cell>
          <cell r="E598">
            <v>23062173.132083338</v>
          </cell>
          <cell r="F598" t="str">
            <v>Profesional Universitario</v>
          </cell>
          <cell r="G598" t="str">
            <v>19SDF</v>
          </cell>
          <cell r="H598" t="str">
            <v>DIVISION CONTABILIDAD</v>
          </cell>
          <cell r="I598" t="str">
            <v>DIVISION CONTABILIDAD</v>
          </cell>
          <cell r="J598" t="str">
            <v>SI</v>
          </cell>
          <cell r="M598" t="str">
            <v>C</v>
          </cell>
          <cell r="P598">
            <v>1135915</v>
          </cell>
          <cell r="Q598">
            <v>0</v>
          </cell>
          <cell r="X598" t="str">
            <v>4Profesional</v>
          </cell>
          <cell r="AA598" t="str">
            <v>Mant</v>
          </cell>
        </row>
        <row r="599">
          <cell r="C599" t="str">
            <v>QUIROZ TOVAR IRMA LUCIA</v>
          </cell>
          <cell r="D599" t="str">
            <v>5120-12</v>
          </cell>
          <cell r="E599">
            <v>13279546.932500001</v>
          </cell>
          <cell r="F599" t="str">
            <v>Auxiliar Administrativo</v>
          </cell>
          <cell r="G599" t="str">
            <v>14ODI</v>
          </cell>
          <cell r="H599" t="str">
            <v>OFICINA DIVULGACION</v>
          </cell>
          <cell r="I599" t="str">
            <v>OFICINA DE DIVULGACION</v>
          </cell>
          <cell r="J599" t="str">
            <v>NO</v>
          </cell>
          <cell r="M599" t="str">
            <v>C</v>
          </cell>
          <cell r="P599">
            <v>596996</v>
          </cell>
          <cell r="Q599">
            <v>0</v>
          </cell>
          <cell r="X599" t="str">
            <v>6Asistencial</v>
          </cell>
          <cell r="AA599" t="str">
            <v>Mant</v>
          </cell>
        </row>
        <row r="600">
          <cell r="C600" t="str">
            <v>RAMIREZ GONZALEZ ORLANDO</v>
          </cell>
          <cell r="D600" t="str">
            <v>4065-15</v>
          </cell>
          <cell r="E600">
            <v>18995922.495416671</v>
          </cell>
          <cell r="F600" t="str">
            <v>Técnico Administrativo</v>
          </cell>
          <cell r="G600" t="str">
            <v>20SEG</v>
          </cell>
          <cell r="H600" t="str">
            <v>DIVISION ATENCION AL USUARIO - QUEJAS Y RECLAMOS</v>
          </cell>
          <cell r="I600" t="str">
            <v>DIVISION ATENCION AL USUARIO - QUEJAS Y RECLAMOS</v>
          </cell>
          <cell r="J600" t="str">
            <v>SI</v>
          </cell>
          <cell r="M600" t="str">
            <v>C</v>
          </cell>
          <cell r="P600">
            <v>935634</v>
          </cell>
          <cell r="Q600">
            <v>0</v>
          </cell>
          <cell r="X600" t="str">
            <v>5Tecnico</v>
          </cell>
          <cell r="AA600" t="str">
            <v>Mant</v>
          </cell>
        </row>
        <row r="601">
          <cell r="C601">
            <v>2.3232300000000001E-2</v>
          </cell>
          <cell r="D601" t="str">
            <v>0042-10</v>
          </cell>
          <cell r="E601">
            <v>59903910.372499995</v>
          </cell>
          <cell r="F601" t="str">
            <v>Director Territorial</v>
          </cell>
          <cell r="G601" t="str">
            <v>21CENTRO</v>
          </cell>
          <cell r="H601" t="str">
            <v>CENTRO</v>
          </cell>
          <cell r="I601" t="str">
            <v>CENTRO</v>
          </cell>
          <cell r="J601" t="str">
            <v>SI</v>
          </cell>
          <cell r="M601" t="str">
            <v>LNR</v>
          </cell>
          <cell r="N601" t="str">
            <v>V</v>
          </cell>
          <cell r="P601">
            <v>2277479</v>
          </cell>
          <cell r="Q601">
            <v>0</v>
          </cell>
          <cell r="X601" t="str">
            <v>1Directivo</v>
          </cell>
          <cell r="Z601" t="str">
            <v>CENTRO</v>
          </cell>
          <cell r="AA601" t="str">
            <v>crear</v>
          </cell>
        </row>
        <row r="602">
          <cell r="C602" t="str">
            <v>RAMIREZ MENDOZA MARIA MARLENY</v>
          </cell>
          <cell r="D602" t="str">
            <v>5040-16</v>
          </cell>
          <cell r="E602">
            <v>14586952.714583334</v>
          </cell>
          <cell r="F602" t="str">
            <v>Secretario Ejecutivo</v>
          </cell>
          <cell r="G602" t="str">
            <v>24ORIENTE</v>
          </cell>
          <cell r="H602" t="str">
            <v>ORIENTE</v>
          </cell>
          <cell r="I602" t="str">
            <v>ORIENTE</v>
          </cell>
          <cell r="J602" t="str">
            <v>SI</v>
          </cell>
          <cell r="L602" t="str">
            <v>MCF</v>
          </cell>
          <cell r="M602" t="str">
            <v>C</v>
          </cell>
          <cell r="N602" t="str">
            <v>P</v>
          </cell>
          <cell r="P602">
            <v>688731</v>
          </cell>
          <cell r="Q602">
            <v>0</v>
          </cell>
          <cell r="X602" t="str">
            <v>6Asistencial</v>
          </cell>
          <cell r="Z602" t="str">
            <v>ORIENTE</v>
          </cell>
          <cell r="AA602" t="str">
            <v>Mant</v>
          </cell>
        </row>
        <row r="603">
          <cell r="C603">
            <v>13</v>
          </cell>
          <cell r="D603" t="str">
            <v>1045-09</v>
          </cell>
          <cell r="E603">
            <v>72531771.125416636</v>
          </cell>
          <cell r="F603" t="str">
            <v>Jefe de Oficina Asesora de Comunicaciones o de Prensa o de Jurídica o de Planeación</v>
          </cell>
          <cell r="G603" t="str">
            <v>14ODI</v>
          </cell>
          <cell r="H603" t="str">
            <v>OFICINA DIVULGACION</v>
          </cell>
          <cell r="I603" t="str">
            <v>OFICINA DE DIVULGACION</v>
          </cell>
          <cell r="J603" t="str">
            <v>NO</v>
          </cell>
          <cell r="M603" t="str">
            <v>LNR</v>
          </cell>
          <cell r="N603" t="str">
            <v>V</v>
          </cell>
          <cell r="P603">
            <v>2757576</v>
          </cell>
          <cell r="Q603">
            <v>0</v>
          </cell>
          <cell r="X603" t="str">
            <v>2Asesor</v>
          </cell>
          <cell r="AA603" t="str">
            <v>crear</v>
          </cell>
        </row>
        <row r="604">
          <cell r="C604" t="str">
            <v>REAL BARRAGAN JAIME ELICIO</v>
          </cell>
          <cell r="D604" t="str">
            <v>5120-09</v>
          </cell>
          <cell r="E604">
            <v>10643889.421249999</v>
          </cell>
          <cell r="F604" t="str">
            <v>Auxiliar Administrativo</v>
          </cell>
          <cell r="G604" t="str">
            <v>20SEG</v>
          </cell>
          <cell r="H604" t="str">
            <v>DIVISION SERVICIOS ADMINISTRATIVOS</v>
          </cell>
          <cell r="I604" t="str">
            <v>CORRESPONDENCIA</v>
          </cell>
          <cell r="J604" t="str">
            <v>NO</v>
          </cell>
          <cell r="M604" t="str">
            <v>C</v>
          </cell>
          <cell r="P604">
            <v>468655</v>
          </cell>
          <cell r="Q604">
            <v>0</v>
          </cell>
          <cell r="X604" t="str">
            <v>6Asistencial</v>
          </cell>
          <cell r="AA604" t="str">
            <v>Mant</v>
          </cell>
        </row>
        <row r="605">
          <cell r="C605" t="str">
            <v>RESTREPO            DE DE BERNAL CLARA LUZ</v>
          </cell>
          <cell r="D605" t="str">
            <v>3010-17</v>
          </cell>
          <cell r="E605">
            <v>33809401.822500005</v>
          </cell>
          <cell r="F605" t="str">
            <v>Profesional Especializado</v>
          </cell>
          <cell r="G605" t="str">
            <v>18SRI</v>
          </cell>
          <cell r="H605" t="str">
            <v>DIVISION BECAS</v>
          </cell>
          <cell r="I605" t="str">
            <v>DIVISION DE BECAS</v>
          </cell>
          <cell r="J605" t="str">
            <v>SI</v>
          </cell>
          <cell r="L605">
            <v>2004</v>
          </cell>
          <cell r="M605" t="str">
            <v>C</v>
          </cell>
          <cell r="P605">
            <v>1665264</v>
          </cell>
          <cell r="Q605">
            <v>0</v>
          </cell>
          <cell r="X605" t="str">
            <v>4Profesional</v>
          </cell>
          <cell r="AA605" t="str">
            <v>Mant</v>
          </cell>
        </row>
        <row r="606">
          <cell r="C606" t="str">
            <v>REY RAMIREZ NOHRA ZORAYDA</v>
          </cell>
          <cell r="D606" t="str">
            <v>3020-12</v>
          </cell>
          <cell r="E606">
            <v>26400510.067499999</v>
          </cell>
          <cell r="F606" t="str">
            <v>Profesional Universitario</v>
          </cell>
          <cell r="G606" t="str">
            <v>20SEG</v>
          </cell>
          <cell r="H606" t="str">
            <v>DIVISION ATENCION AL USUARIO - QUEJAS Y RECLAMOS</v>
          </cell>
          <cell r="I606" t="str">
            <v>DIVISION ATENCION AL USUARIO - QUEJAS Y RECLAMOS</v>
          </cell>
          <cell r="J606" t="str">
            <v>SI</v>
          </cell>
          <cell r="M606" t="str">
            <v>C</v>
          </cell>
          <cell r="P606">
            <v>1245845</v>
          </cell>
          <cell r="Q606">
            <v>54498</v>
          </cell>
          <cell r="X606" t="str">
            <v>4Profesional</v>
          </cell>
          <cell r="AA606" t="str">
            <v>Mant</v>
          </cell>
        </row>
        <row r="607">
          <cell r="C607" t="str">
            <v>RICARD HURTADO AZZAY GEMMA</v>
          </cell>
          <cell r="D607" t="str">
            <v>3020-12</v>
          </cell>
          <cell r="E607">
            <v>25294052.003333326</v>
          </cell>
          <cell r="F607" t="str">
            <v>Profesional Universitario</v>
          </cell>
          <cell r="G607" t="str">
            <v>22NOROCCIDENTE</v>
          </cell>
          <cell r="H607" t="str">
            <v>NOROCCIDENTE</v>
          </cell>
          <cell r="I607" t="str">
            <v>NOROCCIDENTE</v>
          </cell>
          <cell r="J607" t="str">
            <v>SI</v>
          </cell>
          <cell r="L607">
            <v>2005</v>
          </cell>
          <cell r="M607" t="str">
            <v>C</v>
          </cell>
          <cell r="P607">
            <v>1245845</v>
          </cell>
          <cell r="Q607">
            <v>0</v>
          </cell>
          <cell r="X607" t="str">
            <v>4Profesional</v>
          </cell>
          <cell r="Z607" t="str">
            <v>NOROCCIDENTE</v>
          </cell>
          <cell r="AA607" t="str">
            <v>Mant</v>
          </cell>
        </row>
        <row r="608">
          <cell r="C608" t="str">
            <v>ROA CARVAJAL DURAN</v>
          </cell>
          <cell r="D608" t="str">
            <v>3010-17</v>
          </cell>
          <cell r="E608">
            <v>33809401.822500005</v>
          </cell>
          <cell r="F608" t="str">
            <v>Profesional Especializado</v>
          </cell>
          <cell r="G608" t="str">
            <v>19SDF</v>
          </cell>
          <cell r="H608" t="str">
            <v>DIVISION PRESUPUESTO</v>
          </cell>
          <cell r="I608" t="str">
            <v>DIVISION DE PRESUPUESTO</v>
          </cell>
          <cell r="J608" t="str">
            <v>SI</v>
          </cell>
          <cell r="M608" t="str">
            <v>C</v>
          </cell>
          <cell r="P608">
            <v>1665264</v>
          </cell>
          <cell r="Q608">
            <v>0</v>
          </cell>
          <cell r="X608" t="str">
            <v>4Profesional</v>
          </cell>
          <cell r="AA608" t="str">
            <v>Mant</v>
          </cell>
        </row>
        <row r="609">
          <cell r="C609" t="str">
            <v>RODAO BELLUCCI FERNANDO</v>
          </cell>
          <cell r="D609" t="str">
            <v>3020-06</v>
          </cell>
          <cell r="E609">
            <v>18995922.495416671</v>
          </cell>
          <cell r="F609" t="str">
            <v>Profesional Universitario</v>
          </cell>
          <cell r="G609" t="str">
            <v>24ORIENTE</v>
          </cell>
          <cell r="H609" t="str">
            <v>ORIENTE</v>
          </cell>
          <cell r="I609" t="str">
            <v>ORIENTE</v>
          </cell>
          <cell r="J609" t="str">
            <v>SI</v>
          </cell>
          <cell r="M609" t="str">
            <v>C</v>
          </cell>
          <cell r="P609">
            <v>935634</v>
          </cell>
          <cell r="Q609">
            <v>0</v>
          </cell>
          <cell r="X609" t="str">
            <v>4Profesional</v>
          </cell>
          <cell r="Z609" t="str">
            <v>ORIENTE</v>
          </cell>
          <cell r="AA609" t="str">
            <v>Mant</v>
          </cell>
        </row>
        <row r="610">
          <cell r="C610" t="str">
            <v>RODRIGUEZ CARVAJAL MARGARITA</v>
          </cell>
          <cell r="D610" t="str">
            <v>3020-08</v>
          </cell>
          <cell r="E610">
            <v>22821281.271666665</v>
          </cell>
          <cell r="F610" t="str">
            <v>Profesional Universitario</v>
          </cell>
          <cell r="G610" t="str">
            <v>22NOROCCIDENTE</v>
          </cell>
          <cell r="H610" t="str">
            <v>NOROCCIDENTE</v>
          </cell>
          <cell r="I610" t="str">
            <v>NOROCCIDENTE</v>
          </cell>
          <cell r="J610" t="str">
            <v>SI</v>
          </cell>
          <cell r="L610">
            <v>2003</v>
          </cell>
          <cell r="M610" t="str">
            <v>C</v>
          </cell>
          <cell r="P610">
            <v>1044033</v>
          </cell>
          <cell r="Q610">
            <v>80017</v>
          </cell>
          <cell r="X610" t="str">
            <v>4Profesional</v>
          </cell>
          <cell r="Z610" t="str">
            <v>NOROCCIDENTE</v>
          </cell>
          <cell r="AA610" t="str">
            <v>Mant</v>
          </cell>
        </row>
        <row r="611">
          <cell r="C611" t="str">
            <v>RODRIGUEZ DE CASTRO OLGA</v>
          </cell>
          <cell r="D611" t="str">
            <v>5040-22</v>
          </cell>
          <cell r="E611">
            <v>18811350.384583335</v>
          </cell>
          <cell r="F611" t="str">
            <v>Secretario Ejecutivo</v>
          </cell>
          <cell r="G611" t="str">
            <v>20SEG</v>
          </cell>
          <cell r="H611" t="str">
            <v>SECRETARIA GENERAL</v>
          </cell>
          <cell r="I611" t="str">
            <v>SECRETARIA GENERAL</v>
          </cell>
          <cell r="J611" t="str">
            <v>NO</v>
          </cell>
          <cell r="M611" t="str">
            <v>C</v>
          </cell>
          <cell r="P611">
            <v>846314</v>
          </cell>
          <cell r="Q611">
            <v>80229</v>
          </cell>
          <cell r="X611" t="str">
            <v>6Asistencial</v>
          </cell>
          <cell r="AA611" t="str">
            <v>Mant</v>
          </cell>
        </row>
        <row r="612">
          <cell r="C612" t="str">
            <v>RODRIGUEZ DE RODRIGUEZ MAGDALENA</v>
          </cell>
          <cell r="D612" t="str">
            <v>5040-20</v>
          </cell>
          <cell r="E612">
            <v>16138824.14833333</v>
          </cell>
          <cell r="F612" t="str">
            <v>Secretario Ejecutivo</v>
          </cell>
          <cell r="G612" t="str">
            <v>20SEG</v>
          </cell>
          <cell r="H612" t="str">
            <v>SECRETARIA GENERAL</v>
          </cell>
          <cell r="I612" t="str">
            <v>SECRETARIA GENERAL</v>
          </cell>
          <cell r="J612" t="str">
            <v>NO</v>
          </cell>
          <cell r="M612" t="str">
            <v>C</v>
          </cell>
          <cell r="P612">
            <v>764298</v>
          </cell>
          <cell r="Q612">
            <v>0</v>
          </cell>
          <cell r="X612" t="str">
            <v>6Asistencial</v>
          </cell>
          <cell r="AA612" t="str">
            <v>Mant</v>
          </cell>
        </row>
        <row r="613">
          <cell r="C613" t="str">
            <v>RODRIGUEZ HURTADO CLARIBEL</v>
          </cell>
          <cell r="D613" t="str">
            <v>4065-11</v>
          </cell>
          <cell r="E613">
            <v>16080398.177083332</v>
          </cell>
          <cell r="F613" t="str">
            <v>Técnico Administrativo</v>
          </cell>
          <cell r="G613" t="str">
            <v>19SDF</v>
          </cell>
          <cell r="H613" t="str">
            <v>DIVISION CONTABILIDAD</v>
          </cell>
          <cell r="I613" t="str">
            <v>DIVISION CONTABILIDAD</v>
          </cell>
          <cell r="J613" t="str">
            <v>SI</v>
          </cell>
          <cell r="M613" t="str">
            <v>C</v>
          </cell>
          <cell r="P613">
            <v>761453</v>
          </cell>
          <cell r="Q613">
            <v>0</v>
          </cell>
          <cell r="X613" t="str">
            <v>5Tecnico</v>
          </cell>
          <cell r="AA613" t="str">
            <v>Mant</v>
          </cell>
        </row>
        <row r="614">
          <cell r="C614" t="str">
            <v>ROJAS ROJAS EDGAR JOB</v>
          </cell>
          <cell r="D614" t="str">
            <v>4065-11</v>
          </cell>
          <cell r="E614">
            <v>16080398.177083332</v>
          </cell>
          <cell r="F614" t="str">
            <v>Técnico Administrativo</v>
          </cell>
          <cell r="G614" t="str">
            <v>17SFA</v>
          </cell>
          <cell r="H614" t="str">
            <v>DIVISION FONDOS</v>
          </cell>
          <cell r="I614" t="str">
            <v>DIVISION FONDOS</v>
          </cell>
          <cell r="J614" t="str">
            <v>SI</v>
          </cell>
          <cell r="M614" t="str">
            <v>C</v>
          </cell>
          <cell r="P614">
            <v>761453</v>
          </cell>
          <cell r="Q614">
            <v>0</v>
          </cell>
          <cell r="X614" t="str">
            <v>5Tecnico</v>
          </cell>
          <cell r="AA614" t="str">
            <v>Mant</v>
          </cell>
        </row>
        <row r="615">
          <cell r="C615" t="str">
            <v>ROMERO MENDIVIL LEYLA ROSA</v>
          </cell>
          <cell r="D615" t="str">
            <v>3020-06</v>
          </cell>
          <cell r="E615">
            <v>18995922.495416671</v>
          </cell>
          <cell r="F615" t="str">
            <v>Profesional Universitario</v>
          </cell>
          <cell r="G615" t="str">
            <v>23NORTE</v>
          </cell>
          <cell r="H615" t="str">
            <v>NORTE</v>
          </cell>
          <cell r="I615" t="str">
            <v>NORTE</v>
          </cell>
          <cell r="J615" t="str">
            <v>SI</v>
          </cell>
          <cell r="M615" t="str">
            <v>C</v>
          </cell>
          <cell r="P615">
            <v>935634</v>
          </cell>
          <cell r="Q615">
            <v>0</v>
          </cell>
          <cell r="X615" t="str">
            <v>4Profesional</v>
          </cell>
          <cell r="Z615" t="str">
            <v>NORTE</v>
          </cell>
          <cell r="AA615" t="str">
            <v>Mant</v>
          </cell>
        </row>
        <row r="616">
          <cell r="C616" t="str">
            <v>RUIZ NIETO DIEGO</v>
          </cell>
          <cell r="D616" t="str">
            <v>4065-11</v>
          </cell>
          <cell r="E616">
            <v>16080398.177083332</v>
          </cell>
          <cell r="F616" t="str">
            <v>Técnico Administrativo</v>
          </cell>
          <cell r="G616" t="str">
            <v>20SEG</v>
          </cell>
          <cell r="H616" t="str">
            <v>DIVISION ATENCION AL USUARIO - QUEJAS Y RECLAMOS</v>
          </cell>
          <cell r="I616" t="str">
            <v>DIVISION ATENCION AL USUARIO - QUEJAS Y RECLAMOS</v>
          </cell>
          <cell r="J616" t="str">
            <v>SI</v>
          </cell>
          <cell r="L616">
            <v>2003</v>
          </cell>
          <cell r="M616" t="str">
            <v>C</v>
          </cell>
          <cell r="P616">
            <v>761453</v>
          </cell>
          <cell r="Q616">
            <v>0</v>
          </cell>
          <cell r="X616" t="str">
            <v>5Tecnico</v>
          </cell>
          <cell r="AA616" t="str">
            <v>Mant</v>
          </cell>
        </row>
        <row r="617">
          <cell r="C617" t="str">
            <v>RUIZ ROMERO HERNANDO ENRIQUE</v>
          </cell>
          <cell r="D617" t="str">
            <v>3020-08</v>
          </cell>
          <cell r="E617">
            <v>21196717.882083338</v>
          </cell>
          <cell r="F617" t="str">
            <v>Profesional Universitario</v>
          </cell>
          <cell r="G617" t="str">
            <v>21CENTRO</v>
          </cell>
          <cell r="H617" t="str">
            <v>CENTRO</v>
          </cell>
          <cell r="I617" t="str">
            <v>CENTRO</v>
          </cell>
          <cell r="J617" t="str">
            <v>SI</v>
          </cell>
          <cell r="L617">
            <v>2003</v>
          </cell>
          <cell r="M617" t="str">
            <v>C</v>
          </cell>
          <cell r="P617">
            <v>1044033</v>
          </cell>
          <cell r="Q617">
            <v>0</v>
          </cell>
          <cell r="X617" t="str">
            <v>4Profesional</v>
          </cell>
          <cell r="Z617" t="str">
            <v>CENTRO</v>
          </cell>
          <cell r="AA617" t="str">
            <v>Mant</v>
          </cell>
        </row>
        <row r="618">
          <cell r="C618" t="str">
            <v>RUIZ TRUJILLO MANUEL ERLANDER</v>
          </cell>
          <cell r="D618" t="str">
            <v>5310-11</v>
          </cell>
          <cell r="E618">
            <v>19241995.709166665</v>
          </cell>
          <cell r="F618" t="str">
            <v>Conductor Mec (Asignado)</v>
          </cell>
          <cell r="G618" t="str">
            <v>22NOROCCIDENTE</v>
          </cell>
          <cell r="H618" t="str">
            <v>NOROCCIDENTE</v>
          </cell>
          <cell r="I618" t="str">
            <v>NOROCCIDENTE</v>
          </cell>
          <cell r="J618" t="str">
            <v>SI</v>
          </cell>
          <cell r="M618" t="str">
            <v>C</v>
          </cell>
          <cell r="N618" t="str">
            <v>P</v>
          </cell>
          <cell r="P618">
            <v>555997</v>
          </cell>
          <cell r="Q618">
            <v>0</v>
          </cell>
          <cell r="X618" t="str">
            <v>6Asistencial</v>
          </cell>
          <cell r="Z618" t="str">
            <v>NOROCCIDENTE</v>
          </cell>
          <cell r="AA618" t="str">
            <v>Mant</v>
          </cell>
        </row>
        <row r="619">
          <cell r="C619" t="str">
            <v>SAAVEDRA VARGAS JOSE EDUARDO</v>
          </cell>
          <cell r="D619" t="str">
            <v>5120-09</v>
          </cell>
          <cell r="E619">
            <v>10643889.421249999</v>
          </cell>
          <cell r="F619" t="str">
            <v>Auxiliar Administrativo</v>
          </cell>
          <cell r="G619" t="str">
            <v>20SEG</v>
          </cell>
          <cell r="H619" t="str">
            <v>SECRETARIA GENERAL</v>
          </cell>
          <cell r="I619" t="str">
            <v>SECRETARIA GENERAL</v>
          </cell>
          <cell r="J619" t="str">
            <v>NO</v>
          </cell>
          <cell r="M619" t="str">
            <v>C</v>
          </cell>
          <cell r="P619">
            <v>468655</v>
          </cell>
          <cell r="Q619">
            <v>0</v>
          </cell>
          <cell r="X619" t="str">
            <v>6Asistencial</v>
          </cell>
          <cell r="AA619" t="str">
            <v>Mant</v>
          </cell>
        </row>
        <row r="620">
          <cell r="C620" t="str">
            <v>SALGADO QUINTERO NUBIA EDITH</v>
          </cell>
          <cell r="D620" t="str">
            <v>4065-12</v>
          </cell>
          <cell r="E620">
            <v>16415181.84</v>
          </cell>
          <cell r="F620" t="str">
            <v>Técnico Administrativo</v>
          </cell>
          <cell r="G620" t="str">
            <v>18SRI</v>
          </cell>
          <cell r="H620" t="str">
            <v>SUBDIRECCION REL INTERNALES</v>
          </cell>
          <cell r="I620" t="str">
            <v>CONSEJERIA</v>
          </cell>
          <cell r="J620" t="str">
            <v>SI</v>
          </cell>
          <cell r="M620" t="str">
            <v>C</v>
          </cell>
          <cell r="P620">
            <v>808521</v>
          </cell>
          <cell r="Q620">
            <v>0</v>
          </cell>
          <cell r="X620" t="str">
            <v>5Tecnico</v>
          </cell>
          <cell r="AA620" t="str">
            <v>Mant</v>
          </cell>
        </row>
        <row r="621">
          <cell r="C621" t="str">
            <v>SANCHEZ VERGARA MARTHA ELENA</v>
          </cell>
          <cell r="D621" t="str">
            <v>3020-12</v>
          </cell>
          <cell r="E621">
            <v>25294052.003333326</v>
          </cell>
          <cell r="F621" t="str">
            <v>Profesional Universitario</v>
          </cell>
          <cell r="G621" t="str">
            <v>24ORIENTE</v>
          </cell>
          <cell r="H621" t="str">
            <v>ORIENTE</v>
          </cell>
          <cell r="I621" t="str">
            <v>ORIENTE</v>
          </cell>
          <cell r="J621" t="str">
            <v>SI</v>
          </cell>
          <cell r="L621">
            <v>2004</v>
          </cell>
          <cell r="M621" t="str">
            <v>C</v>
          </cell>
          <cell r="N621" t="str">
            <v>P</v>
          </cell>
          <cell r="P621">
            <v>1245845</v>
          </cell>
          <cell r="Q621">
            <v>0</v>
          </cell>
          <cell r="X621" t="str">
            <v>4Profesional</v>
          </cell>
          <cell r="Z621" t="str">
            <v>ORIENTE</v>
          </cell>
          <cell r="AA621" t="str">
            <v>Mant</v>
          </cell>
        </row>
        <row r="622">
          <cell r="C622" t="str">
            <v>SARMIENTO VERGARA GEIDI DEL-CARMEN</v>
          </cell>
          <cell r="D622" t="str">
            <v>3020-08</v>
          </cell>
          <cell r="E622">
            <v>21196717.882083338</v>
          </cell>
          <cell r="F622" t="str">
            <v>Profesional Universitario</v>
          </cell>
          <cell r="G622" t="str">
            <v>23NORTE</v>
          </cell>
          <cell r="H622" t="str">
            <v>NORTE</v>
          </cell>
          <cell r="I622" t="str">
            <v>NORTE</v>
          </cell>
          <cell r="J622" t="str">
            <v>SI</v>
          </cell>
          <cell r="M622" t="str">
            <v>C</v>
          </cell>
          <cell r="P622">
            <v>1044033</v>
          </cell>
          <cell r="Q622">
            <v>0</v>
          </cell>
          <cell r="X622" t="str">
            <v>4Profesional</v>
          </cell>
          <cell r="Z622" t="str">
            <v>NORTE</v>
          </cell>
          <cell r="AA622" t="str">
            <v>Mant</v>
          </cell>
        </row>
        <row r="623">
          <cell r="C623" t="str">
            <v>SEGURA BRICEÑO MYRIAM ESTHER</v>
          </cell>
          <cell r="D623" t="str">
            <v>4065-15</v>
          </cell>
          <cell r="E623">
            <v>20218349.740416665</v>
          </cell>
          <cell r="F623" t="str">
            <v>Técnico Administrativo</v>
          </cell>
          <cell r="G623" t="str">
            <v>18SRI</v>
          </cell>
          <cell r="H623" t="str">
            <v>DIVISION BECAS</v>
          </cell>
          <cell r="I623" t="str">
            <v>DIVISION DE BECAS</v>
          </cell>
          <cell r="J623" t="str">
            <v>SI</v>
          </cell>
          <cell r="L623">
            <v>2003</v>
          </cell>
          <cell r="M623" t="str">
            <v>C</v>
          </cell>
          <cell r="P623">
            <v>935634</v>
          </cell>
          <cell r="Q623">
            <v>60210</v>
          </cell>
          <cell r="X623" t="str">
            <v>5Tecnico</v>
          </cell>
          <cell r="AA623" t="str">
            <v>Mant</v>
          </cell>
        </row>
        <row r="624">
          <cell r="C624" t="str">
            <v>SIERRA DE-RIVEROS ROSALBA</v>
          </cell>
          <cell r="D624" t="str">
            <v>5120-09</v>
          </cell>
          <cell r="E624">
            <v>10643889.421249999</v>
          </cell>
          <cell r="F624" t="str">
            <v>Auxiliar Administrativo</v>
          </cell>
          <cell r="G624" t="str">
            <v>20SEG</v>
          </cell>
          <cell r="H624" t="str">
            <v>DIVISION SERVICIOS ADMINISTRATIVOS</v>
          </cell>
          <cell r="I624" t="str">
            <v>CORRESPONDENCIA</v>
          </cell>
          <cell r="J624" t="str">
            <v>NO</v>
          </cell>
          <cell r="M624" t="str">
            <v>C</v>
          </cell>
          <cell r="P624">
            <v>468655</v>
          </cell>
          <cell r="Q624">
            <v>0</v>
          </cell>
          <cell r="X624" t="str">
            <v>6Asistencial</v>
          </cell>
          <cell r="AA624" t="str">
            <v>Mant</v>
          </cell>
        </row>
        <row r="625">
          <cell r="C625" t="str">
            <v>SIERRA MONTES TIBALDO RAFAEL</v>
          </cell>
          <cell r="D625" t="str">
            <v>3010-16</v>
          </cell>
          <cell r="E625">
            <v>33955987.529166669</v>
          </cell>
          <cell r="F625" t="str">
            <v>Profesional Especializado</v>
          </cell>
          <cell r="G625" t="str">
            <v>23NORTE</v>
          </cell>
          <cell r="H625" t="str">
            <v>NORTE</v>
          </cell>
          <cell r="I625" t="str">
            <v>NORTE</v>
          </cell>
          <cell r="J625" t="str">
            <v>SI</v>
          </cell>
          <cell r="L625">
            <v>2003</v>
          </cell>
          <cell r="M625" t="str">
            <v>C</v>
          </cell>
          <cell r="N625" t="str">
            <v>P</v>
          </cell>
          <cell r="P625">
            <v>1551384</v>
          </cell>
          <cell r="Q625">
            <v>121100</v>
          </cell>
          <cell r="X625" t="str">
            <v>4Profesional</v>
          </cell>
          <cell r="Z625" t="str">
            <v>NORTE</v>
          </cell>
          <cell r="AA625" t="str">
            <v>crear</v>
          </cell>
        </row>
        <row r="626">
          <cell r="C626" t="str">
            <v>SOSA GOMEZ GIMY ALVARO</v>
          </cell>
          <cell r="D626" t="str">
            <v>3020-07</v>
          </cell>
          <cell r="E626">
            <v>20011830.391249999</v>
          </cell>
          <cell r="F626" t="str">
            <v>Profesional Universitario</v>
          </cell>
          <cell r="G626" t="str">
            <v>22NOROCCIDENTE</v>
          </cell>
          <cell r="H626" t="str">
            <v>NOROCCIDENTE</v>
          </cell>
          <cell r="I626" t="str">
            <v>NOROCCIDENTE</v>
          </cell>
          <cell r="J626" t="str">
            <v>SI</v>
          </cell>
          <cell r="M626" t="str">
            <v>C</v>
          </cell>
          <cell r="P626">
            <v>985672</v>
          </cell>
          <cell r="Q626">
            <v>0</v>
          </cell>
          <cell r="X626" t="str">
            <v>4Profesional</v>
          </cell>
          <cell r="Z626" t="str">
            <v>NOROCCIDENTE</v>
          </cell>
          <cell r="AA626" t="str">
            <v>Mant</v>
          </cell>
        </row>
        <row r="627">
          <cell r="C627" t="str">
            <v>SUAREZ DIAZ MARIA DEL-PILAR</v>
          </cell>
          <cell r="D627" t="str">
            <v>3010-16</v>
          </cell>
          <cell r="E627">
            <v>31497327.178750005</v>
          </cell>
          <cell r="F627" t="str">
            <v>Profesional Especializado</v>
          </cell>
          <cell r="G627" t="str">
            <v>24ORIENTE</v>
          </cell>
          <cell r="H627" t="str">
            <v>ORIENTE</v>
          </cell>
          <cell r="I627" t="str">
            <v>ORIENTE</v>
          </cell>
          <cell r="J627" t="str">
            <v>SI</v>
          </cell>
          <cell r="L627" t="str">
            <v>MCF</v>
          </cell>
          <cell r="M627" t="str">
            <v>C</v>
          </cell>
          <cell r="N627" t="str">
            <v>P</v>
          </cell>
          <cell r="P627">
            <v>1551384</v>
          </cell>
          <cell r="Q627">
            <v>0</v>
          </cell>
          <cell r="X627" t="str">
            <v>4Profesional</v>
          </cell>
          <cell r="Z627" t="str">
            <v>ORIENTE</v>
          </cell>
          <cell r="AA627" t="str">
            <v>crear</v>
          </cell>
        </row>
        <row r="628">
          <cell r="C628" t="str">
            <v>SUAREZ RODRIGUEZ OLGA LUCIA</v>
          </cell>
          <cell r="D628" t="str">
            <v>5120-12</v>
          </cell>
          <cell r="E628">
            <v>13279546.932500001</v>
          </cell>
          <cell r="F628" t="str">
            <v>Auxiliar Administrativo</v>
          </cell>
          <cell r="G628" t="str">
            <v>18SRI</v>
          </cell>
          <cell r="H628" t="str">
            <v>DIVISION BECAS</v>
          </cell>
          <cell r="I628" t="str">
            <v>DIVISION DE BECAS</v>
          </cell>
          <cell r="J628" t="str">
            <v>SI</v>
          </cell>
          <cell r="L628" t="str">
            <v>MCF</v>
          </cell>
          <cell r="M628" t="str">
            <v>C</v>
          </cell>
          <cell r="P628">
            <v>596996</v>
          </cell>
          <cell r="Q628">
            <v>0</v>
          </cell>
          <cell r="X628" t="str">
            <v>6Asistencial</v>
          </cell>
          <cell r="AA628" t="str">
            <v>Mant</v>
          </cell>
        </row>
        <row r="629">
          <cell r="C629">
            <v>14</v>
          </cell>
          <cell r="D629" t="str">
            <v>0042-10</v>
          </cell>
          <cell r="E629">
            <v>59903910.372499995</v>
          </cell>
          <cell r="F629" t="str">
            <v>Director Territorial</v>
          </cell>
          <cell r="G629" t="str">
            <v>23NORTE</v>
          </cell>
          <cell r="H629" t="str">
            <v>NORTE</v>
          </cell>
          <cell r="I629" t="str">
            <v>NORTE</v>
          </cell>
          <cell r="J629" t="str">
            <v>SI</v>
          </cell>
          <cell r="M629" t="str">
            <v>LNR</v>
          </cell>
          <cell r="N629" t="str">
            <v>V</v>
          </cell>
          <cell r="P629">
            <v>2277479</v>
          </cell>
          <cell r="Q629">
            <v>0</v>
          </cell>
          <cell r="X629" t="str">
            <v>1Directivo</v>
          </cell>
          <cell r="Z629" t="str">
            <v>NORTE</v>
          </cell>
          <cell r="AA629" t="str">
            <v>crear</v>
          </cell>
        </row>
        <row r="630">
          <cell r="C630" t="str">
            <v>TELLEZ FUENTES EDGAR HERNANDO</v>
          </cell>
          <cell r="D630" t="str">
            <v>5120-12</v>
          </cell>
          <cell r="E630">
            <v>13279546.932500001</v>
          </cell>
          <cell r="F630" t="str">
            <v>Auxiliar Administrativo</v>
          </cell>
          <cell r="G630" t="str">
            <v>20SEG</v>
          </cell>
          <cell r="H630" t="str">
            <v>SECRETARIA GENERAL</v>
          </cell>
          <cell r="I630" t="str">
            <v>ARCHIVO</v>
          </cell>
          <cell r="J630" t="str">
            <v>NO</v>
          </cell>
          <cell r="M630" t="str">
            <v>C</v>
          </cell>
          <cell r="P630">
            <v>596996</v>
          </cell>
          <cell r="Q630">
            <v>0</v>
          </cell>
          <cell r="X630" t="str">
            <v>6Asistencial</v>
          </cell>
          <cell r="AA630" t="str">
            <v>Mant</v>
          </cell>
        </row>
        <row r="631">
          <cell r="C631" t="str">
            <v>TORO BERNAL LUZ MARIA</v>
          </cell>
          <cell r="D631" t="str">
            <v>3020-06</v>
          </cell>
          <cell r="E631">
            <v>18995922.495416671</v>
          </cell>
          <cell r="F631" t="str">
            <v>Profesional Universitario</v>
          </cell>
          <cell r="G631" t="str">
            <v>24ORIENTE</v>
          </cell>
          <cell r="H631" t="str">
            <v>ORIENTE</v>
          </cell>
          <cell r="I631" t="str">
            <v>ORIENTE</v>
          </cell>
          <cell r="J631" t="str">
            <v>SI</v>
          </cell>
          <cell r="M631" t="str">
            <v>C</v>
          </cell>
          <cell r="P631">
            <v>935634</v>
          </cell>
          <cell r="Q631">
            <v>0</v>
          </cell>
          <cell r="X631" t="str">
            <v>4Profesional</v>
          </cell>
          <cell r="Z631" t="str">
            <v>ORIENTE</v>
          </cell>
          <cell r="AA631" t="str">
            <v>Mant</v>
          </cell>
        </row>
        <row r="632">
          <cell r="C632" t="str">
            <v>TORO MONTOYA GLORIA SOCORRO</v>
          </cell>
          <cell r="D632" t="str">
            <v>3020-10</v>
          </cell>
          <cell r="E632">
            <v>23062173.132083338</v>
          </cell>
          <cell r="F632" t="str">
            <v>Profesional Universitario</v>
          </cell>
          <cell r="G632" t="str">
            <v>21CENTRO</v>
          </cell>
          <cell r="H632" t="str">
            <v>CENTRO</v>
          </cell>
          <cell r="I632" t="str">
            <v>CENTRO</v>
          </cell>
          <cell r="J632" t="str">
            <v>SI</v>
          </cell>
          <cell r="L632">
            <v>2003</v>
          </cell>
          <cell r="M632" t="str">
            <v>C</v>
          </cell>
          <cell r="P632">
            <v>1135915</v>
          </cell>
          <cell r="Q632">
            <v>0</v>
          </cell>
          <cell r="X632" t="str">
            <v>4Profesional</v>
          </cell>
          <cell r="Z632" t="str">
            <v>CENTRO</v>
          </cell>
          <cell r="AA632" t="str">
            <v>Mant</v>
          </cell>
        </row>
        <row r="633">
          <cell r="C633" t="str">
            <v>TORRES HURTADO PEDRO</v>
          </cell>
          <cell r="D633" t="str">
            <v>3020-06</v>
          </cell>
          <cell r="E633">
            <v>18995922.495416671</v>
          </cell>
          <cell r="F633" t="str">
            <v>Profesional Universitario</v>
          </cell>
          <cell r="G633" t="str">
            <v>25SUROCCIDENTE</v>
          </cell>
          <cell r="H633" t="str">
            <v>SUROCCIDENTE</v>
          </cell>
          <cell r="I633" t="str">
            <v>SUROCCIDENTE</v>
          </cell>
          <cell r="J633" t="str">
            <v>SI</v>
          </cell>
          <cell r="M633" t="str">
            <v>C</v>
          </cell>
          <cell r="P633">
            <v>935634</v>
          </cell>
          <cell r="Q633">
            <v>0</v>
          </cell>
          <cell r="X633" t="str">
            <v>4Profesional</v>
          </cell>
          <cell r="Z633" t="str">
            <v>SUROCCIDENTE</v>
          </cell>
          <cell r="AA633" t="str">
            <v>Mant</v>
          </cell>
        </row>
        <row r="634">
          <cell r="C634" t="str">
            <v>TORRES LOPEZ ANA PATRICIA</v>
          </cell>
          <cell r="D634" t="str">
            <v>4065-11</v>
          </cell>
          <cell r="E634">
            <v>16080398.177083332</v>
          </cell>
          <cell r="F634" t="str">
            <v>Técnico Administrativo</v>
          </cell>
          <cell r="G634" t="str">
            <v>16SCC</v>
          </cell>
          <cell r="H634" t="str">
            <v>DIVISION CREDITO</v>
          </cell>
          <cell r="I634" t="str">
            <v>DIVISION CREDITO</v>
          </cell>
          <cell r="J634" t="str">
            <v>SI</v>
          </cell>
          <cell r="L634" t="str">
            <v>MCF</v>
          </cell>
          <cell r="M634" t="str">
            <v>C</v>
          </cell>
          <cell r="P634">
            <v>761453</v>
          </cell>
          <cell r="Q634">
            <v>0</v>
          </cell>
          <cell r="X634" t="str">
            <v>5Tecnico</v>
          </cell>
          <cell r="AA634" t="str">
            <v>Mant</v>
          </cell>
        </row>
        <row r="635">
          <cell r="C635">
            <v>0.55191385537338666</v>
          </cell>
          <cell r="D635" t="str">
            <v>3020-10</v>
          </cell>
          <cell r="E635">
            <v>23062173.132083338</v>
          </cell>
          <cell r="F635" t="str">
            <v>Profesional Universitario</v>
          </cell>
          <cell r="G635" t="str">
            <v>24ORIENTE</v>
          </cell>
          <cell r="H635" t="str">
            <v>ORIENTE</v>
          </cell>
          <cell r="I635" t="str">
            <v>ORIENTE</v>
          </cell>
          <cell r="J635" t="str">
            <v>SI</v>
          </cell>
          <cell r="M635" t="str">
            <v>C</v>
          </cell>
          <cell r="N635" t="str">
            <v>V</v>
          </cell>
          <cell r="P635">
            <v>1135915</v>
          </cell>
          <cell r="Q635">
            <v>0</v>
          </cell>
          <cell r="X635" t="str">
            <v>4Profesional</v>
          </cell>
          <cell r="Z635" t="str">
            <v>ORIENTE</v>
          </cell>
          <cell r="AA635" t="str">
            <v>crear</v>
          </cell>
        </row>
        <row r="636">
          <cell r="C636" t="str">
            <v>VALDERRAMA GARZON HERMES ERNESTO</v>
          </cell>
          <cell r="D636" t="str">
            <v>4065-07</v>
          </cell>
          <cell r="E636">
            <v>13362965.654583329</v>
          </cell>
          <cell r="F636" t="str">
            <v>Técnico Administrativo</v>
          </cell>
          <cell r="G636" t="str">
            <v>20SEG</v>
          </cell>
          <cell r="H636" t="str">
            <v>DIVISION TALENTO HUMANO</v>
          </cell>
          <cell r="I636" t="str">
            <v>NOMINA BP</v>
          </cell>
          <cell r="J636" t="str">
            <v>NO</v>
          </cell>
          <cell r="M636" t="str">
            <v>C</v>
          </cell>
          <cell r="P636">
            <v>601058</v>
          </cell>
          <cell r="Q636">
            <v>0</v>
          </cell>
          <cell r="X636" t="str">
            <v>5Tecnico</v>
          </cell>
          <cell r="AA636" t="str">
            <v>Mant</v>
          </cell>
        </row>
        <row r="637">
          <cell r="C637" t="str">
            <v>VANEGAS BENITEZ JANETH DEL-PILAR</v>
          </cell>
          <cell r="D637" t="str">
            <v>5040-16</v>
          </cell>
          <cell r="E637">
            <v>14586952.714583334</v>
          </cell>
          <cell r="F637" t="str">
            <v>Secretario Ejecutivo</v>
          </cell>
          <cell r="G637" t="str">
            <v>17SFA</v>
          </cell>
          <cell r="H637" t="str">
            <v>SUBDIRECCION FONDOS</v>
          </cell>
          <cell r="I637" t="str">
            <v>SUBDIRECCION FONDOS</v>
          </cell>
          <cell r="J637" t="str">
            <v>SI</v>
          </cell>
          <cell r="L637" t="str">
            <v>MCF</v>
          </cell>
          <cell r="M637" t="str">
            <v>C</v>
          </cell>
          <cell r="P637">
            <v>688731</v>
          </cell>
          <cell r="Q637">
            <v>0</v>
          </cell>
          <cell r="X637" t="str">
            <v>6Asistencial</v>
          </cell>
          <cell r="AA637" t="str">
            <v>Mant</v>
          </cell>
        </row>
        <row r="638">
          <cell r="C638" t="str">
            <v>VARGAS RODRIGUEZ EDITH JERONIMA</v>
          </cell>
          <cell r="D638" t="str">
            <v>4065-12</v>
          </cell>
          <cell r="E638">
            <v>16415181.84</v>
          </cell>
          <cell r="F638" t="str">
            <v>Técnico Administrativo</v>
          </cell>
          <cell r="G638" t="str">
            <v>16SCC</v>
          </cell>
          <cell r="H638" t="str">
            <v>DIVISION CARTERA</v>
          </cell>
          <cell r="I638" t="str">
            <v>DIVISION CARTERA</v>
          </cell>
          <cell r="J638" t="str">
            <v>SI</v>
          </cell>
          <cell r="M638" t="str">
            <v>C</v>
          </cell>
          <cell r="P638">
            <v>808521</v>
          </cell>
          <cell r="Q638">
            <v>0</v>
          </cell>
          <cell r="X638" t="str">
            <v>5Tecnico</v>
          </cell>
          <cell r="AA638" t="str">
            <v>Mant</v>
          </cell>
        </row>
        <row r="639">
          <cell r="C639" t="str">
            <v>VEGA GARZON LUIS ENRIQUE</v>
          </cell>
          <cell r="D639" t="str">
            <v>5120-09</v>
          </cell>
          <cell r="E639">
            <v>10643889.421249999</v>
          </cell>
          <cell r="F639" t="str">
            <v>Auxiliar Administrativo</v>
          </cell>
          <cell r="G639" t="str">
            <v>20SEG</v>
          </cell>
          <cell r="H639" t="str">
            <v>DIVISION SERVICIOS ADMINISTRATIVOS</v>
          </cell>
          <cell r="I639" t="str">
            <v>ALMACEN</v>
          </cell>
          <cell r="J639" t="str">
            <v>NO</v>
          </cell>
          <cell r="M639" t="str">
            <v>C</v>
          </cell>
          <cell r="P639">
            <v>468655</v>
          </cell>
          <cell r="Q639">
            <v>0</v>
          </cell>
          <cell r="X639" t="str">
            <v>6Asistencial</v>
          </cell>
          <cell r="AA639" t="str">
            <v>Mant</v>
          </cell>
        </row>
        <row r="640">
          <cell r="C640" t="str">
            <v>VELASQUEZ DUQUE JOSE FERNANDO</v>
          </cell>
          <cell r="D640" t="str">
            <v>4065-12</v>
          </cell>
          <cell r="E640">
            <v>16415181.84</v>
          </cell>
          <cell r="F640" t="str">
            <v>Técnico Administrativo</v>
          </cell>
          <cell r="G640" t="str">
            <v>20SEG</v>
          </cell>
          <cell r="H640" t="str">
            <v>DIVISION SERVICIOS ADMINISTRATIVOS</v>
          </cell>
          <cell r="I640" t="str">
            <v>CORRESPONDENCIA</v>
          </cell>
          <cell r="J640" t="str">
            <v>NO</v>
          </cell>
          <cell r="L640">
            <v>2003</v>
          </cell>
          <cell r="M640" t="str">
            <v>C</v>
          </cell>
          <cell r="P640">
            <v>808521</v>
          </cell>
          <cell r="Q640">
            <v>0</v>
          </cell>
          <cell r="X640" t="str">
            <v>5Tecnico</v>
          </cell>
          <cell r="AA640" t="str">
            <v>Mant</v>
          </cell>
        </row>
        <row r="641">
          <cell r="C641" t="str">
            <v>VELEZ DE RECIO MARIA HORTENSIA</v>
          </cell>
          <cell r="D641" t="str">
            <v>5040-16</v>
          </cell>
          <cell r="E641">
            <v>16286152.02416667</v>
          </cell>
          <cell r="F641" t="str">
            <v>Secretario Ejecutivo</v>
          </cell>
          <cell r="G641" t="str">
            <v>25SUROCCIDENTE</v>
          </cell>
          <cell r="H641" t="str">
            <v>SUROCCIDENTE</v>
          </cell>
          <cell r="I641" t="str">
            <v>SUROCCIDENTE</v>
          </cell>
          <cell r="J641" t="str">
            <v>SI</v>
          </cell>
          <cell r="L641">
            <v>2003</v>
          </cell>
          <cell r="M641" t="str">
            <v>C</v>
          </cell>
          <cell r="N641" t="str">
            <v>P</v>
          </cell>
          <cell r="P641">
            <v>688731</v>
          </cell>
          <cell r="Q641">
            <v>82741</v>
          </cell>
          <cell r="X641" t="str">
            <v>6Asistencial</v>
          </cell>
          <cell r="Z641" t="str">
            <v>SUROCCIDENTE</v>
          </cell>
          <cell r="AA641" t="str">
            <v>Mant</v>
          </cell>
        </row>
        <row r="642">
          <cell r="C642" t="str">
            <v>VENTE  JUAN CARLOS</v>
          </cell>
          <cell r="D642" t="str">
            <v>5120-10</v>
          </cell>
          <cell r="E642">
            <v>11597824.078333335</v>
          </cell>
          <cell r="F642" t="str">
            <v>Auxiliar Administrativo</v>
          </cell>
          <cell r="G642" t="str">
            <v>16SCC</v>
          </cell>
          <cell r="H642" t="str">
            <v>DIVISION CARTERA</v>
          </cell>
          <cell r="I642" t="str">
            <v>DIVISION CARTERA</v>
          </cell>
          <cell r="J642" t="str">
            <v>SI</v>
          </cell>
          <cell r="M642" t="str">
            <v>C</v>
          </cell>
          <cell r="P642">
            <v>515106</v>
          </cell>
          <cell r="Q642">
            <v>0</v>
          </cell>
          <cell r="X642" t="str">
            <v>6Asistencial</v>
          </cell>
          <cell r="AA642" t="str">
            <v>Mant</v>
          </cell>
        </row>
        <row r="643">
          <cell r="C643" t="str">
            <v>VILLEGAS BOTERO MARTA LUCIA</v>
          </cell>
          <cell r="D643" t="str">
            <v>0015-25</v>
          </cell>
          <cell r="E643">
            <v>140559647.24833331</v>
          </cell>
          <cell r="F643" t="str">
            <v>Gerente, Presidente o Director General o Nacional de Entidad Descentralizada o de Unidad Administrativa Especial.</v>
          </cell>
          <cell r="G643" t="str">
            <v>10DIR</v>
          </cell>
          <cell r="H643" t="str">
            <v>DIRECCION</v>
          </cell>
          <cell r="I643" t="str">
            <v>DIRECCION</v>
          </cell>
          <cell r="J643" t="str">
            <v>SI</v>
          </cell>
          <cell r="M643" t="str">
            <v>LNR</v>
          </cell>
          <cell r="P643">
            <v>5343919</v>
          </cell>
          <cell r="Q643">
            <v>0</v>
          </cell>
          <cell r="X643" t="str">
            <v>1Directivo</v>
          </cell>
          <cell r="AA643" t="str">
            <v>Mant</v>
          </cell>
        </row>
        <row r="644">
          <cell r="C644">
            <v>15</v>
          </cell>
          <cell r="D644" t="str">
            <v>0137-18</v>
          </cell>
          <cell r="E644">
            <v>82246105.011250004</v>
          </cell>
          <cell r="F644" t="str">
            <v>Jefe de Oficina</v>
          </cell>
          <cell r="G644" t="str">
            <v>15OSI</v>
          </cell>
          <cell r="H644" t="str">
            <v>OFICINA SISTEMATIZACION</v>
          </cell>
          <cell r="I644" t="str">
            <v>OFICINA DE SISTEMATIZACION</v>
          </cell>
          <cell r="J644" t="str">
            <v>SI</v>
          </cell>
          <cell r="M644" t="str">
            <v>LNR</v>
          </cell>
          <cell r="N644" t="str">
            <v>V</v>
          </cell>
          <cell r="P644">
            <v>3126904</v>
          </cell>
          <cell r="Q644">
            <v>0</v>
          </cell>
          <cell r="X644" t="str">
            <v>1Directivo</v>
          </cell>
          <cell r="AA644" t="str">
            <v>crear</v>
          </cell>
        </row>
        <row r="645">
          <cell r="C645">
            <v>0.55730062203042374</v>
          </cell>
          <cell r="D645" t="str">
            <v>4065-07</v>
          </cell>
          <cell r="E645">
            <v>13362965.654583329</v>
          </cell>
          <cell r="F645" t="str">
            <v>Técnico Administrativo</v>
          </cell>
          <cell r="G645" t="str">
            <v>20SEG</v>
          </cell>
          <cell r="H645" t="str">
            <v>DIVISION TALENTO HUMANO</v>
          </cell>
          <cell r="I645" t="str">
            <v>HOJ VIDA RELOJ Y SUIP</v>
          </cell>
          <cell r="J645" t="str">
            <v>NO</v>
          </cell>
          <cell r="M645" t="str">
            <v>C</v>
          </cell>
          <cell r="N645" t="str">
            <v>V</v>
          </cell>
          <cell r="P645">
            <v>601058</v>
          </cell>
          <cell r="Q645">
            <v>0</v>
          </cell>
          <cell r="X645" t="str">
            <v>5Tecnico</v>
          </cell>
          <cell r="AA645" t="str">
            <v>crear</v>
          </cell>
        </row>
        <row r="646">
          <cell r="C646" t="str">
            <v>CASTAÑEDA BURBANO ALBA ALICIA</v>
          </cell>
          <cell r="D646" t="str">
            <v>3020-14</v>
          </cell>
          <cell r="E646">
            <v>27317929.430000003</v>
          </cell>
          <cell r="F646" t="str">
            <v>Profesional Universitario</v>
          </cell>
          <cell r="G646" t="str">
            <v>13OJU</v>
          </cell>
          <cell r="H646" t="str">
            <v>OFICINA JURIDICA</v>
          </cell>
          <cell r="I646" t="str">
            <v>OFICINA JURIDICA</v>
          </cell>
          <cell r="J646" t="str">
            <v>NO</v>
          </cell>
          <cell r="M646" t="str">
            <v>C</v>
          </cell>
          <cell r="P646">
            <v>1345530</v>
          </cell>
          <cell r="Q646">
            <v>0</v>
          </cell>
          <cell r="X646" t="str">
            <v>4Profesional</v>
          </cell>
          <cell r="AA646" t="str">
            <v>Mant</v>
          </cell>
        </row>
        <row r="647">
          <cell r="C647" t="str">
            <v>MARIÑO CEPEDA JANETH ADRIANA</v>
          </cell>
          <cell r="D647" t="str">
            <v>3020-12</v>
          </cell>
          <cell r="E647">
            <v>25294052.003333326</v>
          </cell>
          <cell r="F647" t="str">
            <v>Profesional Universitario</v>
          </cell>
          <cell r="G647" t="str">
            <v>15OSI</v>
          </cell>
          <cell r="H647" t="str">
            <v>OFICINA SISTEMATIZACION</v>
          </cell>
          <cell r="I647" t="str">
            <v>OFICINA DE SISTEMATIZACION</v>
          </cell>
          <cell r="J647" t="str">
            <v>SI</v>
          </cell>
          <cell r="M647" t="str">
            <v>C</v>
          </cell>
          <cell r="P647">
            <v>1245845</v>
          </cell>
          <cell r="Q647">
            <v>0</v>
          </cell>
          <cell r="X647" t="str">
            <v>4Profesional</v>
          </cell>
          <cell r="AA647" t="str">
            <v>Mant</v>
          </cell>
        </row>
        <row r="648">
          <cell r="C648">
            <v>0.46073596079157353</v>
          </cell>
          <cell r="D648" t="str">
            <v>2040-23</v>
          </cell>
          <cell r="E648">
            <v>49073012.952083334</v>
          </cell>
          <cell r="F648" t="str">
            <v>Jefe de División</v>
          </cell>
          <cell r="G648" t="str">
            <v>20SEG</v>
          </cell>
          <cell r="H648" t="str">
            <v>DIVISION ATENCION AL USUARIO - QUEJAS Y RECLAMOS</v>
          </cell>
          <cell r="I648" t="str">
            <v>DIVISION ATENCION AL USUARIO - QUEJAS Y RECLAMOS</v>
          </cell>
          <cell r="J648" t="str">
            <v>SI</v>
          </cell>
          <cell r="M648" t="str">
            <v>C</v>
          </cell>
          <cell r="N648" t="str">
            <v>V</v>
          </cell>
          <cell r="P648">
            <v>2417065</v>
          </cell>
          <cell r="Q648">
            <v>0</v>
          </cell>
          <cell r="X648" t="str">
            <v>3Ejecutivo</v>
          </cell>
          <cell r="AA648" t="str">
            <v>crear</v>
          </cell>
        </row>
        <row r="649">
          <cell r="C649" t="str">
            <v>GOMEZ WILCHES BLANCA ESTRELLA</v>
          </cell>
          <cell r="D649" t="str">
            <v>4065-11</v>
          </cell>
          <cell r="E649">
            <v>16080398.177083332</v>
          </cell>
          <cell r="F649" t="str">
            <v>Técnico Administrativo</v>
          </cell>
          <cell r="G649" t="str">
            <v>20SEG</v>
          </cell>
          <cell r="H649" t="str">
            <v>DIVISION TALENTO HUMANO</v>
          </cell>
          <cell r="I649" t="str">
            <v>NOMINA BP</v>
          </cell>
          <cell r="J649" t="str">
            <v>NO</v>
          </cell>
          <cell r="L649" t="str">
            <v>MCF</v>
          </cell>
          <cell r="M649" t="str">
            <v>C</v>
          </cell>
          <cell r="P649">
            <v>761453</v>
          </cell>
          <cell r="Q649">
            <v>0</v>
          </cell>
          <cell r="X649" t="str">
            <v>5Tecnico</v>
          </cell>
          <cell r="AA649" t="str">
            <v>Mant</v>
          </cell>
        </row>
        <row r="650">
          <cell r="C650" t="str">
            <v>ORDUZ LOPEZ MARIA-DEL-PILAR</v>
          </cell>
          <cell r="D650" t="str">
            <v>5040-20</v>
          </cell>
          <cell r="E650">
            <v>16138824.14833333</v>
          </cell>
          <cell r="F650" t="str">
            <v>Secretario Ejecutivo</v>
          </cell>
          <cell r="G650" t="str">
            <v>16SCC</v>
          </cell>
          <cell r="H650" t="str">
            <v>SUBDIRECCION CREDITO Y CARTERA</v>
          </cell>
          <cell r="I650" t="str">
            <v>SUBDIRECCION DE CREDITO Y CARTERA</v>
          </cell>
          <cell r="J650" t="str">
            <v>SI</v>
          </cell>
          <cell r="M650" t="str">
            <v>C</v>
          </cell>
          <cell r="P650">
            <v>764298</v>
          </cell>
          <cell r="Q650">
            <v>0</v>
          </cell>
          <cell r="X650" t="str">
            <v>6Asistencial</v>
          </cell>
          <cell r="AA650" t="str">
            <v>Mant</v>
          </cell>
        </row>
        <row r="651">
          <cell r="C651">
            <v>9.919793404362709E-2</v>
          </cell>
          <cell r="D651" t="str">
            <v>3010-17</v>
          </cell>
          <cell r="E651">
            <v>33809401.822500005</v>
          </cell>
          <cell r="F651" t="str">
            <v>Profesional Especializado</v>
          </cell>
          <cell r="G651" t="str">
            <v>20SEG</v>
          </cell>
          <cell r="H651" t="str">
            <v>SECRETARIA GENERAL</v>
          </cell>
          <cell r="I651" t="str">
            <v>CONTRATACION</v>
          </cell>
          <cell r="J651" t="str">
            <v>NO</v>
          </cell>
          <cell r="M651" t="str">
            <v>C</v>
          </cell>
          <cell r="N651" t="str">
            <v>V</v>
          </cell>
          <cell r="P651">
            <v>1665264</v>
          </cell>
          <cell r="Q651">
            <v>0</v>
          </cell>
          <cell r="X651" t="str">
            <v>4Profesional</v>
          </cell>
          <cell r="AA651" t="str">
            <v>crear</v>
          </cell>
        </row>
        <row r="652">
          <cell r="C652" t="str">
            <v>MORENO GARCIA HARVEY</v>
          </cell>
          <cell r="D652" t="str">
            <v>4065-12</v>
          </cell>
          <cell r="E652">
            <v>16415181.84</v>
          </cell>
          <cell r="F652" t="str">
            <v>Técnico Administrativo</v>
          </cell>
          <cell r="G652" t="str">
            <v>17SFA</v>
          </cell>
          <cell r="H652" t="str">
            <v>SUBDIRECCION FONDOS</v>
          </cell>
          <cell r="I652" t="str">
            <v>COMERCIALIZACION</v>
          </cell>
          <cell r="J652" t="str">
            <v>SI</v>
          </cell>
          <cell r="M652" t="str">
            <v>C</v>
          </cell>
          <cell r="P652">
            <v>808521</v>
          </cell>
          <cell r="Q652">
            <v>0</v>
          </cell>
          <cell r="X652" t="str">
            <v>5Tecnico</v>
          </cell>
          <cell r="AA652" t="str">
            <v>Mant</v>
          </cell>
        </row>
        <row r="653">
          <cell r="C653">
            <v>0.43423724246164647</v>
          </cell>
          <cell r="D653" t="str">
            <v>3020-10</v>
          </cell>
          <cell r="E653">
            <v>23062173.132083338</v>
          </cell>
          <cell r="F653" t="str">
            <v>Profesional Universitario</v>
          </cell>
          <cell r="G653" t="str">
            <v>25SUROCCIDENTE</v>
          </cell>
          <cell r="H653" t="str">
            <v>SUROCCIDENTE</v>
          </cell>
          <cell r="I653" t="str">
            <v>SUROCCIDENTE</v>
          </cell>
          <cell r="J653" t="str">
            <v>SI</v>
          </cell>
          <cell r="M653" t="str">
            <v>C</v>
          </cell>
          <cell r="N653" t="str">
            <v>V</v>
          </cell>
          <cell r="P653">
            <v>1135915</v>
          </cell>
          <cell r="Q653">
            <v>0</v>
          </cell>
          <cell r="X653" t="str">
            <v>4Profesional</v>
          </cell>
          <cell r="Z653" t="str">
            <v>SUROCCIDENTE</v>
          </cell>
          <cell r="AA653" t="str">
            <v>crear</v>
          </cell>
        </row>
        <row r="654">
          <cell r="C654">
            <v>0.85528521582994799</v>
          </cell>
          <cell r="D654" t="str">
            <v>2040-23</v>
          </cell>
          <cell r="E654">
            <v>49073012.952083334</v>
          </cell>
          <cell r="F654" t="str">
            <v>Jefe de División</v>
          </cell>
          <cell r="G654" t="str">
            <v>18SRI</v>
          </cell>
          <cell r="H654" t="str">
            <v>DIVISION BECAS</v>
          </cell>
          <cell r="I654" t="str">
            <v>DIVISION DE BECAS</v>
          </cell>
          <cell r="J654" t="str">
            <v>SI</v>
          </cell>
          <cell r="M654" t="str">
            <v>C</v>
          </cell>
          <cell r="N654" t="str">
            <v>V</v>
          </cell>
          <cell r="P654">
            <v>2417065</v>
          </cell>
          <cell r="Q654">
            <v>0</v>
          </cell>
          <cell r="X654" t="str">
            <v>3Ejecutivo</v>
          </cell>
          <cell r="AA654" t="str">
            <v>crear</v>
          </cell>
        </row>
        <row r="655">
          <cell r="C655">
            <v>0.96743166591917795</v>
          </cell>
          <cell r="D655" t="str">
            <v>3010-17</v>
          </cell>
          <cell r="E655">
            <v>33809401.822500005</v>
          </cell>
          <cell r="F655" t="str">
            <v>Profesional Especializado</v>
          </cell>
          <cell r="G655" t="str">
            <v>17SFA</v>
          </cell>
          <cell r="H655" t="str">
            <v>SUBDIRECCION FONDOS</v>
          </cell>
          <cell r="I655" t="str">
            <v>COMERCIALIZACION</v>
          </cell>
          <cell r="J655" t="str">
            <v>SI</v>
          </cell>
          <cell r="M655" t="str">
            <v>C</v>
          </cell>
          <cell r="N655" t="str">
            <v>V</v>
          </cell>
          <cell r="P655">
            <v>1665264</v>
          </cell>
          <cell r="Q655">
            <v>0</v>
          </cell>
          <cell r="X655" t="str">
            <v>4Profesional</v>
          </cell>
          <cell r="AA655" t="str">
            <v>crear</v>
          </cell>
        </row>
        <row r="656">
          <cell r="C656" t="str">
            <v>HURTADO DE-DUARTE JULIA</v>
          </cell>
          <cell r="D656" t="str">
            <v>5040-22</v>
          </cell>
          <cell r="E656">
            <v>17182482.831666667</v>
          </cell>
          <cell r="F656" t="str">
            <v>Secretario Ejecutivo</v>
          </cell>
          <cell r="G656" t="str">
            <v>10DIR</v>
          </cell>
          <cell r="H656" t="str">
            <v>DIRECCION</v>
          </cell>
          <cell r="I656" t="str">
            <v>DIRECCION</v>
          </cell>
          <cell r="J656" t="str">
            <v>SI</v>
          </cell>
          <cell r="M656" t="str">
            <v>LNR</v>
          </cell>
          <cell r="P656">
            <v>846314</v>
          </cell>
          <cell r="Q656">
            <v>0</v>
          </cell>
          <cell r="X656" t="str">
            <v>6Asistencial</v>
          </cell>
          <cell r="AA656" t="str">
            <v>Mant</v>
          </cell>
        </row>
        <row r="657">
          <cell r="C657">
            <v>0.357717992246668</v>
          </cell>
          <cell r="D657" t="str">
            <v>3020-10</v>
          </cell>
          <cell r="E657">
            <v>23062173.132083338</v>
          </cell>
          <cell r="F657" t="str">
            <v>Profesional Universitario</v>
          </cell>
          <cell r="G657" t="str">
            <v>17SFA</v>
          </cell>
          <cell r="H657" t="str">
            <v>DIVISION FONDOS</v>
          </cell>
          <cell r="I657" t="str">
            <v>DIVISION FONDOS</v>
          </cell>
          <cell r="J657" t="str">
            <v>SI</v>
          </cell>
          <cell r="M657" t="str">
            <v>C</v>
          </cell>
          <cell r="N657" t="str">
            <v>V</v>
          </cell>
          <cell r="P657">
            <v>1135915</v>
          </cell>
          <cell r="Q657">
            <v>0</v>
          </cell>
          <cell r="X657" t="str">
            <v>4Profesional</v>
          </cell>
          <cell r="AA657" t="str">
            <v>crear</v>
          </cell>
        </row>
        <row r="658">
          <cell r="C658">
            <v>0.35972885452646719</v>
          </cell>
          <cell r="D658" t="str">
            <v>4065-15</v>
          </cell>
          <cell r="E658">
            <v>18995922.495416671</v>
          </cell>
          <cell r="F658" t="str">
            <v>Técnico Administrativo</v>
          </cell>
          <cell r="G658" t="str">
            <v>15OSI</v>
          </cell>
          <cell r="H658" t="str">
            <v>OFICINA SISTEMATIZACION</v>
          </cell>
          <cell r="I658" t="str">
            <v>OFICINA DE SISTEMATIZACION</v>
          </cell>
          <cell r="J658" t="str">
            <v>SI</v>
          </cell>
          <cell r="M658" t="str">
            <v>C</v>
          </cell>
          <cell r="N658" t="str">
            <v>V</v>
          </cell>
          <cell r="P658">
            <v>935634</v>
          </cell>
          <cell r="Q658">
            <v>0</v>
          </cell>
          <cell r="X658" t="str">
            <v>5Tecnico</v>
          </cell>
          <cell r="AA658" t="str">
            <v>crear</v>
          </cell>
        </row>
        <row r="659">
          <cell r="C659" t="str">
            <v>ZAMUDIO PEÑA WILLIAM HUMBERTO</v>
          </cell>
          <cell r="D659" t="str">
            <v>3020-14</v>
          </cell>
          <cell r="E659">
            <v>27317929.430000003</v>
          </cell>
          <cell r="F659" t="str">
            <v>Profesional Universitario</v>
          </cell>
          <cell r="G659" t="str">
            <v>12OPL</v>
          </cell>
          <cell r="H659" t="str">
            <v>OFICINA PLANEACION</v>
          </cell>
          <cell r="I659" t="str">
            <v>OFICINA DE PLANEACION</v>
          </cell>
          <cell r="J659" t="str">
            <v>NO</v>
          </cell>
          <cell r="M659" t="str">
            <v>C</v>
          </cell>
          <cell r="P659">
            <v>1345530</v>
          </cell>
          <cell r="Q659">
            <v>0</v>
          </cell>
          <cell r="X659" t="str">
            <v>4Profesional</v>
          </cell>
          <cell r="AA659" t="str">
            <v>Mant</v>
          </cell>
        </row>
        <row r="660">
          <cell r="C660" t="str">
            <v>CRUZ GONZALEZ CARLOS EDUARDO</v>
          </cell>
          <cell r="D660" t="str">
            <v>3020-14</v>
          </cell>
          <cell r="E660">
            <v>27317929.430000003</v>
          </cell>
          <cell r="F660" t="str">
            <v>Profesional Universitario</v>
          </cell>
          <cell r="G660" t="str">
            <v>11OCI</v>
          </cell>
          <cell r="H660" t="str">
            <v>OFICINA CONTROL INTERNO</v>
          </cell>
          <cell r="I660" t="str">
            <v>OFICINA DE CONTROL INTERNO</v>
          </cell>
          <cell r="J660" t="str">
            <v>NO</v>
          </cell>
          <cell r="M660" t="str">
            <v>C</v>
          </cell>
          <cell r="P660">
            <v>1345530</v>
          </cell>
          <cell r="Q660">
            <v>0</v>
          </cell>
          <cell r="X660" t="str">
            <v>4Profesional</v>
          </cell>
          <cell r="AA660" t="str">
            <v>Mant</v>
          </cell>
        </row>
        <row r="661">
          <cell r="C661">
            <v>0.1084073044342726</v>
          </cell>
          <cell r="D661" t="str">
            <v>3010-17</v>
          </cell>
          <cell r="E661">
            <v>33809401.822500005</v>
          </cell>
          <cell r="F661" t="str">
            <v>Profesional Especializado</v>
          </cell>
          <cell r="G661" t="str">
            <v>15OSI</v>
          </cell>
          <cell r="H661" t="str">
            <v>OFICINA SISTEMATIZACION</v>
          </cell>
          <cell r="I661" t="str">
            <v>OFICINA DE SISTEMATIZACION</v>
          </cell>
          <cell r="J661" t="str">
            <v>SI</v>
          </cell>
          <cell r="M661" t="str">
            <v>C</v>
          </cell>
          <cell r="N661" t="str">
            <v>V</v>
          </cell>
          <cell r="P661">
            <v>1665264</v>
          </cell>
          <cell r="Q661">
            <v>0</v>
          </cell>
          <cell r="X661" t="str">
            <v>4Profesional</v>
          </cell>
          <cell r="AA661" t="str">
            <v>crear</v>
          </cell>
        </row>
        <row r="662">
          <cell r="C662">
            <v>0.87946384899120456</v>
          </cell>
          <cell r="D662" t="str">
            <v>3020-14</v>
          </cell>
          <cell r="E662">
            <v>27317929.430000003</v>
          </cell>
          <cell r="F662" t="str">
            <v>Profesional Universitario</v>
          </cell>
          <cell r="G662" t="str">
            <v>15OSI</v>
          </cell>
          <cell r="H662" t="str">
            <v>OFICINA SISTEMATIZACION</v>
          </cell>
          <cell r="I662" t="str">
            <v>OFICINA DE SISTEMATIZACION</v>
          </cell>
          <cell r="J662" t="str">
            <v>SI</v>
          </cell>
          <cell r="M662" t="str">
            <v>C</v>
          </cell>
          <cell r="N662" t="str">
            <v>V</v>
          </cell>
          <cell r="P662">
            <v>1345530</v>
          </cell>
          <cell r="Q662">
            <v>0</v>
          </cell>
          <cell r="X662" t="str">
            <v>4Profesional</v>
          </cell>
          <cell r="AA662" t="str">
            <v>crear</v>
          </cell>
        </row>
        <row r="663">
          <cell r="C663" t="str">
            <v>MORENO  LINA OMAIRA</v>
          </cell>
          <cell r="D663" t="str">
            <v>5120-10</v>
          </cell>
          <cell r="E663">
            <v>11597824.078333335</v>
          </cell>
          <cell r="F663" t="str">
            <v>Auxiliar Administrativo</v>
          </cell>
          <cell r="G663" t="str">
            <v>10DIR</v>
          </cell>
          <cell r="H663" t="str">
            <v>DIRECCION</v>
          </cell>
          <cell r="I663" t="str">
            <v>DIRECCION</v>
          </cell>
          <cell r="J663" t="str">
            <v>SI</v>
          </cell>
          <cell r="M663" t="str">
            <v>LNR</v>
          </cell>
          <cell r="P663">
            <v>515106</v>
          </cell>
          <cell r="Q663">
            <v>0</v>
          </cell>
          <cell r="X663" t="str">
            <v>6Asistencial</v>
          </cell>
          <cell r="AA663" t="str">
            <v>Mant</v>
          </cell>
        </row>
        <row r="664">
          <cell r="C664">
            <v>0.42578794261993824</v>
          </cell>
          <cell r="D664" t="str">
            <v>2040-23</v>
          </cell>
          <cell r="E664">
            <v>49073012.952083334</v>
          </cell>
          <cell r="F664" t="str">
            <v>Jefe de División</v>
          </cell>
          <cell r="G664" t="str">
            <v>16SCC</v>
          </cell>
          <cell r="H664" t="str">
            <v>DIVISION CARTERA</v>
          </cell>
          <cell r="I664" t="str">
            <v>DIVISION CARTERA</v>
          </cell>
          <cell r="J664" t="str">
            <v>SI</v>
          </cell>
          <cell r="M664" t="str">
            <v>C</v>
          </cell>
          <cell r="N664" t="str">
            <v>V</v>
          </cell>
          <cell r="P664">
            <v>2417065</v>
          </cell>
          <cell r="Q664">
            <v>0</v>
          </cell>
          <cell r="X664" t="str">
            <v>3Ejecutivo</v>
          </cell>
          <cell r="AA664" t="str">
            <v>crear</v>
          </cell>
        </row>
        <row r="665">
          <cell r="C665">
            <v>0.87471147041347663</v>
          </cell>
          <cell r="D665" t="str">
            <v>3010-17</v>
          </cell>
          <cell r="E665">
            <v>33809401.822500005</v>
          </cell>
          <cell r="F665" t="str">
            <v>Profesional Especializado</v>
          </cell>
          <cell r="G665" t="str">
            <v>18SRI</v>
          </cell>
          <cell r="H665" t="str">
            <v>DIVISION BECAS</v>
          </cell>
          <cell r="I665" t="str">
            <v>DIVISION DE BECAS</v>
          </cell>
          <cell r="J665" t="str">
            <v>SI</v>
          </cell>
          <cell r="M665" t="str">
            <v>C</v>
          </cell>
          <cell r="N665" t="str">
            <v>V</v>
          </cell>
          <cell r="P665">
            <v>1665264</v>
          </cell>
          <cell r="Q665">
            <v>0</v>
          </cell>
          <cell r="X665" t="str">
            <v>4Profesional</v>
          </cell>
          <cell r="AA665" t="str">
            <v>crear</v>
          </cell>
        </row>
        <row r="666">
          <cell r="C666">
            <v>0.75267793075401013</v>
          </cell>
          <cell r="D666" t="str">
            <v>3020-10</v>
          </cell>
          <cell r="E666">
            <v>23062173.132083338</v>
          </cell>
          <cell r="F666" t="str">
            <v>Profesional Universitario</v>
          </cell>
          <cell r="G666" t="str">
            <v>17SFA</v>
          </cell>
          <cell r="H666" t="str">
            <v>SUBDIRECCION FONDOS</v>
          </cell>
          <cell r="I666" t="str">
            <v>COMERCIALIZACION</v>
          </cell>
          <cell r="J666" t="str">
            <v>SI</v>
          </cell>
          <cell r="M666" t="str">
            <v>C</v>
          </cell>
          <cell r="N666" t="str">
            <v>V</v>
          </cell>
          <cell r="P666">
            <v>1135915</v>
          </cell>
          <cell r="Q666">
            <v>0</v>
          </cell>
          <cell r="X666" t="str">
            <v>4Profesional</v>
          </cell>
          <cell r="AA666" t="str">
            <v>crear</v>
          </cell>
        </row>
        <row r="667">
          <cell r="C667" t="str">
            <v>MALLAMA BOLAÑOS JOSE RIGOBERTO</v>
          </cell>
          <cell r="D667" t="str">
            <v>3020-14</v>
          </cell>
          <cell r="E667">
            <v>27317929.430000003</v>
          </cell>
          <cell r="F667" t="str">
            <v>Profesional Universitario</v>
          </cell>
          <cell r="G667" t="str">
            <v>12OPL</v>
          </cell>
          <cell r="H667" t="str">
            <v>OFICINA PLANEACION</v>
          </cell>
          <cell r="I667" t="str">
            <v>OFICINA DE PLANEACION</v>
          </cell>
          <cell r="J667" t="str">
            <v>NO</v>
          </cell>
          <cell r="M667" t="str">
            <v>C</v>
          </cell>
          <cell r="P667">
            <v>1345530</v>
          </cell>
          <cell r="Q667">
            <v>0</v>
          </cell>
          <cell r="X667" t="str">
            <v>4Profesional</v>
          </cell>
          <cell r="AA667" t="str">
            <v>Mant</v>
          </cell>
        </row>
        <row r="668">
          <cell r="C668">
            <v>0.26128493513345852</v>
          </cell>
          <cell r="D668" t="str">
            <v>3020-10</v>
          </cell>
          <cell r="E668">
            <v>23062173.132083338</v>
          </cell>
          <cell r="F668" t="str">
            <v>Profesional Universitario</v>
          </cell>
          <cell r="G668" t="str">
            <v>16SCC</v>
          </cell>
          <cell r="H668" t="str">
            <v>DIVISION CREDITO</v>
          </cell>
          <cell r="I668" t="str">
            <v>DIVISION CREDITO</v>
          </cell>
          <cell r="J668" t="str">
            <v>SI</v>
          </cell>
          <cell r="M668" t="str">
            <v>C</v>
          </cell>
          <cell r="N668" t="str">
            <v>V</v>
          </cell>
          <cell r="P668">
            <v>1135915</v>
          </cell>
          <cell r="Q668">
            <v>0</v>
          </cell>
          <cell r="X668" t="str">
            <v>4Profesional</v>
          </cell>
          <cell r="AA668" t="str">
            <v>crear</v>
          </cell>
        </row>
        <row r="669">
          <cell r="C669">
            <v>0.29067494569610486</v>
          </cell>
          <cell r="D669" t="str">
            <v>3020-10</v>
          </cell>
          <cell r="E669">
            <v>23062173.132083338</v>
          </cell>
          <cell r="F669" t="str">
            <v>Profesional Universitario</v>
          </cell>
          <cell r="G669" t="str">
            <v>24ORIENTE</v>
          </cell>
          <cell r="H669" t="str">
            <v>ORIENTE</v>
          </cell>
          <cell r="I669" t="str">
            <v>ORIENTE</v>
          </cell>
          <cell r="J669" t="str">
            <v>SI</v>
          </cell>
          <cell r="M669" t="str">
            <v>C</v>
          </cell>
          <cell r="N669" t="str">
            <v>V</v>
          </cell>
          <cell r="P669">
            <v>1135915</v>
          </cell>
          <cell r="Q669">
            <v>0</v>
          </cell>
          <cell r="X669" t="str">
            <v>4Profesional</v>
          </cell>
          <cell r="Z669" t="str">
            <v>ORIENTE</v>
          </cell>
          <cell r="AA669" t="str">
            <v>crear</v>
          </cell>
        </row>
        <row r="670">
          <cell r="C670" t="str">
            <v>RUIZ SUAREZ LAURA CECILIA</v>
          </cell>
          <cell r="D670" t="str">
            <v>5040-18</v>
          </cell>
          <cell r="E670">
            <v>15256479.260833334</v>
          </cell>
          <cell r="F670" t="str">
            <v>Secretario Ejecutivo</v>
          </cell>
          <cell r="G670" t="str">
            <v>17SFA</v>
          </cell>
          <cell r="H670" t="str">
            <v>DIVISION FONDOS</v>
          </cell>
          <cell r="I670" t="str">
            <v>DIVISION FONDOS</v>
          </cell>
          <cell r="J670" t="str">
            <v>SI</v>
          </cell>
          <cell r="M670" t="str">
            <v>C</v>
          </cell>
          <cell r="P670">
            <v>721333</v>
          </cell>
          <cell r="Q670">
            <v>0</v>
          </cell>
          <cell r="X670" t="str">
            <v>6Asistencial</v>
          </cell>
          <cell r="AA670" t="str">
            <v>Mant</v>
          </cell>
        </row>
        <row r="671">
          <cell r="C671">
            <v>0.92996868144581368</v>
          </cell>
          <cell r="D671" t="str">
            <v>3020-10</v>
          </cell>
          <cell r="E671">
            <v>23062173.132083338</v>
          </cell>
          <cell r="F671" t="str">
            <v>Profesional Universitario</v>
          </cell>
          <cell r="G671" t="str">
            <v>16SCC</v>
          </cell>
          <cell r="H671" t="str">
            <v>DIVISION CREDITO</v>
          </cell>
          <cell r="I671" t="str">
            <v>DIVISION CREDITO</v>
          </cell>
          <cell r="J671" t="str">
            <v>SI</v>
          </cell>
          <cell r="M671" t="str">
            <v>C</v>
          </cell>
          <cell r="N671" t="str">
            <v>V</v>
          </cell>
          <cell r="P671">
            <v>1135915</v>
          </cell>
          <cell r="Q671">
            <v>0</v>
          </cell>
          <cell r="X671" t="str">
            <v>4Profesional</v>
          </cell>
          <cell r="AA671" t="str">
            <v>crear</v>
          </cell>
        </row>
        <row r="672">
          <cell r="C672" t="str">
            <v>BAUTISTA GALINDO VICTOR RAUL</v>
          </cell>
          <cell r="D672" t="str">
            <v>3020-12</v>
          </cell>
          <cell r="E672">
            <v>25294052.003333326</v>
          </cell>
          <cell r="F672" t="str">
            <v>Profesional Universitario</v>
          </cell>
          <cell r="G672" t="str">
            <v>15OSI</v>
          </cell>
          <cell r="H672" t="str">
            <v>OFICINA SISTEMATIZACION</v>
          </cell>
          <cell r="I672" t="str">
            <v>OFICINA DE SISTEMATIZACION</v>
          </cell>
          <cell r="J672" t="str">
            <v>SI</v>
          </cell>
          <cell r="M672" t="str">
            <v>C</v>
          </cell>
          <cell r="P672">
            <v>1245845</v>
          </cell>
          <cell r="Q672">
            <v>0</v>
          </cell>
          <cell r="X672" t="str">
            <v>4Profesional</v>
          </cell>
          <cell r="AA672" t="str">
            <v>Mant</v>
          </cell>
        </row>
        <row r="673">
          <cell r="C673" t="str">
            <v>BOLAÑOS RAMIREZ MERY</v>
          </cell>
          <cell r="D673" t="str">
            <v>4065-11</v>
          </cell>
          <cell r="E673">
            <v>16080398.177083332</v>
          </cell>
          <cell r="F673" t="str">
            <v>Técnico Administrativo</v>
          </cell>
          <cell r="G673" t="str">
            <v>15OSI</v>
          </cell>
          <cell r="H673" t="str">
            <v>OFICINA SISTEMATIZACION</v>
          </cell>
          <cell r="I673" t="str">
            <v>OFICINA DE SISTEMATIZACION</v>
          </cell>
          <cell r="J673" t="str">
            <v>SI</v>
          </cell>
          <cell r="M673" t="str">
            <v>C</v>
          </cell>
          <cell r="P673">
            <v>761453</v>
          </cell>
          <cell r="Q673">
            <v>0</v>
          </cell>
          <cell r="X673" t="str">
            <v>5Tecnico</v>
          </cell>
          <cell r="AA673" t="str">
            <v>Mant</v>
          </cell>
        </row>
        <row r="674">
          <cell r="C674">
            <v>0.43374747933618085</v>
          </cell>
          <cell r="D674" t="str">
            <v>3020-10</v>
          </cell>
          <cell r="E674">
            <v>23062173.132083338</v>
          </cell>
          <cell r="F674" t="str">
            <v>Profesional Universitario</v>
          </cell>
          <cell r="G674" t="str">
            <v>20SEG</v>
          </cell>
          <cell r="H674" t="str">
            <v>SECRETARIA GENERAL</v>
          </cell>
          <cell r="I674" t="str">
            <v>CONTRATACION</v>
          </cell>
          <cell r="J674" t="str">
            <v>NO</v>
          </cell>
          <cell r="M674" t="str">
            <v>C</v>
          </cell>
          <cell r="N674" t="str">
            <v>V</v>
          </cell>
          <cell r="P674">
            <v>1135915</v>
          </cell>
          <cell r="Q674">
            <v>0</v>
          </cell>
          <cell r="X674" t="str">
            <v>4Profesional</v>
          </cell>
          <cell r="AA674" t="str">
            <v>crear</v>
          </cell>
        </row>
        <row r="675">
          <cell r="C675">
            <v>4.5321560632149982E-2</v>
          </cell>
          <cell r="D675" t="str">
            <v>3010-17</v>
          </cell>
          <cell r="E675">
            <v>33809401.822500005</v>
          </cell>
          <cell r="F675" t="str">
            <v>Profesional Especializado</v>
          </cell>
          <cell r="G675" t="str">
            <v>20SEG</v>
          </cell>
          <cell r="H675" t="str">
            <v>DISCIPLINARIO</v>
          </cell>
          <cell r="I675" t="str">
            <v>DISCIPLINARIO</v>
          </cell>
          <cell r="J675" t="str">
            <v>NO</v>
          </cell>
          <cell r="M675" t="str">
            <v>C</v>
          </cell>
          <cell r="N675" t="str">
            <v>V</v>
          </cell>
          <cell r="P675">
            <v>1665264</v>
          </cell>
          <cell r="Q675">
            <v>0</v>
          </cell>
          <cell r="X675" t="str">
            <v>4Profesional</v>
          </cell>
          <cell r="AA675" t="str">
            <v>crear</v>
          </cell>
        </row>
        <row r="676">
          <cell r="C676">
            <v>0.31437396834497305</v>
          </cell>
          <cell r="D676" t="str">
            <v>3020-10</v>
          </cell>
          <cell r="E676">
            <v>23062173.132083338</v>
          </cell>
          <cell r="F676" t="str">
            <v>Profesional Universitario</v>
          </cell>
          <cell r="G676" t="str">
            <v>20SEG</v>
          </cell>
          <cell r="H676" t="str">
            <v>DISCIPLINARIO</v>
          </cell>
          <cell r="I676" t="str">
            <v>DISCIPLINARIO</v>
          </cell>
          <cell r="J676" t="str">
            <v>NO</v>
          </cell>
          <cell r="M676" t="str">
            <v>C</v>
          </cell>
          <cell r="N676" t="str">
            <v>V</v>
          </cell>
          <cell r="P676">
            <v>1135915</v>
          </cell>
          <cell r="Q676">
            <v>0</v>
          </cell>
          <cell r="X676" t="str">
            <v>4Profesional</v>
          </cell>
          <cell r="AA676" t="str">
            <v>crear</v>
          </cell>
        </row>
        <row r="677">
          <cell r="C677">
            <v>0.67807011598036104</v>
          </cell>
          <cell r="D677" t="str">
            <v>2040-23</v>
          </cell>
          <cell r="E677">
            <v>49073012.952083334</v>
          </cell>
          <cell r="F677" t="str">
            <v>Jefe de División</v>
          </cell>
          <cell r="G677" t="str">
            <v>20SEG</v>
          </cell>
          <cell r="H677" t="str">
            <v>DIVISION TALENTO HUMANO</v>
          </cell>
          <cell r="I677" t="str">
            <v>DIVISION DE TALENTO HUMANO</v>
          </cell>
          <cell r="J677" t="str">
            <v>NO</v>
          </cell>
          <cell r="M677" t="str">
            <v>C</v>
          </cell>
          <cell r="N677" t="str">
            <v>V</v>
          </cell>
          <cell r="P677">
            <v>2417065</v>
          </cell>
          <cell r="Q677">
            <v>0</v>
          </cell>
          <cell r="X677" t="str">
            <v>3Ejecutivo</v>
          </cell>
          <cell r="AA677" t="str">
            <v>crear</v>
          </cell>
        </row>
        <row r="678">
          <cell r="C678">
            <v>0.53793604312580712</v>
          </cell>
          <cell r="D678" t="str">
            <v>3020-14</v>
          </cell>
          <cell r="E678">
            <v>27317929.430000003</v>
          </cell>
          <cell r="F678" t="str">
            <v>Profesional Universitario</v>
          </cell>
          <cell r="G678" t="str">
            <v>20SEG</v>
          </cell>
          <cell r="H678" t="str">
            <v>DIVISION TALENTO HUMANO</v>
          </cell>
          <cell r="I678" t="str">
            <v>BIENESTAR</v>
          </cell>
          <cell r="J678" t="str">
            <v>NO</v>
          </cell>
          <cell r="M678" t="str">
            <v>C</v>
          </cell>
          <cell r="N678" t="str">
            <v>V</v>
          </cell>
          <cell r="P678">
            <v>1345530</v>
          </cell>
          <cell r="Q678">
            <v>0</v>
          </cell>
          <cell r="X678" t="str">
            <v>4Profesional</v>
          </cell>
          <cell r="AA678" t="str">
            <v>crear</v>
          </cell>
        </row>
        <row r="679">
          <cell r="C679">
            <v>0.2812065385516993</v>
          </cell>
          <cell r="D679" t="str">
            <v>2040-23</v>
          </cell>
          <cell r="E679">
            <v>49073012.952083334</v>
          </cell>
          <cell r="F679" t="str">
            <v>Jefe de División</v>
          </cell>
          <cell r="G679" t="str">
            <v>20SEG</v>
          </cell>
          <cell r="H679" t="str">
            <v>DIVISION SERVICIOS ADMINISTRATIVOS</v>
          </cell>
          <cell r="I679" t="str">
            <v>DIVISION SERVICIOS ADMINISTRATIVOS</v>
          </cell>
          <cell r="J679" t="str">
            <v>NO</v>
          </cell>
          <cell r="M679" t="str">
            <v>C</v>
          </cell>
          <cell r="N679" t="str">
            <v>V</v>
          </cell>
          <cell r="P679">
            <v>2417065</v>
          </cell>
          <cell r="Q679">
            <v>0</v>
          </cell>
          <cell r="X679" t="str">
            <v>3Ejecutivo</v>
          </cell>
          <cell r="AA679" t="str">
            <v>crear</v>
          </cell>
        </row>
        <row r="680">
          <cell r="C680">
            <v>0.94074211623885717</v>
          </cell>
          <cell r="D680" t="str">
            <v>3020-14</v>
          </cell>
          <cell r="E680">
            <v>27317929.430000003</v>
          </cell>
          <cell r="F680" t="str">
            <v>Profesional Universitario</v>
          </cell>
          <cell r="G680" t="str">
            <v>20SEG</v>
          </cell>
          <cell r="H680" t="str">
            <v>DIVISION SERVICIOS ADMINISTRATIVOS</v>
          </cell>
          <cell r="I680" t="str">
            <v>ALMACEN</v>
          </cell>
          <cell r="J680" t="str">
            <v>NO</v>
          </cell>
          <cell r="M680" t="str">
            <v>C</v>
          </cell>
          <cell r="N680" t="str">
            <v>V</v>
          </cell>
          <cell r="P680">
            <v>1345530</v>
          </cell>
          <cell r="Q680">
            <v>0</v>
          </cell>
          <cell r="X680" t="str">
            <v>4Profesional</v>
          </cell>
          <cell r="AA680" t="str">
            <v>crear</v>
          </cell>
        </row>
        <row r="681">
          <cell r="C681" t="str">
            <v>LOZANO CHACON JULIAN</v>
          </cell>
          <cell r="D681" t="str">
            <v>3020-10</v>
          </cell>
          <cell r="E681">
            <v>23062173.132083338</v>
          </cell>
          <cell r="F681" t="str">
            <v>Profesional Universitario</v>
          </cell>
          <cell r="G681" t="str">
            <v>20SEG</v>
          </cell>
          <cell r="H681" t="str">
            <v>DIVISION ATENCION AL USUARIO - QUEJAS Y RECLAMOS</v>
          </cell>
          <cell r="I681" t="str">
            <v>DIVISION ATENCION AL USUARIO - QUEJAS Y RECLAMOS</v>
          </cell>
          <cell r="J681" t="str">
            <v>SI</v>
          </cell>
          <cell r="M681" t="str">
            <v>C</v>
          </cell>
          <cell r="P681">
            <v>1135915</v>
          </cell>
          <cell r="Q681">
            <v>0</v>
          </cell>
          <cell r="X681" t="str">
            <v>4Profesional</v>
          </cell>
          <cell r="AA681" t="str">
            <v>Mant</v>
          </cell>
        </row>
        <row r="682">
          <cell r="C682" t="str">
            <v>REYES SARASTI LUZ STELLA</v>
          </cell>
          <cell r="D682" t="str">
            <v>3020-12</v>
          </cell>
          <cell r="E682">
            <v>25294052.003333326</v>
          </cell>
          <cell r="F682" t="str">
            <v>Profesional Universitario</v>
          </cell>
          <cell r="G682" t="str">
            <v>16SCC</v>
          </cell>
          <cell r="H682" t="str">
            <v>DIVISION CARTERA</v>
          </cell>
          <cell r="I682" t="str">
            <v>DIVISION CARTERA</v>
          </cell>
          <cell r="J682" t="str">
            <v>SI</v>
          </cell>
          <cell r="M682" t="str">
            <v>C</v>
          </cell>
          <cell r="P682">
            <v>1245845</v>
          </cell>
          <cell r="Q682">
            <v>0</v>
          </cell>
          <cell r="X682" t="str">
            <v>4Profesional</v>
          </cell>
          <cell r="AA682" t="str">
            <v>Mant</v>
          </cell>
        </row>
        <row r="683">
          <cell r="C683">
            <v>0.23965058181629928</v>
          </cell>
          <cell r="D683" t="str">
            <v>0040-21</v>
          </cell>
          <cell r="E683">
            <v>99096290.052500039</v>
          </cell>
          <cell r="F683" t="str">
            <v>Subgerente, Vicepresidente o Subdirector General o Nacional de Entidad Descentralizada o de Unidad Administrativa Especial</v>
          </cell>
          <cell r="G683" t="str">
            <v>17SFA</v>
          </cell>
          <cell r="H683" t="str">
            <v>SUBDIRECCION FONDOS</v>
          </cell>
          <cell r="I683" t="str">
            <v>SUBDIRECCION FONDOS</v>
          </cell>
          <cell r="J683" t="str">
            <v>SI</v>
          </cell>
          <cell r="M683" t="str">
            <v>LNR</v>
          </cell>
          <cell r="N683" t="str">
            <v>V</v>
          </cell>
          <cell r="P683">
            <v>3767529</v>
          </cell>
          <cell r="Q683">
            <v>0</v>
          </cell>
          <cell r="X683" t="str">
            <v>1Directivo</v>
          </cell>
          <cell r="AA683" t="str">
            <v>crear</v>
          </cell>
        </row>
        <row r="684">
          <cell r="C684">
            <v>0.8196910178752248</v>
          </cell>
          <cell r="D684" t="str">
            <v>2040-23</v>
          </cell>
          <cell r="E684">
            <v>49073012.952083334</v>
          </cell>
          <cell r="F684" t="str">
            <v>Jefe de División</v>
          </cell>
          <cell r="G684" t="str">
            <v>17SFA</v>
          </cell>
          <cell r="H684" t="str">
            <v>DIVISION FONDOS</v>
          </cell>
          <cell r="I684" t="str">
            <v>DIVISION FONDOS</v>
          </cell>
          <cell r="J684" t="str">
            <v>SI</v>
          </cell>
          <cell r="M684" t="str">
            <v>C</v>
          </cell>
          <cell r="N684" t="str">
            <v>V</v>
          </cell>
          <cell r="P684">
            <v>2417065</v>
          </cell>
          <cell r="Q684">
            <v>0</v>
          </cell>
          <cell r="X684" t="str">
            <v>3Ejecutivo</v>
          </cell>
          <cell r="AA684" t="str">
            <v>crear</v>
          </cell>
        </row>
        <row r="685">
          <cell r="C685">
            <v>0.39681355258279272</v>
          </cell>
          <cell r="D685" t="str">
            <v>3020-14</v>
          </cell>
          <cell r="E685">
            <v>27317929.430000003</v>
          </cell>
          <cell r="F685" t="str">
            <v>Profesional Universitario</v>
          </cell>
          <cell r="G685" t="str">
            <v>17SFA</v>
          </cell>
          <cell r="H685" t="str">
            <v>DIVISION FONDOS</v>
          </cell>
          <cell r="I685" t="str">
            <v>DIVISION FONDOS</v>
          </cell>
          <cell r="J685" t="str">
            <v>SI</v>
          </cell>
          <cell r="M685" t="str">
            <v>C</v>
          </cell>
          <cell r="N685" t="str">
            <v>V</v>
          </cell>
          <cell r="P685">
            <v>1345530</v>
          </cell>
          <cell r="Q685">
            <v>0</v>
          </cell>
          <cell r="X685" t="str">
            <v>4Profesional</v>
          </cell>
          <cell r="AA685" t="str">
            <v>crear</v>
          </cell>
        </row>
        <row r="686">
          <cell r="C686" t="str">
            <v>NEITA ALVAREZ FLOR ANGELA</v>
          </cell>
          <cell r="D686" t="str">
            <v>3020-14</v>
          </cell>
          <cell r="E686">
            <v>27317929.430000003</v>
          </cell>
          <cell r="F686" t="str">
            <v>Profesional Universitario</v>
          </cell>
          <cell r="G686" t="str">
            <v>17SFA</v>
          </cell>
          <cell r="H686" t="str">
            <v>DIVISION FONDOS</v>
          </cell>
          <cell r="I686" t="str">
            <v>DIVISION FONDOS</v>
          </cell>
          <cell r="J686" t="str">
            <v>SI</v>
          </cell>
          <cell r="M686" t="str">
            <v>C</v>
          </cell>
          <cell r="P686">
            <v>1345530</v>
          </cell>
          <cell r="Q686">
            <v>0</v>
          </cell>
          <cell r="X686" t="str">
            <v>4Profesional</v>
          </cell>
          <cell r="AA686" t="str">
            <v>Mant</v>
          </cell>
        </row>
        <row r="687">
          <cell r="C687">
            <v>0.31722691560727179</v>
          </cell>
          <cell r="D687" t="str">
            <v>2040-23</v>
          </cell>
          <cell r="E687">
            <v>49073012.952083334</v>
          </cell>
          <cell r="F687" t="str">
            <v>Jefe de División</v>
          </cell>
          <cell r="G687" t="str">
            <v>19SDF</v>
          </cell>
          <cell r="H687" t="str">
            <v>DIVISION INVERSIONES</v>
          </cell>
          <cell r="I687" t="str">
            <v>DIVISION INVERSIONES</v>
          </cell>
          <cell r="J687" t="str">
            <v>SI</v>
          </cell>
          <cell r="M687" t="str">
            <v>C</v>
          </cell>
          <cell r="N687" t="str">
            <v>V</v>
          </cell>
          <cell r="P687">
            <v>2417065</v>
          </cell>
          <cell r="Q687">
            <v>0</v>
          </cell>
          <cell r="X687" t="str">
            <v>3Ejecutivo</v>
          </cell>
          <cell r="AA687" t="str">
            <v>crear</v>
          </cell>
        </row>
        <row r="688">
          <cell r="C688">
            <v>0.69686517901621636</v>
          </cell>
          <cell r="D688" t="str">
            <v>3010-17</v>
          </cell>
          <cell r="E688">
            <v>33809401.822500005</v>
          </cell>
          <cell r="F688" t="str">
            <v>Profesional Especializado</v>
          </cell>
          <cell r="G688" t="str">
            <v>19SDF</v>
          </cell>
          <cell r="H688" t="str">
            <v>DIVISION TESORERIA</v>
          </cell>
          <cell r="I688" t="str">
            <v>DIVISION TESORERIA</v>
          </cell>
          <cell r="J688" t="str">
            <v>SI</v>
          </cell>
          <cell r="M688" t="str">
            <v>C</v>
          </cell>
          <cell r="N688" t="str">
            <v>V</v>
          </cell>
          <cell r="P688">
            <v>1665264</v>
          </cell>
          <cell r="Q688">
            <v>0</v>
          </cell>
          <cell r="X688" t="str">
            <v>4Profesional</v>
          </cell>
          <cell r="AA688" t="str">
            <v>crear</v>
          </cell>
        </row>
        <row r="689">
          <cell r="C689">
            <v>0.12425011826089927</v>
          </cell>
          <cell r="D689" t="str">
            <v>2040-23</v>
          </cell>
          <cell r="E689">
            <v>49073012.952083334</v>
          </cell>
          <cell r="F689" t="str">
            <v>Jefe de División</v>
          </cell>
          <cell r="G689" t="str">
            <v>19SDF</v>
          </cell>
          <cell r="H689" t="str">
            <v>DIVISION PRESUPUESTO</v>
          </cell>
          <cell r="I689" t="str">
            <v>DIVISION DE PRESUPUESTO</v>
          </cell>
          <cell r="J689" t="str">
            <v>SI</v>
          </cell>
          <cell r="M689" t="str">
            <v>C</v>
          </cell>
          <cell r="N689" t="str">
            <v>V</v>
          </cell>
          <cell r="P689">
            <v>2417065</v>
          </cell>
          <cell r="Q689">
            <v>0</v>
          </cell>
          <cell r="X689" t="str">
            <v>3Ejecutivo</v>
          </cell>
          <cell r="AA689" t="str">
            <v>crear</v>
          </cell>
        </row>
        <row r="690">
          <cell r="C690">
            <v>0.47173844029170264</v>
          </cell>
          <cell r="D690" t="str">
            <v>2040-23</v>
          </cell>
          <cell r="E690">
            <v>49073012.952083334</v>
          </cell>
          <cell r="F690" t="str">
            <v>Jefe de División</v>
          </cell>
          <cell r="G690" t="str">
            <v>19SDF</v>
          </cell>
          <cell r="H690" t="str">
            <v>DIVISION CONTABILIDAD</v>
          </cell>
          <cell r="I690" t="str">
            <v>DIVISION CONTABILIDAD</v>
          </cell>
          <cell r="J690" t="str">
            <v>SI</v>
          </cell>
          <cell r="M690" t="str">
            <v>C</v>
          </cell>
          <cell r="N690" t="str">
            <v>V</v>
          </cell>
          <cell r="P690">
            <v>2417065</v>
          </cell>
          <cell r="Q690">
            <v>0</v>
          </cell>
          <cell r="X690" t="str">
            <v>3Ejecutivo</v>
          </cell>
          <cell r="AA690" t="str">
            <v>crear</v>
          </cell>
        </row>
        <row r="691">
          <cell r="C691">
            <v>0.15454910481165829</v>
          </cell>
          <cell r="D691" t="str">
            <v>3020-10</v>
          </cell>
          <cell r="E691">
            <v>23062173.132083338</v>
          </cell>
          <cell r="F691" t="str">
            <v>Profesional Universitario</v>
          </cell>
          <cell r="G691" t="str">
            <v>25SUROCCIDENTE</v>
          </cell>
          <cell r="H691" t="str">
            <v>SUROCCIDENTE</v>
          </cell>
          <cell r="I691" t="str">
            <v>SUROCCIDENTE</v>
          </cell>
          <cell r="J691" t="str">
            <v>SI</v>
          </cell>
          <cell r="M691" t="str">
            <v>C</v>
          </cell>
          <cell r="N691" t="str">
            <v>V</v>
          </cell>
          <cell r="P691">
            <v>1135915</v>
          </cell>
          <cell r="Q691">
            <v>0</v>
          </cell>
          <cell r="X691" t="str">
            <v>4Profesional</v>
          </cell>
          <cell r="Z691" t="str">
            <v>SUROCCIDENTE</v>
          </cell>
          <cell r="AA691" t="str">
            <v>crear</v>
          </cell>
        </row>
        <row r="692">
          <cell r="C692">
            <v>3.8085355296054724E-2</v>
          </cell>
          <cell r="D692" t="str">
            <v>3010-17</v>
          </cell>
          <cell r="E692">
            <v>33809401.822500005</v>
          </cell>
          <cell r="F692" t="str">
            <v>Profesional Especializado</v>
          </cell>
          <cell r="G692" t="str">
            <v>25SUROCCIDENTE</v>
          </cell>
          <cell r="H692" t="str">
            <v>SUROCCIDENTE</v>
          </cell>
          <cell r="I692" t="str">
            <v>SUROCCIDENTE</v>
          </cell>
          <cell r="J692" t="str">
            <v>SI</v>
          </cell>
          <cell r="M692" t="str">
            <v>C</v>
          </cell>
          <cell r="N692" t="str">
            <v>V</v>
          </cell>
          <cell r="P692">
            <v>1665264</v>
          </cell>
          <cell r="Q692">
            <v>0</v>
          </cell>
          <cell r="X692" t="str">
            <v>4Profesional</v>
          </cell>
          <cell r="Z692" t="str">
            <v>SUROCCIDENTE</v>
          </cell>
          <cell r="AA692" t="str">
            <v>crear</v>
          </cell>
        </row>
        <row r="693">
          <cell r="C693">
            <v>0.2476013625534414</v>
          </cell>
          <cell r="D693" t="str">
            <v>3020-10</v>
          </cell>
          <cell r="E693">
            <v>23062173.132083338</v>
          </cell>
          <cell r="F693" t="str">
            <v>Profesional Universitario</v>
          </cell>
          <cell r="G693" t="str">
            <v>24ORIENTE</v>
          </cell>
          <cell r="H693" t="str">
            <v>ORIENTE</v>
          </cell>
          <cell r="I693" t="str">
            <v>ORIENTE</v>
          </cell>
          <cell r="J693" t="str">
            <v>SI</v>
          </cell>
          <cell r="M693" t="str">
            <v>C</v>
          </cell>
          <cell r="N693" t="str">
            <v>V</v>
          </cell>
          <cell r="P693">
            <v>1135915</v>
          </cell>
          <cell r="Q693">
            <v>0</v>
          </cell>
          <cell r="X693" t="str">
            <v>4Profesional</v>
          </cell>
          <cell r="Z693" t="str">
            <v>ORIENTE</v>
          </cell>
          <cell r="AA693" t="str">
            <v>crear</v>
          </cell>
        </row>
        <row r="694">
          <cell r="C694">
            <v>0.90430863734794364</v>
          </cell>
          <cell r="D694" t="str">
            <v>3020-10</v>
          </cell>
          <cell r="E694">
            <v>23062173.132083338</v>
          </cell>
          <cell r="F694" t="str">
            <v>Profesional Universitario</v>
          </cell>
          <cell r="G694" t="str">
            <v>25SUROCCIDENTE</v>
          </cell>
          <cell r="H694" t="str">
            <v>SUROCCIDENTE</v>
          </cell>
          <cell r="I694" t="str">
            <v>SUROCCIDENTE</v>
          </cell>
          <cell r="J694" t="str">
            <v>SI</v>
          </cell>
          <cell r="M694" t="str">
            <v>C</v>
          </cell>
          <cell r="N694" t="str">
            <v>V</v>
          </cell>
          <cell r="P694">
            <v>1135915</v>
          </cell>
          <cell r="Q694">
            <v>0</v>
          </cell>
          <cell r="X694" t="str">
            <v>4Profesional</v>
          </cell>
          <cell r="Z694" t="str">
            <v>SUROCCIDENTE</v>
          </cell>
          <cell r="AA694" t="str">
            <v>crear</v>
          </cell>
        </row>
        <row r="695">
          <cell r="C695">
            <v>0.42645439415453357</v>
          </cell>
          <cell r="D695" t="str">
            <v>3020-14</v>
          </cell>
          <cell r="E695">
            <v>27317929.430000003</v>
          </cell>
          <cell r="F695" t="str">
            <v>Profesional Universitario</v>
          </cell>
          <cell r="G695" t="str">
            <v>25SUROCCIDENTE</v>
          </cell>
          <cell r="H695" t="str">
            <v>SUROCCIDENTE</v>
          </cell>
          <cell r="I695" t="str">
            <v>SUROCCIDENTE</v>
          </cell>
          <cell r="J695" t="str">
            <v>SI</v>
          </cell>
          <cell r="M695" t="str">
            <v>C</v>
          </cell>
          <cell r="N695" t="str">
            <v>V</v>
          </cell>
          <cell r="P695">
            <v>1345530</v>
          </cell>
          <cell r="Q695">
            <v>0</v>
          </cell>
          <cell r="X695" t="str">
            <v>4Profesional</v>
          </cell>
          <cell r="Z695" t="str">
            <v>SUROCCIDENTE</v>
          </cell>
          <cell r="AA695" t="str">
            <v>crear</v>
          </cell>
        </row>
        <row r="696">
          <cell r="C696">
            <v>0.41993199167416151</v>
          </cell>
          <cell r="D696" t="str">
            <v>3020-10</v>
          </cell>
          <cell r="E696">
            <v>23062173.132083338</v>
          </cell>
          <cell r="F696" t="str">
            <v>Profesional Universitario</v>
          </cell>
          <cell r="G696" t="str">
            <v>23NORTE</v>
          </cell>
          <cell r="H696" t="str">
            <v>NORTE</v>
          </cell>
          <cell r="I696" t="str">
            <v>NORTE</v>
          </cell>
          <cell r="J696" t="str">
            <v>SI</v>
          </cell>
          <cell r="M696" t="str">
            <v>C</v>
          </cell>
          <cell r="N696" t="str">
            <v>V</v>
          </cell>
          <cell r="P696">
            <v>1135915</v>
          </cell>
          <cell r="Q696">
            <v>0</v>
          </cell>
          <cell r="X696" t="str">
            <v>4Profesional</v>
          </cell>
          <cell r="Z696" t="str">
            <v>NORTE</v>
          </cell>
          <cell r="AA696" t="str">
            <v>crear</v>
          </cell>
        </row>
        <row r="697">
          <cell r="C697">
            <v>0.36341723194017828</v>
          </cell>
          <cell r="D697" t="str">
            <v>3020-10</v>
          </cell>
          <cell r="E697">
            <v>23062173.132083338</v>
          </cell>
          <cell r="F697" t="str">
            <v>Profesional Universitario</v>
          </cell>
          <cell r="G697" t="str">
            <v>24ORIENTE</v>
          </cell>
          <cell r="H697" t="str">
            <v>ORIENTE</v>
          </cell>
          <cell r="I697" t="str">
            <v>ORIENTE</v>
          </cell>
          <cell r="J697" t="str">
            <v>SI</v>
          </cell>
          <cell r="M697" t="str">
            <v>C</v>
          </cell>
          <cell r="N697" t="str">
            <v>V</v>
          </cell>
          <cell r="P697">
            <v>1135915</v>
          </cell>
          <cell r="Q697">
            <v>0</v>
          </cell>
          <cell r="X697" t="str">
            <v>4Profesional</v>
          </cell>
          <cell r="Z697" t="str">
            <v>ORIENTE</v>
          </cell>
          <cell r="AA697" t="str">
            <v>crear</v>
          </cell>
        </row>
        <row r="698">
          <cell r="C698">
            <v>0.33196188449084674</v>
          </cell>
          <cell r="D698" t="str">
            <v>3020-10</v>
          </cell>
          <cell r="E698">
            <v>23062173.132083338</v>
          </cell>
          <cell r="F698" t="str">
            <v>Profesional Universitario</v>
          </cell>
          <cell r="G698" t="str">
            <v>25SUROCCIDENTE</v>
          </cell>
          <cell r="H698" t="str">
            <v>SUROCCIDENTE</v>
          </cell>
          <cell r="I698" t="str">
            <v>SUROCCIDENTE</v>
          </cell>
          <cell r="J698" t="str">
            <v>SI</v>
          </cell>
          <cell r="M698" t="str">
            <v>C</v>
          </cell>
          <cell r="N698" t="str">
            <v>V</v>
          </cell>
          <cell r="P698">
            <v>1135915</v>
          </cell>
          <cell r="Q698">
            <v>0</v>
          </cell>
          <cell r="X698" t="str">
            <v>4Profesional</v>
          </cell>
          <cell r="Z698" t="str">
            <v>SUROCCIDENTE</v>
          </cell>
          <cell r="AA698" t="str">
            <v>crear</v>
          </cell>
        </row>
        <row r="699">
          <cell r="C699">
            <v>0.40899458460580407</v>
          </cell>
          <cell r="D699" t="str">
            <v>3020-10</v>
          </cell>
          <cell r="E699">
            <v>23062173.132083338</v>
          </cell>
          <cell r="F699" t="str">
            <v>Profesional Universitario</v>
          </cell>
          <cell r="G699" t="str">
            <v>25SUROCCIDENTE</v>
          </cell>
          <cell r="H699" t="str">
            <v>SUROCCIDENTE</v>
          </cell>
          <cell r="I699" t="str">
            <v>SUROCCIDENTE</v>
          </cell>
          <cell r="J699" t="str">
            <v>SI</v>
          </cell>
          <cell r="M699" t="str">
            <v>C</v>
          </cell>
          <cell r="N699" t="str">
            <v>V</v>
          </cell>
          <cell r="P699">
            <v>1135915</v>
          </cell>
          <cell r="Q699">
            <v>0</v>
          </cell>
          <cell r="X699" t="str">
            <v>4Profesional</v>
          </cell>
          <cell r="Z699" t="str">
            <v>SUROCCIDENTE</v>
          </cell>
          <cell r="AA699" t="str">
            <v>crear</v>
          </cell>
        </row>
        <row r="700">
          <cell r="C700">
            <v>0.94714241360175122</v>
          </cell>
          <cell r="D700" t="str">
            <v>3020-14</v>
          </cell>
          <cell r="E700">
            <v>27317929.430000003</v>
          </cell>
          <cell r="F700" t="str">
            <v>Profesional Universitario</v>
          </cell>
          <cell r="G700" t="str">
            <v>23NORTE</v>
          </cell>
          <cell r="H700" t="str">
            <v>NORTE</v>
          </cell>
          <cell r="I700" t="str">
            <v>NORTE</v>
          </cell>
          <cell r="J700" t="str">
            <v>SI</v>
          </cell>
          <cell r="M700" t="str">
            <v>C</v>
          </cell>
          <cell r="N700" t="str">
            <v>V</v>
          </cell>
          <cell r="P700">
            <v>1345530</v>
          </cell>
          <cell r="Q700">
            <v>0</v>
          </cell>
          <cell r="X700" t="str">
            <v>4Profesional</v>
          </cell>
          <cell r="Z700" t="str">
            <v>NORTE</v>
          </cell>
          <cell r="AA700" t="str">
            <v>crear</v>
          </cell>
        </row>
        <row r="701">
          <cell r="C701">
            <v>9.6970982798739058E-2</v>
          </cell>
          <cell r="D701" t="str">
            <v>3020-10</v>
          </cell>
          <cell r="E701">
            <v>23062173.132083338</v>
          </cell>
          <cell r="F701" t="str">
            <v>Profesional Universitario</v>
          </cell>
          <cell r="G701" t="str">
            <v>18SRI</v>
          </cell>
          <cell r="H701" t="str">
            <v>DIVISION BECAS</v>
          </cell>
          <cell r="I701" t="str">
            <v>DIVISION DE BECAS</v>
          </cell>
          <cell r="J701" t="str">
            <v>SI</v>
          </cell>
          <cell r="M701" t="str">
            <v>C</v>
          </cell>
          <cell r="N701" t="str">
            <v>V</v>
          </cell>
          <cell r="P701">
            <v>1135915</v>
          </cell>
          <cell r="Q701">
            <v>0</v>
          </cell>
          <cell r="X701" t="str">
            <v>4Profesional</v>
          </cell>
          <cell r="AA701" t="str">
            <v>crear</v>
          </cell>
        </row>
        <row r="702">
          <cell r="C702" t="str">
            <v>RICO BOCANEGRA CARMENZA</v>
          </cell>
          <cell r="D702" t="str">
            <v>3020-12</v>
          </cell>
          <cell r="E702">
            <v>25294052.003333326</v>
          </cell>
          <cell r="F702" t="str">
            <v>Profesional Universitario</v>
          </cell>
          <cell r="G702" t="str">
            <v>17SFA</v>
          </cell>
          <cell r="H702" t="str">
            <v>DIVISION FONDOS</v>
          </cell>
          <cell r="I702" t="str">
            <v>DIVISION FONDOS</v>
          </cell>
          <cell r="J702" t="str">
            <v>SI</v>
          </cell>
          <cell r="M702" t="str">
            <v>C</v>
          </cell>
          <cell r="P702">
            <v>1245845</v>
          </cell>
          <cell r="Q702">
            <v>0</v>
          </cell>
          <cell r="X702" t="str">
            <v>4Profesional</v>
          </cell>
          <cell r="AA702" t="str">
            <v>Mant</v>
          </cell>
        </row>
        <row r="703">
          <cell r="C703" t="str">
            <v>PIRAJAN VILLAGRAN JOSE ROBERTO</v>
          </cell>
          <cell r="D703" t="str">
            <v>3020-05</v>
          </cell>
          <cell r="E703">
            <v>18168911.181249999</v>
          </cell>
          <cell r="F703" t="str">
            <v>Profesional Universitario</v>
          </cell>
          <cell r="G703" t="str">
            <v>16SCC</v>
          </cell>
          <cell r="H703" t="str">
            <v>DIVISION CREDITO</v>
          </cell>
          <cell r="I703" t="str">
            <v>DIVISION CREDITO</v>
          </cell>
          <cell r="J703" t="str">
            <v>SI</v>
          </cell>
          <cell r="M703" t="str">
            <v>C</v>
          </cell>
          <cell r="P703">
            <v>894900</v>
          </cell>
          <cell r="Q703">
            <v>0</v>
          </cell>
          <cell r="X703" t="str">
            <v>4Profesional</v>
          </cell>
          <cell r="AA703" t="str">
            <v>Mant</v>
          </cell>
        </row>
        <row r="704">
          <cell r="C704">
            <v>0.56334906641629101</v>
          </cell>
          <cell r="D704" t="str">
            <v>3020-14</v>
          </cell>
          <cell r="E704">
            <v>27317929.430000003</v>
          </cell>
          <cell r="F704" t="str">
            <v>Profesional Universitario</v>
          </cell>
          <cell r="G704" t="str">
            <v>16SCC</v>
          </cell>
          <cell r="H704" t="str">
            <v>DIVISION CREDITO</v>
          </cell>
          <cell r="I704" t="str">
            <v>DIVISION CREDITO</v>
          </cell>
          <cell r="J704" t="str">
            <v>SI</v>
          </cell>
          <cell r="M704" t="str">
            <v>C</v>
          </cell>
          <cell r="N704" t="str">
            <v>V</v>
          </cell>
          <cell r="P704">
            <v>1345530</v>
          </cell>
          <cell r="Q704">
            <v>0</v>
          </cell>
          <cell r="X704" t="str">
            <v>4Profesional</v>
          </cell>
          <cell r="AA704" t="str">
            <v>crear</v>
          </cell>
        </row>
        <row r="705">
          <cell r="C705" t="str">
            <v>RODRIGUEZ RINCON AURA INES</v>
          </cell>
          <cell r="D705" t="str">
            <v>3020-08</v>
          </cell>
          <cell r="E705">
            <v>21196717.882083338</v>
          </cell>
          <cell r="F705" t="str">
            <v>Profesional Universitario</v>
          </cell>
          <cell r="G705" t="str">
            <v>16SCC</v>
          </cell>
          <cell r="H705" t="str">
            <v>DIVISION CARTERA</v>
          </cell>
          <cell r="I705" t="str">
            <v>DIVISION CARTERA</v>
          </cell>
          <cell r="J705" t="str">
            <v>SI</v>
          </cell>
          <cell r="M705" t="str">
            <v>C</v>
          </cell>
          <cell r="P705">
            <v>1044033</v>
          </cell>
          <cell r="Q705">
            <v>0</v>
          </cell>
          <cell r="X705" t="str">
            <v>4Profesional</v>
          </cell>
          <cell r="AA705" t="str">
            <v>Mant</v>
          </cell>
        </row>
        <row r="706">
          <cell r="C706">
            <v>0.86250827439401956</v>
          </cell>
          <cell r="D706" t="str">
            <v>3020-10</v>
          </cell>
          <cell r="E706">
            <v>23062173.132083338</v>
          </cell>
          <cell r="F706" t="str">
            <v>Profesional Universitario</v>
          </cell>
          <cell r="G706" t="str">
            <v>17SFA</v>
          </cell>
          <cell r="H706" t="str">
            <v>DIVISION FONDOS</v>
          </cell>
          <cell r="I706" t="str">
            <v>DIVISION FONDOS</v>
          </cell>
          <cell r="J706" t="str">
            <v>SI</v>
          </cell>
          <cell r="M706" t="str">
            <v>C</v>
          </cell>
          <cell r="N706" t="str">
            <v>V</v>
          </cell>
          <cell r="P706">
            <v>1135915</v>
          </cell>
          <cell r="Q706">
            <v>0</v>
          </cell>
          <cell r="X706" t="str">
            <v>4Profesional</v>
          </cell>
          <cell r="AA706" t="str">
            <v>crear</v>
          </cell>
        </row>
        <row r="707">
          <cell r="C707">
            <v>0.90508982366608315</v>
          </cell>
          <cell r="D707" t="str">
            <v>3010-17</v>
          </cell>
          <cell r="E707">
            <v>33809401.822500005</v>
          </cell>
          <cell r="F707" t="str">
            <v>Profesional Especializado</v>
          </cell>
          <cell r="G707" t="str">
            <v>20SEG</v>
          </cell>
          <cell r="H707" t="str">
            <v>DIVISION TALENTO HUMANO</v>
          </cell>
          <cell r="I707" t="str">
            <v>BIENESTAR</v>
          </cell>
          <cell r="J707" t="str">
            <v>NO</v>
          </cell>
          <cell r="M707" t="str">
            <v>C</v>
          </cell>
          <cell r="N707" t="str">
            <v>V</v>
          </cell>
          <cell r="P707">
            <v>1665264</v>
          </cell>
          <cell r="Q707">
            <v>0</v>
          </cell>
          <cell r="X707" t="str">
            <v>4Profesional</v>
          </cell>
          <cell r="AA707" t="str">
            <v>crear</v>
          </cell>
        </row>
        <row r="708">
          <cell r="C708">
            <v>9.848522460260245E-2</v>
          </cell>
          <cell r="D708" t="str">
            <v>3020-10</v>
          </cell>
          <cell r="E708">
            <v>23062173.132083338</v>
          </cell>
          <cell r="F708" t="str">
            <v>Profesional Universitario</v>
          </cell>
          <cell r="G708" t="str">
            <v>16SCC</v>
          </cell>
          <cell r="H708" t="str">
            <v>DIVISION CREDITO</v>
          </cell>
          <cell r="I708" t="str">
            <v>DIVISION CREDITO</v>
          </cell>
          <cell r="J708" t="str">
            <v>SI</v>
          </cell>
          <cell r="M708" t="str">
            <v>C</v>
          </cell>
          <cell r="N708" t="str">
            <v>V</v>
          </cell>
          <cell r="P708">
            <v>1135915</v>
          </cell>
          <cell r="Q708">
            <v>0</v>
          </cell>
          <cell r="X708" t="str">
            <v>4Profesional</v>
          </cell>
          <cell r="AA708" t="str">
            <v>crear</v>
          </cell>
        </row>
        <row r="709">
          <cell r="C709">
            <v>0.434717822158664</v>
          </cell>
          <cell r="D709" t="str">
            <v>3020-10</v>
          </cell>
          <cell r="E709">
            <v>23062173.132083338</v>
          </cell>
          <cell r="F709" t="str">
            <v>Profesional Universitario</v>
          </cell>
          <cell r="G709" t="str">
            <v>16SCC</v>
          </cell>
          <cell r="H709" t="str">
            <v>DIVISION CREDITO</v>
          </cell>
          <cell r="I709" t="str">
            <v>DIVISION CREDITO</v>
          </cell>
          <cell r="J709" t="str">
            <v>SI</v>
          </cell>
          <cell r="M709" t="str">
            <v>C</v>
          </cell>
          <cell r="N709" t="str">
            <v>V</v>
          </cell>
          <cell r="P709">
            <v>1135915</v>
          </cell>
          <cell r="Q709">
            <v>0</v>
          </cell>
          <cell r="X709" t="str">
            <v>4Profesional</v>
          </cell>
          <cell r="AA709" t="str">
            <v>crear</v>
          </cell>
        </row>
        <row r="710">
          <cell r="C710">
            <v>0.57505842023916687</v>
          </cell>
          <cell r="D710" t="str">
            <v>2040-23</v>
          </cell>
          <cell r="E710">
            <v>49073012.952083334</v>
          </cell>
          <cell r="F710" t="str">
            <v>Jefe de División</v>
          </cell>
          <cell r="G710" t="str">
            <v>19SDF</v>
          </cell>
          <cell r="H710" t="str">
            <v>DIVISION TESORERIA</v>
          </cell>
          <cell r="I710" t="str">
            <v>DIVISION TESORERIA</v>
          </cell>
          <cell r="J710" t="str">
            <v>SI</v>
          </cell>
          <cell r="M710" t="str">
            <v>C</v>
          </cell>
          <cell r="N710" t="str">
            <v>V</v>
          </cell>
          <cell r="P710">
            <v>2417065</v>
          </cell>
          <cell r="Q710">
            <v>0</v>
          </cell>
          <cell r="X710" t="str">
            <v>3Ejecutivo</v>
          </cell>
          <cell r="AA710" t="str">
            <v>crear</v>
          </cell>
        </row>
        <row r="711">
          <cell r="C711">
            <v>0.86007216885780613</v>
          </cell>
          <cell r="D711" t="str">
            <v>3010-17</v>
          </cell>
          <cell r="E711">
            <v>33809401.822500005</v>
          </cell>
          <cell r="F711" t="str">
            <v>Profesional Especializado</v>
          </cell>
          <cell r="G711" t="str">
            <v>20SEG</v>
          </cell>
          <cell r="H711" t="str">
            <v>DIVISION SERVICIOS ADMINISTRATIVOS</v>
          </cell>
          <cell r="I711" t="str">
            <v>ADQUISICIONES</v>
          </cell>
          <cell r="J711" t="str">
            <v>NO</v>
          </cell>
          <cell r="M711" t="str">
            <v>C</v>
          </cell>
          <cell r="N711" t="str">
            <v>V</v>
          </cell>
          <cell r="P711">
            <v>1665264</v>
          </cell>
          <cell r="Q711">
            <v>0</v>
          </cell>
          <cell r="X711" t="str">
            <v>4Profesional</v>
          </cell>
          <cell r="AA711" t="str">
            <v>crear</v>
          </cell>
        </row>
        <row r="712">
          <cell r="C712">
            <v>0.98009735251399999</v>
          </cell>
          <cell r="D712" t="str">
            <v>3010-17</v>
          </cell>
          <cell r="E712">
            <v>33809401.822500005</v>
          </cell>
          <cell r="F712" t="str">
            <v>Profesional Especializado</v>
          </cell>
          <cell r="G712" t="str">
            <v>20SEG</v>
          </cell>
          <cell r="H712" t="str">
            <v>DIVISION SERVICIOS ADMINISTRATIVOS</v>
          </cell>
          <cell r="I712" t="str">
            <v>MANTENIMIENTO</v>
          </cell>
          <cell r="J712" t="str">
            <v>NO</v>
          </cell>
          <cell r="M712" t="str">
            <v>C</v>
          </cell>
          <cell r="N712" t="str">
            <v>V</v>
          </cell>
          <cell r="P712">
            <v>1665264</v>
          </cell>
          <cell r="Q712">
            <v>0</v>
          </cell>
          <cell r="X712" t="str">
            <v>4Profesional</v>
          </cell>
          <cell r="AA712" t="str">
            <v>crear</v>
          </cell>
        </row>
        <row r="713">
          <cell r="C713" t="str">
            <v>zzVACANTE20</v>
          </cell>
          <cell r="D713" t="str">
            <v>3020-14</v>
          </cell>
          <cell r="E713">
            <v>27317929.430000003</v>
          </cell>
          <cell r="F713" t="str">
            <v>Profesional Universitario</v>
          </cell>
          <cell r="G713" t="str">
            <v>20SEG</v>
          </cell>
          <cell r="H713" t="str">
            <v>SECRETARIA GENERAL</v>
          </cell>
          <cell r="I713" t="str">
            <v>ARCHIVO</v>
          </cell>
          <cell r="J713" t="str">
            <v>NO</v>
          </cell>
          <cell r="M713" t="str">
            <v>C</v>
          </cell>
          <cell r="N713" t="str">
            <v>V</v>
          </cell>
          <cell r="P713">
            <v>1345530</v>
          </cell>
          <cell r="Q713">
            <v>0</v>
          </cell>
          <cell r="X713" t="str">
            <v>4Profesional</v>
          </cell>
          <cell r="AA713" t="str">
            <v>Mant</v>
          </cell>
        </row>
        <row r="714">
          <cell r="C714" t="str">
            <v>zzVACANTE21</v>
          </cell>
          <cell r="D714" t="str">
            <v>3020-14</v>
          </cell>
          <cell r="E714">
            <v>27317929.430000003</v>
          </cell>
          <cell r="F714" t="str">
            <v>Profesional Universitario</v>
          </cell>
          <cell r="G714" t="str">
            <v>20SEG</v>
          </cell>
          <cell r="H714" t="str">
            <v>SECRETARIA GENERAL</v>
          </cell>
          <cell r="I714" t="str">
            <v>ARCHIVO</v>
          </cell>
          <cell r="J714" t="str">
            <v>NO</v>
          </cell>
          <cell r="M714" t="str">
            <v>C</v>
          </cell>
          <cell r="N714" t="str">
            <v>V</v>
          </cell>
          <cell r="P714">
            <v>1345530</v>
          </cell>
          <cell r="Q714">
            <v>0</v>
          </cell>
          <cell r="X714" t="str">
            <v>4Profesional</v>
          </cell>
          <cell r="AA714" t="str">
            <v>Mant</v>
          </cell>
        </row>
        <row r="715">
          <cell r="C715">
            <v>0.74742603999386681</v>
          </cell>
          <cell r="D715" t="str">
            <v>3020-14</v>
          </cell>
          <cell r="E715">
            <v>27317929.430000003</v>
          </cell>
          <cell r="F715" t="str">
            <v>Profesional Universitario</v>
          </cell>
          <cell r="G715" t="str">
            <v>18SRI</v>
          </cell>
          <cell r="H715" t="str">
            <v>DIVISION BECAS</v>
          </cell>
          <cell r="I715" t="str">
            <v>DIVISION DE BECAS</v>
          </cell>
          <cell r="J715" t="str">
            <v>SI</v>
          </cell>
          <cell r="M715" t="str">
            <v>C</v>
          </cell>
          <cell r="N715" t="str">
            <v>V</v>
          </cell>
          <cell r="P715">
            <v>1345530</v>
          </cell>
          <cell r="Q715">
            <v>0</v>
          </cell>
          <cell r="X715" t="str">
            <v>4Profesional</v>
          </cell>
          <cell r="AA715" t="str">
            <v>crear</v>
          </cell>
        </row>
        <row r="716">
          <cell r="C716">
            <v>0.68246577976592793</v>
          </cell>
          <cell r="D716" t="str">
            <v>4065-09</v>
          </cell>
          <cell r="E716">
            <v>14586952.714583334</v>
          </cell>
          <cell r="F716" t="str">
            <v>Técnico Administrativo</v>
          </cell>
          <cell r="G716" t="str">
            <v>20SEG</v>
          </cell>
          <cell r="H716" t="str">
            <v>DIVISION SERVICIOS ADMINISTRATIVOS</v>
          </cell>
          <cell r="I716" t="str">
            <v>MANTENIMIENTO</v>
          </cell>
          <cell r="J716" t="str">
            <v>NO</v>
          </cell>
          <cell r="M716" t="str">
            <v>C</v>
          </cell>
          <cell r="N716" t="str">
            <v>V</v>
          </cell>
          <cell r="P716">
            <v>688731</v>
          </cell>
          <cell r="Q716">
            <v>0</v>
          </cell>
          <cell r="X716" t="str">
            <v>5Tecnico</v>
          </cell>
          <cell r="AA716" t="str">
            <v>crear</v>
          </cell>
        </row>
        <row r="717">
          <cell r="C717">
            <v>0.70775008117816895</v>
          </cell>
          <cell r="D717" t="str">
            <v>3010-17</v>
          </cell>
          <cell r="E717">
            <v>33809401.822500005</v>
          </cell>
          <cell r="F717" t="str">
            <v>Profesional Especializado</v>
          </cell>
          <cell r="G717" t="str">
            <v>19SDF</v>
          </cell>
          <cell r="H717" t="str">
            <v>DIVISION INVERSIONES</v>
          </cell>
          <cell r="I717" t="str">
            <v>DIVISION INVERSIONES</v>
          </cell>
          <cell r="J717" t="str">
            <v>SI</v>
          </cell>
          <cell r="M717" t="str">
            <v>C</v>
          </cell>
          <cell r="N717" t="str">
            <v>V</v>
          </cell>
          <cell r="P717">
            <v>1665264</v>
          </cell>
          <cell r="Q717">
            <v>0</v>
          </cell>
          <cell r="X717" t="str">
            <v>4Profesional</v>
          </cell>
          <cell r="AA717" t="str">
            <v>crear</v>
          </cell>
        </row>
        <row r="718">
          <cell r="C718">
            <v>2.4874250797306097E-2</v>
          </cell>
          <cell r="D718" t="str">
            <v>3020-10</v>
          </cell>
          <cell r="E718">
            <v>23062173.132083338</v>
          </cell>
          <cell r="F718" t="str">
            <v>Profesional Universitario</v>
          </cell>
          <cell r="G718" t="str">
            <v>20SEG</v>
          </cell>
          <cell r="H718" t="str">
            <v>DIVISION ATENCION AL USUARIO - QUEJAS Y RECLAMOS</v>
          </cell>
          <cell r="I718" t="str">
            <v>DIVISION ATENCION AL USUARIO - QUEJAS Y RECLAMOS</v>
          </cell>
          <cell r="J718" t="str">
            <v>SI</v>
          </cell>
          <cell r="M718" t="str">
            <v>C</v>
          </cell>
          <cell r="N718" t="str">
            <v>V</v>
          </cell>
          <cell r="P718">
            <v>1135915</v>
          </cell>
          <cell r="Q718">
            <v>0</v>
          </cell>
          <cell r="X718" t="str">
            <v>4Profesional</v>
          </cell>
          <cell r="AA718" t="str">
            <v>crear</v>
          </cell>
        </row>
        <row r="719">
          <cell r="C719">
            <v>0.50134408034317546</v>
          </cell>
          <cell r="D719" t="str">
            <v>3020-10</v>
          </cell>
          <cell r="E719">
            <v>23062173.132083338</v>
          </cell>
          <cell r="F719" t="str">
            <v>Profesional Universitario</v>
          </cell>
          <cell r="G719" t="str">
            <v>20SEG</v>
          </cell>
          <cell r="H719" t="str">
            <v>DIVISION ATENCION AL USUARIO - QUEJAS Y RECLAMOS</v>
          </cell>
          <cell r="I719" t="str">
            <v>DIVISION ATENCION AL USUARIO - QUEJAS Y RECLAMOS</v>
          </cell>
          <cell r="J719" t="str">
            <v>SI</v>
          </cell>
          <cell r="M719" t="str">
            <v>C</v>
          </cell>
          <cell r="N719" t="str">
            <v>V</v>
          </cell>
          <cell r="P719">
            <v>1135915</v>
          </cell>
          <cell r="Q719">
            <v>0</v>
          </cell>
          <cell r="X719" t="str">
            <v>4Profesional</v>
          </cell>
          <cell r="AA719" t="str">
            <v>crear</v>
          </cell>
        </row>
        <row r="720">
          <cell r="C720">
            <v>0.91154005032617036</v>
          </cell>
          <cell r="D720" t="str">
            <v>3010-17</v>
          </cell>
          <cell r="E720">
            <v>33809401.822500005</v>
          </cell>
          <cell r="F720" t="str">
            <v>Profesional Especializado</v>
          </cell>
          <cell r="G720" t="str">
            <v>20SEG</v>
          </cell>
          <cell r="H720" t="str">
            <v>DIVISION ATENCION AL USUARIO - QUEJAS Y RECLAMOS</v>
          </cell>
          <cell r="I720" t="str">
            <v>DIVISION ATENCION AL USUARIO - QUEJAS Y RECLAMOS</v>
          </cell>
          <cell r="J720" t="str">
            <v>SI</v>
          </cell>
          <cell r="M720" t="str">
            <v>C</v>
          </cell>
          <cell r="N720" t="str">
            <v>V</v>
          </cell>
          <cell r="P720">
            <v>1665264</v>
          </cell>
          <cell r="Q720">
            <v>0</v>
          </cell>
          <cell r="X720" t="str">
            <v>4Profesional</v>
          </cell>
          <cell r="AA720" t="str">
            <v>crear</v>
          </cell>
        </row>
        <row r="721">
          <cell r="C721">
            <v>0.4461612533190964</v>
          </cell>
          <cell r="D721" t="str">
            <v>4065-12</v>
          </cell>
          <cell r="E721">
            <v>16415181.84</v>
          </cell>
          <cell r="F721" t="str">
            <v>Técnico Administrativo</v>
          </cell>
          <cell r="G721" t="str">
            <v>20SEG</v>
          </cell>
          <cell r="H721" t="str">
            <v>DIVISION TALENTO HUMANO</v>
          </cell>
          <cell r="I721" t="str">
            <v>BIENESTAR</v>
          </cell>
          <cell r="J721" t="str">
            <v>NO</v>
          </cell>
          <cell r="M721" t="str">
            <v>C</v>
          </cell>
          <cell r="N721" t="str">
            <v>V</v>
          </cell>
          <cell r="P721">
            <v>808521</v>
          </cell>
          <cell r="Q721">
            <v>0</v>
          </cell>
          <cell r="X721" t="str">
            <v>5Tecnico</v>
          </cell>
          <cell r="AA721" t="str">
            <v>crear</v>
          </cell>
        </row>
        <row r="722">
          <cell r="C722">
            <v>0.96099584684570338</v>
          </cell>
          <cell r="D722" t="str">
            <v>3020-10</v>
          </cell>
          <cell r="E722">
            <v>23062173.132083338</v>
          </cell>
          <cell r="F722" t="str">
            <v>Profesional Universitario</v>
          </cell>
          <cell r="G722" t="str">
            <v>19SDF</v>
          </cell>
          <cell r="H722" t="str">
            <v>DIVISION CONTABILIDAD</v>
          </cell>
          <cell r="I722" t="str">
            <v>DIVISION CONTABILIDAD</v>
          </cell>
          <cell r="J722" t="str">
            <v>SI</v>
          </cell>
          <cell r="M722" t="str">
            <v>C</v>
          </cell>
          <cell r="N722" t="str">
            <v>V</v>
          </cell>
          <cell r="P722">
            <v>1135915</v>
          </cell>
          <cell r="Q722">
            <v>0</v>
          </cell>
          <cell r="X722" t="str">
            <v>4Profesional</v>
          </cell>
          <cell r="AA722" t="str">
            <v>crear</v>
          </cell>
        </row>
        <row r="723">
          <cell r="C723">
            <v>0.15153887165292534</v>
          </cell>
          <cell r="D723" t="str">
            <v>3010-17</v>
          </cell>
          <cell r="E723">
            <v>33809401.822500005</v>
          </cell>
          <cell r="F723" t="str">
            <v>Profesional Especializado</v>
          </cell>
          <cell r="G723" t="str">
            <v>21CENTRO</v>
          </cell>
          <cell r="H723" t="str">
            <v>CENTRO</v>
          </cell>
          <cell r="I723" t="str">
            <v>CENTRO</v>
          </cell>
          <cell r="J723" t="str">
            <v>SI</v>
          </cell>
          <cell r="M723" t="str">
            <v>C</v>
          </cell>
          <cell r="N723" t="str">
            <v>V</v>
          </cell>
          <cell r="P723">
            <v>1665264</v>
          </cell>
          <cell r="Q723">
            <v>0</v>
          </cell>
          <cell r="X723" t="str">
            <v>4Profesional</v>
          </cell>
          <cell r="Z723" t="str">
            <v>CENTRO</v>
          </cell>
          <cell r="AA723" t="str">
            <v>crear</v>
          </cell>
        </row>
        <row r="724">
          <cell r="C724" t="str">
            <v>RIVEROS GALVIS ELISA</v>
          </cell>
          <cell r="D724" t="str">
            <v>3020-09</v>
          </cell>
          <cell r="E724">
            <v>21953542.663749997</v>
          </cell>
          <cell r="F724" t="str">
            <v>Profesional Universitario</v>
          </cell>
          <cell r="G724" t="str">
            <v>21CENTRO</v>
          </cell>
          <cell r="H724" t="str">
            <v>CENTRO</v>
          </cell>
          <cell r="I724" t="str">
            <v>CENTRO</v>
          </cell>
          <cell r="J724" t="str">
            <v>SI</v>
          </cell>
          <cell r="M724" t="str">
            <v>C</v>
          </cell>
          <cell r="P724">
            <v>1081310</v>
          </cell>
          <cell r="Q724">
            <v>0</v>
          </cell>
          <cell r="X724" t="str">
            <v>4Profesional</v>
          </cell>
          <cell r="Z724" t="str">
            <v>CENTRO</v>
          </cell>
          <cell r="AA724" t="str">
            <v>Mant</v>
          </cell>
        </row>
        <row r="725">
          <cell r="C725" t="str">
            <v>AVILA LEAL RUBEN DARIO</v>
          </cell>
          <cell r="D725" t="str">
            <v>3020-08</v>
          </cell>
          <cell r="E725">
            <v>21196717.882083338</v>
          </cell>
          <cell r="F725" t="str">
            <v>Profesional Universitario</v>
          </cell>
          <cell r="G725" t="str">
            <v>21CENTRO</v>
          </cell>
          <cell r="H725" t="str">
            <v>CENTRO</v>
          </cell>
          <cell r="I725" t="str">
            <v>CENTRO</v>
          </cell>
          <cell r="J725" t="str">
            <v>SI</v>
          </cell>
          <cell r="M725" t="str">
            <v>C</v>
          </cell>
          <cell r="P725">
            <v>1044033</v>
          </cell>
          <cell r="Q725">
            <v>0</v>
          </cell>
          <cell r="X725" t="str">
            <v>4Profesional</v>
          </cell>
          <cell r="Z725" t="str">
            <v>CENTRO</v>
          </cell>
          <cell r="AA725" t="str">
            <v>Mant</v>
          </cell>
        </row>
        <row r="726">
          <cell r="C726">
            <v>0.47458550337980676</v>
          </cell>
          <cell r="D726" t="str">
            <v>3020-14</v>
          </cell>
          <cell r="E726">
            <v>27317929.430000003</v>
          </cell>
          <cell r="F726" t="str">
            <v>Profesional Universitario</v>
          </cell>
          <cell r="G726" t="str">
            <v>21CENTRO</v>
          </cell>
          <cell r="H726" t="str">
            <v>CENTRO</v>
          </cell>
          <cell r="I726" t="str">
            <v>CENTRO</v>
          </cell>
          <cell r="J726" t="str">
            <v>SI</v>
          </cell>
          <cell r="M726" t="str">
            <v>C</v>
          </cell>
          <cell r="N726" t="str">
            <v>V</v>
          </cell>
          <cell r="P726">
            <v>1345530</v>
          </cell>
          <cell r="Q726">
            <v>0</v>
          </cell>
          <cell r="X726" t="str">
            <v>4Profesional</v>
          </cell>
          <cell r="Z726" t="str">
            <v>CENTRO</v>
          </cell>
          <cell r="AA726" t="str">
            <v>crear</v>
          </cell>
        </row>
        <row r="727">
          <cell r="C727">
            <v>0.11555569308220193</v>
          </cell>
          <cell r="D727" t="str">
            <v>3010-17</v>
          </cell>
          <cell r="E727">
            <v>33809401.822500005</v>
          </cell>
          <cell r="F727" t="str">
            <v>Profesional Especializado</v>
          </cell>
          <cell r="G727" t="str">
            <v>19SDF</v>
          </cell>
          <cell r="H727" t="str">
            <v>DIVISION PRESUPUESTO</v>
          </cell>
          <cell r="I727" t="str">
            <v>DIVISION DE PRESUPUESTO</v>
          </cell>
          <cell r="J727" t="str">
            <v>SI</v>
          </cell>
          <cell r="M727" t="str">
            <v>C</v>
          </cell>
          <cell r="N727" t="str">
            <v>V</v>
          </cell>
          <cell r="P727">
            <v>1665264</v>
          </cell>
          <cell r="Q727">
            <v>0</v>
          </cell>
          <cell r="X727" t="str">
            <v>4Profesional</v>
          </cell>
          <cell r="AA727" t="str">
            <v>crear</v>
          </cell>
        </row>
        <row r="728">
          <cell r="C728" t="str">
            <v>MARROQUIN CACERES MARIA IBED</v>
          </cell>
          <cell r="D728" t="str">
            <v>5040-20</v>
          </cell>
          <cell r="E728">
            <v>16138824.14833333</v>
          </cell>
          <cell r="F728" t="str">
            <v>Secretario Ejecutivo</v>
          </cell>
          <cell r="G728" t="str">
            <v>19SDF</v>
          </cell>
          <cell r="H728" t="str">
            <v>DIVISION INVERSIONES</v>
          </cell>
          <cell r="I728" t="str">
            <v>DIVISION INVERSIONES</v>
          </cell>
          <cell r="J728" t="str">
            <v>SI</v>
          </cell>
          <cell r="M728" t="str">
            <v>C</v>
          </cell>
          <cell r="P728">
            <v>764298</v>
          </cell>
          <cell r="Q728">
            <v>0</v>
          </cell>
          <cell r="X728" t="str">
            <v>6Asistencial</v>
          </cell>
          <cell r="AA728" t="str">
            <v>Mant</v>
          </cell>
        </row>
        <row r="729">
          <cell r="C729">
            <v>8.3788760305123278E-2</v>
          </cell>
          <cell r="D729" t="str">
            <v>3010-17</v>
          </cell>
          <cell r="E729">
            <v>33809401.822500005</v>
          </cell>
          <cell r="F729" t="str">
            <v>Profesional Especializado</v>
          </cell>
          <cell r="G729" t="str">
            <v>16SCC</v>
          </cell>
          <cell r="H729" t="str">
            <v>DIVISION CARTERA</v>
          </cell>
          <cell r="I729" t="str">
            <v>DIVISION CARTERA</v>
          </cell>
          <cell r="J729" t="str">
            <v>SI</v>
          </cell>
          <cell r="M729" t="str">
            <v>C</v>
          </cell>
          <cell r="N729" t="str">
            <v>V</v>
          </cell>
          <cell r="P729">
            <v>1665264</v>
          </cell>
          <cell r="Q729">
            <v>0</v>
          </cell>
          <cell r="X729" t="str">
            <v>4Profesional</v>
          </cell>
          <cell r="AA729" t="str">
            <v>crear</v>
          </cell>
        </row>
        <row r="730">
          <cell r="C730">
            <v>0.10074195661570989</v>
          </cell>
          <cell r="D730" t="str">
            <v>3020-10</v>
          </cell>
          <cell r="E730">
            <v>23062173.132083338</v>
          </cell>
          <cell r="F730" t="str">
            <v>Profesional Universitario</v>
          </cell>
          <cell r="G730" t="str">
            <v>22NOROCCIDENTE</v>
          </cell>
          <cell r="H730" t="str">
            <v>NOROCCIDENTE</v>
          </cell>
          <cell r="I730" t="str">
            <v>NOROCCIDENTE</v>
          </cell>
          <cell r="J730" t="str">
            <v>SI</v>
          </cell>
          <cell r="M730" t="str">
            <v>C</v>
          </cell>
          <cell r="N730" t="str">
            <v>V</v>
          </cell>
          <cell r="P730">
            <v>1135915</v>
          </cell>
          <cell r="Q730">
            <v>0</v>
          </cell>
          <cell r="X730" t="str">
            <v>4Profesional</v>
          </cell>
          <cell r="Z730" t="str">
            <v>NOROCCIDENTE</v>
          </cell>
          <cell r="AA730" t="str">
            <v>crear</v>
          </cell>
        </row>
        <row r="731">
          <cell r="C731">
            <v>0.5980829228868626</v>
          </cell>
          <cell r="D731" t="str">
            <v>3020-10</v>
          </cell>
          <cell r="E731">
            <v>23062173.132083338</v>
          </cell>
          <cell r="F731" t="str">
            <v>Profesional Universitario</v>
          </cell>
          <cell r="G731" t="str">
            <v>23NORTE</v>
          </cell>
          <cell r="H731" t="str">
            <v>NORTE</v>
          </cell>
          <cell r="I731" t="str">
            <v>NORTE</v>
          </cell>
          <cell r="J731" t="str">
            <v>SI</v>
          </cell>
          <cell r="M731" t="str">
            <v>C</v>
          </cell>
          <cell r="N731" t="str">
            <v>V</v>
          </cell>
          <cell r="P731">
            <v>1135915</v>
          </cell>
          <cell r="Q731">
            <v>0</v>
          </cell>
          <cell r="X731" t="str">
            <v>4Profesional</v>
          </cell>
          <cell r="Z731" t="str">
            <v>NORTE</v>
          </cell>
          <cell r="AA731" t="str">
            <v>crear</v>
          </cell>
        </row>
        <row r="732">
          <cell r="C732">
            <v>0.98371267187759637</v>
          </cell>
          <cell r="D732" t="str">
            <v>3020-14</v>
          </cell>
          <cell r="E732">
            <v>27317929.430000003</v>
          </cell>
          <cell r="F732" t="str">
            <v>Profesional Universitario</v>
          </cell>
          <cell r="G732" t="str">
            <v>23NORTE</v>
          </cell>
          <cell r="H732" t="str">
            <v>NORTE</v>
          </cell>
          <cell r="I732" t="str">
            <v>NORTE</v>
          </cell>
          <cell r="J732" t="str">
            <v>SI</v>
          </cell>
          <cell r="M732" t="str">
            <v>C</v>
          </cell>
          <cell r="N732" t="str">
            <v>V</v>
          </cell>
          <cell r="P732">
            <v>1345530</v>
          </cell>
          <cell r="Q732">
            <v>0</v>
          </cell>
          <cell r="X732" t="str">
            <v>4Profesional</v>
          </cell>
          <cell r="Z732" t="str">
            <v>NORTE</v>
          </cell>
          <cell r="AA732" t="str">
            <v>crear</v>
          </cell>
        </row>
        <row r="733">
          <cell r="C733" t="str">
            <v>zzVACANTE17</v>
          </cell>
          <cell r="D733" t="str">
            <v>3020-10</v>
          </cell>
          <cell r="E733">
            <v>23062173.132083338</v>
          </cell>
          <cell r="F733" t="str">
            <v>Profesional Universitario</v>
          </cell>
          <cell r="G733" t="str">
            <v>23NORTE</v>
          </cell>
          <cell r="H733" t="str">
            <v>NORTE</v>
          </cell>
          <cell r="I733" t="str">
            <v>NORTE</v>
          </cell>
          <cell r="J733" t="str">
            <v>SI</v>
          </cell>
          <cell r="M733" t="str">
            <v>C</v>
          </cell>
          <cell r="N733" t="str">
            <v>V</v>
          </cell>
          <cell r="P733">
            <v>1135915</v>
          </cell>
          <cell r="Q733">
            <v>0</v>
          </cell>
          <cell r="X733" t="str">
            <v>4Profesional</v>
          </cell>
          <cell r="Z733" t="str">
            <v>NORTE</v>
          </cell>
          <cell r="AA733" t="str">
            <v>Mant</v>
          </cell>
        </row>
        <row r="734">
          <cell r="C734" t="str">
            <v>zzVACANTE PENSION39</v>
          </cell>
          <cell r="D734" t="str">
            <v>3020-10</v>
          </cell>
          <cell r="E734">
            <v>23062173.132083338</v>
          </cell>
          <cell r="F734" t="str">
            <v>Profesional Universitario</v>
          </cell>
          <cell r="G734" t="str">
            <v>19SDF</v>
          </cell>
          <cell r="H734" t="str">
            <v>DIVISION INVERSIONES</v>
          </cell>
          <cell r="I734" t="str">
            <v>DIVISION INVERSIONES</v>
          </cell>
          <cell r="J734" t="str">
            <v>SI</v>
          </cell>
          <cell r="M734" t="str">
            <v>C</v>
          </cell>
          <cell r="N734" t="str">
            <v>V</v>
          </cell>
          <cell r="P734">
            <v>1135915</v>
          </cell>
          <cell r="Q734">
            <v>0</v>
          </cell>
          <cell r="X734" t="str">
            <v>4Profesional</v>
          </cell>
          <cell r="AA734" t="str">
            <v>Mant</v>
          </cell>
        </row>
        <row r="735">
          <cell r="C735" t="str">
            <v>zzVACANTE38</v>
          </cell>
          <cell r="D735" t="str">
            <v>5310-19</v>
          </cell>
          <cell r="E735">
            <v>24716999.175000004</v>
          </cell>
          <cell r="F735" t="str">
            <v>Conductor Mec (Asignado)</v>
          </cell>
          <cell r="G735" t="str">
            <v>10DIR</v>
          </cell>
          <cell r="H735" t="str">
            <v>DIRECCION</v>
          </cell>
          <cell r="I735" t="str">
            <v>DIRECCION</v>
          </cell>
          <cell r="J735" t="str">
            <v>SI</v>
          </cell>
          <cell r="M735" t="str">
            <v>LNR</v>
          </cell>
          <cell r="N735" t="str">
            <v>V</v>
          </cell>
          <cell r="P735">
            <v>740637</v>
          </cell>
          <cell r="Q735">
            <v>0</v>
          </cell>
          <cell r="X735" t="str">
            <v>6Asistencial</v>
          </cell>
          <cell r="AA735" t="str">
            <v>Mant</v>
          </cell>
        </row>
        <row r="736">
          <cell r="C736" t="str">
            <v>ALARCON ROJAS ROSALBA</v>
          </cell>
          <cell r="D736" t="str">
            <v>4065-15</v>
          </cell>
          <cell r="E736">
            <v>18995922.495416671</v>
          </cell>
          <cell r="F736" t="str">
            <v>Técnico Administrativo</v>
          </cell>
          <cell r="G736" t="str">
            <v>19SDF</v>
          </cell>
          <cell r="H736" t="str">
            <v>DIVISION CONTABILIDAD</v>
          </cell>
          <cell r="I736" t="str">
            <v>DIVISION CONTABILIDAD</v>
          </cell>
          <cell r="J736" t="str">
            <v>SI</v>
          </cell>
          <cell r="L736">
            <v>2004</v>
          </cell>
          <cell r="M736" t="str">
            <v>C</v>
          </cell>
          <cell r="P736">
            <v>935634</v>
          </cell>
          <cell r="Q736">
            <v>0</v>
          </cell>
          <cell r="X736" t="str">
            <v>5Tecnico</v>
          </cell>
          <cell r="AA736" t="str">
            <v>Mant</v>
          </cell>
        </row>
        <row r="737">
          <cell r="C737" t="str">
            <v>ALMANZA RAMIREZ AMPARO DE-JESUS</v>
          </cell>
          <cell r="D737" t="str">
            <v>5040-16</v>
          </cell>
          <cell r="E737">
            <v>14586952.714583334</v>
          </cell>
          <cell r="F737" t="str">
            <v>Secretario Ejecutivo</v>
          </cell>
          <cell r="G737" t="str">
            <v>23NORTE</v>
          </cell>
          <cell r="H737" t="str">
            <v>NORTE</v>
          </cell>
          <cell r="I737" t="str">
            <v>NORTE</v>
          </cell>
          <cell r="J737" t="str">
            <v>SI</v>
          </cell>
          <cell r="L737" t="str">
            <v>MCF</v>
          </cell>
          <cell r="M737" t="str">
            <v>C</v>
          </cell>
          <cell r="N737" t="str">
            <v>P</v>
          </cell>
          <cell r="P737">
            <v>688731</v>
          </cell>
          <cell r="Q737">
            <v>0</v>
          </cell>
          <cell r="X737" t="str">
            <v>6Asistencial</v>
          </cell>
          <cell r="Z737" t="str">
            <v>NORTE</v>
          </cell>
          <cell r="AA737" t="str">
            <v>Mant</v>
          </cell>
        </row>
        <row r="738">
          <cell r="C738" t="str">
            <v>ANDRADE DE FALLA LUZ STELLA</v>
          </cell>
          <cell r="D738" t="str">
            <v>4065-09</v>
          </cell>
          <cell r="E738">
            <v>14586952.714583334</v>
          </cell>
          <cell r="F738" t="str">
            <v>Técnico Administrativo</v>
          </cell>
          <cell r="G738" t="str">
            <v>25SUROCCIDENTE</v>
          </cell>
          <cell r="H738" t="str">
            <v>SUROCCIDENTE</v>
          </cell>
          <cell r="I738" t="str">
            <v>SUROCCIDENTE</v>
          </cell>
          <cell r="J738" t="str">
            <v>SI</v>
          </cell>
          <cell r="L738" t="str">
            <v>MCF</v>
          </cell>
          <cell r="M738" t="str">
            <v>C</v>
          </cell>
          <cell r="P738">
            <v>688731</v>
          </cell>
          <cell r="Q738">
            <v>0</v>
          </cell>
          <cell r="X738" t="str">
            <v>5Tecnico</v>
          </cell>
          <cell r="Z738" t="str">
            <v>SUROCCIDENTE</v>
          </cell>
          <cell r="AA738" t="str">
            <v>Mant</v>
          </cell>
        </row>
        <row r="739">
          <cell r="C739" t="str">
            <v>ANGULO SANABRIA GLORIA CONSTANZA</v>
          </cell>
          <cell r="D739" t="str">
            <v>3020-09</v>
          </cell>
          <cell r="E739">
            <v>21953542.663749997</v>
          </cell>
          <cell r="F739" t="str">
            <v>Profesional Universitario</v>
          </cell>
          <cell r="G739" t="str">
            <v>11OCI</v>
          </cell>
          <cell r="H739" t="str">
            <v>OFICINA CONTROL INTERNO</v>
          </cell>
          <cell r="I739" t="str">
            <v>OFICINA DE CONTROL INTERNO</v>
          </cell>
          <cell r="J739" t="str">
            <v>NO</v>
          </cell>
          <cell r="L739" t="str">
            <v>MCF</v>
          </cell>
          <cell r="M739" t="str">
            <v>C</v>
          </cell>
          <cell r="P739">
            <v>1081310</v>
          </cell>
          <cell r="Q739">
            <v>0</v>
          </cell>
          <cell r="X739" t="str">
            <v>4Profesional</v>
          </cell>
          <cell r="AA739" t="str">
            <v>Mant</v>
          </cell>
        </row>
        <row r="740">
          <cell r="C740" t="str">
            <v>ANTIA JARAMILLO TERESA CAROLINA DEL PILA</v>
          </cell>
          <cell r="D740" t="str">
            <v>4065-09</v>
          </cell>
          <cell r="E740">
            <v>14586952.714583334</v>
          </cell>
          <cell r="F740" t="str">
            <v>Técnico Administrativo</v>
          </cell>
          <cell r="G740" t="str">
            <v>22NOROCCIDENTE</v>
          </cell>
          <cell r="H740" t="str">
            <v>NOROCCIDENTE</v>
          </cell>
          <cell r="I740" t="str">
            <v>NOROCCIDENTE</v>
          </cell>
          <cell r="J740" t="str">
            <v>SI</v>
          </cell>
          <cell r="L740" t="str">
            <v>MCF</v>
          </cell>
          <cell r="M740" t="str">
            <v>C</v>
          </cell>
          <cell r="P740">
            <v>688731</v>
          </cell>
          <cell r="Q740">
            <v>0</v>
          </cell>
          <cell r="X740" t="str">
            <v>5Tecnico</v>
          </cell>
          <cell r="Z740" t="str">
            <v>NOROCCIDENTE</v>
          </cell>
          <cell r="AA740" t="str">
            <v>Mant</v>
          </cell>
        </row>
        <row r="741">
          <cell r="C741" t="str">
            <v>BECERRA DE CABALLERO RUTH MARINA</v>
          </cell>
          <cell r="D741" t="str">
            <v>5120-09</v>
          </cell>
          <cell r="E741">
            <v>10643889.421249999</v>
          </cell>
          <cell r="F741" t="str">
            <v>Auxiliar Administrativo</v>
          </cell>
          <cell r="G741" t="str">
            <v>25SUROCCIDENTE</v>
          </cell>
          <cell r="H741" t="str">
            <v>SUROCCIDENTE</v>
          </cell>
          <cell r="I741" t="str">
            <v>SUROCCIDENTE</v>
          </cell>
          <cell r="J741" t="str">
            <v>SI</v>
          </cell>
          <cell r="L741" t="str">
            <v>MCF</v>
          </cell>
          <cell r="M741" t="str">
            <v>C</v>
          </cell>
          <cell r="N741" t="str">
            <v>P</v>
          </cell>
          <cell r="P741">
            <v>468655</v>
          </cell>
          <cell r="Q741">
            <v>0</v>
          </cell>
          <cell r="X741" t="str">
            <v>6Asistencial</v>
          </cell>
          <cell r="Z741" t="str">
            <v>SUROCCIDENTE</v>
          </cell>
          <cell r="AA741" t="str">
            <v>Mant</v>
          </cell>
        </row>
        <row r="742">
          <cell r="C742" t="str">
            <v>BOLIVAR PEREIRA MERY ANNE</v>
          </cell>
          <cell r="D742" t="str">
            <v>4065-09</v>
          </cell>
          <cell r="E742">
            <v>14586952.714583334</v>
          </cell>
          <cell r="F742" t="str">
            <v>Técnico Administrativo</v>
          </cell>
          <cell r="G742" t="str">
            <v>25SUROCCIDENTE</v>
          </cell>
          <cell r="H742" t="str">
            <v>SUROCCIDENTE</v>
          </cell>
          <cell r="I742" t="str">
            <v>SUROCCIDENTE</v>
          </cell>
          <cell r="J742" t="str">
            <v>SI</v>
          </cell>
          <cell r="L742" t="str">
            <v>MCF</v>
          </cell>
          <cell r="M742" t="str">
            <v>C</v>
          </cell>
          <cell r="P742">
            <v>688731</v>
          </cell>
          <cell r="Q742">
            <v>0</v>
          </cell>
          <cell r="X742" t="str">
            <v>5Tecnico</v>
          </cell>
          <cell r="Z742" t="str">
            <v>SUROCCIDENTE</v>
          </cell>
          <cell r="AA742" t="str">
            <v>Mant</v>
          </cell>
        </row>
        <row r="743">
          <cell r="C743" t="str">
            <v>CABEZAS TORRES JENNY DOMINGA</v>
          </cell>
          <cell r="D743" t="str">
            <v>4065-11</v>
          </cell>
          <cell r="E743">
            <v>16080398.177083332</v>
          </cell>
          <cell r="F743" t="str">
            <v>Técnico Administrativo</v>
          </cell>
          <cell r="G743" t="str">
            <v>19SDF</v>
          </cell>
          <cell r="H743" t="str">
            <v>DIVISION CONTABILIDAD</v>
          </cell>
          <cell r="I743" t="str">
            <v>DIVISION CONTABILIDAD</v>
          </cell>
          <cell r="J743" t="str">
            <v>SI</v>
          </cell>
          <cell r="L743" t="str">
            <v>MCF</v>
          </cell>
          <cell r="M743" t="str">
            <v>C</v>
          </cell>
          <cell r="P743">
            <v>761453</v>
          </cell>
          <cell r="Q743">
            <v>0</v>
          </cell>
          <cell r="X743" t="str">
            <v>5Tecnico</v>
          </cell>
          <cell r="AA743" t="str">
            <v>Mant</v>
          </cell>
        </row>
        <row r="744">
          <cell r="C744" t="str">
            <v>CARVAJAL GUEVARA LUZ STELLA</v>
          </cell>
          <cell r="D744" t="str">
            <v>5120-12</v>
          </cell>
          <cell r="E744">
            <v>13279546.932500001</v>
          </cell>
          <cell r="F744" t="str">
            <v>Auxiliar Administrativo</v>
          </cell>
          <cell r="G744" t="str">
            <v>20SEG</v>
          </cell>
          <cell r="H744" t="str">
            <v>DIVISION SERVICIOS ADMINISTRATIVOS</v>
          </cell>
          <cell r="I744" t="str">
            <v>CORRESPONDENCIA</v>
          </cell>
          <cell r="J744" t="str">
            <v>NO</v>
          </cell>
          <cell r="L744" t="str">
            <v>MCF</v>
          </cell>
          <cell r="M744" t="str">
            <v>C</v>
          </cell>
          <cell r="P744">
            <v>596996</v>
          </cell>
          <cell r="Q744">
            <v>0</v>
          </cell>
          <cell r="X744" t="str">
            <v>6Asistencial</v>
          </cell>
          <cell r="AA744" t="str">
            <v>Mant</v>
          </cell>
        </row>
        <row r="745">
          <cell r="C745" t="str">
            <v>CASSAS BERROCAL MARIELA-DEL-ROSARIO</v>
          </cell>
          <cell r="D745" t="str">
            <v>5120-10</v>
          </cell>
          <cell r="E745">
            <v>11597824.078333335</v>
          </cell>
          <cell r="F745" t="str">
            <v>Auxiliar Administrativo</v>
          </cell>
          <cell r="G745" t="str">
            <v>23NORTE</v>
          </cell>
          <cell r="H745" t="str">
            <v>NORTE</v>
          </cell>
          <cell r="I745" t="str">
            <v>NORTE</v>
          </cell>
          <cell r="J745" t="str">
            <v>SI</v>
          </cell>
          <cell r="L745">
            <v>2005</v>
          </cell>
          <cell r="M745" t="str">
            <v>C</v>
          </cell>
          <cell r="P745">
            <v>515106</v>
          </cell>
          <cell r="Q745">
            <v>0</v>
          </cell>
          <cell r="X745" t="str">
            <v>6Asistencial</v>
          </cell>
          <cell r="Z745" t="str">
            <v>NORTE</v>
          </cell>
          <cell r="AA745" t="str">
            <v>Mant</v>
          </cell>
        </row>
        <row r="746">
          <cell r="C746" t="str">
            <v>CASTELLANOS DE CUELLAR ELVA MARINA</v>
          </cell>
          <cell r="D746" t="str">
            <v>5120-17</v>
          </cell>
          <cell r="E746">
            <v>16042796.106666669</v>
          </cell>
          <cell r="F746" t="str">
            <v>Auxiliar Administrativo</v>
          </cell>
          <cell r="G746" t="str">
            <v>16SCC</v>
          </cell>
          <cell r="H746" t="str">
            <v>DIVISION CARTERA</v>
          </cell>
          <cell r="I746" t="str">
            <v>DIVISION CARTERA</v>
          </cell>
          <cell r="J746" t="str">
            <v>SI</v>
          </cell>
          <cell r="L746">
            <v>2004</v>
          </cell>
          <cell r="M746" t="str">
            <v>C</v>
          </cell>
          <cell r="P746">
            <v>703542</v>
          </cell>
          <cell r="Q746">
            <v>56080</v>
          </cell>
          <cell r="X746" t="str">
            <v>6Asistencial</v>
          </cell>
          <cell r="AA746" t="str">
            <v>Mant</v>
          </cell>
        </row>
        <row r="747">
          <cell r="C747" t="str">
            <v>CASTRO QUINTERO HERMELINDA</v>
          </cell>
          <cell r="D747" t="str">
            <v>4065-11</v>
          </cell>
          <cell r="E747">
            <v>16080398.177083332</v>
          </cell>
          <cell r="F747" t="str">
            <v>Técnico Administrativo</v>
          </cell>
          <cell r="G747" t="str">
            <v>25SUROCCIDENTE</v>
          </cell>
          <cell r="H747" t="str">
            <v>SUROCCIDENTE</v>
          </cell>
          <cell r="I747" t="str">
            <v>SUROCCIDENTE</v>
          </cell>
          <cell r="J747" t="str">
            <v>SI</v>
          </cell>
          <cell r="L747">
            <v>2003</v>
          </cell>
          <cell r="M747" t="str">
            <v>C</v>
          </cell>
          <cell r="P747">
            <v>761453</v>
          </cell>
          <cell r="Q747">
            <v>0</v>
          </cell>
          <cell r="X747" t="str">
            <v>5Tecnico</v>
          </cell>
          <cell r="Z747" t="str">
            <v>SUROCCIDENTE</v>
          </cell>
          <cell r="AA747" t="str">
            <v>Mant</v>
          </cell>
        </row>
        <row r="748">
          <cell r="C748" t="str">
            <v>CRIALES CLAVIJO LISBETH ASTRID</v>
          </cell>
          <cell r="D748" t="str">
            <v>5120-12</v>
          </cell>
          <cell r="E748">
            <v>13279546.932500001</v>
          </cell>
          <cell r="F748" t="str">
            <v>Auxiliar Administrativo</v>
          </cell>
          <cell r="G748" t="str">
            <v>20SEG</v>
          </cell>
          <cell r="H748" t="str">
            <v>DIVISION SERVICIOS ADMINISTRATIVOS</v>
          </cell>
          <cell r="I748" t="str">
            <v>CORRESPONDENCIA</v>
          </cell>
          <cell r="J748" t="str">
            <v>NO</v>
          </cell>
          <cell r="L748" t="str">
            <v>MCF</v>
          </cell>
          <cell r="M748" t="str">
            <v>C</v>
          </cell>
          <cell r="P748">
            <v>596996</v>
          </cell>
          <cell r="Q748">
            <v>0</v>
          </cell>
          <cell r="X748" t="str">
            <v>6Asistencial</v>
          </cell>
          <cell r="AA748" t="str">
            <v>Mant</v>
          </cell>
        </row>
        <row r="749">
          <cell r="C749" t="str">
            <v>CUEVAS DE REVELO MARIA BEATRIZ</v>
          </cell>
          <cell r="D749" t="str">
            <v>5120-10</v>
          </cell>
          <cell r="E749">
            <v>11597824.078333335</v>
          </cell>
          <cell r="F749" t="str">
            <v>Auxiliar Administrativo</v>
          </cell>
          <cell r="G749" t="str">
            <v>25SUROCCIDENTE</v>
          </cell>
          <cell r="H749" t="str">
            <v>SUROCCIDENTE</v>
          </cell>
          <cell r="I749" t="str">
            <v>SUROCCIDENTE</v>
          </cell>
          <cell r="J749" t="str">
            <v>SI</v>
          </cell>
          <cell r="L749">
            <v>2003</v>
          </cell>
          <cell r="M749" t="str">
            <v>C</v>
          </cell>
          <cell r="P749">
            <v>515106</v>
          </cell>
          <cell r="Q749">
            <v>0</v>
          </cell>
          <cell r="X749" t="str">
            <v>6Asistencial</v>
          </cell>
          <cell r="Z749" t="str">
            <v>SUROCCIDENTE</v>
          </cell>
          <cell r="AA749" t="str">
            <v>Mant</v>
          </cell>
        </row>
        <row r="750">
          <cell r="C750" t="str">
            <v>DE-MOYA BADILLO BERLYS</v>
          </cell>
          <cell r="D750" t="str">
            <v>4065-09</v>
          </cell>
          <cell r="E750">
            <v>14586952.714583334</v>
          </cell>
          <cell r="F750" t="str">
            <v>Técnico Administrativo</v>
          </cell>
          <cell r="G750" t="str">
            <v>23NORTE</v>
          </cell>
          <cell r="H750" t="str">
            <v>NORTE</v>
          </cell>
          <cell r="I750" t="str">
            <v>NORTE</v>
          </cell>
          <cell r="J750" t="str">
            <v>SI</v>
          </cell>
          <cell r="L750" t="str">
            <v>MCF</v>
          </cell>
          <cell r="M750" t="str">
            <v>C</v>
          </cell>
          <cell r="P750">
            <v>688731</v>
          </cell>
          <cell r="Q750">
            <v>0</v>
          </cell>
          <cell r="X750" t="str">
            <v>5Tecnico</v>
          </cell>
          <cell r="Z750" t="str">
            <v>NORTE</v>
          </cell>
          <cell r="AA750" t="str">
            <v>Mant</v>
          </cell>
        </row>
        <row r="751">
          <cell r="C751" t="str">
            <v>FUERTE POSADA MARIA CRISTINA</v>
          </cell>
          <cell r="D751" t="str">
            <v>5120-17</v>
          </cell>
          <cell r="E751">
            <v>14891116.80625</v>
          </cell>
          <cell r="F751" t="str">
            <v>Auxiliar Administrativo</v>
          </cell>
          <cell r="G751" t="str">
            <v>20SEG</v>
          </cell>
          <cell r="H751" t="str">
            <v>DIVISION TALENTO HUMANO</v>
          </cell>
          <cell r="I751" t="str">
            <v>DIVISION DE TALENTO HUMANO</v>
          </cell>
          <cell r="J751" t="str">
            <v>NO</v>
          </cell>
          <cell r="L751" t="str">
            <v>MCF</v>
          </cell>
          <cell r="M751" t="str">
            <v>C</v>
          </cell>
          <cell r="P751">
            <v>703542</v>
          </cell>
          <cell r="Q751">
            <v>0</v>
          </cell>
          <cell r="X751" t="str">
            <v>6Asistencial</v>
          </cell>
          <cell r="AA751" t="str">
            <v>Mant</v>
          </cell>
        </row>
        <row r="752">
          <cell r="C752" t="str">
            <v>FUNEME  HERNANDO</v>
          </cell>
          <cell r="D752" t="str">
            <v>5120-17</v>
          </cell>
          <cell r="E752">
            <v>14891116.80625</v>
          </cell>
          <cell r="F752" t="str">
            <v>Auxiliar Administrativo</v>
          </cell>
          <cell r="G752" t="str">
            <v>20SEG</v>
          </cell>
          <cell r="H752" t="str">
            <v>DIVISION SERVICIOS ADMINISTRATIVOS</v>
          </cell>
          <cell r="I752" t="str">
            <v>CORRESPONDENCIA</v>
          </cell>
          <cell r="J752" t="str">
            <v>NO</v>
          </cell>
          <cell r="L752">
            <v>2003</v>
          </cell>
          <cell r="M752" t="str">
            <v>C</v>
          </cell>
          <cell r="P752">
            <v>703542</v>
          </cell>
          <cell r="Q752">
            <v>0</v>
          </cell>
          <cell r="X752" t="str">
            <v>6Asistencial</v>
          </cell>
          <cell r="AA752" t="str">
            <v>Mant</v>
          </cell>
        </row>
        <row r="753">
          <cell r="C753" t="str">
            <v>GOMEZ SILVA AMIRA</v>
          </cell>
          <cell r="D753" t="str">
            <v>5040-22</v>
          </cell>
          <cell r="E753">
            <v>17182482.831666667</v>
          </cell>
          <cell r="F753" t="str">
            <v>Secretario Ejecutivo</v>
          </cell>
          <cell r="G753" t="str">
            <v>20SEG</v>
          </cell>
          <cell r="H753" t="str">
            <v>SECRETARIA GENERAL</v>
          </cell>
          <cell r="I753" t="str">
            <v>SECRETARIA GENERAL</v>
          </cell>
          <cell r="J753" t="str">
            <v>NO</v>
          </cell>
          <cell r="L753">
            <v>2004</v>
          </cell>
          <cell r="M753" t="str">
            <v>C</v>
          </cell>
          <cell r="N753" t="str">
            <v>P</v>
          </cell>
          <cell r="P753">
            <v>846314</v>
          </cell>
          <cell r="Q753">
            <v>0</v>
          </cell>
          <cell r="X753" t="str">
            <v>6Asistencial</v>
          </cell>
          <cell r="AA753" t="str">
            <v>Mant</v>
          </cell>
        </row>
        <row r="754">
          <cell r="C754" t="str">
            <v>GONZALEZ RUBIO MIGUEL DE-CERVANTES</v>
          </cell>
          <cell r="D754" t="str">
            <v>5120-10</v>
          </cell>
          <cell r="E754">
            <v>12918517.657916667</v>
          </cell>
          <cell r="F754" t="str">
            <v>Auxiliar Administrativo</v>
          </cell>
          <cell r="G754" t="str">
            <v>25SUROCCIDENTE</v>
          </cell>
          <cell r="H754" t="str">
            <v>SUROCCIDENTE</v>
          </cell>
          <cell r="I754" t="str">
            <v>SUROCCIDENTE</v>
          </cell>
          <cell r="J754" t="str">
            <v>SI</v>
          </cell>
          <cell r="L754">
            <v>2003</v>
          </cell>
          <cell r="M754" t="str">
            <v>C</v>
          </cell>
          <cell r="P754">
            <v>515106</v>
          </cell>
          <cell r="Q754">
            <v>64310</v>
          </cell>
          <cell r="X754" t="str">
            <v>6Asistencial</v>
          </cell>
          <cell r="Z754" t="str">
            <v>SUROCCIDENTE</v>
          </cell>
          <cell r="AA754" t="str">
            <v>Mant</v>
          </cell>
        </row>
        <row r="755">
          <cell r="C755" t="str">
            <v>GONZALEZ SANCHEZ MARTHA ELSA</v>
          </cell>
          <cell r="D755" t="str">
            <v>4065-15</v>
          </cell>
          <cell r="E755">
            <v>20297489.79333334</v>
          </cell>
          <cell r="F755" t="str">
            <v>Técnico Administrativo</v>
          </cell>
          <cell r="G755" t="str">
            <v>21CENTRO</v>
          </cell>
          <cell r="H755" t="str">
            <v>CENTRO</v>
          </cell>
          <cell r="I755" t="str">
            <v>CENTRO</v>
          </cell>
          <cell r="J755" t="str">
            <v>SI</v>
          </cell>
          <cell r="L755">
            <v>2004</v>
          </cell>
          <cell r="M755" t="str">
            <v>C</v>
          </cell>
          <cell r="P755">
            <v>935634</v>
          </cell>
          <cell r="Q755">
            <v>64108</v>
          </cell>
          <cell r="X755" t="str">
            <v>5Tecnico</v>
          </cell>
          <cell r="Z755" t="str">
            <v>CENTRO</v>
          </cell>
          <cell r="AA755" t="str">
            <v>Mant</v>
          </cell>
        </row>
        <row r="756">
          <cell r="C756" t="str">
            <v>GUERRERO PAVAJEAU LOURDES MARGARITA</v>
          </cell>
          <cell r="D756" t="str">
            <v>5040-20</v>
          </cell>
          <cell r="E756">
            <v>16138824.14833333</v>
          </cell>
          <cell r="F756" t="str">
            <v>Secretario Ejecutivo</v>
          </cell>
          <cell r="G756" t="str">
            <v>23NORTE</v>
          </cell>
          <cell r="H756" t="str">
            <v>NORTE</v>
          </cell>
          <cell r="I756" t="str">
            <v>NORTE</v>
          </cell>
          <cell r="J756" t="str">
            <v>SI</v>
          </cell>
          <cell r="L756" t="str">
            <v>MCF</v>
          </cell>
          <cell r="M756" t="str">
            <v>C</v>
          </cell>
          <cell r="P756">
            <v>764298</v>
          </cell>
          <cell r="Q756">
            <v>0</v>
          </cell>
          <cell r="X756" t="str">
            <v>6Asistencial</v>
          </cell>
          <cell r="Z756" t="str">
            <v>NORTE</v>
          </cell>
          <cell r="AA756" t="str">
            <v>Mant</v>
          </cell>
        </row>
        <row r="757">
          <cell r="C757" t="str">
            <v>GUERRERO TORRES MARGARITA</v>
          </cell>
          <cell r="D757" t="str">
            <v>3010-17</v>
          </cell>
          <cell r="E757">
            <v>33809401.822500005</v>
          </cell>
          <cell r="F757" t="str">
            <v>Profesional Especializado</v>
          </cell>
          <cell r="G757" t="str">
            <v>18SRI</v>
          </cell>
          <cell r="H757" t="str">
            <v>SUBDIRECCION REL INTERNALES</v>
          </cell>
          <cell r="I757" t="str">
            <v>CONSEJERIA</v>
          </cell>
          <cell r="J757" t="str">
            <v>SI</v>
          </cell>
          <cell r="L757" t="str">
            <v>MCF</v>
          </cell>
          <cell r="M757" t="str">
            <v>C</v>
          </cell>
          <cell r="N757" t="str">
            <v>P</v>
          </cell>
          <cell r="P757">
            <v>1665264</v>
          </cell>
          <cell r="Q757">
            <v>0</v>
          </cell>
          <cell r="X757" t="str">
            <v>4Profesional</v>
          </cell>
          <cell r="AA757" t="str">
            <v>crear</v>
          </cell>
        </row>
        <row r="758">
          <cell r="C758" t="str">
            <v>GUTIERREZ SALCEDO MARIA OLGA</v>
          </cell>
          <cell r="D758" t="str">
            <v>5040-16</v>
          </cell>
          <cell r="E758">
            <v>14586952.714583334</v>
          </cell>
          <cell r="F758" t="str">
            <v>Secretario Ejecutivo</v>
          </cell>
          <cell r="G758" t="str">
            <v>25SUROCCIDENTE</v>
          </cell>
          <cell r="H758" t="str">
            <v>SUROCCIDENTE</v>
          </cell>
          <cell r="I758" t="str">
            <v>SUROCCIDENTE</v>
          </cell>
          <cell r="J758" t="str">
            <v>SI</v>
          </cell>
          <cell r="L758" t="str">
            <v>MCF</v>
          </cell>
          <cell r="M758" t="str">
            <v>C</v>
          </cell>
          <cell r="N758" t="str">
            <v>P</v>
          </cell>
          <cell r="P758">
            <v>688731</v>
          </cell>
          <cell r="Q758">
            <v>0</v>
          </cell>
          <cell r="X758" t="str">
            <v>6Asistencial</v>
          </cell>
          <cell r="Z758" t="str">
            <v>SUROCCIDENTE</v>
          </cell>
          <cell r="AA758" t="str">
            <v>Mant</v>
          </cell>
        </row>
        <row r="759">
          <cell r="C759" t="str">
            <v>JARAMILLO PALACIOS OSCAR ANTONIO</v>
          </cell>
          <cell r="D759" t="str">
            <v>4065-11</v>
          </cell>
          <cell r="E759">
            <v>16080398.177083332</v>
          </cell>
          <cell r="F759" t="str">
            <v>Técnico Administrativo</v>
          </cell>
          <cell r="G759" t="str">
            <v>22NOROCCIDENTE</v>
          </cell>
          <cell r="H759" t="str">
            <v>NOROCCIDENTE</v>
          </cell>
          <cell r="I759" t="str">
            <v>NOROCCIDENTE</v>
          </cell>
          <cell r="J759" t="str">
            <v>SI</v>
          </cell>
          <cell r="L759">
            <v>2004</v>
          </cell>
          <cell r="M759" t="str">
            <v>C</v>
          </cell>
          <cell r="P759">
            <v>761453</v>
          </cell>
          <cell r="Q759">
            <v>0</v>
          </cell>
          <cell r="X759" t="str">
            <v>5Tecnico</v>
          </cell>
          <cell r="Z759" t="str">
            <v>NOROCCIDENTE</v>
          </cell>
          <cell r="AA759" t="str">
            <v>Mant</v>
          </cell>
        </row>
        <row r="760">
          <cell r="C760" t="str">
            <v>LEON GONZALEZ JULIO ELI</v>
          </cell>
          <cell r="D760" t="str">
            <v>5310-15</v>
          </cell>
          <cell r="E760">
            <v>22621187.487499997</v>
          </cell>
          <cell r="F760" t="str">
            <v>Conductor Mec (Asignado)</v>
          </cell>
          <cell r="G760" t="str">
            <v>20SEG</v>
          </cell>
          <cell r="H760" t="str">
            <v>SECRETARIA GENERAL</v>
          </cell>
          <cell r="I760" t="str">
            <v>SECRETARIA GENERAL</v>
          </cell>
          <cell r="J760" t="str">
            <v>NO</v>
          </cell>
          <cell r="L760">
            <v>2004</v>
          </cell>
          <cell r="M760" t="str">
            <v>C</v>
          </cell>
          <cell r="P760">
            <v>659101</v>
          </cell>
          <cell r="Q760">
            <v>0</v>
          </cell>
          <cell r="X760" t="str">
            <v>6Asistencial</v>
          </cell>
          <cell r="AA760" t="str">
            <v>Mant</v>
          </cell>
        </row>
        <row r="761">
          <cell r="C761" t="str">
            <v>MENDEZ BENAVIDES FLOR MARIA</v>
          </cell>
          <cell r="D761" t="str">
            <v>4065-12</v>
          </cell>
          <cell r="E761">
            <v>17519609.642500002</v>
          </cell>
          <cell r="F761" t="str">
            <v>Técnico Administrativo</v>
          </cell>
          <cell r="G761" t="str">
            <v>21CENTRO</v>
          </cell>
          <cell r="H761" t="str">
            <v>CENTRO</v>
          </cell>
          <cell r="I761" t="str">
            <v>CENTRO</v>
          </cell>
          <cell r="J761" t="str">
            <v>SI</v>
          </cell>
          <cell r="L761">
            <v>2005</v>
          </cell>
          <cell r="M761" t="str">
            <v>C</v>
          </cell>
          <cell r="P761">
            <v>808521</v>
          </cell>
          <cell r="Q761">
            <v>54398</v>
          </cell>
          <cell r="X761" t="str">
            <v>5Tecnico</v>
          </cell>
          <cell r="Z761" t="str">
            <v>CENTRO</v>
          </cell>
          <cell r="AA761" t="str">
            <v>Mant</v>
          </cell>
        </row>
        <row r="762">
          <cell r="C762" t="str">
            <v>MONTAÑO CARDENAS MONICA ALEXANDRA</v>
          </cell>
          <cell r="D762" t="str">
            <v>4065-09</v>
          </cell>
          <cell r="E762">
            <v>14586952.714583334</v>
          </cell>
          <cell r="F762" t="str">
            <v>Técnico Administrativo</v>
          </cell>
          <cell r="G762" t="str">
            <v>23NORTE</v>
          </cell>
          <cell r="H762" t="str">
            <v>NORTE</v>
          </cell>
          <cell r="I762" t="str">
            <v>NORTE</v>
          </cell>
          <cell r="J762" t="str">
            <v>SI</v>
          </cell>
          <cell r="L762" t="str">
            <v>MCF</v>
          </cell>
          <cell r="M762" t="str">
            <v>C</v>
          </cell>
          <cell r="P762">
            <v>688731</v>
          </cell>
          <cell r="Q762">
            <v>0</v>
          </cell>
          <cell r="X762" t="str">
            <v>5Tecnico</v>
          </cell>
          <cell r="Z762" t="str">
            <v>NORTE</v>
          </cell>
          <cell r="AA762" t="str">
            <v>Mant</v>
          </cell>
        </row>
        <row r="763">
          <cell r="C763" t="str">
            <v>OSPINA MONTEALEGRE HELENA</v>
          </cell>
          <cell r="D763" t="str">
            <v>5120-10</v>
          </cell>
          <cell r="E763">
            <v>11597824.078333335</v>
          </cell>
          <cell r="F763" t="str">
            <v>Auxiliar Administrativo</v>
          </cell>
          <cell r="G763" t="str">
            <v>20SEG</v>
          </cell>
          <cell r="H763" t="str">
            <v>DIVISION SERVICIOS ADMINISTRATIVOS</v>
          </cell>
          <cell r="I763" t="str">
            <v>CORRESPONDENCIA</v>
          </cell>
          <cell r="J763" t="str">
            <v>NO</v>
          </cell>
          <cell r="L763">
            <v>2003</v>
          </cell>
          <cell r="M763" t="str">
            <v>C</v>
          </cell>
          <cell r="P763">
            <v>515106</v>
          </cell>
          <cell r="Q763">
            <v>0</v>
          </cell>
          <cell r="X763" t="str">
            <v>6Asistencial</v>
          </cell>
          <cell r="AA763" t="str">
            <v>Mant</v>
          </cell>
        </row>
        <row r="764">
          <cell r="C764" t="str">
            <v>OTERO NAVARRETE ELSA MARINA</v>
          </cell>
          <cell r="D764" t="str">
            <v>5120-12</v>
          </cell>
          <cell r="E764">
            <v>14637144.369583335</v>
          </cell>
          <cell r="F764" t="str">
            <v>Auxiliar Administrativo</v>
          </cell>
          <cell r="G764" t="str">
            <v>20SEG</v>
          </cell>
          <cell r="H764" t="str">
            <v>DIVISION SERVICIOS ADMINISTRATIVOS</v>
          </cell>
          <cell r="I764" t="str">
            <v>CORRESPONDENCIA</v>
          </cell>
          <cell r="J764" t="str">
            <v>NO</v>
          </cell>
          <cell r="L764">
            <v>2005</v>
          </cell>
          <cell r="M764" t="str">
            <v>C</v>
          </cell>
          <cell r="P764">
            <v>596996</v>
          </cell>
          <cell r="Q764">
            <v>66107</v>
          </cell>
          <cell r="X764" t="str">
            <v>6Asistencial</v>
          </cell>
          <cell r="AA764" t="str">
            <v>Mant</v>
          </cell>
        </row>
        <row r="765">
          <cell r="C765" t="str">
            <v>PALACIO TAYLOR MARIA IDALIDES</v>
          </cell>
          <cell r="D765" t="str">
            <v>5120-09</v>
          </cell>
          <cell r="E765">
            <v>10643889.421249999</v>
          </cell>
          <cell r="F765" t="str">
            <v>Auxiliar Administrativo</v>
          </cell>
          <cell r="G765" t="str">
            <v>23NORTE</v>
          </cell>
          <cell r="H765" t="str">
            <v>NORTE</v>
          </cell>
          <cell r="I765" t="str">
            <v>NORTE</v>
          </cell>
          <cell r="J765" t="str">
            <v>SI</v>
          </cell>
          <cell r="L765" t="str">
            <v>MCF</v>
          </cell>
          <cell r="M765" t="str">
            <v>C</v>
          </cell>
          <cell r="N765" t="str">
            <v>P</v>
          </cell>
          <cell r="P765">
            <v>468655</v>
          </cell>
          <cell r="Q765">
            <v>0</v>
          </cell>
          <cell r="X765" t="str">
            <v>6Asistencial</v>
          </cell>
          <cell r="Z765" t="str">
            <v>NORTE</v>
          </cell>
          <cell r="AA765" t="str">
            <v>Mant</v>
          </cell>
        </row>
        <row r="766">
          <cell r="C766" t="str">
            <v>PALACIOS QUICENO OLGA ISABEL</v>
          </cell>
          <cell r="D766" t="str">
            <v>5120-12</v>
          </cell>
          <cell r="E766">
            <v>13279546.932500001</v>
          </cell>
          <cell r="F766" t="str">
            <v>Auxiliar Administrativo</v>
          </cell>
          <cell r="G766" t="str">
            <v>20SEG</v>
          </cell>
          <cell r="H766" t="str">
            <v>DIVISION SERVICIOS ADMINISTRATIVOS</v>
          </cell>
          <cell r="I766" t="str">
            <v>CORRESPONDENCIA</v>
          </cell>
          <cell r="J766" t="str">
            <v>NO</v>
          </cell>
          <cell r="L766" t="str">
            <v>MCF</v>
          </cell>
          <cell r="M766" t="str">
            <v>C</v>
          </cell>
          <cell r="P766">
            <v>596996</v>
          </cell>
          <cell r="Q766">
            <v>0</v>
          </cell>
          <cell r="X766" t="str">
            <v>6Asistencial</v>
          </cell>
          <cell r="AA766" t="str">
            <v>Mant</v>
          </cell>
        </row>
        <row r="767">
          <cell r="C767" t="str">
            <v>RAMIREZ ATENCIA LUISA IBETH</v>
          </cell>
          <cell r="D767" t="str">
            <v>5120-09</v>
          </cell>
          <cell r="E767">
            <v>10643889.421249999</v>
          </cell>
          <cell r="F767" t="str">
            <v>Auxiliar Administrativo</v>
          </cell>
          <cell r="G767" t="str">
            <v>23NORTE</v>
          </cell>
          <cell r="H767" t="str">
            <v>NORTE</v>
          </cell>
          <cell r="I767" t="str">
            <v>NORTE</v>
          </cell>
          <cell r="J767" t="str">
            <v>SI</v>
          </cell>
          <cell r="L767" t="str">
            <v>MCF</v>
          </cell>
          <cell r="M767" t="str">
            <v>C</v>
          </cell>
          <cell r="P767">
            <v>468655</v>
          </cell>
          <cell r="Q767">
            <v>0</v>
          </cell>
          <cell r="X767" t="str">
            <v>6Asistencial</v>
          </cell>
          <cell r="Z767" t="str">
            <v>NORTE</v>
          </cell>
          <cell r="AA767" t="str">
            <v>Mant</v>
          </cell>
        </row>
        <row r="768">
          <cell r="C768" t="str">
            <v>RAMOS CALDERON YOLANDA</v>
          </cell>
          <cell r="D768" t="str">
            <v>4065-11</v>
          </cell>
          <cell r="E768">
            <v>17726634.216250002</v>
          </cell>
          <cell r="F768" t="str">
            <v>Técnico Administrativo</v>
          </cell>
          <cell r="G768" t="str">
            <v>25SUROCCIDENTE</v>
          </cell>
          <cell r="H768" t="str">
            <v>SUROCCIDENTE</v>
          </cell>
          <cell r="I768" t="str">
            <v>SUROCCIDENTE</v>
          </cell>
          <cell r="J768" t="str">
            <v>SI</v>
          </cell>
          <cell r="L768" t="str">
            <v>MCF</v>
          </cell>
          <cell r="M768" t="str">
            <v>C</v>
          </cell>
          <cell r="P768">
            <v>761453</v>
          </cell>
          <cell r="Q768">
            <v>80162</v>
          </cell>
          <cell r="X768" t="str">
            <v>5Tecnico</v>
          </cell>
          <cell r="Z768" t="str">
            <v>SUROCCIDENTE</v>
          </cell>
          <cell r="AA768" t="str">
            <v>Mant</v>
          </cell>
        </row>
        <row r="769">
          <cell r="C769" t="str">
            <v>REYES RICARDO MARGARITA MERCEDES</v>
          </cell>
          <cell r="D769" t="str">
            <v>5120-10</v>
          </cell>
          <cell r="E769">
            <v>11597824.078333335</v>
          </cell>
          <cell r="F769" t="str">
            <v>Auxiliar Administrativo</v>
          </cell>
          <cell r="G769" t="str">
            <v>23NORTE</v>
          </cell>
          <cell r="H769" t="str">
            <v>NORTE</v>
          </cell>
          <cell r="I769" t="str">
            <v>NORTE</v>
          </cell>
          <cell r="J769" t="str">
            <v>SI</v>
          </cell>
          <cell r="L769" t="str">
            <v>MCF</v>
          </cell>
          <cell r="M769" t="str">
            <v>C</v>
          </cell>
          <cell r="P769">
            <v>515106</v>
          </cell>
          <cell r="Q769">
            <v>0</v>
          </cell>
          <cell r="X769" t="str">
            <v>6Asistencial</v>
          </cell>
          <cell r="Z769" t="str">
            <v>NORTE</v>
          </cell>
          <cell r="AA769" t="str">
            <v>Mant</v>
          </cell>
        </row>
        <row r="770">
          <cell r="C770" t="str">
            <v>RINCON IBAÑEZ CARLOS GUILLERMO</v>
          </cell>
          <cell r="D770" t="str">
            <v>5310-19</v>
          </cell>
          <cell r="E770">
            <v>24716999.175000004</v>
          </cell>
          <cell r="F770" t="str">
            <v>Conductor Mec (Asignado)</v>
          </cell>
          <cell r="G770" t="str">
            <v>17SFA</v>
          </cell>
          <cell r="H770" t="str">
            <v>SUBDIRECCION FONDOS</v>
          </cell>
          <cell r="I770" t="str">
            <v>SUBDIRECCION FONDOS</v>
          </cell>
          <cell r="J770" t="str">
            <v>SI</v>
          </cell>
          <cell r="L770">
            <v>2005</v>
          </cell>
          <cell r="M770" t="str">
            <v>C</v>
          </cell>
          <cell r="P770">
            <v>740637</v>
          </cell>
          <cell r="Q770">
            <v>0</v>
          </cell>
          <cell r="X770" t="str">
            <v>6Asistencial</v>
          </cell>
          <cell r="AA770" t="str">
            <v>Mant</v>
          </cell>
        </row>
        <row r="771">
          <cell r="C771" t="str">
            <v>RIOS CASTAÑEDA LILIANA MARIA</v>
          </cell>
          <cell r="D771" t="str">
            <v>5120-10</v>
          </cell>
          <cell r="E771">
            <v>11597824.078333335</v>
          </cell>
          <cell r="F771" t="str">
            <v>Auxiliar Administrativo</v>
          </cell>
          <cell r="G771" t="str">
            <v>22NOROCCIDENTE</v>
          </cell>
          <cell r="H771" t="str">
            <v>NOROCCIDENTE</v>
          </cell>
          <cell r="I771" t="str">
            <v>NOROCCIDENTE</v>
          </cell>
          <cell r="J771" t="str">
            <v>SI</v>
          </cell>
          <cell r="L771" t="str">
            <v>MCF</v>
          </cell>
          <cell r="M771" t="str">
            <v>C</v>
          </cell>
          <cell r="P771">
            <v>515106</v>
          </cell>
          <cell r="Q771">
            <v>0</v>
          </cell>
          <cell r="X771" t="str">
            <v>6Asistencial</v>
          </cell>
          <cell r="Z771" t="str">
            <v>NOROCCIDENTE</v>
          </cell>
          <cell r="AA771" t="str">
            <v>Mant</v>
          </cell>
        </row>
        <row r="772">
          <cell r="C772" t="str">
            <v>RUIZ  ELSA</v>
          </cell>
          <cell r="D772" t="str">
            <v>4065-11</v>
          </cell>
          <cell r="E772">
            <v>16080398.177083332</v>
          </cell>
          <cell r="F772" t="str">
            <v>Técnico Administrativo</v>
          </cell>
          <cell r="G772" t="str">
            <v>25SUROCCIDENTE</v>
          </cell>
          <cell r="H772" t="str">
            <v>SUROCCIDENTE</v>
          </cell>
          <cell r="I772" t="str">
            <v>SUROCCIDENTE</v>
          </cell>
          <cell r="J772" t="str">
            <v>SI</v>
          </cell>
          <cell r="L772" t="str">
            <v>MCF</v>
          </cell>
          <cell r="M772" t="str">
            <v>C</v>
          </cell>
          <cell r="P772">
            <v>761453</v>
          </cell>
          <cell r="Q772">
            <v>0</v>
          </cell>
          <cell r="X772" t="str">
            <v>5Tecnico</v>
          </cell>
          <cell r="Z772" t="str">
            <v>SUROCCIDENTE</v>
          </cell>
          <cell r="AA772" t="str">
            <v>Mant</v>
          </cell>
        </row>
        <row r="773">
          <cell r="C773" t="str">
            <v>RUIZ LOPEZ MARIA CONSUELO</v>
          </cell>
          <cell r="D773" t="str">
            <v>5040-20</v>
          </cell>
          <cell r="E773">
            <v>17368151.424166664</v>
          </cell>
          <cell r="F773" t="str">
            <v>Secretario Ejecutivo</v>
          </cell>
          <cell r="G773" t="str">
            <v>20SEG</v>
          </cell>
          <cell r="H773" t="str">
            <v>DIVISION TALENTO HUMANO</v>
          </cell>
          <cell r="I773" t="str">
            <v>DIVISION DE TALENTO HUMANO</v>
          </cell>
          <cell r="J773" t="str">
            <v>NO</v>
          </cell>
          <cell r="L773">
            <v>2003</v>
          </cell>
          <cell r="M773" t="str">
            <v>C</v>
          </cell>
          <cell r="P773">
            <v>764298</v>
          </cell>
          <cell r="Q773">
            <v>59861</v>
          </cell>
          <cell r="X773" t="str">
            <v>6Asistencial</v>
          </cell>
          <cell r="AA773" t="str">
            <v>Mant</v>
          </cell>
        </row>
        <row r="774">
          <cell r="C774" t="str">
            <v>RUIZ MOLINA TERESA</v>
          </cell>
          <cell r="D774" t="str">
            <v>4065-12</v>
          </cell>
          <cell r="E774">
            <v>16415181.84</v>
          </cell>
          <cell r="F774" t="str">
            <v>Técnico Administrativo</v>
          </cell>
          <cell r="G774" t="str">
            <v>21CENTRO</v>
          </cell>
          <cell r="H774" t="str">
            <v>CENTRO</v>
          </cell>
          <cell r="I774" t="str">
            <v>CENTRO</v>
          </cell>
          <cell r="J774" t="str">
            <v>SI</v>
          </cell>
          <cell r="L774" t="str">
            <v>MCF</v>
          </cell>
          <cell r="M774" t="str">
            <v>C</v>
          </cell>
          <cell r="P774">
            <v>808521</v>
          </cell>
          <cell r="Q774">
            <v>0</v>
          </cell>
          <cell r="X774" t="str">
            <v>5Tecnico</v>
          </cell>
          <cell r="Z774" t="str">
            <v>CENTRO</v>
          </cell>
          <cell r="AA774" t="str">
            <v>Mant</v>
          </cell>
        </row>
        <row r="775">
          <cell r="C775" t="str">
            <v>SANCHEZ BARRIOS MARIA HELENA</v>
          </cell>
          <cell r="D775" t="str">
            <v>5120-09</v>
          </cell>
          <cell r="E775">
            <v>10643889.421249999</v>
          </cell>
          <cell r="F775" t="str">
            <v>Auxiliar Administrativo</v>
          </cell>
          <cell r="G775" t="str">
            <v>23NORTE</v>
          </cell>
          <cell r="H775" t="str">
            <v>NORTE</v>
          </cell>
          <cell r="I775" t="str">
            <v>NORTE</v>
          </cell>
          <cell r="J775" t="str">
            <v>SI</v>
          </cell>
          <cell r="L775" t="str">
            <v>MCF</v>
          </cell>
          <cell r="M775" t="str">
            <v>C</v>
          </cell>
          <cell r="P775">
            <v>468655</v>
          </cell>
          <cell r="Q775">
            <v>0</v>
          </cell>
          <cell r="X775" t="str">
            <v>6Asistencial</v>
          </cell>
          <cell r="Z775" t="str">
            <v>NORTE</v>
          </cell>
          <cell r="AA775" t="str">
            <v>Mant</v>
          </cell>
        </row>
        <row r="776">
          <cell r="C776" t="str">
            <v>SANCLEMENTE ALVES OBDULIA</v>
          </cell>
          <cell r="D776" t="str">
            <v>4065-11</v>
          </cell>
          <cell r="E776">
            <v>17198808.577083334</v>
          </cell>
          <cell r="F776" t="str">
            <v>Técnico Administrativo</v>
          </cell>
          <cell r="G776" t="str">
            <v>25SUROCCIDENTE</v>
          </cell>
          <cell r="H776" t="str">
            <v>SUROCCIDENTE</v>
          </cell>
          <cell r="I776" t="str">
            <v>SUROCCIDENTE</v>
          </cell>
          <cell r="J776" t="str">
            <v>SI</v>
          </cell>
          <cell r="L776">
            <v>2003</v>
          </cell>
          <cell r="M776" t="str">
            <v>C</v>
          </cell>
          <cell r="P776">
            <v>761453</v>
          </cell>
          <cell r="Q776">
            <v>54460</v>
          </cell>
          <cell r="X776" t="str">
            <v>5Tecnico</v>
          </cell>
          <cell r="Z776" t="str">
            <v>SUROCCIDENTE</v>
          </cell>
          <cell r="AA776" t="str">
            <v>Mant</v>
          </cell>
        </row>
        <row r="777">
          <cell r="C777" t="str">
            <v>SUAREZ FLOREZ LUZ ESPERANZA</v>
          </cell>
          <cell r="D777" t="str">
            <v>4065-11</v>
          </cell>
          <cell r="E777">
            <v>16080398.177083332</v>
          </cell>
          <cell r="F777" t="str">
            <v>Técnico Administrativo</v>
          </cell>
          <cell r="G777" t="str">
            <v>25SUROCCIDENTE</v>
          </cell>
          <cell r="H777" t="str">
            <v>SUROCCIDENTE</v>
          </cell>
          <cell r="I777" t="str">
            <v>SUROCCIDENTE</v>
          </cell>
          <cell r="J777" t="str">
            <v>SI</v>
          </cell>
          <cell r="L777">
            <v>2003</v>
          </cell>
          <cell r="M777" t="str">
            <v>C</v>
          </cell>
          <cell r="P777">
            <v>761453</v>
          </cell>
          <cell r="Q777">
            <v>0</v>
          </cell>
          <cell r="X777" t="str">
            <v>5Tecnico</v>
          </cell>
          <cell r="Z777" t="str">
            <v>SUROCCIDENTE</v>
          </cell>
          <cell r="AA777" t="str">
            <v>Mant</v>
          </cell>
        </row>
        <row r="778">
          <cell r="C778" t="str">
            <v>SUAREZ SALAZAR ANAMITH</v>
          </cell>
          <cell r="D778" t="str">
            <v>5120-09</v>
          </cell>
          <cell r="E778">
            <v>10643889.421249999</v>
          </cell>
          <cell r="F778" t="str">
            <v>Auxiliar Administrativo</v>
          </cell>
          <cell r="G778" t="str">
            <v>24ORIENTE</v>
          </cell>
          <cell r="H778" t="str">
            <v>ORIENTE</v>
          </cell>
          <cell r="I778" t="str">
            <v>ORIENTE</v>
          </cell>
          <cell r="J778" t="str">
            <v>SI</v>
          </cell>
          <cell r="L778" t="str">
            <v>MCF</v>
          </cell>
          <cell r="M778" t="str">
            <v>C</v>
          </cell>
          <cell r="P778">
            <v>468655</v>
          </cell>
          <cell r="Q778">
            <v>0</v>
          </cell>
          <cell r="X778" t="str">
            <v>6Asistencial</v>
          </cell>
          <cell r="Z778" t="str">
            <v>ORIENTE</v>
          </cell>
          <cell r="AA778" t="str">
            <v>Mant</v>
          </cell>
        </row>
        <row r="779">
          <cell r="C779" t="str">
            <v>TABORDA TORRES LUZ ELVIRA</v>
          </cell>
          <cell r="D779" t="str">
            <v>5040-16</v>
          </cell>
          <cell r="E779">
            <v>16286152.02416667</v>
          </cell>
          <cell r="F779" t="str">
            <v>Secretario Ejecutivo</v>
          </cell>
          <cell r="G779" t="str">
            <v>22NOROCCIDENTE</v>
          </cell>
          <cell r="H779" t="str">
            <v>NOROCCIDENTE</v>
          </cell>
          <cell r="I779" t="str">
            <v>NOROCCIDENTE</v>
          </cell>
          <cell r="J779" t="str">
            <v>SI</v>
          </cell>
          <cell r="L779">
            <v>2004</v>
          </cell>
          <cell r="M779" t="str">
            <v>C</v>
          </cell>
          <cell r="N779" t="str">
            <v>P</v>
          </cell>
          <cell r="P779">
            <v>688731</v>
          </cell>
          <cell r="Q779">
            <v>82741</v>
          </cell>
          <cell r="X779" t="str">
            <v>6Asistencial</v>
          </cell>
          <cell r="Z779" t="str">
            <v>NOROCCIDENTE</v>
          </cell>
          <cell r="AA779" t="str">
            <v>Mant</v>
          </cell>
        </row>
        <row r="780">
          <cell r="C780" t="str">
            <v>TEJADA VANEGAS VICTORIA EUGENIA</v>
          </cell>
          <cell r="D780" t="str">
            <v>5120-10</v>
          </cell>
          <cell r="E780">
            <v>11597824.078333335</v>
          </cell>
          <cell r="F780" t="str">
            <v>Auxiliar Administrativo</v>
          </cell>
          <cell r="G780" t="str">
            <v>22NOROCCIDENTE</v>
          </cell>
          <cell r="H780" t="str">
            <v>NOROCCIDENTE</v>
          </cell>
          <cell r="I780" t="str">
            <v>NOROCCIDENTE</v>
          </cell>
          <cell r="J780" t="str">
            <v>SI</v>
          </cell>
          <cell r="L780">
            <v>2005</v>
          </cell>
          <cell r="M780" t="str">
            <v>C</v>
          </cell>
          <cell r="P780">
            <v>515106</v>
          </cell>
          <cell r="Q780">
            <v>0</v>
          </cell>
          <cell r="X780" t="str">
            <v>6Asistencial</v>
          </cell>
          <cell r="Z780" t="str">
            <v>NOROCCIDENTE</v>
          </cell>
          <cell r="AA780" t="str">
            <v>Mant</v>
          </cell>
        </row>
        <row r="781">
          <cell r="C781" t="str">
            <v>TRUJILLO MARTINEZ NANCY</v>
          </cell>
          <cell r="D781" t="str">
            <v>4065-11</v>
          </cell>
          <cell r="E781">
            <v>16080398.177083332</v>
          </cell>
          <cell r="F781" t="str">
            <v>Técnico Administrativo</v>
          </cell>
          <cell r="G781" t="str">
            <v>22NOROCCIDENTE</v>
          </cell>
          <cell r="H781" t="str">
            <v>NOROCCIDENTE</v>
          </cell>
          <cell r="I781" t="str">
            <v>NOROCCIDENTE</v>
          </cell>
          <cell r="J781" t="str">
            <v>SI</v>
          </cell>
          <cell r="L781">
            <v>2005</v>
          </cell>
          <cell r="M781" t="str">
            <v>C</v>
          </cell>
          <cell r="P781">
            <v>761453</v>
          </cell>
          <cell r="Q781">
            <v>0</v>
          </cell>
          <cell r="X781" t="str">
            <v>5Tecnico</v>
          </cell>
          <cell r="Z781" t="str">
            <v>NOROCCIDENTE</v>
          </cell>
          <cell r="AA781" t="str">
            <v>Mant</v>
          </cell>
        </row>
        <row r="782">
          <cell r="C782" t="str">
            <v>VARGAS CARDONA ANA MARIA</v>
          </cell>
          <cell r="D782" t="str">
            <v>4065-09</v>
          </cell>
          <cell r="E782">
            <v>14586952.714583334</v>
          </cell>
          <cell r="F782" t="str">
            <v>Técnico Administrativo</v>
          </cell>
          <cell r="G782" t="str">
            <v>24ORIENTE</v>
          </cell>
          <cell r="H782" t="str">
            <v>ORIENTE</v>
          </cell>
          <cell r="I782" t="str">
            <v>ORIENTE</v>
          </cell>
          <cell r="J782" t="str">
            <v>SI</v>
          </cell>
          <cell r="L782" t="str">
            <v>MCF</v>
          </cell>
          <cell r="M782" t="str">
            <v>C</v>
          </cell>
          <cell r="P782">
            <v>688731</v>
          </cell>
          <cell r="Q782">
            <v>0</v>
          </cell>
          <cell r="X782" t="str">
            <v>5Tecnico</v>
          </cell>
          <cell r="Z782" t="str">
            <v>ORIENTE</v>
          </cell>
          <cell r="AA782" t="str">
            <v>Mant</v>
          </cell>
        </row>
        <row r="783">
          <cell r="C783" t="str">
            <v>VELASQUEZ ANGARITA DELIA ROSA</v>
          </cell>
          <cell r="D783" t="str">
            <v>5120-09</v>
          </cell>
          <cell r="E783">
            <v>10643889.421249999</v>
          </cell>
          <cell r="F783" t="str">
            <v>Auxiliar Administrativo</v>
          </cell>
          <cell r="G783" t="str">
            <v>24ORIENTE</v>
          </cell>
          <cell r="H783" t="str">
            <v>ORIENTE</v>
          </cell>
          <cell r="I783" t="str">
            <v>ORIENTE</v>
          </cell>
          <cell r="J783" t="str">
            <v>SI</v>
          </cell>
          <cell r="L783" t="str">
            <v>MCF</v>
          </cell>
          <cell r="M783" t="str">
            <v>C</v>
          </cell>
          <cell r="P783">
            <v>468655</v>
          </cell>
          <cell r="Q783">
            <v>0</v>
          </cell>
          <cell r="X783" t="str">
            <v>6Asistencial</v>
          </cell>
          <cell r="Z783" t="str">
            <v>ORIENTE</v>
          </cell>
          <cell r="AA783" t="str">
            <v>Mant</v>
          </cell>
        </row>
        <row r="784">
          <cell r="C784" t="str">
            <v>ZULETA HURTADO SANDRA GRICEL</v>
          </cell>
          <cell r="D784" t="str">
            <v>5120-12</v>
          </cell>
          <cell r="E784">
            <v>13279546.932500001</v>
          </cell>
          <cell r="F784" t="str">
            <v>Auxiliar Administrativo</v>
          </cell>
          <cell r="G784" t="str">
            <v>13OJU</v>
          </cell>
          <cell r="H784" t="str">
            <v>OFICINA JURIDICA</v>
          </cell>
          <cell r="I784" t="str">
            <v>OFICINA JURIDICA</v>
          </cell>
          <cell r="J784" t="str">
            <v>NO</v>
          </cell>
          <cell r="L784" t="str">
            <v>MCF</v>
          </cell>
          <cell r="M784" t="str">
            <v>C</v>
          </cell>
          <cell r="P784">
            <v>596996</v>
          </cell>
          <cell r="Q784">
            <v>0</v>
          </cell>
          <cell r="X784" t="str">
            <v>6Asistencial</v>
          </cell>
          <cell r="AA784" t="str">
            <v>Mant</v>
          </cell>
        </row>
        <row r="785">
          <cell r="C785" t="str">
            <v>MARTINEZ SOLORZANO VICTOR MANUEL</v>
          </cell>
          <cell r="D785" t="str">
            <v>3010-17</v>
          </cell>
          <cell r="E785">
            <v>33809401.822500005</v>
          </cell>
          <cell r="F785" t="str">
            <v>Profesional Especializado</v>
          </cell>
          <cell r="G785" t="str">
            <v>15OSI</v>
          </cell>
          <cell r="H785" t="str">
            <v>OFICINA SISTEMATIZACION</v>
          </cell>
          <cell r="I785" t="str">
            <v>OFICINA DE SISTEMATIZACION</v>
          </cell>
          <cell r="J785" t="str">
            <v>SI</v>
          </cell>
          <cell r="L785">
            <v>2004</v>
          </cell>
          <cell r="M785" t="str">
            <v>C</v>
          </cell>
          <cell r="P785">
            <v>1665264</v>
          </cell>
          <cell r="Q785">
            <v>0</v>
          </cell>
          <cell r="X785" t="str">
            <v>4Profesional</v>
          </cell>
          <cell r="AA785" t="str">
            <v>Mant</v>
          </cell>
        </row>
        <row r="786">
          <cell r="C786" t="str">
            <v>BUSTAMANTE SAGRA CLARA EUGENIA DEL SOCORR</v>
          </cell>
          <cell r="D786" t="str">
            <v>3010-19</v>
          </cell>
          <cell r="E786">
            <v>40443135.44166667</v>
          </cell>
          <cell r="F786" t="str">
            <v>Profesional Especializado</v>
          </cell>
          <cell r="G786" t="str">
            <v>16SCC</v>
          </cell>
          <cell r="H786" t="str">
            <v>DIVISION CREDITO</v>
          </cell>
          <cell r="I786" t="str">
            <v>DIVISION CREDITO</v>
          </cell>
          <cell r="J786" t="str">
            <v>SI</v>
          </cell>
          <cell r="L786">
            <v>2005</v>
          </cell>
          <cell r="M786" t="str">
            <v>C</v>
          </cell>
          <cell r="N786" t="str">
            <v>P</v>
          </cell>
          <cell r="P786">
            <v>1992005</v>
          </cell>
          <cell r="Q786">
            <v>0</v>
          </cell>
          <cell r="X786" t="str">
            <v>4Profesional</v>
          </cell>
          <cell r="AA786" t="str">
            <v>crear</v>
          </cell>
        </row>
        <row r="787">
          <cell r="C787" t="str">
            <v>HERNANDEZ POMARES JOSE EDUARDO</v>
          </cell>
          <cell r="D787" t="str">
            <v>5120-17</v>
          </cell>
          <cell r="E787">
            <v>14891116.80625</v>
          </cell>
          <cell r="F787" t="str">
            <v>Auxiliar Administrativo</v>
          </cell>
          <cell r="G787" t="str">
            <v>20SEG</v>
          </cell>
          <cell r="H787" t="str">
            <v>DIVISION SERVICIOS ADMINISTRATIVOS</v>
          </cell>
          <cell r="I787" t="str">
            <v>CORRESPONDENCIA</v>
          </cell>
          <cell r="J787" t="str">
            <v>NO</v>
          </cell>
          <cell r="L787">
            <v>2003</v>
          </cell>
          <cell r="M787" t="str">
            <v>C</v>
          </cell>
          <cell r="P787">
            <v>703542</v>
          </cell>
          <cell r="Q787">
            <v>0</v>
          </cell>
          <cell r="X787" t="str">
            <v>6Asistencial</v>
          </cell>
          <cell r="AA787" t="str">
            <v>Mant</v>
          </cell>
        </row>
        <row r="788">
          <cell r="C788">
            <v>16</v>
          </cell>
          <cell r="D788" t="str">
            <v>3010-19</v>
          </cell>
          <cell r="E788">
            <v>40443135.44166667</v>
          </cell>
          <cell r="F788" t="str">
            <v>Profesional Especializado</v>
          </cell>
          <cell r="G788" t="str">
            <v>15OSI</v>
          </cell>
          <cell r="H788" t="str">
            <v>OFICINA SISTEMATIZACION</v>
          </cell>
          <cell r="I788" t="str">
            <v>OFICINA DE SISTEMATIZACION</v>
          </cell>
          <cell r="J788" t="str">
            <v>SI</v>
          </cell>
          <cell r="M788" t="str">
            <v>C</v>
          </cell>
          <cell r="N788" t="str">
            <v>V</v>
          </cell>
          <cell r="P788">
            <v>1992005</v>
          </cell>
          <cell r="Q788">
            <v>0</v>
          </cell>
          <cell r="X788" t="str">
            <v>4Profesional</v>
          </cell>
          <cell r="AA788" t="str">
            <v>crear</v>
          </cell>
        </row>
        <row r="789">
          <cell r="C789" t="str">
            <v>MASMELA ORTIZ EDUARDO</v>
          </cell>
          <cell r="D789" t="str">
            <v>4065-11</v>
          </cell>
          <cell r="E789">
            <v>16080398.177083332</v>
          </cell>
          <cell r="F789" t="str">
            <v>Técnico Administrativo</v>
          </cell>
          <cell r="G789" t="str">
            <v>19SDF</v>
          </cell>
          <cell r="H789" t="str">
            <v>DIVISION CONTABILIDAD</v>
          </cell>
          <cell r="I789" t="str">
            <v>DIVISION CONTABILIDAD</v>
          </cell>
          <cell r="J789" t="str">
            <v>SI</v>
          </cell>
          <cell r="L789">
            <v>2004</v>
          </cell>
          <cell r="M789" t="str">
            <v>C</v>
          </cell>
          <cell r="N789" t="str">
            <v>P</v>
          </cell>
          <cell r="P789">
            <v>761453</v>
          </cell>
          <cell r="Q789">
            <v>0</v>
          </cell>
          <cell r="X789" t="str">
            <v>5Tecnico</v>
          </cell>
          <cell r="AA789" t="str">
            <v>prov</v>
          </cell>
        </row>
        <row r="790">
          <cell r="C790" t="str">
            <v>VALLEJO MEJIA DAIRO</v>
          </cell>
          <cell r="D790" t="str">
            <v>5120-10</v>
          </cell>
          <cell r="E790">
            <v>11597824.078333335</v>
          </cell>
          <cell r="F790" t="str">
            <v>Auxiliar Administrativo</v>
          </cell>
          <cell r="G790" t="str">
            <v>20SEG</v>
          </cell>
          <cell r="H790" t="str">
            <v>DIVISION SERVICIOS ADMINISTRATIVOS</v>
          </cell>
          <cell r="I790" t="str">
            <v>CORRESPONDENCIA</v>
          </cell>
          <cell r="J790" t="str">
            <v>NO</v>
          </cell>
          <cell r="L790">
            <v>2004</v>
          </cell>
          <cell r="M790" t="str">
            <v>C</v>
          </cell>
          <cell r="N790" t="str">
            <v>P</v>
          </cell>
          <cell r="P790">
            <v>515106</v>
          </cell>
          <cell r="Q790">
            <v>0</v>
          </cell>
          <cell r="X790" t="str">
            <v>6Asistencial</v>
          </cell>
          <cell r="AA790" t="str">
            <v>prov</v>
          </cell>
        </row>
        <row r="791">
          <cell r="C791" t="str">
            <v>AGUILAR ZAPATA ROSALIA</v>
          </cell>
          <cell r="D791" t="str">
            <v>5120-09</v>
          </cell>
          <cell r="E791">
            <v>10643889.421249999</v>
          </cell>
          <cell r="F791" t="str">
            <v>Auxiliar Administrativo</v>
          </cell>
          <cell r="G791" t="str">
            <v>24ORIENTE</v>
          </cell>
          <cell r="H791" t="str">
            <v>ORIENTE</v>
          </cell>
          <cell r="I791" t="str">
            <v>ORIENTE</v>
          </cell>
          <cell r="J791" t="str">
            <v>SI</v>
          </cell>
          <cell r="L791" t="str">
            <v>MCF</v>
          </cell>
          <cell r="M791" t="str">
            <v>C</v>
          </cell>
          <cell r="N791" t="str">
            <v>P</v>
          </cell>
          <cell r="P791">
            <v>468655</v>
          </cell>
          <cell r="Q791">
            <v>0</v>
          </cell>
          <cell r="X791" t="str">
            <v>6Asistencial</v>
          </cell>
          <cell r="Z791" t="str">
            <v>ORIENTE</v>
          </cell>
          <cell r="AA791" t="str">
            <v>prov</v>
          </cell>
        </row>
        <row r="792">
          <cell r="C792" t="str">
            <v>GOMEZ SALAZAR MARIA DEL PILAR</v>
          </cell>
          <cell r="D792" t="str">
            <v>5120-09</v>
          </cell>
          <cell r="E792">
            <v>10643889.421249999</v>
          </cell>
          <cell r="F792" t="str">
            <v>Auxiliar Administrativo</v>
          </cell>
          <cell r="G792" t="str">
            <v>25SUROCCIDENTE</v>
          </cell>
          <cell r="H792" t="str">
            <v>SUROCCIDENTE</v>
          </cell>
          <cell r="I792" t="str">
            <v>SUROCCIDENTE</v>
          </cell>
          <cell r="J792" t="str">
            <v>SI</v>
          </cell>
          <cell r="L792" t="str">
            <v>MCF</v>
          </cell>
          <cell r="M792" t="str">
            <v>C</v>
          </cell>
          <cell r="N792" t="str">
            <v>P</v>
          </cell>
          <cell r="P792">
            <v>468655</v>
          </cell>
          <cell r="Q792">
            <v>0</v>
          </cell>
          <cell r="X792" t="str">
            <v>6Asistencial</v>
          </cell>
          <cell r="Z792" t="str">
            <v>SUROCCIDENTE</v>
          </cell>
          <cell r="AA792" t="str">
            <v>prov</v>
          </cell>
        </row>
        <row r="793">
          <cell r="C793" t="str">
            <v>LILOY MURILLO LESVIA LEONOR</v>
          </cell>
          <cell r="D793" t="str">
            <v>5120-12</v>
          </cell>
          <cell r="E793">
            <v>13279546.932500001</v>
          </cell>
          <cell r="F793" t="str">
            <v>Auxiliar Administrativo</v>
          </cell>
          <cell r="G793" t="str">
            <v>22NOROCCIDENTE</v>
          </cell>
          <cell r="H793" t="str">
            <v>NOROCCIDENTE</v>
          </cell>
          <cell r="I793" t="str">
            <v>NOROCCIDENTE</v>
          </cell>
          <cell r="J793" t="str">
            <v>SI</v>
          </cell>
          <cell r="L793" t="str">
            <v>MCF</v>
          </cell>
          <cell r="M793" t="str">
            <v>C</v>
          </cell>
          <cell r="N793" t="str">
            <v>P</v>
          </cell>
          <cell r="P793">
            <v>596996</v>
          </cell>
          <cell r="Q793">
            <v>0</v>
          </cell>
          <cell r="X793" t="str">
            <v>6Asistencial</v>
          </cell>
          <cell r="Z793" t="str">
            <v>NOROCCIDENTE</v>
          </cell>
          <cell r="AA793" t="str">
            <v>prov</v>
          </cell>
        </row>
        <row r="794">
          <cell r="C794">
            <v>0.2534775098739237</v>
          </cell>
          <cell r="D794" t="str">
            <v>3010-17</v>
          </cell>
          <cell r="E794">
            <v>33809401.822500005</v>
          </cell>
          <cell r="F794" t="str">
            <v>Profesional Especializado</v>
          </cell>
          <cell r="G794" t="str">
            <v>13OJU</v>
          </cell>
          <cell r="H794" t="str">
            <v>OFICINA JURIDICA</v>
          </cell>
          <cell r="I794" t="str">
            <v>OFICINA JURIDICA</v>
          </cell>
          <cell r="J794" t="str">
            <v>NO</v>
          </cell>
          <cell r="M794" t="str">
            <v>C</v>
          </cell>
          <cell r="N794" t="str">
            <v>V</v>
          </cell>
          <cell r="P794">
            <v>1665264</v>
          </cell>
          <cell r="Q794">
            <v>0</v>
          </cell>
          <cell r="X794" t="str">
            <v>4Profesional</v>
          </cell>
          <cell r="AA794" t="str">
            <v>crear</v>
          </cell>
        </row>
        <row r="795">
          <cell r="C795">
            <v>0.6139514718046668</v>
          </cell>
          <cell r="D795" t="str">
            <v>3020-10</v>
          </cell>
          <cell r="E795">
            <v>23062173.132083338</v>
          </cell>
          <cell r="F795" t="str">
            <v>Profesional Universitario</v>
          </cell>
          <cell r="G795" t="str">
            <v>13OJU</v>
          </cell>
          <cell r="H795" t="str">
            <v>OFICINA JURIDICA</v>
          </cell>
          <cell r="I795" t="str">
            <v>OFICINA JURIDICA</v>
          </cell>
          <cell r="J795" t="str">
            <v>NO</v>
          </cell>
          <cell r="M795" t="str">
            <v>C</v>
          </cell>
          <cell r="N795" t="str">
            <v>V</v>
          </cell>
          <cell r="P795">
            <v>1135915</v>
          </cell>
          <cell r="Q795">
            <v>0</v>
          </cell>
          <cell r="X795" t="str">
            <v>4Profesional</v>
          </cell>
          <cell r="AA795" t="str">
            <v>crear</v>
          </cell>
        </row>
        <row r="796">
          <cell r="C796">
            <v>0.82873159363268201</v>
          </cell>
          <cell r="D796" t="str">
            <v>3020-10</v>
          </cell>
          <cell r="E796">
            <v>23062173.132083338</v>
          </cell>
          <cell r="F796" t="str">
            <v>Profesional Universitario</v>
          </cell>
          <cell r="G796" t="str">
            <v>12OPL</v>
          </cell>
          <cell r="H796" t="str">
            <v>OFICINA PLANEACION</v>
          </cell>
          <cell r="I796" t="str">
            <v>OFICINA DE PLANEACION</v>
          </cell>
          <cell r="J796" t="str">
            <v>NO</v>
          </cell>
          <cell r="M796" t="str">
            <v>C</v>
          </cell>
          <cell r="N796" t="str">
            <v>V</v>
          </cell>
          <cell r="P796">
            <v>1135915</v>
          </cell>
          <cell r="Q796">
            <v>0</v>
          </cell>
          <cell r="X796" t="str">
            <v>4Profesional</v>
          </cell>
          <cell r="AA796" t="str">
            <v>crear</v>
          </cell>
        </row>
        <row r="797">
          <cell r="C797" t="str">
            <v>MARTINEZ CUERVO ALICIA</v>
          </cell>
          <cell r="D797" t="str">
            <v>4065-11</v>
          </cell>
          <cell r="E797">
            <v>16080398.177083332</v>
          </cell>
          <cell r="F797" t="str">
            <v>Técnico Administrativo</v>
          </cell>
          <cell r="G797" t="str">
            <v>20SEG</v>
          </cell>
          <cell r="H797" t="str">
            <v>DIVISION SERVICIOS ADMINISTRATIVOS</v>
          </cell>
          <cell r="I797" t="str">
            <v>CAJA MENOR Y SEGUROS</v>
          </cell>
          <cell r="J797" t="str">
            <v>NO</v>
          </cell>
          <cell r="M797" t="str">
            <v>C</v>
          </cell>
          <cell r="P797">
            <v>761453</v>
          </cell>
          <cell r="Q797">
            <v>0</v>
          </cell>
          <cell r="X797" t="str">
            <v>5Tecnico</v>
          </cell>
          <cell r="AA797" t="str">
            <v>Mant</v>
          </cell>
        </row>
        <row r="798">
          <cell r="C798" t="str">
            <v>PEREZ MARTINEZ LUZ MYRIAM</v>
          </cell>
          <cell r="D798" t="str">
            <v>5120-10</v>
          </cell>
          <cell r="E798">
            <v>11597824.078333335</v>
          </cell>
          <cell r="F798" t="str">
            <v>Auxiliar Administrativo</v>
          </cell>
          <cell r="G798" t="str">
            <v>20SEG</v>
          </cell>
          <cell r="H798" t="str">
            <v>DIVISION SERVICIOS ADMINISTRATIVOS</v>
          </cell>
          <cell r="I798" t="str">
            <v>CAJA MENOR Y SEGUROS</v>
          </cell>
          <cell r="J798" t="str">
            <v>NO</v>
          </cell>
          <cell r="M798" t="str">
            <v>C</v>
          </cell>
          <cell r="P798">
            <v>515106</v>
          </cell>
          <cell r="Q798">
            <v>0</v>
          </cell>
          <cell r="X798" t="str">
            <v>6Asistencial</v>
          </cell>
          <cell r="AA798" t="str">
            <v>Mant</v>
          </cell>
        </row>
        <row r="799">
          <cell r="C799" t="str">
            <v>ECHAVARRIA TORO HECTOR</v>
          </cell>
          <cell r="D799" t="str">
            <v>5310-11</v>
          </cell>
          <cell r="E799">
            <v>19241995.709166665</v>
          </cell>
          <cell r="F799" t="str">
            <v>Conductor Mec (Asignado)</v>
          </cell>
          <cell r="G799" t="str">
            <v>25SUROCCIDENTE</v>
          </cell>
          <cell r="H799" t="str">
            <v>SUROCCIDENTE</v>
          </cell>
          <cell r="I799" t="str">
            <v>SUROCCIDENTE</v>
          </cell>
          <cell r="J799" t="str">
            <v>SI</v>
          </cell>
          <cell r="M799" t="str">
            <v>C</v>
          </cell>
          <cell r="N799" t="str">
            <v>P</v>
          </cell>
          <cell r="P799">
            <v>555997</v>
          </cell>
          <cell r="Q799">
            <v>0</v>
          </cell>
          <cell r="X799" t="str">
            <v>6Asistencial</v>
          </cell>
          <cell r="Z799" t="str">
            <v>SUROCCIDENTE</v>
          </cell>
          <cell r="AA799" t="str">
            <v>Mant</v>
          </cell>
        </row>
        <row r="800">
          <cell r="C800" t="str">
            <v>VEGA SERRANO MAURICIO FERNANDO</v>
          </cell>
          <cell r="D800" t="str">
            <v>5310-11</v>
          </cell>
          <cell r="E800">
            <v>19241995.709166665</v>
          </cell>
          <cell r="F800" t="str">
            <v>Conductor Mec (Asignado)</v>
          </cell>
          <cell r="G800" t="str">
            <v>24ORIENTE</v>
          </cell>
          <cell r="H800" t="str">
            <v>ORIENTE</v>
          </cell>
          <cell r="I800" t="str">
            <v>ORIENTE</v>
          </cell>
          <cell r="J800" t="str">
            <v>SI</v>
          </cell>
          <cell r="M800" t="str">
            <v>C</v>
          </cell>
          <cell r="N800" t="str">
            <v>P</v>
          </cell>
          <cell r="P800">
            <v>555997</v>
          </cell>
          <cell r="Q800">
            <v>0</v>
          </cell>
          <cell r="X800" t="str">
            <v>6Asistencial</v>
          </cell>
          <cell r="Z800" t="str">
            <v>ORIENTE</v>
          </cell>
          <cell r="AA800" t="str">
            <v>Mant</v>
          </cell>
        </row>
        <row r="801">
          <cell r="C801">
            <v>0.84848484800000001</v>
          </cell>
          <cell r="D801" t="str">
            <v>3010-17</v>
          </cell>
          <cell r="E801">
            <v>33809401.822500005</v>
          </cell>
          <cell r="F801" t="str">
            <v>Profesional Especializado</v>
          </cell>
          <cell r="G801" t="str">
            <v>16SCC</v>
          </cell>
          <cell r="H801" t="str">
            <v>DIVISION CARTERA</v>
          </cell>
          <cell r="I801" t="str">
            <v>DIVISION CARTERA</v>
          </cell>
          <cell r="J801" t="str">
            <v>SI</v>
          </cell>
          <cell r="M801" t="str">
            <v>C</v>
          </cell>
          <cell r="N801" t="str">
            <v>V</v>
          </cell>
          <cell r="P801">
            <v>1665264</v>
          </cell>
          <cell r="Q801">
            <v>0</v>
          </cell>
          <cell r="X801" t="str">
            <v>4Profesional</v>
          </cell>
          <cell r="AA801" t="str">
            <v>crear</v>
          </cell>
        </row>
        <row r="802">
          <cell r="C802">
            <v>0.87878787700000005</v>
          </cell>
          <cell r="D802" t="str">
            <v>3010-17</v>
          </cell>
          <cell r="E802">
            <v>33809401.822500005</v>
          </cell>
          <cell r="F802" t="str">
            <v>Profesional Especializado</v>
          </cell>
          <cell r="G802" t="str">
            <v>16SCC</v>
          </cell>
          <cell r="H802" t="str">
            <v>DIVISION CARTERA</v>
          </cell>
          <cell r="I802" t="str">
            <v>DIVISION CREDITO</v>
          </cell>
          <cell r="J802" t="str">
            <v>SI</v>
          </cell>
          <cell r="M802" t="str">
            <v>C</v>
          </cell>
          <cell r="N802" t="str">
            <v>V</v>
          </cell>
          <cell r="P802">
            <v>1665264</v>
          </cell>
          <cell r="Q802">
            <v>0</v>
          </cell>
          <cell r="X802" t="str">
            <v>4Profesional</v>
          </cell>
          <cell r="AA802" t="str">
            <v>crear</v>
          </cell>
        </row>
        <row r="803">
          <cell r="C803">
            <v>0.99999998999999995</v>
          </cell>
          <cell r="D803" t="str">
            <v>3020-14</v>
          </cell>
          <cell r="E803">
            <v>27317929.430000003</v>
          </cell>
          <cell r="F803" t="str">
            <v>Profesional Universitario</v>
          </cell>
          <cell r="G803" t="str">
            <v>16SCC</v>
          </cell>
          <cell r="H803" t="str">
            <v>DIVISION CARTERA</v>
          </cell>
          <cell r="I803" t="str">
            <v>DIVISION CARTERA</v>
          </cell>
          <cell r="J803" t="str">
            <v>SI</v>
          </cell>
          <cell r="M803" t="str">
            <v>C</v>
          </cell>
          <cell r="N803" t="str">
            <v>V</v>
          </cell>
          <cell r="P803">
            <v>1345530</v>
          </cell>
          <cell r="Q803">
            <v>0</v>
          </cell>
          <cell r="X803" t="str">
            <v>4Profesional</v>
          </cell>
          <cell r="AA803" t="str">
            <v>crear</v>
          </cell>
        </row>
      </sheetData>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1"/>
      <sheetName val="2"/>
      <sheetName val="3"/>
      <sheetName val="Cuadros Grales"/>
      <sheetName val="Base"/>
      <sheetName val="Pob"/>
      <sheetName val="Pob afro"/>
      <sheetName val="Pobla"/>
      <sheetName val="Matrícula"/>
      <sheetName val="Mat afro"/>
      <sheetName val="Matric"/>
      <sheetName val="Icfes afro"/>
      <sheetName val="Icfes oficial 03 afro"/>
      <sheetName val="Acu y Alc"/>
      <sheetName val="Acu y Alc Afro"/>
      <sheetName val="AcyAl"/>
      <sheetName val="Salud Afro 1"/>
      <sheetName val="Sal Afro 2"/>
      <sheetName val="Sal"/>
      <sheetName val="Sal1"/>
      <sheetName val="TD Sal"/>
      <sheetName val="Salidas"/>
      <sheetName val="Gráfico1"/>
      <sheetName val="Gráfico2"/>
      <sheetName val="Gráfico3"/>
      <sheetName val="Gráfico4"/>
      <sheetName val="Gráfico5"/>
      <sheetName val="Gráfico6"/>
      <sheetName val="Gráfico7"/>
      <sheetName val="Gráfico8"/>
      <sheetName val="Gráfico9"/>
      <sheetName val="Gráfico10"/>
      <sheetName val="Gráfico11"/>
      <sheetName val="Gráfico12"/>
      <sheetName val="Gráfico13"/>
      <sheetName val="Gráfico14"/>
      <sheetName val="Gráfico15"/>
      <sheetName val="Gráfico16"/>
      <sheetName val="Gráfico17"/>
      <sheetName val="Gráfico18"/>
      <sheetName val="Dat Sa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00"/>
      <sheetName val="Pagos00"/>
      <sheetName val="Financiamiento00"/>
      <sheetName val="opetesorer"/>
      <sheetName val="CAIDAINGRESOS"/>
      <sheetName val="caidaTRAS.TERRIT"/>
      <sheetName val="inversion"/>
      <sheetName val="variacionapropiacion"/>
      <sheetName val="METAPAGOS.REZAGO(sincambio)"/>
      <sheetName val="REZAGO CON Y SIN ESPACIO"/>
      <sheetName val="REZAGO CON ESPACIO FISCAL(FMI)"/>
      <sheetName val="REZAGO CON ESPACIO FISCAL(F (2)"/>
      <sheetName val="REZAGO CON ESPACIO FISCAL (2)"/>
      <sheetName val="REZAGO CON ESPACIO FISCAL 4813"/>
      <sheetName val="REZAGO CON ESPACIO FISCAL M-25"/>
      <sheetName val="ESCENA(CON ESPACIO)"/>
      <sheetName val="ESCENA(CON Y SIN ESPACIO)"/>
      <sheetName val="ESCENARIOS(BASICO)"/>
      <sheetName val="DETALLE-DEUDA"/>
      <sheetName val="ESCENARIOS(BASICO) (2)"/>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D2"/>
      <sheetName val="D_2_1"/>
      <sheetName val="D_2_2"/>
      <sheetName val="D_2_2_1"/>
      <sheetName val="D3"/>
      <sheetName val="D4"/>
      <sheetName val="D5"/>
      <sheetName val="D6"/>
      <sheetName val="D6_1"/>
      <sheetName val="D6_2"/>
      <sheetName val="D7_Icfes 02"/>
      <sheetName val="D7_1"/>
      <sheetName val="D8"/>
      <sheetName val="D8_1"/>
      <sheetName val="D9_Saber 97-99"/>
      <sheetName val="D10"/>
      <sheetName val="Cober Bruta 96-01 "/>
      <sheetName val="Posición Colegios Icfes"/>
      <sheetName val="Salud "/>
      <sheetName val="Educa 94-01 miles const (2001)"/>
      <sheetName val="Educa 94-02 miles const (2002)"/>
      <sheetName val="Educa 94-01 miles corrientes"/>
      <sheetName val="matricula 94-02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ow r="2">
          <cell r="M2">
            <v>0.37582719489197253</v>
          </cell>
          <cell r="N2">
            <v>0.4466742187644912</v>
          </cell>
          <cell r="O2">
            <v>0.52202091794207206</v>
          </cell>
          <cell r="P2">
            <v>0.60992847280641138</v>
          </cell>
        </row>
      </sheetData>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FMI"/>
      <sheetName val="PAGOS VIGENCIA t"/>
      <sheetName val="PAGORES"/>
    </sheetNames>
    <sheetDataSet>
      <sheetData sheetId="0" refreshError="1">
        <row r="1">
          <cell r="A1" t="str">
            <v>PAGOS POR NUMERALES CON RECURSOS NACION</v>
          </cell>
          <cell r="P1" t="str">
            <v>PAGOS POR NUMERALES CON RECURSOS NACION</v>
          </cell>
        </row>
        <row r="2">
          <cell r="A2" t="str">
            <v>Clasificación FMI</v>
          </cell>
          <cell r="P2" t="str">
            <v>Clasificación FMI</v>
          </cell>
        </row>
        <row r="3">
          <cell r="A3" t="str">
            <v>Millones de pesos</v>
          </cell>
          <cell r="P3" t="str">
            <v>Participación porcentual en el PIB</v>
          </cell>
        </row>
        <row r="6">
          <cell r="A6" t="str">
            <v>CONCEPTOS</v>
          </cell>
          <cell r="D6" t="str">
            <v>1990</v>
          </cell>
          <cell r="E6" t="str">
            <v>1991</v>
          </cell>
          <cell r="F6" t="str">
            <v>1992</v>
          </cell>
          <cell r="G6" t="str">
            <v>1993</v>
          </cell>
          <cell r="H6" t="str">
            <v>1994</v>
          </cell>
          <cell r="I6" t="str">
            <v>1995</v>
          </cell>
          <cell r="J6" t="str">
            <v>1996</v>
          </cell>
          <cell r="K6" t="str">
            <v>1997</v>
          </cell>
          <cell r="L6" t="str">
            <v>1998</v>
          </cell>
          <cell r="P6" t="str">
            <v>CONCEPTOS</v>
          </cell>
          <cell r="S6" t="str">
            <v>1990</v>
          </cell>
          <cell r="T6" t="str">
            <v>1991</v>
          </cell>
          <cell r="U6" t="str">
            <v>1992</v>
          </cell>
          <cell r="V6" t="str">
            <v>1993</v>
          </cell>
          <cell r="W6" t="str">
            <v>1994</v>
          </cell>
          <cell r="X6" t="str">
            <v>1995</v>
          </cell>
          <cell r="Y6" t="str">
            <v>1996</v>
          </cell>
          <cell r="Z6" t="str">
            <v>1997</v>
          </cell>
          <cell r="AA6" t="str">
            <v>1998</v>
          </cell>
        </row>
        <row r="9">
          <cell r="A9" t="str">
            <v>FUNCIONAMIENTO</v>
          </cell>
          <cell r="D9">
            <v>1514171.5079999999</v>
          </cell>
          <cell r="E9">
            <v>2042977.54</v>
          </cell>
          <cell r="F9">
            <v>2840041.1519999998</v>
          </cell>
          <cell r="G9">
            <v>4359295.9340000004</v>
          </cell>
          <cell r="H9">
            <v>6348478.9809999987</v>
          </cell>
          <cell r="I9">
            <v>8416455.5750610009</v>
          </cell>
          <cell r="J9">
            <v>10744325.71397927</v>
          </cell>
          <cell r="K9">
            <v>13479247.99776217</v>
          </cell>
          <cell r="L9">
            <v>18614618.366270654</v>
          </cell>
          <cell r="P9" t="str">
            <v>FUNCIONAMIENTO</v>
          </cell>
          <cell r="S9">
            <v>10.00992620994665</v>
          </cell>
          <cell r="T9">
            <v>10.099689630110003</v>
          </cell>
          <cell r="U9">
            <v>10.823009552577551</v>
          </cell>
          <cell r="V9">
            <v>13.154773506714696</v>
          </cell>
          <cell r="W9">
            <v>14.563491641442578</v>
          </cell>
          <cell r="X9">
            <v>14.792463841724823</v>
          </cell>
          <cell r="Y9">
            <v>14.838791327562923</v>
          </cell>
          <cell r="Z9">
            <v>14.988418185388378</v>
          </cell>
          <cell r="AA9">
            <v>17.078168629258041</v>
          </cell>
        </row>
        <row r="10">
          <cell r="A10" t="str">
            <v>1.</v>
          </cell>
          <cell r="B10" t="str">
            <v>SERVICIOS PERSONALES</v>
          </cell>
          <cell r="D10">
            <v>452281.84499999997</v>
          </cell>
          <cell r="E10">
            <v>570378.91799999995</v>
          </cell>
          <cell r="F10">
            <v>786919.03299999994</v>
          </cell>
          <cell r="G10">
            <v>1168875.811</v>
          </cell>
          <cell r="H10">
            <v>1624297.6979999999</v>
          </cell>
          <cell r="I10">
            <v>2079844.530424</v>
          </cell>
          <cell r="J10">
            <v>2552417.1840965501</v>
          </cell>
          <cell r="K10">
            <v>3822362.5809934139</v>
          </cell>
          <cell r="L10">
            <v>4103822.4998498741</v>
          </cell>
          <cell r="P10" t="str">
            <v>1.</v>
          </cell>
          <cell r="Q10" t="str">
            <v>SERVICIOS PERSONALES</v>
          </cell>
          <cell r="S10">
            <v>2.9899571287855244</v>
          </cell>
          <cell r="T10">
            <v>2.8197324398181896</v>
          </cell>
          <cell r="U10">
            <v>2.9988411278007034</v>
          </cell>
          <cell r="V10">
            <v>3.5272431108097497</v>
          </cell>
          <cell r="W10">
            <v>3.7261596074956627</v>
          </cell>
          <cell r="X10">
            <v>3.6554609880992781</v>
          </cell>
          <cell r="Y10">
            <v>3.525096593676063</v>
          </cell>
          <cell r="Z10">
            <v>4.2503238184816574</v>
          </cell>
          <cell r="AA10">
            <v>3.7650931809579053</v>
          </cell>
        </row>
        <row r="11">
          <cell r="B11" t="str">
            <v>1.1.</v>
          </cell>
          <cell r="C11" t="str">
            <v>Vigencia</v>
          </cell>
          <cell r="D11">
            <v>448435.77999999997</v>
          </cell>
          <cell r="E11">
            <v>561895</v>
          </cell>
          <cell r="F11">
            <v>780872.06299999997</v>
          </cell>
          <cell r="G11">
            <v>1155639.1529999999</v>
          </cell>
          <cell r="H11">
            <v>1614299.4</v>
          </cell>
          <cell r="I11">
            <v>2058168.3357800001</v>
          </cell>
          <cell r="J11">
            <v>2533434</v>
          </cell>
          <cell r="K11">
            <v>3720242.9032626296</v>
          </cell>
          <cell r="L11">
            <v>4025801.5790410009</v>
          </cell>
          <cell r="Q11" t="str">
            <v>1.1.</v>
          </cell>
          <cell r="R11" t="str">
            <v>Vigencia</v>
          </cell>
          <cell r="S11">
            <v>2.964531457621292</v>
          </cell>
          <cell r="T11">
            <v>2.7777912353900178</v>
          </cell>
          <cell r="U11">
            <v>2.9757969497161496</v>
          </cell>
          <cell r="V11">
            <v>3.4872996794364015</v>
          </cell>
          <cell r="W11">
            <v>3.7032233845377793</v>
          </cell>
          <cell r="X11">
            <v>3.6173636771067899</v>
          </cell>
          <cell r="Y11">
            <v>3.4988792660335366</v>
          </cell>
          <cell r="Z11">
            <v>4.1367705672142128</v>
          </cell>
          <cell r="AA11">
            <v>3.6935121033356908</v>
          </cell>
        </row>
        <row r="12">
          <cell r="B12" t="str">
            <v>1.2.</v>
          </cell>
          <cell r="C12" t="str">
            <v>Reservas de apropiación</v>
          </cell>
          <cell r="D12">
            <v>858.06499999999994</v>
          </cell>
          <cell r="E12">
            <v>974</v>
          </cell>
          <cell r="F12">
            <v>445.137</v>
          </cell>
          <cell r="G12">
            <v>4114.1580000000004</v>
          </cell>
          <cell r="H12">
            <v>4524.2</v>
          </cell>
          <cell r="I12">
            <v>8374.0679999999993</v>
          </cell>
          <cell r="J12">
            <v>4569.7269999999999</v>
          </cell>
          <cell r="K12">
            <v>6443.6396408199998</v>
          </cell>
          <cell r="L12">
            <v>9822.3828690355003</v>
          </cell>
          <cell r="Q12" t="str">
            <v>1.2.</v>
          </cell>
          <cell r="R12" t="str">
            <v>Reservas de apropiación</v>
          </cell>
          <cell r="S12">
            <v>5.6725194523590729E-3</v>
          </cell>
          <cell r="T12">
            <v>4.8150787304921333E-3</v>
          </cell>
          <cell r="U12">
            <v>1.6963564066010104E-3</v>
          </cell>
          <cell r="V12">
            <v>1.2415036161855195E-2</v>
          </cell>
          <cell r="W12">
            <v>1.0378572423632085E-2</v>
          </cell>
          <cell r="X12">
            <v>1.4717964943009525E-2</v>
          </cell>
          <cell r="Y12">
            <v>6.3111662082902635E-3</v>
          </cell>
          <cell r="Z12">
            <v>7.1650855884979759E-3</v>
          </cell>
          <cell r="AA12">
            <v>9.0116438423728604E-3</v>
          </cell>
        </row>
        <row r="13">
          <cell r="B13" t="str">
            <v>1.3.</v>
          </cell>
          <cell r="C13" t="str">
            <v>Reservas de Tesorería</v>
          </cell>
          <cell r="D13">
            <v>1389.0060000000001</v>
          </cell>
          <cell r="E13">
            <v>2988</v>
          </cell>
          <cell r="F13">
            <v>7509.9179999999997</v>
          </cell>
          <cell r="G13">
            <v>5601.8329999999996</v>
          </cell>
          <cell r="H13">
            <v>9122.5</v>
          </cell>
          <cell r="I13">
            <v>5474.098</v>
          </cell>
          <cell r="J13">
            <v>13302.126644</v>
          </cell>
          <cell r="K13">
            <v>14413.457096550001</v>
          </cell>
          <cell r="L13">
            <v>95676.038089963811</v>
          </cell>
          <cell r="Q13" t="str">
            <v>1.3.</v>
          </cell>
          <cell r="R13" t="str">
            <v>Reservas de Tesorería</v>
          </cell>
          <cell r="S13">
            <v>9.18247866355517E-3</v>
          </cell>
          <cell r="T13">
            <v>1.4771514627012828E-2</v>
          </cell>
          <cell r="U13">
            <v>2.8619273419976873E-2</v>
          </cell>
          <cell r="V13">
            <v>1.6904299559636207E-2</v>
          </cell>
          <cell r="W13">
            <v>2.09271311910578E-2</v>
          </cell>
          <cell r="X13">
            <v>9.6210805141059962E-3</v>
          </cell>
          <cell r="Y13">
            <v>1.8371323314064575E-2</v>
          </cell>
          <cell r="Z13">
            <v>1.6027223662337199E-2</v>
          </cell>
          <cell r="AA13">
            <v>8.7778942341382823E-2</v>
          </cell>
        </row>
        <row r="14">
          <cell r="B14" t="str">
            <v>1.4.</v>
          </cell>
          <cell r="C14" t="str">
            <v>Deuda Flotante</v>
          </cell>
          <cell r="D14">
            <v>1598.9939999999999</v>
          </cell>
          <cell r="E14">
            <v>4521.9179999999997</v>
          </cell>
          <cell r="F14">
            <v>-1908.085</v>
          </cell>
          <cell r="G14">
            <v>3520.6670000000004</v>
          </cell>
          <cell r="H14">
            <v>-3648.402</v>
          </cell>
          <cell r="I14">
            <v>7828.028644</v>
          </cell>
          <cell r="J14">
            <v>1111.3304525500007</v>
          </cell>
          <cell r="K14">
            <v>81262.580993413809</v>
          </cell>
          <cell r="L14">
            <v>-27477.500150126158</v>
          </cell>
          <cell r="Q14" t="str">
            <v>1.4.</v>
          </cell>
          <cell r="R14" t="str">
            <v>Deuda Flotante</v>
          </cell>
          <cell r="S14">
            <v>1.0570673048318536E-2</v>
          </cell>
          <cell r="T14">
            <v>2.2354611070666865E-2</v>
          </cell>
          <cell r="U14">
            <v>-7.2714517420238902E-3</v>
          </cell>
          <cell r="V14">
            <v>1.0624095651856406E-2</v>
          </cell>
          <cell r="W14">
            <v>-8.36948065680654E-3</v>
          </cell>
          <cell r="X14">
            <v>1.3758265535372582E-2</v>
          </cell>
          <cell r="Y14">
            <v>1.5348381201716185E-3</v>
          </cell>
          <cell r="Z14">
            <v>9.0360942016608936E-2</v>
          </cell>
          <cell r="AA14">
            <v>-2.5209508561540958E-2</v>
          </cell>
        </row>
        <row r="15">
          <cell r="A15" t="str">
            <v>2.</v>
          </cell>
          <cell r="B15" t="str">
            <v>GASTOS GENERALES</v>
          </cell>
          <cell r="D15">
            <v>88229.286999999997</v>
          </cell>
          <cell r="E15">
            <v>135133.66399999999</v>
          </cell>
          <cell r="F15">
            <v>221513.60000000001</v>
          </cell>
          <cell r="G15">
            <v>331820.55400000006</v>
          </cell>
          <cell r="H15">
            <v>496726.674</v>
          </cell>
          <cell r="I15">
            <v>658657.75230500009</v>
          </cell>
          <cell r="J15">
            <v>746841.81881257007</v>
          </cell>
          <cell r="K15">
            <v>923741.25538861135</v>
          </cell>
          <cell r="L15">
            <v>1064141.5849549375</v>
          </cell>
          <cell r="P15" t="str">
            <v>2.</v>
          </cell>
          <cell r="Q15" t="str">
            <v>GASTOS GENERALES</v>
          </cell>
          <cell r="S15">
            <v>0.58326857146634759</v>
          </cell>
          <cell r="T15">
            <v>0.66804849209432293</v>
          </cell>
          <cell r="U15">
            <v>0.84415812325026574</v>
          </cell>
          <cell r="V15">
            <v>1.0013140421823434</v>
          </cell>
          <cell r="W15">
            <v>1.1394973168425102</v>
          </cell>
          <cell r="X15">
            <v>1.157633507139713</v>
          </cell>
          <cell r="Y15">
            <v>1.0314495482614019</v>
          </cell>
          <cell r="Z15">
            <v>1.0271656277233547</v>
          </cell>
          <cell r="AA15">
            <v>0.97630738786439764</v>
          </cell>
        </row>
        <row r="16">
          <cell r="B16" t="str">
            <v>2.1.</v>
          </cell>
          <cell r="C16" t="str">
            <v>Vigencia</v>
          </cell>
          <cell r="D16">
            <v>60562.438000000002</v>
          </cell>
          <cell r="E16">
            <v>112505</v>
          </cell>
          <cell r="F16">
            <v>176720.44200000001</v>
          </cell>
          <cell r="G16">
            <v>258642.916</v>
          </cell>
          <cell r="H16">
            <v>399005.9</v>
          </cell>
          <cell r="I16">
            <v>508771.81699999998</v>
          </cell>
          <cell r="J16">
            <v>567045.63896799996</v>
          </cell>
          <cell r="K16">
            <v>675253.51317078003</v>
          </cell>
          <cell r="L16">
            <v>770641.77358200005</v>
          </cell>
          <cell r="Q16" t="str">
            <v>2.1.</v>
          </cell>
          <cell r="R16" t="str">
            <v>Vigencia</v>
          </cell>
          <cell r="S16">
            <v>0.40036781320446624</v>
          </cell>
          <cell r="T16">
            <v>0.55618114227311855</v>
          </cell>
          <cell r="U16">
            <v>0.67345750626001044</v>
          </cell>
          <cell r="V16">
            <v>0.78049048071262106</v>
          </cell>
          <cell r="W16">
            <v>0.91532461664084308</v>
          </cell>
          <cell r="X16">
            <v>0.89419930272804793</v>
          </cell>
          <cell r="Y16">
            <v>0.78313633948224948</v>
          </cell>
          <cell r="Z16">
            <v>0.75085657881185952</v>
          </cell>
          <cell r="AA16">
            <v>0.7070330373160727</v>
          </cell>
        </row>
        <row r="17">
          <cell r="B17" t="str">
            <v>2.2.</v>
          </cell>
          <cell r="C17" t="str">
            <v>Reservas de apropiación</v>
          </cell>
          <cell r="D17">
            <v>10424.849</v>
          </cell>
          <cell r="E17">
            <v>12493</v>
          </cell>
          <cell r="F17">
            <v>24202.214</v>
          </cell>
          <cell r="G17">
            <v>44751.06</v>
          </cell>
          <cell r="H17">
            <v>77700.800000000003</v>
          </cell>
          <cell r="I17">
            <v>67560.148344000001</v>
          </cell>
          <cell r="J17">
            <v>52550.792460999997</v>
          </cell>
          <cell r="K17">
            <v>65501.099445650005</v>
          </cell>
          <cell r="L17">
            <v>94194.583645818668</v>
          </cell>
          <cell r="Q17" t="str">
            <v>2.2.</v>
          </cell>
          <cell r="R17" t="str">
            <v>Reservas de apropiación</v>
          </cell>
          <cell r="S17">
            <v>6.891687545862614E-2</v>
          </cell>
          <cell r="T17">
            <v>6.1760552956918097E-2</v>
          </cell>
          <cell r="U17">
            <v>9.2231337257582854E-2</v>
          </cell>
          <cell r="V17">
            <v>0.13504246268163533</v>
          </cell>
          <cell r="W17">
            <v>0.17824662485614076</v>
          </cell>
          <cell r="X17">
            <v>0.11874132080985193</v>
          </cell>
          <cell r="Y17">
            <v>7.2576936346249551E-2</v>
          </cell>
          <cell r="Z17">
            <v>7.2834765727072079E-2</v>
          </cell>
          <cell r="AA17">
            <v>8.6419767078379922E-2</v>
          </cell>
        </row>
        <row r="18">
          <cell r="B18" t="str">
            <v>2.3.</v>
          </cell>
          <cell r="C18" t="str">
            <v>Reservas de Tesorería</v>
          </cell>
          <cell r="D18">
            <v>7626.5989999999993</v>
          </cell>
          <cell r="E18">
            <v>17242</v>
          </cell>
          <cell r="F18">
            <v>10135.664000000001</v>
          </cell>
          <cell r="G18">
            <v>20590.944</v>
          </cell>
          <cell r="H18">
            <v>28426.578000000001</v>
          </cell>
          <cell r="I18">
            <v>20019.974000000002</v>
          </cell>
          <cell r="J18">
            <v>82325.786961000005</v>
          </cell>
          <cell r="K18">
            <v>127245.38738357001</v>
          </cell>
          <cell r="L18">
            <v>182986.6427721814</v>
          </cell>
          <cell r="Q18" t="str">
            <v>2.3.</v>
          </cell>
          <cell r="R18" t="str">
            <v>Reservas de Tesorería</v>
          </cell>
          <cell r="S18">
            <v>5.0418128210382961E-2</v>
          </cell>
          <cell r="T18">
            <v>8.5237769477561981E-2</v>
          </cell>
          <cell r="U18">
            <v>3.8625633370299985E-2</v>
          </cell>
          <cell r="V18">
            <v>6.2135998269083316E-2</v>
          </cell>
          <cell r="W18">
            <v>6.5210931994391624E-2</v>
          </cell>
          <cell r="X18">
            <v>3.5186396323980441E-2</v>
          </cell>
          <cell r="Y18">
            <v>0.11369863555069402</v>
          </cell>
          <cell r="Z18">
            <v>0.14149209797040049</v>
          </cell>
          <cell r="AA18">
            <v>0.16788293376068872</v>
          </cell>
        </row>
        <row r="19">
          <cell r="B19" t="str">
            <v>2.4.</v>
          </cell>
          <cell r="C19" t="str">
            <v>Deuda Flotante</v>
          </cell>
          <cell r="D19">
            <v>9615.4010000000017</v>
          </cell>
          <cell r="E19">
            <v>-7106.3359999999993</v>
          </cell>
          <cell r="F19">
            <v>10455.279999999999</v>
          </cell>
          <cell r="G19">
            <v>7835.6340000000018</v>
          </cell>
          <cell r="H19">
            <v>-8406.6039999999994</v>
          </cell>
          <cell r="I19">
            <v>62305.812961000003</v>
          </cell>
          <cell r="J19">
            <v>44919.600422570002</v>
          </cell>
          <cell r="K19">
            <v>55741.255388611389</v>
          </cell>
          <cell r="L19">
            <v>16318.584954937338</v>
          </cell>
          <cell r="Q19" t="str">
            <v>2.4.</v>
          </cell>
          <cell r="R19" t="str">
            <v>Deuda Flotante</v>
          </cell>
          <cell r="S19">
            <v>6.3565754592872212E-2</v>
          </cell>
          <cell r="T19">
            <v>-3.5130972613275711E-2</v>
          </cell>
          <cell r="U19">
            <v>3.9843646362372503E-2</v>
          </cell>
          <cell r="V19">
            <v>2.3645100519003422E-2</v>
          </cell>
          <cell r="W19">
            <v>-1.9284856648865034E-2</v>
          </cell>
          <cell r="X19">
            <v>0.10950648727783278</v>
          </cell>
          <cell r="Y19">
            <v>6.2037636882208674E-2</v>
          </cell>
          <cell r="Z19">
            <v>6.1982185214022795E-2</v>
          </cell>
          <cell r="AA19">
            <v>1.4971649709256303E-2</v>
          </cell>
        </row>
        <row r="20">
          <cell r="A20" t="str">
            <v>3.</v>
          </cell>
          <cell r="B20" t="str">
            <v>TRANSFERENCIAS</v>
          </cell>
          <cell r="D20">
            <v>973660.37599999993</v>
          </cell>
          <cell r="E20">
            <v>1337464.9580000001</v>
          </cell>
          <cell r="F20">
            <v>1831608.5190000001</v>
          </cell>
          <cell r="G20">
            <v>2858599.5690000001</v>
          </cell>
          <cell r="H20">
            <v>4227454.6089999992</v>
          </cell>
          <cell r="I20">
            <v>5677953.2923320001</v>
          </cell>
          <cell r="J20">
            <v>7445066.7110701501</v>
          </cell>
          <cell r="K20">
            <v>8733144.1613801438</v>
          </cell>
          <cell r="L20">
            <v>13446654.281465843</v>
          </cell>
          <cell r="P20" t="str">
            <v>3.</v>
          </cell>
          <cell r="Q20" t="str">
            <v>TRANSFERENCIAS</v>
          </cell>
          <cell r="S20">
            <v>6.4367005096947771</v>
          </cell>
          <cell r="T20">
            <v>6.6119086981974897</v>
          </cell>
          <cell r="U20">
            <v>6.9800103015265833</v>
          </cell>
          <cell r="V20">
            <v>8.6262163537226026</v>
          </cell>
          <cell r="W20">
            <v>9.6978347171044064</v>
          </cell>
          <cell r="X20">
            <v>9.9793693464858304</v>
          </cell>
          <cell r="Y20">
            <v>10.282245185625456</v>
          </cell>
          <cell r="Z20">
            <v>9.7109287391833643</v>
          </cell>
          <cell r="AA20">
            <v>12.336768060435739</v>
          </cell>
        </row>
        <row r="21">
          <cell r="B21" t="str">
            <v>3.1.</v>
          </cell>
          <cell r="C21" t="str">
            <v>Vigencia</v>
          </cell>
          <cell r="D21">
            <v>916032.97599999991</v>
          </cell>
          <cell r="E21">
            <v>1191613</v>
          </cell>
          <cell r="F21">
            <v>1764629.9180000001</v>
          </cell>
          <cell r="G21">
            <v>2728808.7370000002</v>
          </cell>
          <cell r="H21">
            <v>4015879</v>
          </cell>
          <cell r="I21">
            <v>5203311.62</v>
          </cell>
          <cell r="J21">
            <v>6804539.1954640001</v>
          </cell>
          <cell r="K21">
            <v>7561255.3762968201</v>
          </cell>
          <cell r="L21">
            <v>11980966.199272001</v>
          </cell>
          <cell r="Q21" t="str">
            <v>3.1.</v>
          </cell>
          <cell r="R21" t="str">
            <v>Vigencia</v>
          </cell>
          <cell r="S21">
            <v>6.0557357255713402</v>
          </cell>
          <cell r="T21">
            <v>5.8908731121949929</v>
          </cell>
          <cell r="U21">
            <v>6.7247639865459741</v>
          </cell>
          <cell r="V21">
            <v>8.2345547129306667</v>
          </cell>
          <cell r="W21">
            <v>9.2124775752714729</v>
          </cell>
          <cell r="X21">
            <v>9.1451559756517522</v>
          </cell>
          <cell r="Y21">
            <v>9.3976243730531408</v>
          </cell>
          <cell r="Z21">
            <v>8.4078323661133165</v>
          </cell>
          <cell r="AA21">
            <v>10.992057804599581</v>
          </cell>
        </row>
        <row r="22">
          <cell r="B22" t="str">
            <v>3.2.</v>
          </cell>
          <cell r="C22" t="str">
            <v>Reservas de apropiación</v>
          </cell>
          <cell r="D22">
            <v>27937.4</v>
          </cell>
          <cell r="E22">
            <v>67827</v>
          </cell>
          <cell r="F22">
            <v>44092.851999999999</v>
          </cell>
          <cell r="G22">
            <v>61973.756000000001</v>
          </cell>
          <cell r="H22">
            <v>25414.799999999999</v>
          </cell>
          <cell r="I22">
            <v>128370.81544999999</v>
          </cell>
          <cell r="J22">
            <v>142737.45243100001</v>
          </cell>
          <cell r="K22">
            <v>123754.56052803001</v>
          </cell>
          <cell r="L22">
            <v>855038.81017270719</v>
          </cell>
          <cell r="Q22" t="str">
            <v>3.2.</v>
          </cell>
          <cell r="R22" t="str">
            <v>Reservas de apropiación</v>
          </cell>
          <cell r="S22">
            <v>0.18468932417513403</v>
          </cell>
          <cell r="T22">
            <v>0.3353104158655954</v>
          </cell>
          <cell r="U22">
            <v>0.16803184632036916</v>
          </cell>
          <cell r="V22">
            <v>0.18701431054081794</v>
          </cell>
          <cell r="W22">
            <v>5.8301874902109703E-2</v>
          </cell>
          <cell r="X22">
            <v>0.22561999275604708</v>
          </cell>
          <cell r="Y22">
            <v>0.19713207953997386</v>
          </cell>
          <cell r="Z22">
            <v>0.13761042944317223</v>
          </cell>
          <cell r="AA22">
            <v>0.7844639464190738</v>
          </cell>
        </row>
        <row r="23">
          <cell r="B23" t="str">
            <v>3.3.</v>
          </cell>
          <cell r="C23" t="str">
            <v>Reservas de Tesorería</v>
          </cell>
          <cell r="D23">
            <v>75494</v>
          </cell>
          <cell r="E23">
            <v>29690</v>
          </cell>
          <cell r="F23">
            <v>78024.957999999999</v>
          </cell>
          <cell r="G23">
            <v>22885.749</v>
          </cell>
          <cell r="H23">
            <v>67817.076000000001</v>
          </cell>
          <cell r="I23">
            <v>186160.80899999998</v>
          </cell>
          <cell r="J23">
            <v>346270.85688199999</v>
          </cell>
          <cell r="K23">
            <v>497790.06317515002</v>
          </cell>
          <cell r="L23">
            <v>1048134.2245552937</v>
          </cell>
          <cell r="Q23" t="str">
            <v>3.3.</v>
          </cell>
          <cell r="R23" t="str">
            <v>Reservas de Tesorería</v>
          </cell>
          <cell r="S23">
            <v>0.4990777896038131</v>
          </cell>
          <cell r="T23">
            <v>0.14677585986479616</v>
          </cell>
          <cell r="U23">
            <v>0.29734247518870538</v>
          </cell>
          <cell r="V23">
            <v>6.906088716722629E-2</v>
          </cell>
          <cell r="W23">
            <v>0.1555732361135585</v>
          </cell>
          <cell r="X23">
            <v>0.32718963598388406</v>
          </cell>
          <cell r="Y23">
            <v>0.47822833418044275</v>
          </cell>
          <cell r="Z23">
            <v>0.55352387882756815</v>
          </cell>
          <cell r="AA23">
            <v>0.96162127425006882</v>
          </cell>
        </row>
        <row r="24">
          <cell r="B24" t="str">
            <v>3.4.</v>
          </cell>
          <cell r="C24" t="str">
            <v>Deuda Flotante</v>
          </cell>
          <cell r="D24">
            <v>-45804</v>
          </cell>
          <cell r="E24">
            <v>48334.957999999999</v>
          </cell>
          <cell r="F24">
            <v>-55139.209000000003</v>
          </cell>
          <cell r="G24">
            <v>44931.327000000005</v>
          </cell>
          <cell r="H24">
            <v>118343.73299999998</v>
          </cell>
          <cell r="I24">
            <v>160110.04788200001</v>
          </cell>
          <cell r="J24">
            <v>151519.20629315003</v>
          </cell>
          <cell r="K24">
            <v>550344.1613801436</v>
          </cell>
          <cell r="L24">
            <v>-437484.9525341579</v>
          </cell>
          <cell r="Q24" t="str">
            <v>3.4.</v>
          </cell>
          <cell r="R24" t="str">
            <v>Deuda Flotante</v>
          </cell>
          <cell r="S24">
            <v>-0.30280232965550979</v>
          </cell>
          <cell r="T24">
            <v>0.23894931027210534</v>
          </cell>
          <cell r="U24">
            <v>-0.21012800652846669</v>
          </cell>
          <cell r="V24">
            <v>0.13558644308389245</v>
          </cell>
          <cell r="W24">
            <v>0.27148203081726674</v>
          </cell>
          <cell r="X24">
            <v>0.28140374209414742</v>
          </cell>
          <cell r="Y24">
            <v>0.20926039885189857</v>
          </cell>
          <cell r="Z24">
            <v>0.61196206479930682</v>
          </cell>
          <cell r="AA24">
            <v>-0.40137496483298385</v>
          </cell>
        </row>
        <row r="26">
          <cell r="A26" t="str">
            <v>SERVICIO DE LA DEUDA</v>
          </cell>
          <cell r="D26">
            <v>642008.13299999991</v>
          </cell>
          <cell r="E26">
            <v>981207.84400000004</v>
          </cell>
          <cell r="F26">
            <v>1186322.27</v>
          </cell>
          <cell r="G26">
            <v>1555947.0029999998</v>
          </cell>
          <cell r="H26">
            <v>2492870.6804299997</v>
          </cell>
          <cell r="I26">
            <v>2555290.0435859999</v>
          </cell>
          <cell r="J26">
            <v>4931696.6335319998</v>
          </cell>
          <cell r="K26">
            <v>8105297.8707762575</v>
          </cell>
          <cell r="L26">
            <v>15954873.558034485</v>
          </cell>
          <cell r="P26" t="str">
            <v>SERVICIO DE LA DEUDA</v>
          </cell>
          <cell r="S26">
            <v>4.2442048364811882</v>
          </cell>
          <cell r="T26">
            <v>4.8507115193392645</v>
          </cell>
          <cell r="U26">
            <v>4.5209124000205634</v>
          </cell>
          <cell r="V26">
            <v>4.6952835326633569</v>
          </cell>
          <cell r="W26">
            <v>5.7186770919923413</v>
          </cell>
          <cell r="X26">
            <v>4.4910871610691521</v>
          </cell>
          <cell r="Y26">
            <v>6.8110758351835914</v>
          </cell>
          <cell r="Z26">
            <v>9.0127872136859288</v>
          </cell>
          <cell r="AA26">
            <v>14.637959034192823</v>
          </cell>
        </row>
        <row r="27">
          <cell r="A27" t="str">
            <v>1.</v>
          </cell>
          <cell r="B27" t="str">
            <v>INTERNA</v>
          </cell>
          <cell r="D27">
            <v>53495.635999999999</v>
          </cell>
          <cell r="E27">
            <v>317438.14600000001</v>
          </cell>
          <cell r="F27">
            <v>191249.383</v>
          </cell>
          <cell r="G27">
            <v>342860.55699999997</v>
          </cell>
          <cell r="H27">
            <v>1209860.2339999999</v>
          </cell>
          <cell r="I27">
            <v>1316512.6035509999</v>
          </cell>
          <cell r="J27">
            <v>3410773.4025599998</v>
          </cell>
          <cell r="K27">
            <v>5774404.6764245965</v>
          </cell>
          <cell r="L27">
            <v>12048979.051885806</v>
          </cell>
          <cell r="P27" t="str">
            <v>1.</v>
          </cell>
          <cell r="Q27" t="str">
            <v>INTERNA</v>
          </cell>
          <cell r="S27">
            <v>0.35365040623533223</v>
          </cell>
          <cell r="T27">
            <v>1.5692912372191545</v>
          </cell>
          <cell r="U27">
            <v>0.72882531919508009</v>
          </cell>
          <cell r="V27">
            <v>1.0346287657471622</v>
          </cell>
          <cell r="W27">
            <v>2.7754347864907527</v>
          </cell>
          <cell r="X27">
            <v>2.3138558638518121</v>
          </cell>
          <cell r="Y27">
            <v>4.7105566355215256</v>
          </cell>
          <cell r="Z27">
            <v>6.4209214101768168</v>
          </cell>
          <cell r="AA27">
            <v>11.054456879511593</v>
          </cell>
        </row>
        <row r="28">
          <cell r="B28" t="str">
            <v>1.1.</v>
          </cell>
          <cell r="C28" t="str">
            <v>Vigencia</v>
          </cell>
          <cell r="D28">
            <v>43883.635999999999</v>
          </cell>
          <cell r="E28">
            <v>303956</v>
          </cell>
          <cell r="F28">
            <v>181226.709</v>
          </cell>
          <cell r="G28">
            <v>322907.95699999999</v>
          </cell>
          <cell r="H28">
            <v>1121100.2999999998</v>
          </cell>
          <cell r="I28">
            <v>1288610.748864</v>
          </cell>
          <cell r="J28">
            <v>3407106.3435379998</v>
          </cell>
          <cell r="K28">
            <v>5204532.9409779999</v>
          </cell>
          <cell r="L28">
            <v>10199179.051885806</v>
          </cell>
          <cell r="Q28" t="str">
            <v>1.1.</v>
          </cell>
          <cell r="R28" t="str">
            <v>Vigencia</v>
          </cell>
          <cell r="S28">
            <v>0.29010713506581076</v>
          </cell>
          <cell r="T28">
            <v>1.5026407295744015</v>
          </cell>
          <cell r="U28">
            <v>0.69063027530707843</v>
          </cell>
          <cell r="V28">
            <v>0.97441905806869411</v>
          </cell>
          <cell r="W28">
            <v>2.5718183673811188</v>
          </cell>
          <cell r="X28">
            <v>2.2648165535514644</v>
          </cell>
          <cell r="Y28">
            <v>4.7054921275140549</v>
          </cell>
          <cell r="Z28">
            <v>5.7872454154681607</v>
          </cell>
          <cell r="AA28">
            <v>9.3573392857582771</v>
          </cell>
        </row>
        <row r="29">
          <cell r="B29" t="str">
            <v>1.2.</v>
          </cell>
          <cell r="C29" t="str">
            <v>Reservas de apropiación</v>
          </cell>
          <cell r="D29">
            <v>0</v>
          </cell>
          <cell r="E29">
            <v>2300</v>
          </cell>
          <cell r="F29">
            <v>0</v>
          </cell>
          <cell r="G29">
            <v>0</v>
          </cell>
          <cell r="H29">
            <v>0</v>
          </cell>
          <cell r="I29">
            <v>0</v>
          </cell>
          <cell r="J29">
            <v>0</v>
          </cell>
          <cell r="K29">
            <v>200</v>
          </cell>
          <cell r="L29">
            <v>0</v>
          </cell>
          <cell r="Q29" t="str">
            <v>1.2.</v>
          </cell>
          <cell r="R29" t="str">
            <v>Reservas de apropiación</v>
          </cell>
          <cell r="S29">
            <v>0</v>
          </cell>
          <cell r="T29">
            <v>1.137030911717855E-2</v>
          </cell>
          <cell r="U29">
            <v>0</v>
          </cell>
          <cell r="V29">
            <v>0</v>
          </cell>
          <cell r="W29">
            <v>0</v>
          </cell>
          <cell r="X29">
            <v>0</v>
          </cell>
          <cell r="Y29">
            <v>0</v>
          </cell>
          <cell r="Z29">
            <v>2.2239249827403964E-4</v>
          </cell>
          <cell r="AA29">
            <v>0</v>
          </cell>
        </row>
        <row r="30">
          <cell r="B30" t="str">
            <v>1.3.</v>
          </cell>
          <cell r="C30" t="str">
            <v>Reservas de Tesorería</v>
          </cell>
          <cell r="D30">
            <v>1630.654</v>
          </cell>
          <cell r="E30">
            <v>9612</v>
          </cell>
          <cell r="F30">
            <v>11182.146000000001</v>
          </cell>
          <cell r="G30">
            <v>10022.674000000001</v>
          </cell>
          <cell r="H30">
            <v>19952.599999999999</v>
          </cell>
          <cell r="I30">
            <v>88759.933999999994</v>
          </cell>
          <cell r="J30">
            <v>27901.854686999999</v>
          </cell>
          <cell r="K30">
            <v>3667.0590219999999</v>
          </cell>
          <cell r="L30">
            <v>569671.7354465964</v>
          </cell>
          <cell r="Q30" t="str">
            <v>1.3.</v>
          </cell>
          <cell r="R30" t="str">
            <v>Reservas de Tesorería</v>
          </cell>
          <cell r="S30">
            <v>1.0779971837876073E-2</v>
          </cell>
          <cell r="T30">
            <v>4.7518004884487056E-2</v>
          </cell>
          <cell r="U30">
            <v>4.2613633570446542E-2</v>
          </cell>
          <cell r="V30">
            <v>3.024479374600729E-2</v>
          </cell>
          <cell r="W30">
            <v>4.5771518531400372E-2</v>
          </cell>
          <cell r="X30">
            <v>0.15600131226016306</v>
          </cell>
          <cell r="Y30">
            <v>3.8534740138572762E-2</v>
          </cell>
          <cell r="Z30">
            <v>4.0776320861046818E-3</v>
          </cell>
          <cell r="AA30">
            <v>0.52265105681176505</v>
          </cell>
        </row>
        <row r="31">
          <cell r="B31" t="str">
            <v>1.4.</v>
          </cell>
          <cell r="C31" t="str">
            <v>Deuda Flotante</v>
          </cell>
          <cell r="D31">
            <v>7981.3459999999995</v>
          </cell>
          <cell r="E31">
            <v>1570.1460000000006</v>
          </cell>
          <cell r="F31">
            <v>-1159.4719999999998</v>
          </cell>
          <cell r="G31">
            <v>9929.9259999999977</v>
          </cell>
          <cell r="H31">
            <v>68807.334000000003</v>
          </cell>
          <cell r="I31">
            <v>-60858.079312999995</v>
          </cell>
          <cell r="J31">
            <v>-24234.795664999998</v>
          </cell>
          <cell r="K31">
            <v>566004.67642459646</v>
          </cell>
          <cell r="L31">
            <v>1280128.2645534035</v>
          </cell>
          <cell r="Q31" t="str">
            <v>1.4.</v>
          </cell>
          <cell r="R31" t="str">
            <v>Deuda Flotante</v>
          </cell>
          <cell r="S31">
            <v>5.2763299331645364E-2</v>
          </cell>
          <cell r="T31">
            <v>7.762193643087582E-3</v>
          </cell>
          <cell r="U31">
            <v>-4.418589682444924E-3</v>
          </cell>
          <cell r="V31">
            <v>2.9964913932461049E-2</v>
          </cell>
          <cell r="W31">
            <v>0.15784490057823317</v>
          </cell>
          <cell r="X31">
            <v>-0.10696200195981539</v>
          </cell>
          <cell r="Y31">
            <v>-3.3470232131102652E-2</v>
          </cell>
          <cell r="Z31">
            <v>0.62937597012427704</v>
          </cell>
          <cell r="AA31">
            <v>1.1744665369415503</v>
          </cell>
        </row>
        <row r="32">
          <cell r="A32" t="str">
            <v>2.</v>
          </cell>
          <cell r="B32" t="str">
            <v>EXTERNA</v>
          </cell>
          <cell r="D32">
            <v>588512.49699999997</v>
          </cell>
          <cell r="E32">
            <v>663769.69799999997</v>
          </cell>
          <cell r="F32">
            <v>995072.88699999999</v>
          </cell>
          <cell r="G32">
            <v>1213086.4459999998</v>
          </cell>
          <cell r="H32">
            <v>1283010.44643</v>
          </cell>
          <cell r="I32">
            <v>1238777.440035</v>
          </cell>
          <cell r="J32">
            <v>1520923.2309719999</v>
          </cell>
          <cell r="K32">
            <v>2330893.194351661</v>
          </cell>
          <cell r="L32">
            <v>3905894.5061486787</v>
          </cell>
          <cell r="P32" t="str">
            <v>2.</v>
          </cell>
          <cell r="Q32" t="str">
            <v>EXTERNA</v>
          </cell>
          <cell r="S32">
            <v>3.8905544302458566</v>
          </cell>
          <cell r="T32">
            <v>3.2814202821201093</v>
          </cell>
          <cell r="U32">
            <v>3.7920870808254832</v>
          </cell>
          <cell r="V32">
            <v>3.6606547669161946</v>
          </cell>
          <cell r="W32">
            <v>2.9432423055015895</v>
          </cell>
          <cell r="X32">
            <v>2.17723129721734</v>
          </cell>
          <cell r="Y32">
            <v>2.1005191996620658</v>
          </cell>
          <cell r="Z32">
            <v>2.5918658035091124</v>
          </cell>
          <cell r="AA32">
            <v>3.5835021546812307</v>
          </cell>
        </row>
        <row r="33">
          <cell r="B33" t="str">
            <v>2.1.</v>
          </cell>
          <cell r="C33" t="str">
            <v>Vigencia</v>
          </cell>
          <cell r="D33">
            <v>502217.49699999997</v>
          </cell>
          <cell r="E33">
            <v>622360</v>
          </cell>
          <cell r="F33">
            <v>984036.4</v>
          </cell>
          <cell r="G33">
            <v>1127655.3459999999</v>
          </cell>
          <cell r="H33">
            <v>1264475.7</v>
          </cell>
          <cell r="I33">
            <v>1227136.3594519999</v>
          </cell>
          <cell r="J33">
            <v>1479298.6209249999</v>
          </cell>
          <cell r="K33">
            <v>1924315.2899529999</v>
          </cell>
          <cell r="L33">
            <v>3722794.5061486787</v>
          </cell>
          <cell r="Q33" t="str">
            <v>2.1.</v>
          </cell>
          <cell r="R33" t="str">
            <v>Vigencia</v>
          </cell>
          <cell r="S33">
            <v>3.3200730959164919</v>
          </cell>
          <cell r="T33">
            <v>3.0767067748553227</v>
          </cell>
          <cell r="U33">
            <v>3.7500285338414789</v>
          </cell>
          <cell r="V33">
            <v>3.4028547028819336</v>
          </cell>
          <cell r="W33">
            <v>2.9007233611186236</v>
          </cell>
          <cell r="X33">
            <v>2.1567713468181622</v>
          </cell>
          <cell r="Y33">
            <v>2.0430322135988095</v>
          </cell>
          <cell r="Z33">
            <v>2.1397664239979028</v>
          </cell>
          <cell r="AA33">
            <v>3.4155152201930523</v>
          </cell>
        </row>
        <row r="34">
          <cell r="B34" t="str">
            <v>2.2.</v>
          </cell>
          <cell r="C34" t="str">
            <v>Reservas de apropiación</v>
          </cell>
          <cell r="D34">
            <v>0</v>
          </cell>
          <cell r="E34">
            <v>799</v>
          </cell>
          <cell r="F34">
            <v>0</v>
          </cell>
          <cell r="G34">
            <v>0</v>
          </cell>
          <cell r="H34">
            <v>0</v>
          </cell>
          <cell r="I34">
            <v>0</v>
          </cell>
          <cell r="J34">
            <v>0</v>
          </cell>
          <cell r="K34">
            <v>260.10000000000002</v>
          </cell>
          <cell r="L34">
            <v>0</v>
          </cell>
          <cell r="Q34" t="str">
            <v>2.2.</v>
          </cell>
          <cell r="R34" t="str">
            <v>Reservas de apropiación</v>
          </cell>
          <cell r="S34">
            <v>0</v>
          </cell>
          <cell r="T34">
            <v>3.9499465150546354E-3</v>
          </cell>
          <cell r="U34">
            <v>0</v>
          </cell>
          <cell r="V34">
            <v>0</v>
          </cell>
          <cell r="W34">
            <v>0</v>
          </cell>
          <cell r="X34">
            <v>0</v>
          </cell>
          <cell r="Y34">
            <v>0</v>
          </cell>
          <cell r="Z34">
            <v>2.8922144400538854E-4</v>
          </cell>
          <cell r="AA34">
            <v>0</v>
          </cell>
        </row>
        <row r="35">
          <cell r="B35" t="str">
            <v>2.3.</v>
          </cell>
          <cell r="C35" t="str">
            <v>Reservas de Tesorería</v>
          </cell>
          <cell r="D35">
            <v>18709.312999999998</v>
          </cell>
          <cell r="E35">
            <v>86295</v>
          </cell>
          <cell r="F35">
            <v>40610.697999999997</v>
          </cell>
          <cell r="G35">
            <v>11036.486999999999</v>
          </cell>
          <cell r="H35">
            <v>85431.099999999991</v>
          </cell>
          <cell r="I35">
            <v>18534.746429999999</v>
          </cell>
          <cell r="J35">
            <v>11641.080583000001</v>
          </cell>
          <cell r="K35">
            <v>41624.610047000002</v>
          </cell>
          <cell r="L35">
            <v>406317.8043986609</v>
          </cell>
          <cell r="Q35" t="str">
            <v>2.3.</v>
          </cell>
          <cell r="R35" t="str">
            <v>Reservas de Tesorería</v>
          </cell>
          <cell r="S35">
            <v>0.12368403551336377</v>
          </cell>
          <cell r="T35">
            <v>0.42660905446387953</v>
          </cell>
          <cell r="U35">
            <v>0.15476183226476081</v>
          </cell>
          <cell r="V35">
            <v>3.3304113552480176E-2</v>
          </cell>
          <cell r="W35">
            <v>0.19598003151508667</v>
          </cell>
          <cell r="X35">
            <v>3.2576013018321678E-2</v>
          </cell>
          <cell r="Y35">
            <v>1.6077283041943974E-2</v>
          </cell>
          <cell r="Z35">
            <v>4.6285005090175101E-2</v>
          </cell>
          <cell r="AA35">
            <v>0.37278035165973927</v>
          </cell>
        </row>
        <row r="36">
          <cell r="B36" t="str">
            <v>2.4.</v>
          </cell>
          <cell r="C36" t="str">
            <v>Deuda Flotante</v>
          </cell>
          <cell r="D36">
            <v>67585.687000000005</v>
          </cell>
          <cell r="E36">
            <v>-45684.302000000003</v>
          </cell>
          <cell r="F36">
            <v>-29574.210999999996</v>
          </cell>
          <cell r="G36">
            <v>74394.612999999998</v>
          </cell>
          <cell r="H36">
            <v>-66896.353569999992</v>
          </cell>
          <cell r="I36">
            <v>-6893.6658469999984</v>
          </cell>
          <cell r="J36">
            <v>29983.529463999999</v>
          </cell>
          <cell r="K36">
            <v>364693.1943516609</v>
          </cell>
          <cell r="L36">
            <v>-223217.8043986609</v>
          </cell>
          <cell r="Q36" t="str">
            <v>2.4.</v>
          </cell>
          <cell r="R36" t="str">
            <v>Deuda Flotante</v>
          </cell>
          <cell r="S36">
            <v>0.44679729881600083</v>
          </cell>
          <cell r="T36">
            <v>-0.22584549371414708</v>
          </cell>
          <cell r="U36">
            <v>-0.11270328528075639</v>
          </cell>
          <cell r="V36">
            <v>0.22449595048178086</v>
          </cell>
          <cell r="W36">
            <v>-0.15346108713212142</v>
          </cell>
          <cell r="X36">
            <v>-1.2116062619143773E-2</v>
          </cell>
          <cell r="Y36">
            <v>4.140970302131227E-2</v>
          </cell>
          <cell r="Z36">
            <v>0.40552515297702868</v>
          </cell>
          <cell r="AA36">
            <v>-0.20479341717156105</v>
          </cell>
        </row>
        <row r="38">
          <cell r="A38" t="str">
            <v>INVERSION</v>
          </cell>
          <cell r="D38">
            <v>401180.27699999989</v>
          </cell>
          <cell r="E38">
            <v>698543.87199999997</v>
          </cell>
          <cell r="F38">
            <v>1001927.9469999998</v>
          </cell>
          <cell r="G38">
            <v>1084661.3589999999</v>
          </cell>
          <cell r="H38">
            <v>1426368.5948099999</v>
          </cell>
          <cell r="I38">
            <v>2390426.667376</v>
          </cell>
          <cell r="J38">
            <v>3155755.68042127</v>
          </cell>
          <cell r="K38">
            <v>4182411.6367080738</v>
          </cell>
          <cell r="L38">
            <v>2286180.076307606</v>
          </cell>
          <cell r="P38" t="str">
            <v>INVERSION</v>
          </cell>
          <cell r="S38">
            <v>2.6521334924339075</v>
          </cell>
          <cell r="T38">
            <v>3.4533303289351327</v>
          </cell>
          <cell r="U38">
            <v>3.8182107797061291</v>
          </cell>
          <cell r="V38">
            <v>3.2731144490201882</v>
          </cell>
          <cell r="W38">
            <v>3.2721077238030847</v>
          </cell>
          <cell r="X38">
            <v>4.2013291376753887</v>
          </cell>
          <cell r="Y38">
            <v>4.3583563332984143</v>
          </cell>
          <cell r="Z38">
            <v>4.6506848634896176</v>
          </cell>
          <cell r="AA38">
            <v>2.0974788787922671</v>
          </cell>
        </row>
        <row r="39">
          <cell r="B39" t="str">
            <v>1.1.</v>
          </cell>
          <cell r="C39" t="str">
            <v>Vigencia</v>
          </cell>
          <cell r="D39">
            <v>300944.17699999997</v>
          </cell>
          <cell r="E39">
            <v>509847</v>
          </cell>
          <cell r="F39">
            <v>740705.81499999994</v>
          </cell>
          <cell r="G39">
            <v>698011.73499999999</v>
          </cell>
          <cell r="H39">
            <v>958714.70000000007</v>
          </cell>
          <cell r="I39">
            <v>1384495.9769009999</v>
          </cell>
          <cell r="J39">
            <v>1677982.626127</v>
          </cell>
          <cell r="K39">
            <v>2146733.9303026702</v>
          </cell>
          <cell r="L39">
            <v>439348.78469574777</v>
          </cell>
          <cell r="Q39" t="str">
            <v>1.1.</v>
          </cell>
          <cell r="R39" t="str">
            <v>Vigencia</v>
          </cell>
          <cell r="S39">
            <v>1.9894899548480498</v>
          </cell>
          <cell r="T39">
            <v>2.5204860836809271</v>
          </cell>
          <cell r="U39">
            <v>2.8227288557946713</v>
          </cell>
          <cell r="V39">
            <v>2.106346166438986</v>
          </cell>
          <cell r="W39">
            <v>2.1993037327153329</v>
          </cell>
          <cell r="X39">
            <v>2.4333410299231679</v>
          </cell>
          <cell r="Y39">
            <v>2.3174310518135717</v>
          </cell>
          <cell r="Z39">
            <v>2.3870876094482947</v>
          </cell>
          <cell r="AA39">
            <v>0.40308495637435993</v>
          </cell>
        </row>
        <row r="40">
          <cell r="B40" t="str">
            <v>1.2.</v>
          </cell>
          <cell r="C40" t="str">
            <v>Reservas de apropiación</v>
          </cell>
          <cell r="D40">
            <v>44156.1</v>
          </cell>
          <cell r="E40">
            <v>131762</v>
          </cell>
          <cell r="F40">
            <v>153077.386</v>
          </cell>
          <cell r="G40">
            <v>263387.62400000001</v>
          </cell>
          <cell r="H40">
            <v>301579.3</v>
          </cell>
          <cell r="I40">
            <v>426682.572744</v>
          </cell>
          <cell r="J40">
            <v>544215.95600500004</v>
          </cell>
          <cell r="K40">
            <v>958608.97140806005</v>
          </cell>
          <cell r="L40">
            <v>1105971.7226547827</v>
          </cell>
          <cell r="Q40" t="str">
            <v>1.2.</v>
          </cell>
          <cell r="R40" t="str">
            <v>Reservas de apropiación</v>
          </cell>
          <cell r="S40">
            <v>0.29190834749152161</v>
          </cell>
          <cell r="T40">
            <v>0.65138029125986086</v>
          </cell>
          <cell r="U40">
            <v>0.58335704389173626</v>
          </cell>
          <cell r="V40">
            <v>0.79480828800087888</v>
          </cell>
          <cell r="W40">
            <v>0.69182675534199811</v>
          </cell>
          <cell r="X40">
            <v>0.74992215819590957</v>
          </cell>
          <cell r="Y40">
            <v>0.75160668275175668</v>
          </cell>
          <cell r="Z40">
            <v>1.0659372200967294</v>
          </cell>
          <cell r="AA40">
            <v>1.0146848679376657</v>
          </cell>
        </row>
        <row r="41">
          <cell r="B41" t="str">
            <v>1.3.</v>
          </cell>
          <cell r="C41" t="str">
            <v>Reservas de Tesorería</v>
          </cell>
          <cell r="D41">
            <v>93412.69200000001</v>
          </cell>
          <cell r="E41">
            <v>56080</v>
          </cell>
          <cell r="F41">
            <v>56934.872000000003</v>
          </cell>
          <cell r="G41">
            <v>108144.746</v>
          </cell>
          <cell r="H41">
            <v>123262</v>
          </cell>
          <cell r="I41">
            <v>166074.59480999998</v>
          </cell>
          <cell r="J41">
            <v>579248.11773099995</v>
          </cell>
          <cell r="K41">
            <v>933557.09828926995</v>
          </cell>
          <cell r="L41">
            <v>1077068.7349973437</v>
          </cell>
          <cell r="Q41" t="str">
            <v>1.3.</v>
          </cell>
          <cell r="R41" t="str">
            <v>Reservas de Tesorería</v>
          </cell>
          <cell r="S41">
            <v>0.61753516629535865</v>
          </cell>
          <cell r="T41">
            <v>0.27723779795277087</v>
          </cell>
          <cell r="U41">
            <v>0.21697103335873782</v>
          </cell>
          <cell r="V41">
            <v>0.32634160678920082</v>
          </cell>
          <cell r="W41">
            <v>0.28276459795803421</v>
          </cell>
          <cell r="X41">
            <v>0.29188681825106888</v>
          </cell>
          <cell r="Y41">
            <v>0.79998895926159852</v>
          </cell>
          <cell r="Z41">
            <v>1.0380804768500695</v>
          </cell>
          <cell r="AA41">
            <v>0.98816753154158254</v>
          </cell>
        </row>
        <row r="42">
          <cell r="B42" t="str">
            <v>1.4.</v>
          </cell>
          <cell r="C42" t="str">
            <v>Deuda Flotante</v>
          </cell>
          <cell r="D42">
            <v>-37332.69200000001</v>
          </cell>
          <cell r="E42">
            <v>854.87200000000303</v>
          </cell>
          <cell r="F42">
            <v>51209.873999999996</v>
          </cell>
          <cell r="G42">
            <v>15117.254000000001</v>
          </cell>
          <cell r="H42">
            <v>42812.59480999998</v>
          </cell>
          <cell r="I42">
            <v>413173.52292099997</v>
          </cell>
          <cell r="J42">
            <v>354308.98055827001</v>
          </cell>
          <cell r="K42">
            <v>143511.63670807378</v>
          </cell>
          <cell r="L42">
            <v>-336209.16604026826</v>
          </cell>
          <cell r="Q42" t="str">
            <v>1.4.</v>
          </cell>
          <cell r="R42" t="str">
            <v>Deuda Flotante</v>
          </cell>
          <cell r="S42">
            <v>-0.24679997620102212</v>
          </cell>
          <cell r="T42">
            <v>4.2261560415742154E-3</v>
          </cell>
          <cell r="U42">
            <v>0.19515384666098415</v>
          </cell>
          <cell r="V42">
            <v>4.5618387791122782E-2</v>
          </cell>
          <cell r="W42">
            <v>9.8212637787719381E-2</v>
          </cell>
          <cell r="X42">
            <v>0.72617913130524148</v>
          </cell>
          <cell r="Y42">
            <v>0.48932963947148822</v>
          </cell>
          <cell r="Z42">
            <v>0.15957955709452451</v>
          </cell>
          <cell r="AA42">
            <v>-0.30845847706134122</v>
          </cell>
        </row>
        <row r="44">
          <cell r="A44" t="str">
            <v>TOTAL</v>
          </cell>
          <cell r="D44">
            <v>2557359.9179999996</v>
          </cell>
          <cell r="E44">
            <v>3722729.2560000001</v>
          </cell>
          <cell r="F44">
            <v>5028291.368999999</v>
          </cell>
          <cell r="G44">
            <v>6999904.296000001</v>
          </cell>
          <cell r="H44">
            <v>10267718.256239997</v>
          </cell>
          <cell r="I44">
            <v>13362172.286022998</v>
          </cell>
          <cell r="J44">
            <v>18831778.02793254</v>
          </cell>
          <cell r="K44">
            <v>25766957.505246505</v>
          </cell>
          <cell r="L44">
            <v>36855672.000612743</v>
          </cell>
          <cell r="P44" t="str">
            <v>TOTAL</v>
          </cell>
          <cell r="S44">
            <v>16.906264538861745</v>
          </cell>
          <cell r="T44">
            <v>18.403731478384401</v>
          </cell>
          <cell r="U44">
            <v>19.16213273230424</v>
          </cell>
          <cell r="V44">
            <v>21.123171488398242</v>
          </cell>
          <cell r="W44">
            <v>23.554276457238004</v>
          </cell>
          <cell r="X44">
            <v>23.484880140469357</v>
          </cell>
          <cell r="Y44">
            <v>26.008223496044923</v>
          </cell>
          <cell r="Z44">
            <v>28.651890262563928</v>
          </cell>
          <cell r="AA44">
            <v>33.813606542243129</v>
          </cell>
        </row>
        <row r="45">
          <cell r="C45" t="str">
            <v>Vigencia</v>
          </cell>
          <cell r="D45">
            <v>2272076.5039999997</v>
          </cell>
          <cell r="E45">
            <v>3302176</v>
          </cell>
          <cell r="F45">
            <v>4628191.3469999991</v>
          </cell>
          <cell r="G45">
            <v>6291665.8440000005</v>
          </cell>
          <cell r="H45">
            <v>9373474.9999999981</v>
          </cell>
          <cell r="I45">
            <v>11670494.857997</v>
          </cell>
          <cell r="J45">
            <v>16469406.425021999</v>
          </cell>
          <cell r="K45">
            <v>21232333.953963906</v>
          </cell>
          <cell r="L45">
            <v>31138731.894625232</v>
          </cell>
          <cell r="R45" t="str">
            <v>Vigencia</v>
          </cell>
          <cell r="S45">
            <v>15.02030518222745</v>
          </cell>
          <cell r="T45">
            <v>16.324679077968778</v>
          </cell>
          <cell r="U45">
            <v>17.637406107465363</v>
          </cell>
          <cell r="V45">
            <v>18.985964800469304</v>
          </cell>
          <cell r="W45">
            <v>21.502871037665166</v>
          </cell>
          <cell r="X45">
            <v>20.511647885779386</v>
          </cell>
          <cell r="Y45">
            <v>22.745595371495362</v>
          </cell>
          <cell r="Z45">
            <v>23.609558961053754</v>
          </cell>
          <cell r="AA45">
            <v>28.568542407577031</v>
          </cell>
        </row>
        <row r="46">
          <cell r="C46" t="str">
            <v>Reservas de apropiación</v>
          </cell>
          <cell r="D46">
            <v>83376.41399999999</v>
          </cell>
          <cell r="E46">
            <v>216155</v>
          </cell>
          <cell r="F46">
            <v>221817.58899999998</v>
          </cell>
          <cell r="G46">
            <v>374226.598</v>
          </cell>
          <cell r="H46">
            <v>409219.1</v>
          </cell>
          <cell r="I46">
            <v>630987.60453799996</v>
          </cell>
          <cell r="J46">
            <v>744073.92789699999</v>
          </cell>
          <cell r="K46">
            <v>1154768.3710225602</v>
          </cell>
          <cell r="L46">
            <v>2065027.499342344</v>
          </cell>
          <cell r="R46" t="str">
            <v>Reservas de apropiación</v>
          </cell>
          <cell r="S46">
            <v>0.55118706657764083</v>
          </cell>
          <cell r="T46">
            <v>1.0685865944450998</v>
          </cell>
          <cell r="U46">
            <v>0.84531658387628927</v>
          </cell>
          <cell r="V46">
            <v>1.1292800973851873</v>
          </cell>
          <cell r="W46">
            <v>0.9387538275238807</v>
          </cell>
          <cell r="X46">
            <v>1.109001436704818</v>
          </cell>
          <cell r="Y46">
            <v>1.0276268648462701</v>
          </cell>
          <cell r="Z46">
            <v>1.2840591147977511</v>
          </cell>
          <cell r="AA46">
            <v>1.8945802252774924</v>
          </cell>
        </row>
        <row r="47">
          <cell r="C47" t="str">
            <v>Reservas de Tesorería</v>
          </cell>
          <cell r="D47">
            <v>198262.264</v>
          </cell>
          <cell r="E47">
            <v>201907</v>
          </cell>
          <cell r="F47">
            <v>204398.25600000002</v>
          </cell>
          <cell r="G47">
            <v>178282.43299999999</v>
          </cell>
          <cell r="H47">
            <v>334011.85399999999</v>
          </cell>
          <cell r="I47">
            <v>485024.15623999998</v>
          </cell>
          <cell r="J47">
            <v>1060689.8234879998</v>
          </cell>
          <cell r="K47">
            <v>1618297.6750135398</v>
          </cell>
          <cell r="L47">
            <v>3379855.1802600399</v>
          </cell>
          <cell r="R47" t="str">
            <v>Reservas de Tesorería</v>
          </cell>
          <cell r="S47">
            <v>1.3106775701243496</v>
          </cell>
          <cell r="T47">
            <v>0.99815000127050846</v>
          </cell>
          <cell r="U47">
            <v>0.7789338811729275</v>
          </cell>
          <cell r="V47">
            <v>0.53799169908363409</v>
          </cell>
          <cell r="W47">
            <v>0.7662274473035291</v>
          </cell>
          <cell r="X47">
            <v>0.85246125635152425</v>
          </cell>
          <cell r="Y47">
            <v>1.4648992754873165</v>
          </cell>
          <cell r="Z47">
            <v>1.7994863144866549</v>
          </cell>
          <cell r="AA47">
            <v>3.1008820903652272</v>
          </cell>
        </row>
        <row r="48">
          <cell r="C48" t="str">
            <v>Deuda Flotante</v>
          </cell>
          <cell r="D48">
            <v>3644.7359999999971</v>
          </cell>
          <cell r="E48">
            <v>2491.2560000000012</v>
          </cell>
          <cell r="F48">
            <v>-26115.823000000004</v>
          </cell>
          <cell r="G48">
            <v>155729.42100000003</v>
          </cell>
          <cell r="H48">
            <v>151012.30223999999</v>
          </cell>
          <cell r="I48">
            <v>575665.66724799993</v>
          </cell>
          <cell r="J48">
            <v>557607.85152554</v>
          </cell>
          <cell r="K48">
            <v>1761557.5052465</v>
          </cell>
          <cell r="L48">
            <v>272057.42638512759</v>
          </cell>
          <cell r="R48" t="str">
            <v>Deuda Flotante</v>
          </cell>
          <cell r="S48">
            <v>2.4094719932305109E-2</v>
          </cell>
          <cell r="T48">
            <v>1.2315804700011208E-2</v>
          </cell>
          <cell r="U48">
            <v>-9.9523840210335307E-2</v>
          </cell>
          <cell r="V48">
            <v>0.46993489146011708</v>
          </cell>
          <cell r="W48">
            <v>0.34642414474542632</v>
          </cell>
          <cell r="X48">
            <v>1.0117695616336349</v>
          </cell>
          <cell r="Y48">
            <v>0.77010198421597664</v>
          </cell>
          <cell r="Z48">
            <v>1.9587858722257692</v>
          </cell>
          <cell r="AA48">
            <v>0.24960181902337952</v>
          </cell>
        </row>
        <row r="50">
          <cell r="Q50" t="str">
            <v>PIB</v>
          </cell>
          <cell r="S50">
            <v>15126700</v>
          </cell>
          <cell r="T50">
            <v>20228122</v>
          </cell>
          <cell r="U50">
            <v>26240771</v>
          </cell>
          <cell r="V50">
            <v>33138510</v>
          </cell>
          <cell r="W50">
            <v>43591737.045630313</v>
          </cell>
          <cell r="X50">
            <v>56896914.977212004</v>
          </cell>
          <cell r="Y50">
            <v>72407014</v>
          </cell>
          <cell r="Z50">
            <v>89931091</v>
          </cell>
          <cell r="AA50">
            <v>108996572</v>
          </cell>
        </row>
        <row r="51">
          <cell r="A51" t="str">
            <v>C:\CARLOSJ\PRES9194\PAGOS.XLS</v>
          </cell>
          <cell r="I51" t="str">
            <v>Rango FMI 1</v>
          </cell>
          <cell r="P51" t="str">
            <v>C:\CARLOSJ\PRES9194\PAGOS.XLS</v>
          </cell>
          <cell r="X51" t="str">
            <v>Rango FMI 2</v>
          </cell>
        </row>
      </sheetData>
      <sheetData sheetId="1" refreshError="1">
        <row r="2">
          <cell r="A2" t="str">
            <v>PAGOS POR NUMERALES CON RECURSOS DE LA NACION</v>
          </cell>
        </row>
        <row r="3">
          <cell r="A3" t="str">
            <v>Clasificación anterior al Decreto 568 de 1996</v>
          </cell>
        </row>
        <row r="4">
          <cell r="A4" t="str">
            <v>Millones de pesos</v>
          </cell>
        </row>
        <row r="6">
          <cell r="A6" t="str">
            <v xml:space="preserve"> </v>
          </cell>
          <cell r="AE6" t="str">
            <v>Proyección</v>
          </cell>
          <cell r="AH6" t="str">
            <v>Proyección</v>
          </cell>
          <cell r="AJ6" t="str">
            <v>TASAS DE CRECIMIENTO</v>
          </cell>
        </row>
        <row r="7">
          <cell r="A7" t="str">
            <v>CONCEPTOS</v>
          </cell>
          <cell r="D7">
            <v>1970</v>
          </cell>
          <cell r="E7">
            <v>1971</v>
          </cell>
          <cell r="F7">
            <v>1972</v>
          </cell>
          <cell r="G7">
            <v>1973</v>
          </cell>
          <cell r="H7">
            <v>1974</v>
          </cell>
          <cell r="I7">
            <v>1975</v>
          </cell>
          <cell r="J7">
            <v>1976</v>
          </cell>
          <cell r="K7">
            <v>1977</v>
          </cell>
          <cell r="L7">
            <v>1978</v>
          </cell>
          <cell r="M7">
            <v>1979</v>
          </cell>
          <cell r="N7">
            <v>1980</v>
          </cell>
          <cell r="O7">
            <v>1981</v>
          </cell>
          <cell r="P7">
            <v>1982</v>
          </cell>
          <cell r="Q7">
            <v>1983</v>
          </cell>
          <cell r="R7">
            <v>1984</v>
          </cell>
          <cell r="S7">
            <v>1985</v>
          </cell>
          <cell r="T7">
            <v>1986</v>
          </cell>
          <cell r="U7">
            <v>1987</v>
          </cell>
          <cell r="V7">
            <v>1988</v>
          </cell>
          <cell r="W7">
            <v>1989</v>
          </cell>
          <cell r="X7">
            <v>1990</v>
          </cell>
          <cell r="Y7">
            <v>1991</v>
          </cell>
          <cell r="Z7">
            <v>1992</v>
          </cell>
          <cell r="AA7">
            <v>1993</v>
          </cell>
          <cell r="AB7">
            <v>1994</v>
          </cell>
          <cell r="AC7">
            <v>1995</v>
          </cell>
          <cell r="AD7">
            <v>1996</v>
          </cell>
          <cell r="AE7">
            <v>1997</v>
          </cell>
          <cell r="AH7">
            <v>1998</v>
          </cell>
          <cell r="AJ7" t="str">
            <v>91/90</v>
          </cell>
          <cell r="AK7" t="str">
            <v>92/91</v>
          </cell>
          <cell r="AL7" t="str">
            <v>93/92</v>
          </cell>
          <cell r="AM7" t="str">
            <v>94/93</v>
          </cell>
          <cell r="AN7" t="str">
            <v>95/94</v>
          </cell>
          <cell r="AO7" t="str">
            <v>96/95</v>
          </cell>
          <cell r="AP7" t="str">
            <v>97/96</v>
          </cell>
          <cell r="AQ7" t="str">
            <v>97/96</v>
          </cell>
          <cell r="AR7" t="str">
            <v>97/97</v>
          </cell>
          <cell r="AS7" t="str">
            <v>98/97</v>
          </cell>
        </row>
        <row r="8">
          <cell r="AE8" t="str">
            <v>Dic-20-96</v>
          </cell>
          <cell r="AF8" t="str">
            <v>Mayo</v>
          </cell>
          <cell r="AG8" t="str">
            <v>cierre</v>
          </cell>
          <cell r="AH8" t="str">
            <v>Junio 19/97</v>
          </cell>
          <cell r="AP8" t="str">
            <v>Di20/96</v>
          </cell>
          <cell r="AQ8" t="str">
            <v>Mayo/97</v>
          </cell>
          <cell r="AR8">
            <v>35582</v>
          </cell>
          <cell r="AS8">
            <v>35582</v>
          </cell>
        </row>
        <row r="10">
          <cell r="A10" t="str">
            <v>FUNCIONAMIENTO</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1130234.436</v>
          </cell>
          <cell r="X10">
            <v>1548761.1129999999</v>
          </cell>
          <cell r="Y10">
            <v>1997227</v>
          </cell>
          <cell r="Z10">
            <v>2886633.1660000002</v>
          </cell>
          <cell r="AA10">
            <v>4303008.3059999999</v>
          </cell>
          <cell r="AB10">
            <v>6242190.2539999997</v>
          </cell>
          <cell r="AC10">
            <v>8186211.6855740007</v>
          </cell>
          <cell r="AD10">
            <v>10546775.576811001</v>
          </cell>
          <cell r="AE10">
            <v>12471901</v>
          </cell>
          <cell r="AF10">
            <v>12965872</v>
          </cell>
          <cell r="AG10">
            <v>12791900</v>
          </cell>
          <cell r="AH10">
            <v>19063262.234000001</v>
          </cell>
          <cell r="AJ10">
            <v>28.95642738158033</v>
          </cell>
          <cell r="AK10">
            <v>44.532051990084256</v>
          </cell>
          <cell r="AL10">
            <v>49.066682829071318</v>
          </cell>
          <cell r="AM10">
            <v>45.065726350006251</v>
          </cell>
          <cell r="AN10">
            <v>31.143258255037498</v>
          </cell>
          <cell r="AO10">
            <v>28.835852063254851</v>
          </cell>
          <cell r="AP10">
            <v>18.253213118725476</v>
          </cell>
          <cell r="AQ10">
            <v>22.936834159132214</v>
          </cell>
          <cell r="AR10">
            <v>21.287306313081245</v>
          </cell>
          <cell r="AS10">
            <v>49.026041745166872</v>
          </cell>
        </row>
        <row r="11">
          <cell r="A11" t="str">
            <v>1.</v>
          </cell>
          <cell r="B11" t="str">
            <v>SERVICIOS PERSONALES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288550.58299999998</v>
          </cell>
          <cell r="X11">
            <v>450682.85099999997</v>
          </cell>
          <cell r="Y11">
            <v>565857</v>
          </cell>
          <cell r="Z11">
            <v>788827.1179999999</v>
          </cell>
          <cell r="AA11">
            <v>1165355.1440000001</v>
          </cell>
          <cell r="AB11">
            <v>1627946.0999999999</v>
          </cell>
          <cell r="AC11">
            <v>2072016.50178</v>
          </cell>
          <cell r="AD11">
            <v>2551305.8536439999</v>
          </cell>
          <cell r="AE11">
            <v>2827001</v>
          </cell>
          <cell r="AF11">
            <v>3038901</v>
          </cell>
          <cell r="AG11">
            <v>3741100</v>
          </cell>
          <cell r="AH11">
            <v>4131300</v>
          </cell>
          <cell r="AJ11">
            <v>25.555476261065913</v>
          </cell>
          <cell r="AK11">
            <v>39.403969200699109</v>
          </cell>
          <cell r="AL11">
            <v>47.732642223894771</v>
          </cell>
          <cell r="AM11">
            <v>39.6952773050959</v>
          </cell>
          <cell r="AN11">
            <v>27.277954827865635</v>
          </cell>
          <cell r="AO11">
            <v>23.131541252314271</v>
          </cell>
          <cell r="AP11">
            <v>10.806040599257361</v>
          </cell>
          <cell r="AQ11">
            <v>19.111591252752923</v>
          </cell>
          <cell r="AR11">
            <v>46.634712363342537</v>
          </cell>
          <cell r="AS11">
            <v>10.430087407446997</v>
          </cell>
        </row>
        <row r="12">
          <cell r="B12" t="str">
            <v>1.1.</v>
          </cell>
          <cell r="C12" t="str">
            <v>Vigencia</v>
          </cell>
          <cell r="W12">
            <v>286526.09999999998</v>
          </cell>
          <cell r="X12">
            <v>448435.77999999997</v>
          </cell>
          <cell r="Y12">
            <v>561895</v>
          </cell>
          <cell r="Z12">
            <v>780872.06299999997</v>
          </cell>
          <cell r="AA12">
            <v>1155639.1529999999</v>
          </cell>
          <cell r="AB12">
            <v>1614299.4</v>
          </cell>
          <cell r="AC12">
            <v>2058168.3357800001</v>
          </cell>
          <cell r="AD12">
            <v>2533434</v>
          </cell>
          <cell r="AE12">
            <v>2801601</v>
          </cell>
          <cell r="AF12">
            <v>3013501</v>
          </cell>
          <cell r="AG12">
            <v>3720242.9032626296</v>
          </cell>
          <cell r="AH12">
            <v>4025801.5790410009</v>
          </cell>
          <cell r="AJ12">
            <v>25.301107775120002</v>
          </cell>
          <cell r="AK12">
            <v>38.971171304247235</v>
          </cell>
          <cell r="AL12">
            <v>47.993404778780004</v>
          </cell>
          <cell r="AM12">
            <v>39.688880894121105</v>
          </cell>
          <cell r="AN12">
            <v>27.49607264798588</v>
          </cell>
          <cell r="AO12">
            <v>23.091680887213961</v>
          </cell>
          <cell r="AP12">
            <v>10.585118854487629</v>
          </cell>
          <cell r="AQ12">
            <v>18.949260174135183</v>
          </cell>
          <cell r="AR12">
            <v>46.845858359153226</v>
          </cell>
          <cell r="AS12">
            <v>8.2134065899406306</v>
          </cell>
        </row>
        <row r="13">
          <cell r="B13" t="str">
            <v>1.2.</v>
          </cell>
          <cell r="C13" t="str">
            <v>Reservas de apropiación</v>
          </cell>
          <cell r="W13">
            <v>0</v>
          </cell>
          <cell r="X13">
            <v>858.06499999999994</v>
          </cell>
          <cell r="Y13">
            <v>974</v>
          </cell>
          <cell r="Z13">
            <v>445.137</v>
          </cell>
          <cell r="AA13">
            <v>4114.1580000000004</v>
          </cell>
          <cell r="AB13">
            <v>4524.2</v>
          </cell>
          <cell r="AC13">
            <v>8374.0679999999993</v>
          </cell>
          <cell r="AD13">
            <v>4569.7269999999999</v>
          </cell>
          <cell r="AE13">
            <v>6300</v>
          </cell>
          <cell r="AF13">
            <v>6300</v>
          </cell>
          <cell r="AG13">
            <v>6443.6396408199998</v>
          </cell>
          <cell r="AH13">
            <v>9822.3828690355003</v>
          </cell>
          <cell r="AI13">
            <v>7001.4620601623456</v>
          </cell>
          <cell r="AJ13">
            <v>13.511214185405551</v>
          </cell>
          <cell r="AK13">
            <v>-54.298049281314164</v>
          </cell>
          <cell r="AL13">
            <v>824.24534469163427</v>
          </cell>
          <cell r="AM13">
            <v>9.9666079912341665</v>
          </cell>
          <cell r="AN13">
            <v>85.09500022103353</v>
          </cell>
          <cell r="AO13">
            <v>-45.430022779848457</v>
          </cell>
          <cell r="AP13">
            <v>37.863815497074562</v>
          </cell>
          <cell r="AQ13">
            <v>37.863815497074562</v>
          </cell>
          <cell r="AR13">
            <v>41.007102630419709</v>
          </cell>
          <cell r="AS13">
            <v>52.435322528147019</v>
          </cell>
        </row>
        <row r="14">
          <cell r="B14" t="str">
            <v>1.3.</v>
          </cell>
          <cell r="C14" t="str">
            <v>Reservas de Tesorería</v>
          </cell>
          <cell r="W14">
            <v>2024.4829999999999</v>
          </cell>
          <cell r="X14">
            <v>1389.0060000000001</v>
          </cell>
          <cell r="Y14">
            <v>2988</v>
          </cell>
          <cell r="Z14">
            <v>7509.9179999999997</v>
          </cell>
          <cell r="AA14">
            <v>5601.8329999999996</v>
          </cell>
          <cell r="AB14">
            <v>9122.5</v>
          </cell>
          <cell r="AC14">
            <v>5474.098</v>
          </cell>
          <cell r="AD14">
            <v>13302.126644</v>
          </cell>
          <cell r="AE14">
            <v>19100</v>
          </cell>
          <cell r="AF14">
            <v>19100</v>
          </cell>
          <cell r="AG14">
            <v>14413.457096550001</v>
          </cell>
          <cell r="AH14">
            <v>95676.038089963811</v>
          </cell>
          <cell r="AI14">
            <v>68198.537939837654</v>
          </cell>
          <cell r="AJ14">
            <v>115.11786126193839</v>
          </cell>
          <cell r="AK14">
            <v>151.33594377510039</v>
          </cell>
          <cell r="AL14">
            <v>-25.407534409829779</v>
          </cell>
          <cell r="AM14">
            <v>62.84848191654411</v>
          </cell>
          <cell r="AN14">
            <v>-39.993444779391616</v>
          </cell>
          <cell r="AO14">
            <v>143.00125142078204</v>
          </cell>
          <cell r="AP14">
            <v>43.586063425543784</v>
          </cell>
          <cell r="AQ14">
            <v>43.586063425543784</v>
          </cell>
          <cell r="AR14">
            <v>8.3545321909205494</v>
          </cell>
          <cell r="AS14">
            <v>563.79659958792809</v>
          </cell>
        </row>
        <row r="15">
          <cell r="A15" t="str">
            <v>2.</v>
          </cell>
          <cell r="B15" t="str">
            <v>GASTOS GENERALES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70047.97</v>
          </cell>
          <cell r="X15">
            <v>78613.885999999999</v>
          </cell>
          <cell r="Y15">
            <v>142240</v>
          </cell>
          <cell r="Z15">
            <v>211058.32</v>
          </cell>
          <cell r="AA15">
            <v>323984.92000000004</v>
          </cell>
          <cell r="AB15">
            <v>505133.27799999999</v>
          </cell>
          <cell r="AC15">
            <v>596351.93934400007</v>
          </cell>
          <cell r="AD15">
            <v>701922.21839000005</v>
          </cell>
          <cell r="AE15">
            <v>788600</v>
          </cell>
          <cell r="AF15">
            <v>790371</v>
          </cell>
          <cell r="AG15">
            <v>868000</v>
          </cell>
          <cell r="AH15">
            <v>1047823.0000000001</v>
          </cell>
          <cell r="AJ15">
            <v>80.93495594404277</v>
          </cell>
          <cell r="AK15">
            <v>48.381833520809913</v>
          </cell>
          <cell r="AL15">
            <v>53.504926979424461</v>
          </cell>
          <cell r="AM15">
            <v>55.912589388419654</v>
          </cell>
          <cell r="AN15">
            <v>18.058335357584589</v>
          </cell>
          <cell r="AO15">
            <v>17.702680595309129</v>
          </cell>
          <cell r="AP15">
            <v>12.348630566049446</v>
          </cell>
          <cell r="AQ15">
            <v>12.600937723965355</v>
          </cell>
          <cell r="AR15">
            <v>23.660425223599969</v>
          </cell>
          <cell r="AS15">
            <v>20.716935483870991</v>
          </cell>
        </row>
        <row r="16">
          <cell r="B16" t="str">
            <v>2.1.</v>
          </cell>
          <cell r="C16" t="str">
            <v>Vigencia</v>
          </cell>
          <cell r="W16">
            <v>49524.1</v>
          </cell>
          <cell r="X16">
            <v>60562.438000000002</v>
          </cell>
          <cell r="Y16">
            <v>112505</v>
          </cell>
          <cell r="Z16">
            <v>176720.44200000001</v>
          </cell>
          <cell r="AA16">
            <v>258642.916</v>
          </cell>
          <cell r="AB16">
            <v>399005.9</v>
          </cell>
          <cell r="AC16">
            <v>508771.81699999998</v>
          </cell>
          <cell r="AD16">
            <v>567045.63896799996</v>
          </cell>
          <cell r="AE16">
            <v>585500</v>
          </cell>
          <cell r="AF16">
            <v>587771</v>
          </cell>
          <cell r="AG16">
            <v>675253.51317078003</v>
          </cell>
          <cell r="AH16">
            <v>770641.77358200005</v>
          </cell>
          <cell r="AJ16">
            <v>85.766960042130407</v>
          </cell>
          <cell r="AK16">
            <v>57.077856095284659</v>
          </cell>
          <cell r="AL16">
            <v>46.357101121329251</v>
          </cell>
          <cell r="AM16">
            <v>54.269023165513651</v>
          </cell>
          <cell r="AN16">
            <v>27.509848099990485</v>
          </cell>
          <cell r="AO16">
            <v>11.453822719901163</v>
          </cell>
          <cell r="AP16">
            <v>3.2544754361547135</v>
          </cell>
          <cell r="AQ16">
            <v>3.6549722998874268</v>
          </cell>
          <cell r="AR16">
            <v>19.082745156053747</v>
          </cell>
          <cell r="AS16">
            <v>14.126288653176555</v>
          </cell>
        </row>
        <row r="17">
          <cell r="B17" t="str">
            <v>2.2.</v>
          </cell>
          <cell r="C17" t="str">
            <v>Reservas de apropiación</v>
          </cell>
          <cell r="W17">
            <v>0</v>
          </cell>
          <cell r="X17">
            <v>10424.849</v>
          </cell>
          <cell r="Y17">
            <v>12493</v>
          </cell>
          <cell r="Z17">
            <v>24202.214</v>
          </cell>
          <cell r="AA17">
            <v>44751.06</v>
          </cell>
          <cell r="AB17">
            <v>77700.800000000003</v>
          </cell>
          <cell r="AC17">
            <v>67560.148344000001</v>
          </cell>
          <cell r="AD17">
            <v>52550.792460999997</v>
          </cell>
          <cell r="AE17">
            <v>77294</v>
          </cell>
          <cell r="AF17">
            <v>81600</v>
          </cell>
          <cell r="AG17">
            <v>65501.099445650005</v>
          </cell>
          <cell r="AH17">
            <v>94194.583645818668</v>
          </cell>
          <cell r="AI17">
            <v>102594.77227288127</v>
          </cell>
          <cell r="AJ17">
            <v>19.83866624830728</v>
          </cell>
          <cell r="AK17">
            <v>93.726198671255915</v>
          </cell>
          <cell r="AL17">
            <v>84.904819038456552</v>
          </cell>
          <cell r="AM17">
            <v>73.628959850336528</v>
          </cell>
          <cell r="AN17">
            <v>-13.050897360130143</v>
          </cell>
          <cell r="AO17">
            <v>-22.216286155228637</v>
          </cell>
          <cell r="AP17">
            <v>47.084366153684364</v>
          </cell>
          <cell r="AQ17">
            <v>55.278343443742649</v>
          </cell>
          <cell r="AR17">
            <v>24.643409505690972</v>
          </cell>
          <cell r="AS17">
            <v>43.806110802731311</v>
          </cell>
        </row>
        <row r="18">
          <cell r="B18" t="str">
            <v>2.3.</v>
          </cell>
          <cell r="C18" t="str">
            <v>Reservas de Tesorería</v>
          </cell>
          <cell r="W18">
            <v>20523.870000000003</v>
          </cell>
          <cell r="X18">
            <v>7626.5989999999993</v>
          </cell>
          <cell r="Y18">
            <v>17242</v>
          </cell>
          <cell r="Z18">
            <v>10135.664000000001</v>
          </cell>
          <cell r="AA18">
            <v>20590.944</v>
          </cell>
          <cell r="AB18">
            <v>28426.578000000001</v>
          </cell>
          <cell r="AC18">
            <v>20019.974000000002</v>
          </cell>
          <cell r="AD18">
            <v>82325.786961000005</v>
          </cell>
          <cell r="AE18">
            <v>125806</v>
          </cell>
          <cell r="AF18">
            <v>121000</v>
          </cell>
          <cell r="AG18">
            <v>127245.38738357001</v>
          </cell>
          <cell r="AH18">
            <v>182986.6427721814</v>
          </cell>
          <cell r="AI18">
            <v>199305.22772711873</v>
          </cell>
          <cell r="AJ18">
            <v>126.07718066729352</v>
          </cell>
          <cell r="AK18">
            <v>-41.215265050458186</v>
          </cell>
          <cell r="AL18">
            <v>103.15337998576118</v>
          </cell>
          <cell r="AM18">
            <v>38.053787140599304</v>
          </cell>
          <cell r="AN18">
            <v>-29.573042523795856</v>
          </cell>
          <cell r="AO18">
            <v>311.21825113758888</v>
          </cell>
          <cell r="AP18">
            <v>52.814816163977611</v>
          </cell>
          <cell r="AQ18">
            <v>46.977034130655859</v>
          </cell>
          <cell r="AR18">
            <v>54.563220202012339</v>
          </cell>
          <cell r="AS18">
            <v>43.806110802731332</v>
          </cell>
        </row>
        <row r="19">
          <cell r="A19" t="str">
            <v>3.</v>
          </cell>
          <cell r="B19" t="str">
            <v>TRANSFERENCIAS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771635.88300000003</v>
          </cell>
          <cell r="X19">
            <v>1019464.3759999999</v>
          </cell>
          <cell r="Y19">
            <v>1289130</v>
          </cell>
          <cell r="Z19">
            <v>1886747.7280000001</v>
          </cell>
          <cell r="AA19">
            <v>2813668.2420000001</v>
          </cell>
          <cell r="AB19">
            <v>4109110.8759999997</v>
          </cell>
          <cell r="AC19">
            <v>5517843.2444500001</v>
          </cell>
          <cell r="AD19">
            <v>7293547.5047770003</v>
          </cell>
          <cell r="AE19">
            <v>8856300</v>
          </cell>
          <cell r="AF19">
            <v>9136600</v>
          </cell>
          <cell r="AG19">
            <v>8182800</v>
          </cell>
          <cell r="AH19">
            <v>13884139.234000001</v>
          </cell>
          <cell r="AJ19">
            <v>26.451696630937516</v>
          </cell>
          <cell r="AK19">
            <v>46.358220505302029</v>
          </cell>
          <cell r="AL19">
            <v>49.127951778829427</v>
          </cell>
          <cell r="AM19">
            <v>46.041058240724865</v>
          </cell>
          <cell r="AN19">
            <v>34.283143262888217</v>
          </cell>
          <cell r="AO19">
            <v>32.181129141590837</v>
          </cell>
          <cell r="AP19">
            <v>21.426507391628768</v>
          </cell>
          <cell r="AQ19">
            <v>25.269630368704242</v>
          </cell>
          <cell r="AR19">
            <v>12.192317862337543</v>
          </cell>
          <cell r="AS19">
            <v>69.674674121327683</v>
          </cell>
        </row>
        <row r="20">
          <cell r="B20" t="str">
            <v>3.1.</v>
          </cell>
          <cell r="C20" t="str">
            <v>Vigencia</v>
          </cell>
          <cell r="W20">
            <v>715945</v>
          </cell>
          <cell r="X20">
            <v>916032.97599999991</v>
          </cell>
          <cell r="Y20">
            <v>1191613</v>
          </cell>
          <cell r="Z20">
            <v>1764629.9180000001</v>
          </cell>
          <cell r="AA20">
            <v>2728808.7370000002</v>
          </cell>
          <cell r="AB20">
            <v>4015879</v>
          </cell>
          <cell r="AC20">
            <v>5203311.62</v>
          </cell>
          <cell r="AD20">
            <v>6804539.1954640001</v>
          </cell>
          <cell r="AE20">
            <v>8147300</v>
          </cell>
          <cell r="AF20">
            <v>8414000</v>
          </cell>
          <cell r="AG20">
            <v>7561255.3762968201</v>
          </cell>
          <cell r="AH20">
            <v>11980966.199272001</v>
          </cell>
          <cell r="AJ20">
            <v>30.084072431907739</v>
          </cell>
          <cell r="AK20">
            <v>48.087501395167735</v>
          </cell>
          <cell r="AL20">
            <v>54.639151765758513</v>
          </cell>
          <cell r="AM20">
            <v>47.166012243678914</v>
          </cell>
          <cell r="AN20">
            <v>29.568436200393489</v>
          </cell>
          <cell r="AO20">
            <v>30.773240051765338</v>
          </cell>
          <cell r="AP20">
            <v>19.733309868081928</v>
          </cell>
          <cell r="AQ20">
            <v>23.652752351090701</v>
          </cell>
          <cell r="AR20">
            <v>11.120755705797936</v>
          </cell>
          <cell r="AS20">
            <v>58.452077109181921</v>
          </cell>
        </row>
        <row r="21">
          <cell r="B21" t="str">
            <v>3.2.</v>
          </cell>
          <cell r="C21" t="str">
            <v>Reservas de apropiación</v>
          </cell>
          <cell r="W21">
            <v>0</v>
          </cell>
          <cell r="X21">
            <v>27937.4</v>
          </cell>
          <cell r="Y21">
            <v>67827</v>
          </cell>
          <cell r="Z21">
            <v>44092.851999999999</v>
          </cell>
          <cell r="AA21">
            <v>61973.756000000001</v>
          </cell>
          <cell r="AB21">
            <v>25414.799999999999</v>
          </cell>
          <cell r="AC21">
            <v>128370.81544999999</v>
          </cell>
          <cell r="AD21">
            <v>142737.45243100001</v>
          </cell>
          <cell r="AE21">
            <v>209122</v>
          </cell>
          <cell r="AF21">
            <v>226100</v>
          </cell>
          <cell r="AG21">
            <v>123754.56052803001</v>
          </cell>
          <cell r="AH21">
            <v>855038.81017270719</v>
          </cell>
          <cell r="AI21">
            <v>498150.72797886416</v>
          </cell>
          <cell r="AJ21">
            <v>142.78207707231167</v>
          </cell>
          <cell r="AK21">
            <v>-34.992183053946071</v>
          </cell>
          <cell r="AL21">
            <v>40.552840628226996</v>
          </cell>
          <cell r="AM21">
            <v>-58.991028395955226</v>
          </cell>
          <cell r="AN21">
            <v>405.10259946960036</v>
          </cell>
          <cell r="AO21">
            <v>11.191513375246709</v>
          </cell>
          <cell r="AP21">
            <v>46.508149359811938</v>
          </cell>
          <cell r="AQ21">
            <v>58.402715019239857</v>
          </cell>
          <cell r="AR21">
            <v>-13.299166812681085</v>
          </cell>
          <cell r="AS21">
            <v>590.91499054618168</v>
          </cell>
        </row>
        <row r="22">
          <cell r="B22" t="str">
            <v>3.3.</v>
          </cell>
          <cell r="C22" t="str">
            <v>Reservas de Tesorería</v>
          </cell>
          <cell r="W22">
            <v>55690.883000000002</v>
          </cell>
          <cell r="X22">
            <v>75494</v>
          </cell>
          <cell r="Y22">
            <v>29690</v>
          </cell>
          <cell r="Z22">
            <v>78024.957999999999</v>
          </cell>
          <cell r="AA22">
            <v>22885.749</v>
          </cell>
          <cell r="AB22">
            <v>67817.076000000001</v>
          </cell>
          <cell r="AC22">
            <v>186160.80899999998</v>
          </cell>
          <cell r="AD22">
            <v>346270.85688199999</v>
          </cell>
          <cell r="AE22">
            <v>499878</v>
          </cell>
          <cell r="AF22">
            <v>496500</v>
          </cell>
          <cell r="AG22">
            <v>497790.06317515002</v>
          </cell>
          <cell r="AH22">
            <v>1048134.2245552937</v>
          </cell>
          <cell r="AI22">
            <v>610649.27202113578</v>
          </cell>
          <cell r="AJ22">
            <v>-60.672371314276631</v>
          </cell>
          <cell r="AK22">
            <v>162.79878073425397</v>
          </cell>
          <cell r="AL22">
            <v>-70.668681423705479</v>
          </cell>
          <cell r="AM22">
            <v>196.32884639257381</v>
          </cell>
          <cell r="AN22">
            <v>174.50432837888789</v>
          </cell>
          <cell r="AO22">
            <v>86.006312898006371</v>
          </cell>
          <cell r="AP22">
            <v>44.360401710140238</v>
          </cell>
          <cell r="AQ22">
            <v>43.384864805181735</v>
          </cell>
          <cell r="AR22">
            <v>43.75742378596528</v>
          </cell>
          <cell r="AS22">
            <v>110.55748237917359</v>
          </cell>
        </row>
        <row r="24">
          <cell r="A24" t="str">
            <v>SERVICIO DE LA DEUDA</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490596.93699999992</v>
          </cell>
          <cell r="X24">
            <v>566441.1</v>
          </cell>
          <cell r="Y24">
            <v>1025322</v>
          </cell>
          <cell r="Z24">
            <v>1217055.953</v>
          </cell>
          <cell r="AA24">
            <v>1471622.4639999999</v>
          </cell>
          <cell r="AB24">
            <v>2490959.7000000002</v>
          </cell>
          <cell r="AC24">
            <v>2623041.7887459998</v>
          </cell>
          <cell r="AD24">
            <v>4925947.8997329995</v>
          </cell>
          <cell r="AE24">
            <v>7085000</v>
          </cell>
          <cell r="AF24">
            <v>7305400</v>
          </cell>
          <cell r="AG24">
            <v>7174600</v>
          </cell>
          <cell r="AH24">
            <v>14897963.097879741</v>
          </cell>
          <cell r="AJ24">
            <v>81.011229587683516</v>
          </cell>
          <cell r="AK24">
            <v>18.699877014245271</v>
          </cell>
          <cell r="AL24">
            <v>20.916582378361692</v>
          </cell>
          <cell r="AM24">
            <v>69.266218811946615</v>
          </cell>
          <cell r="AN24">
            <v>5.3024578738066097</v>
          </cell>
          <cell r="AO24">
            <v>87.795250570062507</v>
          </cell>
          <cell r="AP24">
            <v>43.830185463066449</v>
          </cell>
          <cell r="AQ24">
            <v>48.304451218332488</v>
          </cell>
          <cell r="AR24">
            <v>45.649124717475885</v>
          </cell>
          <cell r="AS24">
            <v>107.6486925804887</v>
          </cell>
        </row>
        <row r="25">
          <cell r="A25" t="str">
            <v>1.</v>
          </cell>
          <cell r="B25" t="str">
            <v>INTERNA</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88669.915999999997</v>
          </cell>
          <cell r="X25">
            <v>45514.29</v>
          </cell>
          <cell r="Y25">
            <v>315868</v>
          </cell>
          <cell r="Z25">
            <v>192408.85500000001</v>
          </cell>
          <cell r="AA25">
            <v>332930.63099999999</v>
          </cell>
          <cell r="AB25">
            <v>1141052.8999999999</v>
          </cell>
          <cell r="AC25">
            <v>1377370.6828639999</v>
          </cell>
          <cell r="AD25">
            <v>3435008.1982249999</v>
          </cell>
          <cell r="AE25">
            <v>4897900</v>
          </cell>
          <cell r="AF25">
            <v>5277600</v>
          </cell>
          <cell r="AG25">
            <v>5208400</v>
          </cell>
          <cell r="AH25">
            <v>10768850.787332403</v>
          </cell>
          <cell r="AJ25">
            <v>593.99742366628152</v>
          </cell>
          <cell r="AK25">
            <v>-39.085676611749207</v>
          </cell>
          <cell r="AL25">
            <v>73.032904852533932</v>
          </cell>
          <cell r="AM25">
            <v>242.72992442080223</v>
          </cell>
          <cell r="AN25">
            <v>20.710501928876379</v>
          </cell>
          <cell r="AO25">
            <v>149.38879859723056</v>
          </cell>
          <cell r="AP25">
            <v>42.587723736174254</v>
          </cell>
          <cell r="AQ25">
            <v>53.641554705084474</v>
          </cell>
          <cell r="AR25">
            <v>51.627003472404496</v>
          </cell>
          <cell r="AS25">
            <v>106.75928859788809</v>
          </cell>
        </row>
        <row r="26">
          <cell r="B26" t="str">
            <v>1.1.</v>
          </cell>
          <cell r="C26" t="str">
            <v>Vigencia</v>
          </cell>
          <cell r="W26">
            <v>88669.915999999997</v>
          </cell>
          <cell r="X26">
            <v>43883.635999999999</v>
          </cell>
          <cell r="Y26">
            <v>303956</v>
          </cell>
          <cell r="Z26">
            <v>181226.709</v>
          </cell>
          <cell r="AA26">
            <v>322907.95699999999</v>
          </cell>
          <cell r="AB26">
            <v>1121100.2999999998</v>
          </cell>
          <cell r="AC26">
            <v>1288610.748864</v>
          </cell>
          <cell r="AD26">
            <v>3407106.3435379998</v>
          </cell>
          <cell r="AE26">
            <v>4897900</v>
          </cell>
          <cell r="AF26">
            <v>5277600</v>
          </cell>
          <cell r="AG26">
            <v>5204532.9409779999</v>
          </cell>
          <cell r="AH26">
            <v>10199179.051885806</v>
          </cell>
          <cell r="AJ26">
            <v>592.6408741518137</v>
          </cell>
          <cell r="AK26">
            <v>-40.377321388622036</v>
          </cell>
          <cell r="AL26">
            <v>78.179010578402114</v>
          </cell>
          <cell r="AM26">
            <v>247.18881207377615</v>
          </cell>
          <cell r="AN26">
            <v>14.941611278134538</v>
          </cell>
          <cell r="AO26">
            <v>164.40151508448935</v>
          </cell>
          <cell r="AP26">
            <v>43.755419002094719</v>
          </cell>
          <cell r="AQ26">
            <v>54.899773234540319</v>
          </cell>
          <cell r="AR26">
            <v>52.755224410563017</v>
          </cell>
          <cell r="AS26">
            <v>95.967230250045191</v>
          </cell>
        </row>
        <row r="27">
          <cell r="B27" t="str">
            <v>1.2.</v>
          </cell>
          <cell r="C27" t="str">
            <v>Reservas de apropiación</v>
          </cell>
          <cell r="W27">
            <v>0</v>
          </cell>
          <cell r="X27">
            <v>0</v>
          </cell>
          <cell r="Y27">
            <v>2300</v>
          </cell>
          <cell r="Z27">
            <v>0</v>
          </cell>
          <cell r="AA27">
            <v>0</v>
          </cell>
          <cell r="AB27">
            <v>0</v>
          </cell>
          <cell r="AC27">
            <v>0</v>
          </cell>
          <cell r="AD27">
            <v>0</v>
          </cell>
          <cell r="AE27">
            <v>0</v>
          </cell>
          <cell r="AF27">
            <v>0</v>
          </cell>
          <cell r="AG27">
            <v>200</v>
          </cell>
          <cell r="AH27">
            <v>0</v>
          </cell>
          <cell r="AI27">
            <v>0</v>
          </cell>
        </row>
        <row r="28">
          <cell r="B28" t="str">
            <v>1.3.</v>
          </cell>
          <cell r="C28" t="str">
            <v>Reservas de Tesorería</v>
          </cell>
          <cell r="W28">
            <v>0</v>
          </cell>
          <cell r="X28">
            <v>1630.654</v>
          </cell>
          <cell r="Y28">
            <v>9612</v>
          </cell>
          <cell r="Z28">
            <v>11182.146000000001</v>
          </cell>
          <cell r="AA28">
            <v>10022.674000000001</v>
          </cell>
          <cell r="AB28">
            <v>19952.599999999999</v>
          </cell>
          <cell r="AC28">
            <v>88759.933999999994</v>
          </cell>
          <cell r="AD28">
            <v>27901.854686999999</v>
          </cell>
          <cell r="AE28">
            <v>0</v>
          </cell>
          <cell r="AF28">
            <v>0</v>
          </cell>
          <cell r="AG28">
            <v>3667.0590219999999</v>
          </cell>
          <cell r="AH28">
            <v>569671.7354465964</v>
          </cell>
          <cell r="AI28">
            <v>1849800</v>
          </cell>
          <cell r="AJ28">
            <v>489.45674557570158</v>
          </cell>
          <cell r="AK28">
            <v>16.335268414481895</v>
          </cell>
          <cell r="AL28">
            <v>-10.368957801123324</v>
          </cell>
          <cell r="AM28">
            <v>99.074618210669101</v>
          </cell>
          <cell r="AN28">
            <v>344.85397391818606</v>
          </cell>
          <cell r="AO28">
            <v>-68.564809109704839</v>
          </cell>
          <cell r="AR28">
            <v>-86.857292953688301</v>
          </cell>
        </row>
        <row r="29">
          <cell r="A29" t="str">
            <v>2.</v>
          </cell>
          <cell r="B29" t="str">
            <v>EXTERNA</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401927.02099999995</v>
          </cell>
          <cell r="X29">
            <v>520926.81</v>
          </cell>
          <cell r="Y29">
            <v>709454</v>
          </cell>
          <cell r="Z29">
            <v>1024647.098</v>
          </cell>
          <cell r="AA29">
            <v>1138691.8329999999</v>
          </cell>
          <cell r="AB29">
            <v>1349906.8</v>
          </cell>
          <cell r="AC29">
            <v>1245671.1058819999</v>
          </cell>
          <cell r="AD29">
            <v>1490939.701508</v>
          </cell>
          <cell r="AE29">
            <v>2187100</v>
          </cell>
          <cell r="AF29">
            <v>2027800</v>
          </cell>
          <cell r="AG29">
            <v>1966200</v>
          </cell>
          <cell r="AH29">
            <v>4129112.3105473397</v>
          </cell>
          <cell r="AJ29">
            <v>36.190725142366922</v>
          </cell>
          <cell r="AK29">
            <v>44.42755950350552</v>
          </cell>
          <cell r="AL29">
            <v>11.130147659872636</v>
          </cell>
          <cell r="AM29">
            <v>18.548913839447923</v>
          </cell>
          <cell r="AN29">
            <v>-7.7216956102451046</v>
          </cell>
          <cell r="AO29">
            <v>19.689675265634186</v>
          </cell>
          <cell r="AP29">
            <v>46.692719885846067</v>
          </cell>
          <cell r="AQ29">
            <v>36.008183157843106</v>
          </cell>
          <cell r="AR29">
            <v>31.876560669174037</v>
          </cell>
          <cell r="AS29">
            <v>110.00469487068152</v>
          </cell>
        </row>
        <row r="30">
          <cell r="B30" t="str">
            <v>2.1.</v>
          </cell>
          <cell r="C30" t="str">
            <v>Vigencia</v>
          </cell>
          <cell r="W30">
            <v>401927.02099999995</v>
          </cell>
          <cell r="X30">
            <v>502217.49699999997</v>
          </cell>
          <cell r="Y30">
            <v>622360</v>
          </cell>
          <cell r="Z30">
            <v>984036.4</v>
          </cell>
          <cell r="AA30">
            <v>1127655.3459999999</v>
          </cell>
          <cell r="AB30">
            <v>1264475.7</v>
          </cell>
          <cell r="AC30">
            <v>1227136.3594519999</v>
          </cell>
          <cell r="AD30">
            <v>1479298.6209249999</v>
          </cell>
          <cell r="AE30">
            <v>2187100</v>
          </cell>
          <cell r="AF30">
            <v>2027800</v>
          </cell>
          <cell r="AG30">
            <v>1924315.2899529999</v>
          </cell>
          <cell r="AH30">
            <v>3722794.5061486787</v>
          </cell>
          <cell r="AJ30">
            <v>23.922404877900938</v>
          </cell>
          <cell r="AK30">
            <v>58.113696252972559</v>
          </cell>
          <cell r="AL30">
            <v>14.594881449507335</v>
          </cell>
          <cell r="AM30">
            <v>12.133171228720441</v>
          </cell>
          <cell r="AN30">
            <v>-2.9529504242746696</v>
          </cell>
          <cell r="AO30">
            <v>20.548837912814164</v>
          </cell>
          <cell r="AP30">
            <v>47.847092470918049</v>
          </cell>
          <cell r="AQ30">
            <v>37.078475658418732</v>
          </cell>
          <cell r="AR30">
            <v>30.082950307202516</v>
          </cell>
          <cell r="AS30">
            <v>93.460735129304368</v>
          </cell>
        </row>
        <row r="31">
          <cell r="B31" t="str">
            <v>2.2.</v>
          </cell>
          <cell r="C31" t="str">
            <v>Reservas de apropiación</v>
          </cell>
          <cell r="W31">
            <v>0</v>
          </cell>
          <cell r="X31">
            <v>0</v>
          </cell>
          <cell r="Y31">
            <v>799</v>
          </cell>
          <cell r="Z31">
            <v>0</v>
          </cell>
          <cell r="AA31">
            <v>0</v>
          </cell>
          <cell r="AB31">
            <v>0</v>
          </cell>
          <cell r="AC31">
            <v>0</v>
          </cell>
          <cell r="AD31">
            <v>0</v>
          </cell>
          <cell r="AE31">
            <v>0</v>
          </cell>
          <cell r="AF31">
            <v>0</v>
          </cell>
          <cell r="AG31">
            <v>260.10000000000002</v>
          </cell>
          <cell r="AH31">
            <v>0</v>
          </cell>
          <cell r="AI31">
            <v>0</v>
          </cell>
        </row>
        <row r="32">
          <cell r="B32" t="str">
            <v>2.3.</v>
          </cell>
          <cell r="C32" t="str">
            <v>Reservas de Tesorería</v>
          </cell>
          <cell r="W32">
            <v>0</v>
          </cell>
          <cell r="X32">
            <v>18709.312999999998</v>
          </cell>
          <cell r="Y32">
            <v>86295</v>
          </cell>
          <cell r="Z32">
            <v>40610.697999999997</v>
          </cell>
          <cell r="AA32">
            <v>11036.486999999999</v>
          </cell>
          <cell r="AB32">
            <v>85431.099999999991</v>
          </cell>
          <cell r="AC32">
            <v>18534.746429999999</v>
          </cell>
          <cell r="AD32">
            <v>11641.080583000001</v>
          </cell>
          <cell r="AE32">
            <v>0</v>
          </cell>
          <cell r="AF32">
            <v>0</v>
          </cell>
          <cell r="AG32">
            <v>41624.610047000002</v>
          </cell>
          <cell r="AH32">
            <v>406317.8043986609</v>
          </cell>
          <cell r="AI32">
            <v>183100</v>
          </cell>
          <cell r="AJ32">
            <v>361.24088041073452</v>
          </cell>
          <cell r="AK32">
            <v>-52.939685960947912</v>
          </cell>
          <cell r="AL32">
            <v>-72.823695372091365</v>
          </cell>
          <cell r="AM32">
            <v>674.07874444105266</v>
          </cell>
          <cell r="AN32">
            <v>-78.304450685991398</v>
          </cell>
          <cell r="AO32">
            <v>-37.193202901562429</v>
          </cell>
          <cell r="AR32">
            <v>257.5665484850806</v>
          </cell>
        </row>
        <row r="34">
          <cell r="A34" t="str">
            <v>INVERSION</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330205.33600000001</v>
          </cell>
          <cell r="X34">
            <v>438512.96899999992</v>
          </cell>
          <cell r="Y34">
            <v>697689</v>
          </cell>
          <cell r="Z34">
            <v>950718.07299999986</v>
          </cell>
          <cell r="AA34">
            <v>1069544.105</v>
          </cell>
          <cell r="AB34">
            <v>1383556</v>
          </cell>
          <cell r="AC34">
            <v>1977253.1444549998</v>
          </cell>
          <cell r="AD34">
            <v>2801446.6998629998</v>
          </cell>
          <cell r="AE34">
            <v>3575300</v>
          </cell>
          <cell r="AF34">
            <v>3515000</v>
          </cell>
          <cell r="AG34">
            <v>4038900</v>
          </cell>
          <cell r="AH34">
            <v>2622389.2423478742</v>
          </cell>
          <cell r="AJ34">
            <v>59.103390166779789</v>
          </cell>
          <cell r="AK34">
            <v>36.266742488415304</v>
          </cell>
          <cell r="AL34">
            <v>12.498556130845762</v>
          </cell>
          <cell r="AM34">
            <v>29.359415243563049</v>
          </cell>
          <cell r="AN34">
            <v>42.910958750856487</v>
          </cell>
          <cell r="AO34">
            <v>41.683765061614132</v>
          </cell>
          <cell r="AP34">
            <v>27.623345472710369</v>
          </cell>
          <cell r="AQ34">
            <v>25.470886173629339</v>
          </cell>
          <cell r="AR34">
            <v>44.171938027502563</v>
          </cell>
          <cell r="AS34">
            <v>-35.07169669098333</v>
          </cell>
        </row>
        <row r="35">
          <cell r="B35" t="str">
            <v>1.1.</v>
          </cell>
          <cell r="C35" t="str">
            <v>Vigencia</v>
          </cell>
          <cell r="W35">
            <v>249036</v>
          </cell>
          <cell r="X35">
            <v>300944.17699999997</v>
          </cell>
          <cell r="Y35">
            <v>509847</v>
          </cell>
          <cell r="Z35">
            <v>740705.81499999994</v>
          </cell>
          <cell r="AA35">
            <v>698011.73499999999</v>
          </cell>
          <cell r="AB35">
            <v>958714.70000000007</v>
          </cell>
          <cell r="AC35">
            <v>1384495.9769009999</v>
          </cell>
          <cell r="AD35">
            <v>1677982.626127</v>
          </cell>
          <cell r="AE35">
            <v>1672300</v>
          </cell>
          <cell r="AF35">
            <v>1583800</v>
          </cell>
          <cell r="AG35">
            <v>2146733.9303026702</v>
          </cell>
          <cell r="AH35">
            <v>439348.78469574777</v>
          </cell>
          <cell r="AJ35">
            <v>69.415804978343232</v>
          </cell>
          <cell r="AK35">
            <v>45.280018319221242</v>
          </cell>
          <cell r="AL35">
            <v>-5.7639725698656719</v>
          </cell>
          <cell r="AM35">
            <v>37.349367056128372</v>
          </cell>
          <cell r="AN35">
            <v>44.411677102791877</v>
          </cell>
          <cell r="AO35">
            <v>21.198086099385339</v>
          </cell>
          <cell r="AP35">
            <v>-0.33865822199340423</v>
          </cell>
          <cell r="AQ35">
            <v>-5.6128487065676964</v>
          </cell>
          <cell r="AR35">
            <v>27.935408679266761</v>
          </cell>
          <cell r="AS35">
            <v>-79.534082985598332</v>
          </cell>
        </row>
        <row r="36">
          <cell r="B36" t="str">
            <v>1.2.</v>
          </cell>
          <cell r="C36" t="str">
            <v>Reservas de apropiación</v>
          </cell>
          <cell r="W36">
            <v>0</v>
          </cell>
          <cell r="X36">
            <v>44156.1</v>
          </cell>
          <cell r="Y36">
            <v>131762</v>
          </cell>
          <cell r="Z36">
            <v>153077.386</v>
          </cell>
          <cell r="AA36">
            <v>263387.62400000001</v>
          </cell>
          <cell r="AB36">
            <v>301579.3</v>
          </cell>
          <cell r="AC36">
            <v>426682.572744</v>
          </cell>
          <cell r="AD36">
            <v>544215.95600500004</v>
          </cell>
          <cell r="AE36">
            <v>933140</v>
          </cell>
          <cell r="AF36">
            <v>1006000</v>
          </cell>
          <cell r="AG36">
            <v>958608.97140806005</v>
          </cell>
          <cell r="AH36">
            <v>1105971.7226547827</v>
          </cell>
          <cell r="AI36">
            <v>760740.43104292452</v>
          </cell>
          <cell r="AJ36">
            <v>198.40044750328948</v>
          </cell>
          <cell r="AK36">
            <v>16.177187656532222</v>
          </cell>
          <cell r="AL36">
            <v>72.061746599200504</v>
          </cell>
          <cell r="AM36">
            <v>14.500178641650985</v>
          </cell>
          <cell r="AN36">
            <v>41.4827120906508</v>
          </cell>
          <cell r="AO36">
            <v>27.5458597957591</v>
          </cell>
          <cell r="AP36">
            <v>71.465020402934812</v>
          </cell>
          <cell r="AQ36">
            <v>84.853087988246585</v>
          </cell>
          <cell r="AR36">
            <v>76.144958785304851</v>
          </cell>
          <cell r="AS36">
            <v>15.372561246768623</v>
          </cell>
        </row>
        <row r="37">
          <cell r="B37" t="str">
            <v>1.3.</v>
          </cell>
          <cell r="C37" t="str">
            <v>Reservas de Tesorería</v>
          </cell>
          <cell r="W37">
            <v>81169.335999999981</v>
          </cell>
          <cell r="X37">
            <v>93412.69200000001</v>
          </cell>
          <cell r="Y37">
            <v>56080</v>
          </cell>
          <cell r="Z37">
            <v>56934.872000000003</v>
          </cell>
          <cell r="AA37">
            <v>108144.746</v>
          </cell>
          <cell r="AB37">
            <v>123262</v>
          </cell>
          <cell r="AC37">
            <v>166074.59480999998</v>
          </cell>
          <cell r="AD37">
            <v>579248.11773099995</v>
          </cell>
          <cell r="AE37">
            <v>969860</v>
          </cell>
          <cell r="AF37">
            <v>925200</v>
          </cell>
          <cell r="AG37">
            <v>933557.09828926995</v>
          </cell>
          <cell r="AH37">
            <v>1077068.7349973437</v>
          </cell>
          <cell r="AI37">
            <v>740859.56895707548</v>
          </cell>
          <cell r="AJ37">
            <v>-39.965331477654033</v>
          </cell>
          <cell r="AK37">
            <v>1.5243794579172576</v>
          </cell>
          <cell r="AL37">
            <v>89.944654657342511</v>
          </cell>
          <cell r="AM37">
            <v>13.978722553937107</v>
          </cell>
          <cell r="AN37">
            <v>34.733003529068142</v>
          </cell>
          <cell r="AO37">
            <v>248.7879156915584</v>
          </cell>
          <cell r="AP37">
            <v>67.434294616111018</v>
          </cell>
          <cell r="AQ37">
            <v>59.724299774014696</v>
          </cell>
          <cell r="AR37">
            <v>61.167049095670855</v>
          </cell>
          <cell r="AS37">
            <v>15.372561246768601</v>
          </cell>
        </row>
        <row r="38">
          <cell r="AH38">
            <v>0</v>
          </cell>
          <cell r="AP38" t="e">
            <v>#DIV/0!</v>
          </cell>
          <cell r="AQ38" t="e">
            <v>#DIV/0!</v>
          </cell>
          <cell r="AR38" t="e">
            <v>#DIV/0!</v>
          </cell>
          <cell r="AS38" t="e">
            <v>#DIV/0!</v>
          </cell>
        </row>
        <row r="39">
          <cell r="A39" t="str">
            <v>OTROS</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92075</v>
          </cell>
          <cell r="X39">
            <v>120680</v>
          </cell>
          <cell r="Y39">
            <v>120681</v>
          </cell>
          <cell r="Z39">
            <v>120682</v>
          </cell>
          <cell r="AA39">
            <v>120683</v>
          </cell>
          <cell r="AB39">
            <v>120684</v>
          </cell>
          <cell r="AC39">
            <v>120685</v>
          </cell>
          <cell r="AD39">
            <v>120686</v>
          </cell>
          <cell r="AE39">
            <v>120687</v>
          </cell>
          <cell r="AF39">
            <v>120688</v>
          </cell>
          <cell r="AG39">
            <v>0</v>
          </cell>
          <cell r="AH39">
            <v>0</v>
          </cell>
          <cell r="AJ39">
            <v>8.2863771959651444E-4</v>
          </cell>
          <cell r="AK39">
            <v>8.2863085324458297E-4</v>
          </cell>
          <cell r="AL39">
            <v>8.2862398700367379E-4</v>
          </cell>
          <cell r="AP39">
            <v>8.2859652321687349E-4</v>
          </cell>
          <cell r="AQ39">
            <v>1.6571930464115425E-3</v>
          </cell>
          <cell r="AR39">
            <v>-100</v>
          </cell>
          <cell r="AS39">
            <v>-100</v>
          </cell>
        </row>
        <row r="40">
          <cell r="B40" t="str">
            <v>DEVOLUCION DE IMPUESTOS</v>
          </cell>
          <cell r="AH40">
            <v>0</v>
          </cell>
          <cell r="AK40" t="e">
            <v>#DIV/0!</v>
          </cell>
          <cell r="AL40" t="e">
            <v>#DIV/0!</v>
          </cell>
          <cell r="AP40" t="e">
            <v>#DIV/0!</v>
          </cell>
          <cell r="AQ40" t="e">
            <v>#DIV/0!</v>
          </cell>
          <cell r="AR40" t="e">
            <v>#DIV/0!</v>
          </cell>
          <cell r="AS40" t="e">
            <v>#DIV/0!</v>
          </cell>
        </row>
        <row r="41">
          <cell r="B41" t="str">
            <v>PREPAGO DEUDA</v>
          </cell>
          <cell r="AH41">
            <v>0</v>
          </cell>
          <cell r="AP41" t="e">
            <v>#DIV/0!</v>
          </cell>
          <cell r="AQ41" t="e">
            <v>#DIV/0!</v>
          </cell>
          <cell r="AR41" t="e">
            <v>#DIV/0!</v>
          </cell>
          <cell r="AS41" t="e">
            <v>#DIV/0!</v>
          </cell>
        </row>
        <row r="42">
          <cell r="B42" t="str">
            <v>OTROS</v>
          </cell>
          <cell r="AH42">
            <v>0</v>
          </cell>
          <cell r="AP42" t="e">
            <v>#DIV/0!</v>
          </cell>
          <cell r="AQ42" t="e">
            <v>#DIV/0!</v>
          </cell>
          <cell r="AR42" t="e">
            <v>#DIV/0!</v>
          </cell>
          <cell r="AS42" t="e">
            <v>#DIV/0!</v>
          </cell>
        </row>
        <row r="43">
          <cell r="B43" t="str">
            <v>TESOROS</v>
          </cell>
          <cell r="AH43">
            <v>0</v>
          </cell>
          <cell r="AK43" t="e">
            <v>#DIV/0!</v>
          </cell>
          <cell r="AL43" t="e">
            <v>#DIV/0!</v>
          </cell>
          <cell r="AP43" t="e">
            <v>#DIV/0!</v>
          </cell>
          <cell r="AQ43" t="e">
            <v>#DIV/0!</v>
          </cell>
          <cell r="AR43" t="e">
            <v>#DIV/0!</v>
          </cell>
          <cell r="AS43" t="e">
            <v>#DIV/0!</v>
          </cell>
        </row>
        <row r="44">
          <cell r="B44" t="str">
            <v>RECOMPRA TESOROS</v>
          </cell>
          <cell r="AH44">
            <v>0</v>
          </cell>
          <cell r="AK44" t="e">
            <v>#DIV/0!</v>
          </cell>
          <cell r="AP44" t="e">
            <v>#DIV/0!</v>
          </cell>
          <cell r="AQ44" t="e">
            <v>#DIV/0!</v>
          </cell>
          <cell r="AR44" t="e">
            <v>#DIV/0!</v>
          </cell>
          <cell r="AS44" t="e">
            <v>#DIV/0!</v>
          </cell>
        </row>
        <row r="45">
          <cell r="B45" t="str">
            <v>ORO Y PLATINO</v>
          </cell>
          <cell r="AH45">
            <v>0</v>
          </cell>
          <cell r="AP45" t="e">
            <v>#DIV/0!</v>
          </cell>
          <cell r="AQ45" t="e">
            <v>#DIV/0!</v>
          </cell>
          <cell r="AR45" t="e">
            <v>#DIV/0!</v>
          </cell>
          <cell r="AS45" t="e">
            <v>#DIV/0!</v>
          </cell>
        </row>
        <row r="47">
          <cell r="A47" t="str">
            <v>TOTAL</v>
          </cell>
          <cell r="C47">
            <v>0.50661989280961939</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2043111.7089999998</v>
          </cell>
          <cell r="X47">
            <v>2553715.182</v>
          </cell>
          <cell r="Y47">
            <v>3720238</v>
          </cell>
          <cell r="Z47">
            <v>5054407.1919999998</v>
          </cell>
          <cell r="AA47">
            <v>6844174.875</v>
          </cell>
          <cell r="AB47">
            <v>10116705.954</v>
          </cell>
          <cell r="AC47">
            <v>12786506.618774999</v>
          </cell>
          <cell r="AD47">
            <v>18274170.176407002</v>
          </cell>
          <cell r="AE47">
            <v>23132201</v>
          </cell>
          <cell r="AF47">
            <v>23786272</v>
          </cell>
          <cell r="AG47">
            <v>24005400</v>
          </cell>
          <cell r="AH47">
            <v>36583614.574227616</v>
          </cell>
          <cell r="AJ47">
            <v>45.679440926783819</v>
          </cell>
          <cell r="AK47">
            <v>35.862468799039206</v>
          </cell>
          <cell r="AL47">
            <v>35.410041474948905</v>
          </cell>
          <cell r="AM47">
            <v>47.814837270650543</v>
          </cell>
          <cell r="AN47">
            <v>26.39001940863368</v>
          </cell>
          <cell r="AO47">
            <v>42.917614022693428</v>
          </cell>
          <cell r="AP47">
            <v>26.584139124768534</v>
          </cell>
          <cell r="AQ47">
            <v>30.163349527681625</v>
          </cell>
          <cell r="AR47">
            <v>31.362462800047375</v>
          </cell>
          <cell r="AS47">
            <v>52.397437969072037</v>
          </cell>
        </row>
        <row r="48">
          <cell r="C48" t="str">
            <v>Vigencia</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1791628.1369999999</v>
          </cell>
          <cell r="X48">
            <v>2272076.5039999997</v>
          </cell>
          <cell r="Y48">
            <v>3302176</v>
          </cell>
          <cell r="Z48">
            <v>4628191.3469999991</v>
          </cell>
          <cell r="AA48">
            <v>6291665.8440000005</v>
          </cell>
          <cell r="AB48">
            <v>9373474.9999999981</v>
          </cell>
          <cell r="AC48">
            <v>11670494.857997</v>
          </cell>
          <cell r="AD48">
            <v>16469406.425021999</v>
          </cell>
          <cell r="AE48">
            <v>20291701</v>
          </cell>
          <cell r="AF48">
            <v>20904472</v>
          </cell>
          <cell r="AG48">
            <v>21232333.953963906</v>
          </cell>
          <cell r="AH48">
            <v>31138731.894625232</v>
          </cell>
          <cell r="AJ48">
            <v>45.337359643766661</v>
          </cell>
          <cell r="AK48">
            <v>40.155804748141797</v>
          </cell>
          <cell r="AL48">
            <v>35.942215269000677</v>
          </cell>
          <cell r="AM48">
            <v>48.982403586149474</v>
          </cell>
          <cell r="AN48">
            <v>24.505531385073343</v>
          </cell>
          <cell r="AO48">
            <v>41.120034972095709</v>
          </cell>
          <cell r="AP48">
            <v>23.208453761701954</v>
          </cell>
          <cell r="AQ48">
            <v>26.92911608665991</v>
          </cell>
          <cell r="AR48">
            <v>28.919849362060688</v>
          </cell>
          <cell r="AS48">
            <v>46.657131345712855</v>
          </cell>
        </row>
        <row r="49">
          <cell r="C49" t="str">
            <v>Reservas de apropiación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83376.41399999999</v>
          </cell>
          <cell r="Y49">
            <v>216155</v>
          </cell>
          <cell r="Z49">
            <v>221817.58899999998</v>
          </cell>
          <cell r="AA49">
            <v>374226.598</v>
          </cell>
          <cell r="AB49">
            <v>409219.1</v>
          </cell>
          <cell r="AC49">
            <v>630987.60453799996</v>
          </cell>
          <cell r="AD49">
            <v>744073.92789699999</v>
          </cell>
          <cell r="AE49">
            <v>1225856</v>
          </cell>
          <cell r="AF49">
            <v>1320000</v>
          </cell>
          <cell r="AG49">
            <v>1154768.3710225602</v>
          </cell>
          <cell r="AH49">
            <v>2065027.499342344</v>
          </cell>
          <cell r="AJ49">
            <v>159.25197502497531</v>
          </cell>
          <cell r="AK49">
            <v>2.6196891119798282</v>
          </cell>
          <cell r="AL49">
            <v>68.709163095267442</v>
          </cell>
          <cell r="AM49">
            <v>9.3506186324040961</v>
          </cell>
          <cell r="AN49">
            <v>54.193097178992858</v>
          </cell>
          <cell r="AO49">
            <v>17.922114879229724</v>
          </cell>
          <cell r="AP49">
            <v>64.749221016878806</v>
          </cell>
          <cell r="AQ49">
            <v>77.401727235727563</v>
          </cell>
          <cell r="AR49">
            <v>55.195381497416406</v>
          </cell>
          <cell r="AS49">
            <v>78.826122290978518</v>
          </cell>
        </row>
        <row r="50">
          <cell r="C50" t="str">
            <v>Reservas de Tesorería</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159408.57199999999</v>
          </cell>
          <cell r="X50">
            <v>198262.264</v>
          </cell>
          <cell r="Y50">
            <v>201907</v>
          </cell>
          <cell r="Z50">
            <v>204398.25600000002</v>
          </cell>
          <cell r="AA50">
            <v>178282.43299999999</v>
          </cell>
          <cell r="AB50">
            <v>334011.85399999999</v>
          </cell>
          <cell r="AC50">
            <v>485024.15623999998</v>
          </cell>
          <cell r="AD50">
            <v>1060689.8234879998</v>
          </cell>
          <cell r="AE50">
            <v>1614644</v>
          </cell>
          <cell r="AF50">
            <v>1561800</v>
          </cell>
          <cell r="AG50">
            <v>1618297.6750135398</v>
          </cell>
          <cell r="AH50">
            <v>3379855.1802600399</v>
          </cell>
          <cell r="AJ50">
            <v>1.8383407545472297</v>
          </cell>
          <cell r="AK50">
            <v>1.2338631151966206</v>
          </cell>
          <cell r="AL50">
            <v>-12.776930445042556</v>
          </cell>
          <cell r="AM50">
            <v>87.349840575711696</v>
          </cell>
          <cell r="AN50">
            <v>45.211659535891791</v>
          </cell>
          <cell r="AO50">
            <v>118.6880405525923</v>
          </cell>
          <cell r="AP50">
            <v>52.225840603463404</v>
          </cell>
          <cell r="AQ50">
            <v>47.24379978155504</v>
          </cell>
          <cell r="AR50">
            <v>52.570302757491149</v>
          </cell>
          <cell r="AS50">
            <v>108.852501764347</v>
          </cell>
        </row>
        <row r="51">
          <cell r="C51" t="str">
            <v>Otros</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92075</v>
          </cell>
          <cell r="X51">
            <v>120680</v>
          </cell>
          <cell r="Y51">
            <v>120681</v>
          </cell>
          <cell r="Z51">
            <v>120682</v>
          </cell>
          <cell r="AA51">
            <v>120683</v>
          </cell>
          <cell r="AB51">
            <v>120684</v>
          </cell>
          <cell r="AC51">
            <v>120685</v>
          </cell>
          <cell r="AD51">
            <v>120686</v>
          </cell>
          <cell r="AE51">
            <v>120687</v>
          </cell>
          <cell r="AF51">
            <v>120688</v>
          </cell>
          <cell r="AG51">
            <v>0</v>
          </cell>
          <cell r="AH51">
            <v>0</v>
          </cell>
          <cell r="AJ51">
            <v>8.2863771959651444E-4</v>
          </cell>
          <cell r="AK51">
            <v>8.2863085324458297E-4</v>
          </cell>
          <cell r="AL51">
            <v>8.2862398700367379E-4</v>
          </cell>
        </row>
        <row r="53">
          <cell r="A53" t="str">
            <v>P = Proyectado</v>
          </cell>
          <cell r="E53" t="str">
            <v>C:\CARLOSJ\PRES9194\PAGOS.WK3</v>
          </cell>
          <cell r="W53" t="str">
            <v>C:\CARLOSJ\PRES9194\PAGOS.WK3</v>
          </cell>
          <cell r="X53" t="str">
            <v>C:\CARLOSJ\PRES9194\PAGOS.XLS</v>
          </cell>
          <cell r="AF53">
            <v>35620</v>
          </cell>
          <cell r="AL53" t="str">
            <v>Rango REZ 1</v>
          </cell>
        </row>
        <row r="54">
          <cell r="A54" t="str">
            <v>C:\CARLOSJ\PRES9194\PAGOS.XLS</v>
          </cell>
        </row>
        <row r="57">
          <cell r="A57" t="str">
            <v>PAGOS POR NUMERALES CON RECURSOS DE LA NACION</v>
          </cell>
        </row>
        <row r="58">
          <cell r="A58" t="str">
            <v>Participación  porcentual en el PIB</v>
          </cell>
        </row>
        <row r="60">
          <cell r="AD60" t="str">
            <v>Provisional</v>
          </cell>
          <cell r="AE60" t="str">
            <v>Proyección</v>
          </cell>
          <cell r="AH60" t="str">
            <v>Proyección</v>
          </cell>
        </row>
        <row r="61">
          <cell r="A61" t="str">
            <v>CONCEPTOS</v>
          </cell>
          <cell r="D61">
            <v>1970</v>
          </cell>
          <cell r="E61">
            <v>1971</v>
          </cell>
          <cell r="F61">
            <v>1972</v>
          </cell>
          <cell r="G61">
            <v>1973</v>
          </cell>
          <cell r="H61">
            <v>1974</v>
          </cell>
          <cell r="I61">
            <v>1975</v>
          </cell>
          <cell r="J61">
            <v>1976</v>
          </cell>
          <cell r="K61">
            <v>1977</v>
          </cell>
          <cell r="L61">
            <v>1978</v>
          </cell>
          <cell r="M61">
            <v>1979</v>
          </cell>
          <cell r="N61">
            <v>1980</v>
          </cell>
          <cell r="O61">
            <v>1981</v>
          </cell>
          <cell r="P61">
            <v>1982</v>
          </cell>
          <cell r="Q61">
            <v>1983</v>
          </cell>
          <cell r="R61">
            <v>1984</v>
          </cell>
          <cell r="S61">
            <v>1985</v>
          </cell>
          <cell r="T61">
            <v>1986</v>
          </cell>
          <cell r="U61">
            <v>1987</v>
          </cell>
          <cell r="V61">
            <v>1988</v>
          </cell>
          <cell r="W61">
            <v>1989</v>
          </cell>
          <cell r="X61">
            <v>1990</v>
          </cell>
          <cell r="Y61">
            <v>1991</v>
          </cell>
          <cell r="Z61">
            <v>1992</v>
          </cell>
          <cell r="AA61">
            <v>1993</v>
          </cell>
          <cell r="AB61">
            <v>1994</v>
          </cell>
          <cell r="AC61">
            <v>1995</v>
          </cell>
          <cell r="AD61">
            <v>1996</v>
          </cell>
          <cell r="AE61">
            <v>1997</v>
          </cell>
          <cell r="AH61">
            <v>1998</v>
          </cell>
        </row>
        <row r="62">
          <cell r="AE62" t="str">
            <v>Dic-20-96</v>
          </cell>
          <cell r="AF62" t="str">
            <v>Mayo</v>
          </cell>
          <cell r="AG62" t="str">
            <v>Junio</v>
          </cell>
          <cell r="AH62" t="str">
            <v>Junio 19/97</v>
          </cell>
        </row>
        <row r="64">
          <cell r="A64" t="str">
            <v>FUNCIONAMIENTO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7.4717756753315559E-2</v>
          </cell>
          <cell r="X64">
            <v>7.6564750449893468</v>
          </cell>
          <cell r="Y64">
            <v>7.6111597483168465</v>
          </cell>
          <cell r="Z64">
            <v>8.7108115784324642</v>
          </cell>
          <cell r="AA64">
            <v>9.8711558603314202</v>
          </cell>
          <cell r="AB64">
            <v>10.971052220493998</v>
          </cell>
          <cell r="AC64">
            <v>11.305826926620673</v>
          </cell>
          <cell r="AD64">
            <v>11.854564493137852</v>
          </cell>
          <cell r="AE64">
            <v>11.227453632192901</v>
          </cell>
          <cell r="AF64">
            <v>11.699139483072669</v>
          </cell>
          <cell r="AG64">
            <v>11.736057167008886</v>
          </cell>
          <cell r="AH64">
            <v>14.350810631233587</v>
          </cell>
        </row>
        <row r="65">
          <cell r="A65" t="str">
            <v>1.</v>
          </cell>
          <cell r="B65" t="str">
            <v>SERVICIOS PERSONALES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1.9075557764744473E-2</v>
          </cell>
          <cell r="X65">
            <v>2.2280014476875309</v>
          </cell>
          <cell r="Y65">
            <v>2.1564038648102222</v>
          </cell>
          <cell r="Z65">
            <v>2.3803940430634931</v>
          </cell>
          <cell r="AA65">
            <v>2.6733395431802749</v>
          </cell>
          <cell r="AB65">
            <v>2.8612203326876591</v>
          </cell>
          <cell r="AC65">
            <v>2.8616240158446526</v>
          </cell>
          <cell r="AD65">
            <v>2.8676650568199444</v>
          </cell>
          <cell r="AE65">
            <v>2.5449225940506555</v>
          </cell>
          <cell r="AF65">
            <v>2.7420081483334879</v>
          </cell>
          <cell r="AG65">
            <v>3.4323097794304944</v>
          </cell>
          <cell r="AH65">
            <v>3.110039784013146</v>
          </cell>
        </row>
        <row r="66">
          <cell r="B66" t="str">
            <v>1.1.</v>
          </cell>
          <cell r="C66" t="str">
            <v>Vigencia</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1.8941722850918486E-2</v>
          </cell>
          <cell r="X66">
            <v>2.2168927990448148</v>
          </cell>
          <cell r="Y66">
            <v>2.1413052230820502</v>
          </cell>
          <cell r="Z66">
            <v>2.3563885732943333</v>
          </cell>
          <cell r="AA66">
            <v>2.6510509360760666</v>
          </cell>
          <cell r="AB66">
            <v>2.8372353767274534</v>
          </cell>
          <cell r="AC66">
            <v>2.8424985675835219</v>
          </cell>
          <cell r="AD66">
            <v>2.8475771123963862</v>
          </cell>
          <cell r="AE66">
            <v>2.5220570082624341</v>
          </cell>
          <cell r="AF66">
            <v>2.7190896633391852</v>
          </cell>
          <cell r="AG66">
            <v>3.4131742264909302</v>
          </cell>
          <cell r="AH66">
            <v>3.030620645646759</v>
          </cell>
        </row>
        <row r="67">
          <cell r="B67" t="str">
            <v>1.2.</v>
          </cell>
          <cell r="C67" t="str">
            <v>Reservas de apropiación</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4.2419409967964401E-3</v>
          </cell>
          <cell r="Y67">
            <v>3.7117811820392014E-3</v>
          </cell>
          <cell r="Z67">
            <v>1.3432619631962932E-3</v>
          </cell>
          <cell r="AA67">
            <v>9.4379308530271305E-3</v>
          </cell>
          <cell r="AB67">
            <v>7.9515734760171163E-3</v>
          </cell>
          <cell r="AC67">
            <v>1.1565271839548582E-2</v>
          </cell>
          <cell r="AD67">
            <v>5.1363682713265078E-3</v>
          </cell>
          <cell r="AE67">
            <v>5.6713854514091533E-3</v>
          </cell>
          <cell r="AF67">
            <v>5.6845061206340624E-3</v>
          </cell>
          <cell r="AG67">
            <v>5.9117819235819631E-3</v>
          </cell>
          <cell r="AH67">
            <v>7.3942830335510827E-3</v>
          </cell>
        </row>
        <row r="68">
          <cell r="B68" t="str">
            <v>1.3.</v>
          </cell>
          <cell r="C68" t="str">
            <v>Reservas de Tesorería</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1.3383491382598658E-4</v>
          </cell>
          <cell r="X68">
            <v>6.8667076459198737E-3</v>
          </cell>
          <cell r="Y68">
            <v>1.1386860546132581E-2</v>
          </cell>
          <cell r="Z68">
            <v>2.2662207805963515E-2</v>
          </cell>
          <cell r="AA68">
            <v>1.2850676251180805E-2</v>
          </cell>
          <cell r="AB68">
            <v>1.6033382484188619E-2</v>
          </cell>
          <cell r="AC68">
            <v>7.5601764215825831E-3</v>
          </cell>
          <cell r="AD68">
            <v>1.4951576152231539E-2</v>
          </cell>
          <cell r="AE68">
            <v>1.719420033681188E-2</v>
          </cell>
          <cell r="AF68">
            <v>1.7233978873668346E-2</v>
          </cell>
          <cell r="AG68">
            <v>1.3223771015982044E-2</v>
          </cell>
          <cell r="AH68">
            <v>7.2024855332835813E-2</v>
          </cell>
        </row>
        <row r="69">
          <cell r="A69" t="str">
            <v>2.</v>
          </cell>
          <cell r="B69" t="str">
            <v>GASTOS GENERALES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4.6307447524307653E-3</v>
          </cell>
          <cell r="X69">
            <v>0.38863660205331962</v>
          </cell>
          <cell r="Y69">
            <v>0.54205724366864072</v>
          </cell>
          <cell r="Z69">
            <v>0.63689743443504254</v>
          </cell>
          <cell r="AA69">
            <v>0.74322553299691607</v>
          </cell>
          <cell r="AB69">
            <v>0.88780433561698868</v>
          </cell>
          <cell r="AC69">
            <v>0.82361073382200245</v>
          </cell>
          <cell r="AD69">
            <v>0.7889598244003444</v>
          </cell>
          <cell r="AE69">
            <v>0.70991342333035856</v>
          </cell>
          <cell r="AF69">
            <v>0.71315377572566097</v>
          </cell>
          <cell r="AG69">
            <v>0.79635532023887867</v>
          </cell>
          <cell r="AH69">
            <v>0.78880043003509959</v>
          </cell>
        </row>
        <row r="70">
          <cell r="B70" t="str">
            <v>2.1.</v>
          </cell>
          <cell r="C70" t="str">
            <v>Vigencia</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3.273948783867062E-3</v>
          </cell>
          <cell r="X70">
            <v>0.2993972351956351</v>
          </cell>
          <cell r="Y70">
            <v>0.42874121343462052</v>
          </cell>
          <cell r="Z70">
            <v>0.53327817696088331</v>
          </cell>
          <cell r="AA70">
            <v>0.59333014357574598</v>
          </cell>
          <cell r="AB70">
            <v>0.70127861969283811</v>
          </cell>
          <cell r="AC70">
            <v>0.70265543197237768</v>
          </cell>
          <cell r="AD70">
            <v>0.63735869306619441</v>
          </cell>
          <cell r="AE70">
            <v>0.52707875901588241</v>
          </cell>
          <cell r="AF70">
            <v>0.5303472773065403</v>
          </cell>
          <cell r="AG70">
            <v>0.61951811949717095</v>
          </cell>
          <cell r="AH70">
            <v>0.58013859440429671</v>
          </cell>
        </row>
        <row r="71">
          <cell r="B71" t="str">
            <v>2.2.</v>
          </cell>
          <cell r="C71" t="str">
            <v>Reservas de apropiación</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5.1536415491265079E-2</v>
          </cell>
          <cell r="Y71">
            <v>4.7609119411925818E-2</v>
          </cell>
          <cell r="Z71">
            <v>7.3033500902726159E-2</v>
          </cell>
          <cell r="AA71">
            <v>0.10265950162333781</v>
          </cell>
          <cell r="AB71">
            <v>0.13656417053740125</v>
          </cell>
          <cell r="AC71">
            <v>9.3306082673150978E-2</v>
          </cell>
          <cell r="AD71">
            <v>5.9067034645558618E-2</v>
          </cell>
          <cell r="AE71">
            <v>6.9581597949399859E-2</v>
          </cell>
          <cell r="AF71">
            <v>7.362788880059358E-2</v>
          </cell>
          <cell r="AG71">
            <v>6.0094641733916189E-2</v>
          </cell>
          <cell r="AH71">
            <v>7.0909617451419674E-2</v>
          </cell>
        </row>
        <row r="72">
          <cell r="B72" t="str">
            <v>2.3.</v>
          </cell>
          <cell r="C72" t="str">
            <v>Reservas de Tesorería</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1.3567959685637032E-3</v>
          </cell>
          <cell r="X72">
            <v>3.7702951366419483E-2</v>
          </cell>
          <cell r="Y72">
            <v>6.5706910822094358E-2</v>
          </cell>
          <cell r="Z72">
            <v>3.0585756571433056E-2</v>
          </cell>
          <cell r="AA72">
            <v>4.7235887797832221E-2</v>
          </cell>
          <cell r="AB72">
            <v>4.996154538674942E-2</v>
          </cell>
          <cell r="AC72">
            <v>2.764921917647371E-2</v>
          </cell>
          <cell r="AD72">
            <v>9.253409668859125E-2</v>
          </cell>
          <cell r="AE72">
            <v>0.11325306636507618</v>
          </cell>
          <cell r="AF72">
            <v>0.10917860961852724</v>
          </cell>
          <cell r="AG72">
            <v>0.11674255900779155</v>
          </cell>
          <cell r="AH72">
            <v>0.13775221817938316</v>
          </cell>
        </row>
        <row r="73">
          <cell r="A73" t="str">
            <v>3.</v>
          </cell>
          <cell r="B73" t="str">
            <v>TRANSFERENCIAS</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5.101145423614032E-2</v>
          </cell>
          <cell r="X73">
            <v>5.0398369952484954</v>
          </cell>
          <cell r="Y73">
            <v>4.9126986398379833</v>
          </cell>
          <cell r="Z73">
            <v>5.6935201009339291</v>
          </cell>
          <cell r="AA73">
            <v>6.4545907841542309</v>
          </cell>
          <cell r="AB73">
            <v>7.22202755218935</v>
          </cell>
          <cell r="AC73">
            <v>7.6205921769540179</v>
          </cell>
          <cell r="AD73">
            <v>8.1979396119175636</v>
          </cell>
          <cell r="AE73">
            <v>7.9726176148118872</v>
          </cell>
          <cell r="AF73">
            <v>8.2439775590135191</v>
          </cell>
          <cell r="AG73">
            <v>7.507392067339512</v>
          </cell>
          <cell r="AH73">
            <v>10.451970417185343</v>
          </cell>
        </row>
        <row r="74">
          <cell r="B74" t="str">
            <v>3.1.</v>
          </cell>
          <cell r="C74" t="str">
            <v>Vigencia</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4.7329830568666645E-2</v>
          </cell>
          <cell r="X74">
            <v>4.5285122168039118</v>
          </cell>
          <cell r="Y74">
            <v>4.5410746505885822</v>
          </cell>
          <cell r="Z74">
            <v>5.3250128566432231</v>
          </cell>
          <cell r="AA74">
            <v>6.2599219988494106</v>
          </cell>
          <cell r="AB74">
            <v>7.0581665132607192</v>
          </cell>
          <cell r="AC74">
            <v>7.1861983149864459</v>
          </cell>
          <cell r="AD74">
            <v>7.6482947941045261</v>
          </cell>
          <cell r="AE74">
            <v>7.3343616965501264</v>
          </cell>
          <cell r="AF74">
            <v>7.5919737300023815</v>
          </cell>
          <cell r="AG74">
            <v>6.9371497080631315</v>
          </cell>
          <cell r="AH74">
            <v>9.0192630723144518</v>
          </cell>
        </row>
        <row r="75">
          <cell r="B75" t="str">
            <v>3.2.</v>
          </cell>
          <cell r="C75" t="str">
            <v>Reservas de apropiación</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0.13811168431750609</v>
          </cell>
          <cell r="Y75">
            <v>0.25847944787902766</v>
          </cell>
          <cell r="Z75">
            <v>0.13305622974599643</v>
          </cell>
          <cell r="AA75">
            <v>0.14216858560861667</v>
          </cell>
          <cell r="AB75">
            <v>4.4668151182149292E-2</v>
          </cell>
          <cell r="AC75">
            <v>0.17729058050923077</v>
          </cell>
          <cell r="AD75">
            <v>0.1604367442073816</v>
          </cell>
          <cell r="AE75">
            <v>0.18825578863009287</v>
          </cell>
          <cell r="AF75">
            <v>0.20401060855164466</v>
          </cell>
          <cell r="AG75">
            <v>0.11353986483907955</v>
          </cell>
          <cell r="AH75">
            <v>0.64367262520571822</v>
          </cell>
        </row>
        <row r="76">
          <cell r="B76" t="str">
            <v>3.3.</v>
          </cell>
          <cell r="C76" t="str">
            <v>Reservas de Tesorería</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3.6816236674736716E-3</v>
          </cell>
          <cell r="X76">
            <v>0.37321309412707715</v>
          </cell>
          <cell r="Y76">
            <v>0.11314454137037359</v>
          </cell>
          <cell r="Z76">
            <v>0.23545101454470946</v>
          </cell>
          <cell r="AA76">
            <v>5.2500199696203884E-2</v>
          </cell>
          <cell r="AB76">
            <v>0.11919288774648268</v>
          </cell>
          <cell r="AC76">
            <v>0.25710328145834044</v>
          </cell>
          <cell r="AD76">
            <v>0.38920807360565463</v>
          </cell>
          <cell r="AE76">
            <v>0.45000012963166741</v>
          </cell>
          <cell r="AF76">
            <v>0.44799322045949397</v>
          </cell>
          <cell r="AG76">
            <v>0.4567024944373021</v>
          </cell>
          <cell r="AH76">
            <v>0.78903471966517358</v>
          </cell>
        </row>
        <row r="78">
          <cell r="A78" t="str">
            <v>SERVICIO DE LA DEUDA</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3.243247722341356E-2</v>
          </cell>
          <cell r="X78">
            <v>2.8002653929020198</v>
          </cell>
          <cell r="Y78">
            <v>3.9073623255963024</v>
          </cell>
          <cell r="Z78">
            <v>3.6726332988417405</v>
          </cell>
          <cell r="AA78">
            <v>3.3759206761124401</v>
          </cell>
          <cell r="AB78">
            <v>4.378022430561769</v>
          </cell>
          <cell r="AC78">
            <v>3.6226349407890233</v>
          </cell>
          <cell r="AD78">
            <v>5.5367601824783037</v>
          </cell>
          <cell r="AE78">
            <v>6.3780580830529923</v>
          </cell>
          <cell r="AF78">
            <v>6.5916811132825517</v>
          </cell>
          <cell r="AG78">
            <v>6.5824088486012204</v>
          </cell>
          <cell r="AH78">
            <v>11.215176321052873</v>
          </cell>
        </row>
        <row r="79">
          <cell r="A79" t="str">
            <v>1.</v>
          </cell>
          <cell r="B79" t="str">
            <v>INTERNA</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5.8618079612510789E-3</v>
          </cell>
          <cell r="X79">
            <v>0.22500502023865587</v>
          </cell>
          <cell r="Y79">
            <v>1.2037298751625858</v>
          </cell>
          <cell r="Z79">
            <v>0.58062011538841063</v>
          </cell>
          <cell r="AA79">
            <v>0.76374710797025547</v>
          </cell>
          <cell r="AB79">
            <v>2.0054741113063992</v>
          </cell>
          <cell r="AC79">
            <v>1.9022614064212062</v>
          </cell>
          <cell r="AD79">
            <v>3.8609455490687581</v>
          </cell>
          <cell r="AE79">
            <v>4.4091871115010939</v>
          </cell>
          <cell r="AF79">
            <v>4.7619919844854488</v>
          </cell>
          <cell r="AG79">
            <v>4.7784989054518157</v>
          </cell>
          <cell r="AH79">
            <v>8.1067834281473292</v>
          </cell>
        </row>
        <row r="80">
          <cell r="B80" t="str">
            <v>1.1.</v>
          </cell>
          <cell r="C80" t="str">
            <v>Vigencia</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5.8618079612510789E-3</v>
          </cell>
          <cell r="X80">
            <v>0.21694369848075859</v>
          </cell>
          <cell r="Y80">
            <v>1.158334867523519</v>
          </cell>
          <cell r="Z80">
            <v>0.54687645582133892</v>
          </cell>
          <cell r="AA80">
            <v>0.74075496615790093</v>
          </cell>
          <cell r="AB80">
            <v>1.9704061291355004</v>
          </cell>
          <cell r="AC80">
            <v>1.779676688316411</v>
          </cell>
          <cell r="AD80">
            <v>3.8295838941765794</v>
          </cell>
          <cell r="AE80">
            <v>4.4091871115010939</v>
          </cell>
          <cell r="AF80">
            <v>4.7619919844854488</v>
          </cell>
          <cell r="AG80">
            <v>4.7749510333022211</v>
          </cell>
          <cell r="AH80">
            <v>7.6779349395198437</v>
          </cell>
        </row>
        <row r="81">
          <cell r="B81" t="str">
            <v>1.2.</v>
          </cell>
          <cell r="C81" t="str">
            <v>Reservas de apropiación</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8.7649863641582788E-3</v>
          </cell>
          <cell r="Z81">
            <v>0</v>
          </cell>
          <cell r="AA81">
            <v>0</v>
          </cell>
          <cell r="AB81">
            <v>0</v>
          </cell>
          <cell r="AC81">
            <v>0</v>
          </cell>
          <cell r="AD81">
            <v>0</v>
          </cell>
          <cell r="AE81">
            <v>0</v>
          </cell>
          <cell r="AF81">
            <v>0</v>
          </cell>
          <cell r="AG81">
            <v>1.8349200927163104E-4</v>
          </cell>
          <cell r="AH81">
            <v>0</v>
          </cell>
        </row>
        <row r="82">
          <cell r="B82" t="str">
            <v>1.3.</v>
          </cell>
          <cell r="C82" t="str">
            <v>Reservas de Tesorería</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8.0613217578972482E-3</v>
          </cell>
          <cell r="Y82">
            <v>3.6630021274908428E-2</v>
          </cell>
          <cell r="Z82">
            <v>3.374365956707167E-2</v>
          </cell>
          <cell r="AA82">
            <v>2.2992141812354514E-2</v>
          </cell>
          <cell r="AB82">
            <v>3.5067982170898529E-2</v>
          </cell>
          <cell r="AC82">
            <v>0.12258471810479574</v>
          </cell>
          <cell r="AD82">
            <v>3.1361654892178382E-2</v>
          </cell>
          <cell r="AE82">
            <v>0</v>
          </cell>
          <cell r="AF82">
            <v>0</v>
          </cell>
          <cell r="AG82">
            <v>3.3643801403222115E-3</v>
          </cell>
          <cell r="AH82">
            <v>0.42884848862748448</v>
          </cell>
        </row>
        <row r="83">
          <cell r="A83" t="str">
            <v>2.</v>
          </cell>
          <cell r="B83" t="str">
            <v>EXTERNA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2.6570669262162484E-2</v>
          </cell>
          <cell r="X83">
            <v>2.5752603726633643</v>
          </cell>
          <cell r="Y83">
            <v>2.7036324504337164</v>
          </cell>
          <cell r="Z83">
            <v>3.0920131834533295</v>
          </cell>
          <cell r="AA83">
            <v>2.6121735681421847</v>
          </cell>
          <cell r="AB83">
            <v>2.3725483192553698</v>
          </cell>
          <cell r="AC83">
            <v>1.7203735343678166</v>
          </cell>
          <cell r="AD83">
            <v>1.6758146334095465</v>
          </cell>
          <cell r="AE83">
            <v>1.9688709715518984</v>
          </cell>
          <cell r="AF83">
            <v>1.8296891287971035</v>
          </cell>
          <cell r="AG83">
            <v>1.8039099431494048</v>
          </cell>
          <cell r="AH83">
            <v>3.1083928929055431</v>
          </cell>
        </row>
        <row r="84">
          <cell r="B84" t="str">
            <v>2.1.</v>
          </cell>
          <cell r="C84" t="str">
            <v>Vigencia</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2.6570669262162484E-2</v>
          </cell>
          <cell r="X84">
            <v>2.4827687760633439</v>
          </cell>
          <cell r="Y84">
            <v>2.3717290928684984</v>
          </cell>
          <cell r="Z84">
            <v>2.9694648310983207</v>
          </cell>
          <cell r="AA84">
            <v>2.5868557263951413</v>
          </cell>
          <cell r="AB84">
            <v>2.2223976475814897</v>
          </cell>
          <cell r="AC84">
            <v>1.6947755357678469</v>
          </cell>
          <cell r="AD84">
            <v>1.662730071257261</v>
          </cell>
          <cell r="AE84">
            <v>1.9688709715518984</v>
          </cell>
          <cell r="AF84">
            <v>1.8296891287971035</v>
          </cell>
          <cell r="AG84">
            <v>1.7654823951279861</v>
          </cell>
          <cell r="AH84">
            <v>2.8025171306436141</v>
          </cell>
        </row>
        <row r="85">
          <cell r="B85" t="str">
            <v>2.2.</v>
          </cell>
          <cell r="C85" t="str">
            <v>Reservas de apropiación</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3.0448800456358543E-3</v>
          </cell>
          <cell r="Z85">
            <v>0</v>
          </cell>
          <cell r="AA85">
            <v>0</v>
          </cell>
          <cell r="AB85">
            <v>0</v>
          </cell>
          <cell r="AC85">
            <v>0</v>
          </cell>
          <cell r="AD85">
            <v>0</v>
          </cell>
          <cell r="AE85">
            <v>0</v>
          </cell>
          <cell r="AF85">
            <v>0</v>
          </cell>
          <cell r="AG85">
            <v>2.3863135805775619E-4</v>
          </cell>
          <cell r="AH85">
            <v>0</v>
          </cell>
        </row>
        <row r="86">
          <cell r="B86" t="str">
            <v>2.3.</v>
          </cell>
          <cell r="C86" t="str">
            <v>Reservas de Tesorería</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9.2491596600020501E-2</v>
          </cell>
          <cell r="Y86">
            <v>0.32885847751958203</v>
          </cell>
          <cell r="Z86">
            <v>0.12254835235500931</v>
          </cell>
          <cell r="AA86">
            <v>2.5317841747043459E-2</v>
          </cell>
          <cell r="AB86">
            <v>0.15015067167387955</v>
          </cell>
          <cell r="AC86">
            <v>2.5597998599969887E-2</v>
          </cell>
          <cell r="AD86">
            <v>1.308456215228531E-2</v>
          </cell>
          <cell r="AE86">
            <v>0</v>
          </cell>
          <cell r="AF86">
            <v>0</v>
          </cell>
          <cell r="AG86">
            <v>3.8188916663360752E-2</v>
          </cell>
          <cell r="AH86">
            <v>0.30587576226192892</v>
          </cell>
        </row>
        <row r="88">
          <cell r="A88" t="str">
            <v>INVERSION</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2.1829278234710266E-2</v>
          </cell>
          <cell r="X88">
            <v>2.1678382649659711</v>
          </cell>
          <cell r="Y88">
            <v>2.6587976397492286</v>
          </cell>
          <cell r="Z88">
            <v>2.8689222086327955</v>
          </cell>
          <cell r="AA88">
            <v>2.4535477993924362</v>
          </cell>
          <cell r="AB88">
            <v>2.431688959856845</v>
          </cell>
          <cell r="AC88">
            <v>2.7307480798130963</v>
          </cell>
          <cell r="AD88">
            <v>3.1488231010274066</v>
          </cell>
          <cell r="AE88">
            <v>3.2185562546703403</v>
          </cell>
          <cell r="AF88">
            <v>3.1715934942902742</v>
          </cell>
          <cell r="AG88">
            <v>3.7055293812359529</v>
          </cell>
          <cell r="AH88">
            <v>1.9741328087696317</v>
          </cell>
        </row>
        <row r="89">
          <cell r="B89" t="str">
            <v>1.1.</v>
          </cell>
          <cell r="C89" t="str">
            <v>Vigencia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1.6463320067181791E-2</v>
          </cell>
          <cell r="X89">
            <v>1.4877514432629979</v>
          </cell>
          <cell r="Y89">
            <v>1.9429573925247852</v>
          </cell>
          <cell r="Z89">
            <v>2.235181409785775</v>
          </cell>
          <cell r="AA89">
            <v>1.601247810495245</v>
          </cell>
          <cell r="AB89">
            <v>1.6850029573378074</v>
          </cell>
          <cell r="AC89">
            <v>1.9121020194272891</v>
          </cell>
          <cell r="AD89">
            <v>1.8860506810747892</v>
          </cell>
          <cell r="AE89">
            <v>1.5054377603796076</v>
          </cell>
          <cell r="AF89">
            <v>1.4290667926762268</v>
          </cell>
          <cell r="AG89">
            <v>1.9695426112141126</v>
          </cell>
          <cell r="AH89">
            <v>0.33074146139510602</v>
          </cell>
        </row>
        <row r="90">
          <cell r="B90" t="str">
            <v>1.2.</v>
          </cell>
          <cell r="C90" t="str">
            <v>Reservas de apropiación</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0.21829065496045555</v>
          </cell>
          <cell r="Y90">
            <v>0.50212701448444486</v>
          </cell>
          <cell r="Z90">
            <v>0.46193201203071588</v>
          </cell>
          <cell r="AA90">
            <v>0.60421456415993469</v>
          </cell>
          <cell r="AB90">
            <v>0.5300450826214157</v>
          </cell>
          <cell r="AC90">
            <v>0.58928348121633634</v>
          </cell>
          <cell r="AD90">
            <v>0.61169815377892489</v>
          </cell>
          <cell r="AE90">
            <v>0.84003120954411703</v>
          </cell>
          <cell r="AF90">
            <v>0.90771637418378837</v>
          </cell>
          <cell r="AG90">
            <v>0.87948543134738233</v>
          </cell>
          <cell r="AH90">
            <v>0.83257474825113809</v>
          </cell>
        </row>
        <row r="91">
          <cell r="B91" t="str">
            <v>1.3.</v>
          </cell>
          <cell r="C91" t="str">
            <v>Reservas de Tesorería</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5.3659581675284743E-3</v>
          </cell>
          <cell r="X91">
            <v>0.46179616674251822</v>
          </cell>
          <cell r="Y91">
            <v>0.21371323273999837</v>
          </cell>
          <cell r="Z91">
            <v>0.17180878681630526</v>
          </cell>
          <cell r="AA91">
            <v>0.24808542473725662</v>
          </cell>
          <cell r="AB91">
            <v>0.21664091989762208</v>
          </cell>
          <cell r="AC91">
            <v>0.22936257916947103</v>
          </cell>
          <cell r="AD91">
            <v>0.65107426617369268</v>
          </cell>
          <cell r="AE91">
            <v>0.87308728474661623</v>
          </cell>
          <cell r="AF91">
            <v>0.83481032743025951</v>
          </cell>
          <cell r="AG91">
            <v>0.85650133867445843</v>
          </cell>
          <cell r="AH91">
            <v>0.81081659912338766</v>
          </cell>
        </row>
        <row r="93">
          <cell r="A93" t="str">
            <v>OTROS</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6.0869119130798899E-3</v>
          </cell>
          <cell r="X93">
            <v>0.59659517576569887</v>
          </cell>
          <cell r="Y93">
            <v>0.45989883452738484</v>
          </cell>
          <cell r="Z93">
            <v>0.36417449064547558</v>
          </cell>
          <cell r="AA93">
            <v>0.27684833910994011</v>
          </cell>
          <cell r="AB93">
            <v>0.21210991852253427</v>
          </cell>
          <cell r="AC93">
            <v>0.16667584165257801</v>
          </cell>
          <cell r="AD93">
            <v>0.13565093520757607</v>
          </cell>
          <cell r="AE93">
            <v>0.10864484063082802</v>
          </cell>
          <cell r="AF93">
            <v>0.10889709122017202</v>
          </cell>
          <cell r="AG93">
            <v>0</v>
          </cell>
          <cell r="AH93">
            <v>0</v>
          </cell>
        </row>
        <row r="94">
          <cell r="B94" t="str">
            <v>DEVOLUCION DE IMPUESTOS</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row>
        <row r="95">
          <cell r="B95" t="str">
            <v>PREPAGO DEUDA</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row>
        <row r="96">
          <cell r="X96">
            <v>0</v>
          </cell>
          <cell r="Y96">
            <v>0</v>
          </cell>
          <cell r="Z96">
            <v>0</v>
          </cell>
          <cell r="AA96">
            <v>0</v>
          </cell>
          <cell r="AB96">
            <v>0</v>
          </cell>
          <cell r="AC96">
            <v>0</v>
          </cell>
          <cell r="AD96">
            <v>0</v>
          </cell>
          <cell r="AE96">
            <v>0</v>
          </cell>
          <cell r="AF96">
            <v>0</v>
          </cell>
          <cell r="AG96">
            <v>0</v>
          </cell>
          <cell r="AH96">
            <v>0</v>
          </cell>
        </row>
        <row r="97">
          <cell r="B97" t="str">
            <v>TESOROS</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row>
        <row r="98">
          <cell r="B98" t="str">
            <v>RECOMPRA TESOROS</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row>
        <row r="99">
          <cell r="B99" t="str">
            <v>ORO Y PLATINO</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row>
        <row r="100">
          <cell r="X100">
            <v>0</v>
          </cell>
          <cell r="Y100">
            <v>0</v>
          </cell>
          <cell r="Z100">
            <v>0</v>
          </cell>
          <cell r="AA100">
            <v>0</v>
          </cell>
          <cell r="AB100">
            <v>0</v>
          </cell>
          <cell r="AC100">
            <v>0</v>
          </cell>
          <cell r="AD100">
            <v>0</v>
          </cell>
          <cell r="AE100">
            <v>0</v>
          </cell>
          <cell r="AF100">
            <v>0</v>
          </cell>
          <cell r="AG100">
            <v>0</v>
          </cell>
          <cell r="AH100">
            <v>0</v>
          </cell>
        </row>
        <row r="101">
          <cell r="A101" t="str">
            <v>TOTAL</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0.13506642412451927</v>
          </cell>
          <cell r="X101">
            <v>12.62457870285734</v>
          </cell>
          <cell r="Y101">
            <v>14.177319713662376</v>
          </cell>
          <cell r="Z101">
            <v>15.252367085907</v>
          </cell>
          <cell r="AA101">
            <v>15.700624335836299</v>
          </cell>
          <cell r="AB101">
            <v>17.780763610912611</v>
          </cell>
          <cell r="AC101">
            <v>17.659209947222791</v>
          </cell>
          <cell r="AD101">
            <v>20.540147776643565</v>
          </cell>
          <cell r="AE101">
            <v>20.824067969916236</v>
          </cell>
          <cell r="AF101">
            <v>21.462414090645495</v>
          </cell>
          <cell r="AG101">
            <v>22.023995396846058</v>
          </cell>
          <cell r="AH101">
            <v>27.540119761056093</v>
          </cell>
        </row>
        <row r="102">
          <cell r="C102" t="str">
            <v>Vigencia</v>
          </cell>
          <cell r="W102">
            <v>0.11844129949404754</v>
          </cell>
          <cell r="X102">
            <v>11.232266168851462</v>
          </cell>
          <cell r="Y102">
            <v>12.584142440022056</v>
          </cell>
          <cell r="Z102">
            <v>13.96620230360387</v>
          </cell>
          <cell r="AA102">
            <v>14.433161581549511</v>
          </cell>
          <cell r="AB102">
            <v>16.474487243735805</v>
          </cell>
          <cell r="AC102">
            <v>16.117906558053892</v>
          </cell>
          <cell r="AD102">
            <v>18.511595246075736</v>
          </cell>
          <cell r="AE102">
            <v>18.266993307261046</v>
          </cell>
          <cell r="AF102">
            <v>18.862158576606884</v>
          </cell>
          <cell r="AG102">
            <v>19.47981809369556</v>
          </cell>
          <cell r="AH102">
            <v>23.44121584392407</v>
          </cell>
        </row>
        <row r="103">
          <cell r="C103" t="str">
            <v>Reservas de apropiación</v>
          </cell>
          <cell r="W103">
            <v>0</v>
          </cell>
          <cell r="X103">
            <v>0.41218069576602312</v>
          </cell>
          <cell r="Y103">
            <v>0.8237372293672317</v>
          </cell>
          <cell r="Z103">
            <v>0.66936500464263482</v>
          </cell>
          <cell r="AA103">
            <v>0.8584805822449163</v>
          </cell>
          <cell r="AB103">
            <v>0.71922897781698336</v>
          </cell>
          <cell r="AC103">
            <v>0.87144541623826666</v>
          </cell>
          <cell r="AD103">
            <v>0.83633830090319161</v>
          </cell>
          <cell r="AE103">
            <v>1.1035399815750189</v>
          </cell>
          <cell r="AF103">
            <v>1.1910393776566606</v>
          </cell>
          <cell r="AG103">
            <v>1.0594538432112894</v>
          </cell>
          <cell r="AH103">
            <v>1.554551273941827</v>
          </cell>
        </row>
        <row r="104">
          <cell r="C104" t="str">
            <v>Reservas de Tesorería</v>
          </cell>
          <cell r="W104">
            <v>1.0538212717391835E-2</v>
          </cell>
          <cell r="X104">
            <v>0.98013183823985239</v>
          </cell>
          <cell r="Y104">
            <v>0.76944004427308943</v>
          </cell>
          <cell r="Z104">
            <v>0.61679977766049232</v>
          </cell>
          <cell r="AA104">
            <v>0.40898217204187148</v>
          </cell>
          <cell r="AB104">
            <v>0.58704738935982081</v>
          </cell>
          <cell r="AC104">
            <v>0.66985797293063343</v>
          </cell>
          <cell r="AD104">
            <v>1.1922142296646336</v>
          </cell>
          <cell r="AE104">
            <v>1.4535346810801717</v>
          </cell>
          <cell r="AF104">
            <v>1.4092161363819491</v>
          </cell>
          <cell r="AG104">
            <v>1.4847234599392169</v>
          </cell>
          <cell r="AH104">
            <v>2.5443526431901935</v>
          </cell>
        </row>
        <row r="105">
          <cell r="C105" t="str">
            <v>Otros</v>
          </cell>
          <cell r="W105">
            <v>6.0869119130798899E-3</v>
          </cell>
          <cell r="X105">
            <v>0.59659517576569887</v>
          </cell>
          <cell r="Y105">
            <v>0.45989883452738484</v>
          </cell>
          <cell r="Z105">
            <v>0.36417449064547558</v>
          </cell>
          <cell r="AA105">
            <v>0.27684833910994011</v>
          </cell>
          <cell r="AB105">
            <v>0.21210991852253427</v>
          </cell>
          <cell r="AC105">
            <v>0.16667584165257801</v>
          </cell>
          <cell r="AD105">
            <v>0.13565093520757607</v>
          </cell>
          <cell r="AE105">
            <v>0.10864484063082802</v>
          </cell>
          <cell r="AF105">
            <v>0.10889709122017202</v>
          </cell>
          <cell r="AG105">
            <v>0</v>
          </cell>
          <cell r="AH105">
            <v>0</v>
          </cell>
        </row>
        <row r="107">
          <cell r="C107" t="str">
            <v xml:space="preserve">PIB </v>
          </cell>
          <cell r="D107">
            <v>132768</v>
          </cell>
          <cell r="E107">
            <v>155886</v>
          </cell>
          <cell r="F107">
            <v>189614</v>
          </cell>
          <cell r="G107">
            <v>243160</v>
          </cell>
          <cell r="H107">
            <v>322384</v>
          </cell>
          <cell r="I107">
            <v>405108</v>
          </cell>
          <cell r="J107">
            <v>532270</v>
          </cell>
          <cell r="K107">
            <v>716029</v>
          </cell>
          <cell r="L107">
            <v>909487</v>
          </cell>
          <cell r="M107">
            <v>1188817</v>
          </cell>
          <cell r="N107">
            <v>1579130</v>
          </cell>
          <cell r="O107">
            <v>1982773</v>
          </cell>
          <cell r="P107">
            <v>2497298</v>
          </cell>
          <cell r="Q107">
            <v>3054137</v>
          </cell>
          <cell r="R107">
            <v>3856584</v>
          </cell>
          <cell r="S107">
            <v>4965883</v>
          </cell>
          <cell r="T107">
            <v>6787956</v>
          </cell>
          <cell r="U107">
            <v>8824408</v>
          </cell>
          <cell r="V107">
            <v>11731348</v>
          </cell>
          <cell r="W107">
            <v>15126718</v>
          </cell>
          <cell r="X107">
            <v>20228122</v>
          </cell>
          <cell r="Y107">
            <v>26240771</v>
          </cell>
          <cell r="Z107">
            <v>33138510</v>
          </cell>
          <cell r="AA107">
            <v>43591737.045630313</v>
          </cell>
          <cell r="AB107">
            <v>56896914.977212004</v>
          </cell>
          <cell r="AC107">
            <v>72407014</v>
          </cell>
          <cell r="AD107">
            <v>88968056</v>
          </cell>
          <cell r="AE107">
            <v>111083968</v>
          </cell>
          <cell r="AF107">
            <v>110827570</v>
          </cell>
          <cell r="AG107">
            <v>108996572</v>
          </cell>
          <cell r="AH107">
            <v>132837529</v>
          </cell>
        </row>
        <row r="108">
          <cell r="A108" t="str">
            <v>C:\CARLOSJ\PRES9194\PAGOS.XLS</v>
          </cell>
          <cell r="AD108" t="str">
            <v>Rango REZ 2</v>
          </cell>
        </row>
      </sheetData>
      <sheetData sheetId="2" refreshError="1">
        <row r="1">
          <cell r="A1" t="str">
            <v>PAGOS REZAGO POR NUMERALES CON RECURSOS DE LA NACION</v>
          </cell>
          <cell r="O1" t="str">
            <v>PAGOS REZAGO POR NUMERALES CON RECURSOS DE LA NACION</v>
          </cell>
          <cell r="AC1" t="str">
            <v>PAGOS REZAGO POR NUMERALES CON RECURSOS DE LA NACION</v>
          </cell>
          <cell r="AP1" t="str">
            <v>PAGOS REZAGO POR NUMERALES CON RECURSOS DE LA NACION</v>
          </cell>
        </row>
        <row r="2">
          <cell r="A2" t="str">
            <v>Clasificación anterior al Decreto 568 de 1996</v>
          </cell>
          <cell r="O2" t="str">
            <v>Clasificación anterior al Decreto 568 de 1996</v>
          </cell>
          <cell r="AC2" t="str">
            <v>Clasificación FMI</v>
          </cell>
          <cell r="AP2" t="str">
            <v>Clasificación FMI</v>
          </cell>
        </row>
        <row r="3">
          <cell r="A3" t="str">
            <v>Millones de pesos</v>
          </cell>
          <cell r="O3" t="str">
            <v>Participación porcentual en el PIB</v>
          </cell>
          <cell r="AC3" t="str">
            <v>Millones de pesos</v>
          </cell>
          <cell r="AP3" t="str">
            <v>Participación porcentual en el PIB</v>
          </cell>
        </row>
        <row r="5">
          <cell r="A5" t="str">
            <v xml:space="preserve"> </v>
          </cell>
          <cell r="O5" t="str">
            <v xml:space="preserve"> </v>
          </cell>
          <cell r="AC5" t="str">
            <v xml:space="preserve"> </v>
          </cell>
          <cell r="AP5" t="str">
            <v xml:space="preserve"> </v>
          </cell>
        </row>
        <row r="6">
          <cell r="A6" t="str">
            <v>CONCEPTOS</v>
          </cell>
          <cell r="D6">
            <v>1990</v>
          </cell>
          <cell r="E6">
            <v>1991</v>
          </cell>
          <cell r="F6">
            <v>1992</v>
          </cell>
          <cell r="G6">
            <v>1993</v>
          </cell>
          <cell r="H6">
            <v>1994</v>
          </cell>
          <cell r="I6">
            <v>1995</v>
          </cell>
          <cell r="J6">
            <v>1996</v>
          </cell>
          <cell r="K6">
            <v>1997</v>
          </cell>
          <cell r="L6">
            <v>1998</v>
          </cell>
          <cell r="M6">
            <v>1999</v>
          </cell>
          <cell r="O6" t="str">
            <v>CONCEPTOS</v>
          </cell>
          <cell r="R6">
            <v>1990</v>
          </cell>
          <cell r="S6">
            <v>1991</v>
          </cell>
          <cell r="T6">
            <v>1992</v>
          </cell>
          <cell r="U6">
            <v>1993</v>
          </cell>
          <cell r="V6">
            <v>1994</v>
          </cell>
          <cell r="W6">
            <v>1995</v>
          </cell>
          <cell r="X6">
            <v>1996</v>
          </cell>
          <cell r="Y6">
            <v>1997</v>
          </cell>
          <cell r="Z6">
            <v>1998</v>
          </cell>
          <cell r="AA6">
            <v>1999</v>
          </cell>
          <cell r="AC6" t="str">
            <v>CONCEPTOS</v>
          </cell>
          <cell r="AF6">
            <v>1990</v>
          </cell>
          <cell r="AG6">
            <v>1991</v>
          </cell>
          <cell r="AH6">
            <v>1992</v>
          </cell>
          <cell r="AI6">
            <v>1993</v>
          </cell>
          <cell r="AJ6">
            <v>1994</v>
          </cell>
          <cell r="AK6">
            <v>1995</v>
          </cell>
          <cell r="AL6">
            <v>1996</v>
          </cell>
          <cell r="AM6">
            <v>1997</v>
          </cell>
          <cell r="AN6">
            <v>1998</v>
          </cell>
          <cell r="AP6" t="str">
            <v>CONCEPTOS</v>
          </cell>
          <cell r="AS6">
            <v>1990</v>
          </cell>
          <cell r="AT6">
            <v>1991</v>
          </cell>
          <cell r="AU6">
            <v>1992</v>
          </cell>
          <cell r="AV6">
            <v>1993</v>
          </cell>
          <cell r="AW6">
            <v>1994</v>
          </cell>
          <cell r="AX6">
            <v>1995</v>
          </cell>
          <cell r="AY6">
            <v>1996</v>
          </cell>
          <cell r="AZ6">
            <v>1997</v>
          </cell>
          <cell r="BA6">
            <v>1998</v>
          </cell>
        </row>
        <row r="9">
          <cell r="A9" t="str">
            <v>FUNCIONAMIENTO</v>
          </cell>
          <cell r="D9">
            <v>123729.91899999999</v>
          </cell>
          <cell r="E9">
            <v>131214</v>
          </cell>
          <cell r="F9">
            <v>164410.74299999999</v>
          </cell>
          <cell r="G9">
            <v>159917.5</v>
          </cell>
          <cell r="H9">
            <v>213005.954</v>
          </cell>
          <cell r="I9">
            <v>415959.912794</v>
          </cell>
          <cell r="J9">
            <v>641756.74237899994</v>
          </cell>
          <cell r="K9">
            <v>835148.20726977009</v>
          </cell>
          <cell r="L9">
            <v>2285852.6821050001</v>
          </cell>
          <cell r="M9">
            <v>1485900</v>
          </cell>
          <cell r="O9" t="str">
            <v>FUNCIONAMIENTO</v>
          </cell>
          <cell r="R9">
            <v>0.81795711556387052</v>
          </cell>
          <cell r="S9">
            <v>0.64867119152237662</v>
          </cell>
          <cell r="T9">
            <v>0.62654692196353523</v>
          </cell>
          <cell r="U9">
            <v>0.48257299438025431</v>
          </cell>
          <cell r="V9">
            <v>0.48863837148089051</v>
          </cell>
          <cell r="W9">
            <v>0.73107639133087909</v>
          </cell>
          <cell r="X9">
            <v>0.88631847513971485</v>
          </cell>
          <cell r="Y9">
            <v>0.92865348121904812</v>
          </cell>
          <cell r="Z9">
            <v>2.0971785076919667</v>
          </cell>
          <cell r="AA9">
            <v>1.1185844927904371</v>
          </cell>
          <cell r="AC9" t="str">
            <v>FUNCIONAMIENTO</v>
          </cell>
          <cell r="AF9">
            <v>89140.313999999998</v>
          </cell>
          <cell r="AG9">
            <v>176964.53999999998</v>
          </cell>
          <cell r="AH9">
            <v>117818.72899999999</v>
          </cell>
          <cell r="AI9">
            <v>216205.12800000003</v>
          </cell>
          <cell r="AJ9">
            <v>319294.68099999998</v>
          </cell>
          <cell r="AK9">
            <v>646203.80228099995</v>
          </cell>
          <cell r="AL9">
            <v>839306.87954727001</v>
          </cell>
          <cell r="AM9">
            <v>1522496.2050319389</v>
          </cell>
          <cell r="AN9">
            <v>1837208.8143756536</v>
          </cell>
          <cell r="AP9" t="str">
            <v>FUNCIONAMIENTO</v>
          </cell>
          <cell r="AS9">
            <v>0.58929121354955138</v>
          </cell>
          <cell r="AT9">
            <v>0.87484414025187296</v>
          </cell>
          <cell r="AU9">
            <v>0.4489911100554172</v>
          </cell>
          <cell r="AV9">
            <v>0.65242863363500658</v>
          </cell>
          <cell r="AW9">
            <v>0.73246606499248568</v>
          </cell>
          <cell r="AX9">
            <v>1.1357448862382318</v>
          </cell>
          <cell r="AY9">
            <v>1.159151348993994</v>
          </cell>
          <cell r="AZ9">
            <v>1.6929586732489867</v>
          </cell>
          <cell r="BA9">
            <v>1.6855656840066984</v>
          </cell>
        </row>
        <row r="10">
          <cell r="A10" t="str">
            <v>1.</v>
          </cell>
          <cell r="B10" t="str">
            <v>SERVICIOS PERSONALES</v>
          </cell>
          <cell r="D10">
            <v>2247.0709999999999</v>
          </cell>
          <cell r="E10">
            <v>3962</v>
          </cell>
          <cell r="F10">
            <v>7955.0549999999994</v>
          </cell>
          <cell r="G10">
            <v>9715.991</v>
          </cell>
          <cell r="H10">
            <v>13646.7</v>
          </cell>
          <cell r="I10">
            <v>13848.165999999999</v>
          </cell>
          <cell r="J10">
            <v>17871.853643999999</v>
          </cell>
          <cell r="K10">
            <v>20857.09673737</v>
          </cell>
          <cell r="L10">
            <v>105498.42095899931</v>
          </cell>
          <cell r="M10">
            <v>75200</v>
          </cell>
          <cell r="O10" t="str">
            <v>1.</v>
          </cell>
          <cell r="P10" t="str">
            <v>SERVICIOS PERSONALES</v>
          </cell>
          <cell r="R10">
            <v>1.4854998115914245E-2</v>
          </cell>
          <cell r="S10">
            <v>1.9586593357504962E-2</v>
          </cell>
          <cell r="T10">
            <v>3.0315629826577883E-2</v>
          </cell>
          <cell r="U10">
            <v>2.9319335721491403E-2</v>
          </cell>
          <cell r="V10">
            <v>3.1305703614689886E-2</v>
          </cell>
          <cell r="W10">
            <v>2.4339045457115523E-2</v>
          </cell>
          <cell r="X10">
            <v>2.4682489522354838E-2</v>
          </cell>
          <cell r="Y10">
            <v>2.3192309250835177E-2</v>
          </cell>
          <cell r="Z10">
            <v>9.6790586183755675E-2</v>
          </cell>
          <cell r="AA10">
            <v>5.661050801389117E-2</v>
          </cell>
          <cell r="AC10" t="str">
            <v>1.</v>
          </cell>
          <cell r="AD10" t="str">
            <v>SERVICIOS PERSONALES</v>
          </cell>
          <cell r="AF10">
            <v>3846.0649999999996</v>
          </cell>
          <cell r="AG10">
            <v>8483.9179999999997</v>
          </cell>
          <cell r="AH10">
            <v>6046.9699999999993</v>
          </cell>
          <cell r="AI10">
            <v>13236.657999999999</v>
          </cell>
          <cell r="AJ10">
            <v>9998.2980000000007</v>
          </cell>
          <cell r="AK10">
            <v>21676.194643999999</v>
          </cell>
          <cell r="AL10">
            <v>18983.184096550001</v>
          </cell>
          <cell r="AM10">
            <v>102119.67773078381</v>
          </cell>
          <cell r="AN10">
            <v>78020.920808873154</v>
          </cell>
          <cell r="AP10" t="str">
            <v>1.</v>
          </cell>
          <cell r="AQ10" t="str">
            <v>SERVICIOS PERSONALES</v>
          </cell>
          <cell r="AS10">
            <v>2.5425671164232777E-2</v>
          </cell>
          <cell r="AT10">
            <v>4.1941204428171827E-2</v>
          </cell>
          <cell r="AU10">
            <v>2.3044178084553991E-2</v>
          </cell>
          <cell r="AV10">
            <v>3.9943431373347806E-2</v>
          </cell>
          <cell r="AW10">
            <v>2.2936222957883352E-2</v>
          </cell>
          <cell r="AX10">
            <v>3.8097310992488108E-2</v>
          </cell>
          <cell r="AY10">
            <v>2.6217327642526454E-2</v>
          </cell>
          <cell r="AZ10">
            <v>0.11355325126744409</v>
          </cell>
          <cell r="BA10">
            <v>7.1581077622214717E-2</v>
          </cell>
        </row>
        <row r="11">
          <cell r="B11" t="str">
            <v>1.1.</v>
          </cell>
          <cell r="C11" t="str">
            <v>Reservas de apropiación</v>
          </cell>
          <cell r="D11">
            <v>858.06499999999994</v>
          </cell>
          <cell r="E11">
            <v>974</v>
          </cell>
          <cell r="F11">
            <v>445.137</v>
          </cell>
          <cell r="G11">
            <v>4114.1580000000004</v>
          </cell>
          <cell r="H11">
            <v>4524.2</v>
          </cell>
          <cell r="I11">
            <v>8374.0679999999993</v>
          </cell>
          <cell r="J11">
            <v>4569.7269999999999</v>
          </cell>
          <cell r="K11">
            <v>6443.6396408199998</v>
          </cell>
          <cell r="L11">
            <v>9822.3828690355003</v>
          </cell>
          <cell r="M11">
            <v>7001.4620601623456</v>
          </cell>
          <cell r="P11" t="str">
            <v>1.1.</v>
          </cell>
          <cell r="Q11" t="str">
            <v>Reservas de apropiación</v>
          </cell>
          <cell r="R11">
            <v>5.6725194523590729E-3</v>
          </cell>
          <cell r="S11">
            <v>4.8150787304921333E-3</v>
          </cell>
          <cell r="T11">
            <v>1.6963564066010104E-3</v>
          </cell>
          <cell r="U11">
            <v>1.2415036161855195E-2</v>
          </cell>
          <cell r="V11">
            <v>1.0378572423632085E-2</v>
          </cell>
          <cell r="W11">
            <v>1.4717964943009525E-2</v>
          </cell>
          <cell r="X11">
            <v>6.3111662082902635E-3</v>
          </cell>
          <cell r="Y11">
            <v>7.1650855884979759E-3</v>
          </cell>
          <cell r="Z11">
            <v>9.0116438423728604E-3</v>
          </cell>
          <cell r="AA11">
            <v>5.2706957987470136E-3</v>
          </cell>
          <cell r="AD11" t="str">
            <v>1.1.</v>
          </cell>
          <cell r="AE11" t="str">
            <v>Reservas de apropiación</v>
          </cell>
          <cell r="AF11">
            <v>858.06499999999994</v>
          </cell>
          <cell r="AG11">
            <v>974</v>
          </cell>
          <cell r="AH11">
            <v>445.137</v>
          </cell>
          <cell r="AI11">
            <v>4114.1580000000004</v>
          </cell>
          <cell r="AJ11">
            <v>4524.2</v>
          </cell>
          <cell r="AK11">
            <v>8374.0679999999993</v>
          </cell>
          <cell r="AL11">
            <v>4569.7269999999999</v>
          </cell>
          <cell r="AM11">
            <v>6443.6396408199998</v>
          </cell>
          <cell r="AN11">
            <v>9822.3828690355003</v>
          </cell>
          <cell r="AQ11" t="str">
            <v>1.1.</v>
          </cell>
          <cell r="AR11" t="str">
            <v>Reservas de apropiación</v>
          </cell>
          <cell r="AS11">
            <v>5.6725194523590729E-3</v>
          </cell>
          <cell r="AT11">
            <v>4.8150787304921333E-3</v>
          </cell>
          <cell r="AU11">
            <v>1.6963564066010104E-3</v>
          </cell>
          <cell r="AV11">
            <v>1.2415036161855195E-2</v>
          </cell>
          <cell r="AW11">
            <v>1.0378572423632085E-2</v>
          </cell>
          <cell r="AX11">
            <v>1.4717964943009525E-2</v>
          </cell>
          <cell r="AY11">
            <v>6.3111662082902635E-3</v>
          </cell>
          <cell r="AZ11">
            <v>7.1650855884979759E-3</v>
          </cell>
          <cell r="BA11">
            <v>9.0116438423728604E-3</v>
          </cell>
        </row>
        <row r="12">
          <cell r="B12" t="str">
            <v>1.2.</v>
          </cell>
          <cell r="C12" t="str">
            <v>Reservas de Tesorería</v>
          </cell>
          <cell r="D12">
            <v>1389.0060000000001</v>
          </cell>
          <cell r="E12">
            <v>2988</v>
          </cell>
          <cell r="F12">
            <v>7509.9179999999997</v>
          </cell>
          <cell r="G12">
            <v>5601.8329999999996</v>
          </cell>
          <cell r="H12">
            <v>9122.5</v>
          </cell>
          <cell r="I12">
            <v>5474.098</v>
          </cell>
          <cell r="J12">
            <v>13302.126644</v>
          </cell>
          <cell r="K12">
            <v>14413.457096550001</v>
          </cell>
          <cell r="L12">
            <v>95676.038089963811</v>
          </cell>
          <cell r="M12">
            <v>68198.537939837654</v>
          </cell>
          <cell r="P12" t="str">
            <v>1.2.</v>
          </cell>
          <cell r="Q12" t="str">
            <v>Reservas de Tesorería</v>
          </cell>
          <cell r="R12">
            <v>9.18247866355517E-3</v>
          </cell>
          <cell r="S12">
            <v>1.4771514627012828E-2</v>
          </cell>
          <cell r="T12">
            <v>2.8619273419976873E-2</v>
          </cell>
          <cell r="U12">
            <v>1.6904299559636207E-2</v>
          </cell>
          <cell r="V12">
            <v>2.09271311910578E-2</v>
          </cell>
          <cell r="W12">
            <v>9.6210805141059962E-3</v>
          </cell>
          <cell r="X12">
            <v>1.8371323314064575E-2</v>
          </cell>
          <cell r="Y12">
            <v>1.6027223662337199E-2</v>
          </cell>
          <cell r="Z12">
            <v>8.7778942341382823E-2</v>
          </cell>
          <cell r="AA12">
            <v>5.1339812215144151E-2</v>
          </cell>
          <cell r="AD12" t="str">
            <v>1.2.</v>
          </cell>
          <cell r="AE12" t="str">
            <v>Reservas de Tesorería</v>
          </cell>
          <cell r="AF12">
            <v>1389.0060000000001</v>
          </cell>
          <cell r="AG12">
            <v>2988</v>
          </cell>
          <cell r="AH12">
            <v>7509.9179999999997</v>
          </cell>
          <cell r="AI12">
            <v>5601.8329999999996</v>
          </cell>
          <cell r="AJ12">
            <v>9122.5</v>
          </cell>
          <cell r="AK12">
            <v>5474.098</v>
          </cell>
          <cell r="AL12">
            <v>13302.126644</v>
          </cell>
          <cell r="AM12">
            <v>14413.457096550001</v>
          </cell>
          <cell r="AN12">
            <v>95676.038089963811</v>
          </cell>
          <cell r="AQ12" t="str">
            <v>1.2.</v>
          </cell>
          <cell r="AR12" t="str">
            <v>Reservas de Tesorería</v>
          </cell>
          <cell r="AS12">
            <v>9.18247866355517E-3</v>
          </cell>
          <cell r="AT12">
            <v>1.4771514627012828E-2</v>
          </cell>
          <cell r="AU12">
            <v>2.8619273419976873E-2</v>
          </cell>
          <cell r="AV12">
            <v>1.6904299559636207E-2</v>
          </cell>
          <cell r="AW12">
            <v>2.09271311910578E-2</v>
          </cell>
          <cell r="AX12">
            <v>9.6210805141059962E-3</v>
          </cell>
          <cell r="AY12">
            <v>1.8371323314064575E-2</v>
          </cell>
          <cell r="AZ12">
            <v>1.6027223662337199E-2</v>
          </cell>
          <cell r="BA12">
            <v>8.7778942341382823E-2</v>
          </cell>
        </row>
        <row r="13">
          <cell r="A13" t="str">
            <v>2.</v>
          </cell>
          <cell r="B13" t="str">
            <v>GASTOS GENERALES</v>
          </cell>
          <cell r="D13">
            <v>18051.448</v>
          </cell>
          <cell r="E13">
            <v>29735</v>
          </cell>
          <cell r="F13">
            <v>34337.877999999997</v>
          </cell>
          <cell r="G13">
            <v>65342.004000000001</v>
          </cell>
          <cell r="H13">
            <v>106127.378</v>
          </cell>
          <cell r="I13">
            <v>87580.122344000003</v>
          </cell>
          <cell r="J13">
            <v>134876.57942200001</v>
          </cell>
          <cell r="K13">
            <v>192746.48682922003</v>
          </cell>
          <cell r="L13">
            <v>277181.22641800006</v>
          </cell>
          <cell r="M13">
            <v>301900</v>
          </cell>
          <cell r="O13" t="str">
            <v>2.</v>
          </cell>
          <cell r="P13" t="str">
            <v>GASTOS GENERALES</v>
          </cell>
          <cell r="R13">
            <v>0.11933500366900909</v>
          </cell>
          <cell r="S13">
            <v>0.14699832243448008</v>
          </cell>
          <cell r="T13">
            <v>0.13085697062788282</v>
          </cell>
          <cell r="U13">
            <v>0.19717846095071867</v>
          </cell>
          <cell r="V13">
            <v>0.24345755685053236</v>
          </cell>
          <cell r="W13">
            <v>0.15392771713383238</v>
          </cell>
          <cell r="X13">
            <v>0.18627557189694358</v>
          </cell>
          <cell r="Y13">
            <v>0.21432686369747259</v>
          </cell>
          <cell r="Z13">
            <v>0.25430270083906864</v>
          </cell>
          <cell r="AA13">
            <v>0.22727011129512956</v>
          </cell>
          <cell r="AD13" t="str">
            <v>1.3.</v>
          </cell>
          <cell r="AE13" t="str">
            <v>Deuda Flotante</v>
          </cell>
          <cell r="AF13">
            <v>1598.9939999999999</v>
          </cell>
          <cell r="AG13">
            <v>4521.9179999999997</v>
          </cell>
          <cell r="AH13">
            <v>-1908.085</v>
          </cell>
          <cell r="AI13">
            <v>3520.6670000000004</v>
          </cell>
          <cell r="AJ13">
            <v>-3648.402</v>
          </cell>
          <cell r="AK13">
            <v>7828.028644</v>
          </cell>
          <cell r="AL13">
            <v>1111.3304525500007</v>
          </cell>
          <cell r="AM13">
            <v>81262.580993413809</v>
          </cell>
          <cell r="AN13">
            <v>-27477.500150126158</v>
          </cell>
          <cell r="AQ13" t="str">
            <v>1.3.</v>
          </cell>
          <cell r="AR13" t="str">
            <v>Deuda Flotante</v>
          </cell>
          <cell r="AS13">
            <v>1.0570673048318536E-2</v>
          </cell>
          <cell r="AT13">
            <v>2.2354611070666865E-2</v>
          </cell>
          <cell r="AU13">
            <v>-7.2714517420238902E-3</v>
          </cell>
          <cell r="AV13">
            <v>1.0624095651856406E-2</v>
          </cell>
          <cell r="AW13">
            <v>-8.36948065680654E-3</v>
          </cell>
          <cell r="AX13">
            <v>1.3758265535372582E-2</v>
          </cell>
          <cell r="AY13">
            <v>1.5348381201716185E-3</v>
          </cell>
          <cell r="AZ13">
            <v>9.0360942016608936E-2</v>
          </cell>
          <cell r="BA13">
            <v>-2.5209508561540958E-2</v>
          </cell>
        </row>
        <row r="14">
          <cell r="B14" t="str">
            <v>2.1.</v>
          </cell>
          <cell r="C14" t="str">
            <v>Reservas de apropiación</v>
          </cell>
          <cell r="D14">
            <v>10424.849</v>
          </cell>
          <cell r="E14">
            <v>12493</v>
          </cell>
          <cell r="F14">
            <v>24202.214</v>
          </cell>
          <cell r="G14">
            <v>44751.06</v>
          </cell>
          <cell r="H14">
            <v>77700.800000000003</v>
          </cell>
          <cell r="I14">
            <v>67560.148344000001</v>
          </cell>
          <cell r="J14">
            <v>52550.792460999997</v>
          </cell>
          <cell r="K14">
            <v>65501.099445650005</v>
          </cell>
          <cell r="L14">
            <v>94194.583645818668</v>
          </cell>
          <cell r="M14">
            <v>102594.77227288127</v>
          </cell>
          <cell r="P14" t="str">
            <v>2.1.</v>
          </cell>
          <cell r="Q14" t="str">
            <v>Reservas de apropiación</v>
          </cell>
          <cell r="R14">
            <v>6.891687545862614E-2</v>
          </cell>
          <cell r="S14">
            <v>6.1760552956918097E-2</v>
          </cell>
          <cell r="T14">
            <v>9.2231337257582854E-2</v>
          </cell>
          <cell r="U14">
            <v>0.13504246268163533</v>
          </cell>
          <cell r="V14">
            <v>0.17824662485614076</v>
          </cell>
          <cell r="W14">
            <v>0.11874132080985193</v>
          </cell>
          <cell r="X14">
            <v>7.2576936346249551E-2</v>
          </cell>
          <cell r="Y14">
            <v>7.2834765727072079E-2</v>
          </cell>
          <cell r="Z14">
            <v>8.6419767078379922E-2</v>
          </cell>
          <cell r="AA14">
            <v>7.7233273642783026E-2</v>
          </cell>
          <cell r="AC14" t="str">
            <v>2.</v>
          </cell>
          <cell r="AD14" t="str">
            <v>GASTOS GENERALES</v>
          </cell>
          <cell r="AF14">
            <v>27666.849000000002</v>
          </cell>
          <cell r="AG14">
            <v>22628.664000000001</v>
          </cell>
          <cell r="AH14">
            <v>44793.157999999996</v>
          </cell>
          <cell r="AI14">
            <v>73177.638000000006</v>
          </cell>
          <cell r="AJ14">
            <v>97720.774000000005</v>
          </cell>
          <cell r="AK14">
            <v>149885.93530499999</v>
          </cell>
          <cell r="AL14">
            <v>179796.17984457</v>
          </cell>
          <cell r="AM14">
            <v>248487.74221783143</v>
          </cell>
          <cell r="AN14">
            <v>293499.8113729374</v>
          </cell>
          <cell r="AP14" t="str">
            <v>2.</v>
          </cell>
          <cell r="AQ14" t="str">
            <v>GASTOS GENERALES</v>
          </cell>
          <cell r="AS14">
            <v>0.18290075826188132</v>
          </cell>
          <cell r="AT14">
            <v>0.11186734982120436</v>
          </cell>
          <cell r="AU14">
            <v>0.17070061699025535</v>
          </cell>
          <cell r="AV14">
            <v>0.2208235614697221</v>
          </cell>
          <cell r="AW14">
            <v>0.22417270020166735</v>
          </cell>
          <cell r="AX14">
            <v>0.26343420441166515</v>
          </cell>
          <cell r="AY14">
            <v>0.24831320877915225</v>
          </cell>
          <cell r="AZ14">
            <v>0.27630904891149538</v>
          </cell>
          <cell r="BA14">
            <v>0.26927435054832494</v>
          </cell>
        </row>
        <row r="15">
          <cell r="B15" t="str">
            <v>2.2.</v>
          </cell>
          <cell r="C15" t="str">
            <v>Reservas de Tesorería</v>
          </cell>
          <cell r="D15">
            <v>7626.5989999999993</v>
          </cell>
          <cell r="E15">
            <v>17242</v>
          </cell>
          <cell r="F15">
            <v>10135.664000000001</v>
          </cell>
          <cell r="G15">
            <v>20590.944</v>
          </cell>
          <cell r="H15">
            <v>28426.578000000001</v>
          </cell>
          <cell r="I15">
            <v>20019.974000000002</v>
          </cell>
          <cell r="J15">
            <v>82325.786961000005</v>
          </cell>
          <cell r="K15">
            <v>127245.38738357001</v>
          </cell>
          <cell r="L15">
            <v>182986.6427721814</v>
          </cell>
          <cell r="M15">
            <v>199305.22772711873</v>
          </cell>
          <cell r="P15" t="str">
            <v>2.2.</v>
          </cell>
          <cell r="Q15" t="str">
            <v>Reservas de Tesorería</v>
          </cell>
          <cell r="R15">
            <v>5.0418128210382961E-2</v>
          </cell>
          <cell r="S15">
            <v>8.5237769477561981E-2</v>
          </cell>
          <cell r="T15">
            <v>3.8625633370299985E-2</v>
          </cell>
          <cell r="U15">
            <v>6.2135998269083316E-2</v>
          </cell>
          <cell r="V15">
            <v>6.5210931994391624E-2</v>
          </cell>
          <cell r="W15">
            <v>3.5186396323980441E-2</v>
          </cell>
          <cell r="X15">
            <v>0.11369863555069402</v>
          </cell>
          <cell r="Y15">
            <v>0.14149209797040049</v>
          </cell>
          <cell r="Z15">
            <v>0.16788293376068872</v>
          </cell>
          <cell r="AA15">
            <v>0.15003683765234652</v>
          </cell>
          <cell r="AD15" t="str">
            <v>2.1.</v>
          </cell>
          <cell r="AE15" t="str">
            <v>Reservas de apropiación</v>
          </cell>
          <cell r="AF15">
            <v>10424.849</v>
          </cell>
          <cell r="AG15">
            <v>12493</v>
          </cell>
          <cell r="AH15">
            <v>24202.214</v>
          </cell>
          <cell r="AI15">
            <v>44751.06</v>
          </cell>
          <cell r="AJ15">
            <v>77700.800000000003</v>
          </cell>
          <cell r="AK15">
            <v>67560.148344000001</v>
          </cell>
          <cell r="AL15">
            <v>52550.792460999997</v>
          </cell>
          <cell r="AM15">
            <v>65501.099445650005</v>
          </cell>
          <cell r="AN15">
            <v>94194.583645818668</v>
          </cell>
          <cell r="AQ15" t="str">
            <v>2.1.</v>
          </cell>
          <cell r="AR15" t="str">
            <v>Reservas de apropiación</v>
          </cell>
          <cell r="AS15">
            <v>6.891687545862614E-2</v>
          </cell>
          <cell r="AT15">
            <v>6.1760552956918097E-2</v>
          </cell>
          <cell r="AU15">
            <v>9.2231337257582854E-2</v>
          </cell>
          <cell r="AV15">
            <v>0.13504246268163533</v>
          </cell>
          <cell r="AW15">
            <v>0.17824662485614076</v>
          </cell>
          <cell r="AX15">
            <v>0.11874132080985193</v>
          </cell>
          <cell r="AY15">
            <v>7.2576936346249551E-2</v>
          </cell>
          <cell r="AZ15">
            <v>7.2834765727072079E-2</v>
          </cell>
          <cell r="BA15">
            <v>8.6419767078379922E-2</v>
          </cell>
        </row>
        <row r="16">
          <cell r="A16" t="str">
            <v>3.</v>
          </cell>
          <cell r="B16" t="str">
            <v>TRANSFERENCIAS</v>
          </cell>
          <cell r="D16">
            <v>103431.4</v>
          </cell>
          <cell r="E16">
            <v>97517</v>
          </cell>
          <cell r="F16">
            <v>122117.81</v>
          </cell>
          <cell r="G16">
            <v>84859.505000000005</v>
          </cell>
          <cell r="H16">
            <v>93231.876000000004</v>
          </cell>
          <cell r="I16">
            <v>314531.62445</v>
          </cell>
          <cell r="J16">
            <v>489008.30931300001</v>
          </cell>
          <cell r="K16">
            <v>621544.62370318</v>
          </cell>
          <cell r="L16">
            <v>1903173.0347280009</v>
          </cell>
          <cell r="M16">
            <v>1108800</v>
          </cell>
          <cell r="O16" t="str">
            <v>3.</v>
          </cell>
          <cell r="P16" t="str">
            <v>TRANSFERENCIAS</v>
          </cell>
          <cell r="R16">
            <v>0.68376711377894706</v>
          </cell>
          <cell r="S16">
            <v>0.48208627573039164</v>
          </cell>
          <cell r="T16">
            <v>0.46537432150907454</v>
          </cell>
          <cell r="U16">
            <v>0.25607519770804421</v>
          </cell>
          <cell r="V16">
            <v>0.21387511101566822</v>
          </cell>
          <cell r="W16">
            <v>0.55280962873993122</v>
          </cell>
          <cell r="X16">
            <v>0.67536041372041666</v>
          </cell>
          <cell r="Y16">
            <v>0.69113430827074029</v>
          </cell>
          <cell r="Z16">
            <v>1.7460852206691426</v>
          </cell>
          <cell r="AA16">
            <v>0.8347038734814165</v>
          </cell>
          <cell r="AD16" t="str">
            <v>2.2.</v>
          </cell>
          <cell r="AE16" t="str">
            <v>Reservas de Tesorería</v>
          </cell>
          <cell r="AF16">
            <v>7626.5989999999993</v>
          </cell>
          <cell r="AG16">
            <v>17242</v>
          </cell>
          <cell r="AH16">
            <v>10135.664000000001</v>
          </cell>
          <cell r="AI16">
            <v>20590.944</v>
          </cell>
          <cell r="AJ16">
            <v>28426.578000000001</v>
          </cell>
          <cell r="AK16">
            <v>20019.974000000002</v>
          </cell>
          <cell r="AL16">
            <v>82325.786961000005</v>
          </cell>
          <cell r="AM16">
            <v>127245.38738357001</v>
          </cell>
          <cell r="AN16">
            <v>182986.6427721814</v>
          </cell>
          <cell r="AQ16" t="str">
            <v>2.2.</v>
          </cell>
          <cell r="AR16" t="str">
            <v>Reservas de Tesorería</v>
          </cell>
          <cell r="AS16">
            <v>5.0418128210382961E-2</v>
          </cell>
          <cell r="AT16">
            <v>8.5237769477561981E-2</v>
          </cell>
          <cell r="AU16">
            <v>3.8625633370299985E-2</v>
          </cell>
          <cell r="AV16">
            <v>6.2135998269083316E-2</v>
          </cell>
          <cell r="AW16">
            <v>6.5210931994391624E-2</v>
          </cell>
          <cell r="AX16">
            <v>3.5186396323980441E-2</v>
          </cell>
          <cell r="AY16">
            <v>0.11369863555069402</v>
          </cell>
          <cell r="AZ16">
            <v>0.14149209797040049</v>
          </cell>
          <cell r="BA16">
            <v>0.16788293376068872</v>
          </cell>
        </row>
        <row r="17">
          <cell r="B17" t="str">
            <v>3.1.</v>
          </cell>
          <cell r="C17" t="str">
            <v>Reservas de apropiación</v>
          </cell>
          <cell r="D17">
            <v>27937.4</v>
          </cell>
          <cell r="E17">
            <v>67827</v>
          </cell>
          <cell r="F17">
            <v>44092.851999999999</v>
          </cell>
          <cell r="G17">
            <v>61973.756000000001</v>
          </cell>
          <cell r="H17">
            <v>25414.799999999999</v>
          </cell>
          <cell r="I17">
            <v>128370.81544999999</v>
          </cell>
          <cell r="J17">
            <v>142737.45243100001</v>
          </cell>
          <cell r="K17">
            <v>123754.56052803001</v>
          </cell>
          <cell r="L17">
            <v>855038.81017270719</v>
          </cell>
          <cell r="M17">
            <v>498150.72797886416</v>
          </cell>
          <cell r="P17" t="str">
            <v>3.1.</v>
          </cell>
          <cell r="Q17" t="str">
            <v>Reservas de apropiación</v>
          </cell>
          <cell r="R17">
            <v>0.18468932417513403</v>
          </cell>
          <cell r="S17">
            <v>0.3353104158655954</v>
          </cell>
          <cell r="T17">
            <v>0.16803184632036916</v>
          </cell>
          <cell r="U17">
            <v>0.18701431054081794</v>
          </cell>
          <cell r="V17">
            <v>5.8301874902109703E-2</v>
          </cell>
          <cell r="W17">
            <v>0.22561999275604708</v>
          </cell>
          <cell r="X17">
            <v>0.19713207953997386</v>
          </cell>
          <cell r="Y17">
            <v>0.13761042944317223</v>
          </cell>
          <cell r="Z17">
            <v>0.7844639464190738</v>
          </cell>
          <cell r="AA17">
            <v>0.37500752364857987</v>
          </cell>
          <cell r="AD17" t="str">
            <v>2.3.</v>
          </cell>
          <cell r="AE17" t="str">
            <v>Deuda Flotante</v>
          </cell>
          <cell r="AF17">
            <v>9615.4010000000017</v>
          </cell>
          <cell r="AG17">
            <v>-7106.3359999999993</v>
          </cell>
          <cell r="AH17">
            <v>10455.279999999999</v>
          </cell>
          <cell r="AI17">
            <v>7835.6340000000018</v>
          </cell>
          <cell r="AJ17">
            <v>-8406.6039999999994</v>
          </cell>
          <cell r="AK17">
            <v>62305.812961000003</v>
          </cell>
          <cell r="AL17">
            <v>44919.600422570002</v>
          </cell>
          <cell r="AM17">
            <v>55741.255388611389</v>
          </cell>
          <cell r="AN17">
            <v>16318.584954937338</v>
          </cell>
          <cell r="AQ17" t="str">
            <v>2.3.</v>
          </cell>
          <cell r="AR17" t="str">
            <v>Deuda Flotante</v>
          </cell>
          <cell r="AS17">
            <v>6.3565754592872212E-2</v>
          </cell>
          <cell r="AT17">
            <v>-3.5130972613275711E-2</v>
          </cell>
          <cell r="AU17">
            <v>3.9843646362372503E-2</v>
          </cell>
          <cell r="AV17">
            <v>2.3645100519003422E-2</v>
          </cell>
          <cell r="AW17">
            <v>-1.9284856648865034E-2</v>
          </cell>
          <cell r="AX17">
            <v>0.10950648727783278</v>
          </cell>
          <cell r="AY17">
            <v>6.2037636882208674E-2</v>
          </cell>
          <cell r="AZ17">
            <v>6.1982185214022795E-2</v>
          </cell>
          <cell r="BA17">
            <v>1.4971649709256303E-2</v>
          </cell>
        </row>
        <row r="18">
          <cell r="B18" t="str">
            <v>3.2.</v>
          </cell>
          <cell r="C18" t="str">
            <v>Reservas de Tesorería</v>
          </cell>
          <cell r="D18">
            <v>75494</v>
          </cell>
          <cell r="E18">
            <v>29690</v>
          </cell>
          <cell r="F18">
            <v>78024.957999999999</v>
          </cell>
          <cell r="G18">
            <v>22885.749</v>
          </cell>
          <cell r="H18">
            <v>67817.076000000001</v>
          </cell>
          <cell r="I18">
            <v>186160.80899999998</v>
          </cell>
          <cell r="J18">
            <v>346270.85688199999</v>
          </cell>
          <cell r="K18">
            <v>497790.06317515002</v>
          </cell>
          <cell r="L18">
            <v>1048134.2245552937</v>
          </cell>
          <cell r="M18">
            <v>610649.27202113578</v>
          </cell>
          <cell r="P18" t="str">
            <v>3.2.</v>
          </cell>
          <cell r="Q18" t="str">
            <v>Reservas de Tesorería</v>
          </cell>
          <cell r="R18">
            <v>0.4990777896038131</v>
          </cell>
          <cell r="S18">
            <v>0.14677585986479616</v>
          </cell>
          <cell r="T18">
            <v>0.29734247518870538</v>
          </cell>
          <cell r="U18">
            <v>6.906088716722629E-2</v>
          </cell>
          <cell r="V18">
            <v>0.1555732361135585</v>
          </cell>
          <cell r="W18">
            <v>0.32718963598388406</v>
          </cell>
          <cell r="X18">
            <v>0.47822833418044275</v>
          </cell>
          <cell r="Y18">
            <v>0.55352387882756815</v>
          </cell>
          <cell r="Z18">
            <v>0.96162127425006882</v>
          </cell>
          <cell r="AA18">
            <v>0.45969634983283664</v>
          </cell>
          <cell r="AC18" t="str">
            <v>3.</v>
          </cell>
          <cell r="AD18" t="str">
            <v>TRANSFERENCIAS</v>
          </cell>
          <cell r="AF18">
            <v>57627.399999999994</v>
          </cell>
          <cell r="AG18">
            <v>145851.95799999998</v>
          </cell>
          <cell r="AH18">
            <v>66978.600999999995</v>
          </cell>
          <cell r="AI18">
            <v>129790.83200000001</v>
          </cell>
          <cell r="AJ18">
            <v>211575.609</v>
          </cell>
          <cell r="AK18">
            <v>474641.67233199999</v>
          </cell>
          <cell r="AL18">
            <v>640527.51560615003</v>
          </cell>
          <cell r="AM18">
            <v>1171888.7850833237</v>
          </cell>
          <cell r="AN18">
            <v>1465688.0821938431</v>
          </cell>
          <cell r="AP18" t="str">
            <v>3.</v>
          </cell>
          <cell r="AQ18" t="str">
            <v>TRANSFERENCIAS</v>
          </cell>
          <cell r="AS18">
            <v>0.38096478412343732</v>
          </cell>
          <cell r="AT18">
            <v>0.72103558600249684</v>
          </cell>
          <cell r="AU18">
            <v>0.25524631498060779</v>
          </cell>
          <cell r="AV18">
            <v>0.3916616407919366</v>
          </cell>
          <cell r="AW18">
            <v>0.48535714183293505</v>
          </cell>
          <cell r="AX18">
            <v>0.83421337083407854</v>
          </cell>
          <cell r="AY18">
            <v>0.88462081257231517</v>
          </cell>
          <cell r="AZ18">
            <v>1.3030963730700473</v>
          </cell>
          <cell r="BA18">
            <v>1.3447102558361588</v>
          </cell>
        </row>
        <row r="19">
          <cell r="AD19" t="str">
            <v>3.1.</v>
          </cell>
          <cell r="AE19" t="str">
            <v>Reservas de apropiación</v>
          </cell>
          <cell r="AF19">
            <v>27937.4</v>
          </cell>
          <cell r="AG19">
            <v>67827</v>
          </cell>
          <cell r="AH19">
            <v>44092.851999999999</v>
          </cell>
          <cell r="AI19">
            <v>61973.756000000001</v>
          </cell>
          <cell r="AJ19">
            <v>25414.799999999999</v>
          </cell>
          <cell r="AK19">
            <v>128370.81544999999</v>
          </cell>
          <cell r="AL19">
            <v>142737.45243100001</v>
          </cell>
          <cell r="AM19">
            <v>123754.56052803001</v>
          </cell>
          <cell r="AN19">
            <v>855038.81017270719</v>
          </cell>
          <cell r="AQ19" t="str">
            <v>3.1.</v>
          </cell>
          <cell r="AR19" t="str">
            <v>Reservas de apropiación</v>
          </cell>
          <cell r="AS19">
            <v>0.18468932417513403</v>
          </cell>
          <cell r="AT19">
            <v>0.3353104158655954</v>
          </cell>
          <cell r="AU19">
            <v>0.16803184632036916</v>
          </cell>
          <cell r="AV19">
            <v>0.18701431054081794</v>
          </cell>
          <cell r="AW19">
            <v>5.8301874902109703E-2</v>
          </cell>
          <cell r="AX19">
            <v>0.22561999275604708</v>
          </cell>
          <cell r="AY19">
            <v>0.19713207953997386</v>
          </cell>
          <cell r="AZ19">
            <v>0.13761042944317223</v>
          </cell>
          <cell r="BA19">
            <v>0.7844639464190738</v>
          </cell>
        </row>
        <row r="20">
          <cell r="A20" t="str">
            <v>SERVICIO DE LA DEUDA</v>
          </cell>
          <cell r="D20">
            <v>20339.966999999997</v>
          </cell>
          <cell r="E20">
            <v>99006</v>
          </cell>
          <cell r="F20">
            <v>51792.843999999997</v>
          </cell>
          <cell r="G20">
            <v>21059.161</v>
          </cell>
          <cell r="H20">
            <v>105383.69999999998</v>
          </cell>
          <cell r="I20">
            <v>107294.68042999999</v>
          </cell>
          <cell r="J20">
            <v>39542.935270000002</v>
          </cell>
          <cell r="K20">
            <v>45751.769069000002</v>
          </cell>
          <cell r="L20">
            <v>975989.5398452573</v>
          </cell>
          <cell r="M20">
            <v>2032900</v>
          </cell>
          <cell r="O20" t="str">
            <v>SERVICIO DE LA DEUDA</v>
          </cell>
          <cell r="R20">
            <v>0.13446400735123984</v>
          </cell>
          <cell r="S20">
            <v>0.48944731498059985</v>
          </cell>
          <cell r="T20">
            <v>0.19737546583520738</v>
          </cell>
          <cell r="U20">
            <v>6.3548907298487473E-2</v>
          </cell>
          <cell r="V20">
            <v>0.24175155004648699</v>
          </cell>
          <cell r="W20">
            <v>0.18857732527848475</v>
          </cell>
          <cell r="X20">
            <v>5.4612023180516736E-2</v>
          </cell>
          <cell r="Y20">
            <v>5.0874251118559206E-2</v>
          </cell>
          <cell r="Z20">
            <v>0.89543140847150438</v>
          </cell>
          <cell r="AA20">
            <v>1.5303657146467999</v>
          </cell>
          <cell r="AD20" t="str">
            <v>1.3.</v>
          </cell>
          <cell r="AE20" t="str">
            <v>Reservas de Tesorería</v>
          </cell>
          <cell r="AF20">
            <v>75494</v>
          </cell>
          <cell r="AG20">
            <v>29690</v>
          </cell>
          <cell r="AH20">
            <v>78024.957999999999</v>
          </cell>
          <cell r="AI20">
            <v>22885.749</v>
          </cell>
          <cell r="AJ20">
            <v>67817.076000000001</v>
          </cell>
          <cell r="AK20">
            <v>186160.80899999998</v>
          </cell>
          <cell r="AL20">
            <v>346270.85688199999</v>
          </cell>
          <cell r="AM20">
            <v>497790.06317515002</v>
          </cell>
          <cell r="AN20">
            <v>1048134.2245552937</v>
          </cell>
          <cell r="AQ20" t="str">
            <v>1.3.</v>
          </cell>
          <cell r="AR20" t="str">
            <v>Reservas de Tesorería</v>
          </cell>
          <cell r="AS20">
            <v>0.4990777896038131</v>
          </cell>
          <cell r="AT20">
            <v>0.14677585986479616</v>
          </cell>
          <cell r="AU20">
            <v>0.29734247518870538</v>
          </cell>
          <cell r="AV20">
            <v>6.906088716722629E-2</v>
          </cell>
          <cell r="AW20">
            <v>0.1555732361135585</v>
          </cell>
          <cell r="AX20">
            <v>0.32718963598388406</v>
          </cell>
          <cell r="AY20">
            <v>0.47822833418044275</v>
          </cell>
          <cell r="AZ20">
            <v>0.55352387882756815</v>
          </cell>
          <cell r="BA20">
            <v>0.96162127425006882</v>
          </cell>
        </row>
        <row r="21">
          <cell r="A21" t="str">
            <v>1.</v>
          </cell>
          <cell r="B21" t="str">
            <v>INTERNA</v>
          </cell>
          <cell r="D21">
            <v>1630.654</v>
          </cell>
          <cell r="E21">
            <v>11912</v>
          </cell>
          <cell r="F21">
            <v>11182.146000000001</v>
          </cell>
          <cell r="G21">
            <v>10022.674000000001</v>
          </cell>
          <cell r="H21">
            <v>19952.599999999999</v>
          </cell>
          <cell r="I21">
            <v>88759.933999999994</v>
          </cell>
          <cell r="J21">
            <v>27901.854686999999</v>
          </cell>
          <cell r="K21">
            <v>3867.0590219999999</v>
          </cell>
          <cell r="L21">
            <v>569671.7354465964</v>
          </cell>
          <cell r="M21">
            <v>1849800</v>
          </cell>
          <cell r="O21" t="str">
            <v>1.</v>
          </cell>
          <cell r="P21" t="str">
            <v>INTERNA</v>
          </cell>
          <cell r="R21">
            <v>1.0779971837876073E-2</v>
          </cell>
          <cell r="S21">
            <v>5.8888314001665602E-2</v>
          </cell>
          <cell r="T21">
            <v>4.2613633570446542E-2</v>
          </cell>
          <cell r="U21">
            <v>3.024479374600729E-2</v>
          </cell>
          <cell r="V21">
            <v>4.5771518531400372E-2</v>
          </cell>
          <cell r="W21">
            <v>0.15600131226016306</v>
          </cell>
          <cell r="X21">
            <v>3.8534740138572762E-2</v>
          </cell>
          <cell r="Y21">
            <v>4.300024584378722E-3</v>
          </cell>
          <cell r="Z21">
            <v>0.52265105681176505</v>
          </cell>
          <cell r="AA21">
            <v>1.3925281612246794</v>
          </cell>
          <cell r="AD21" t="str">
            <v>3.3.</v>
          </cell>
          <cell r="AE21" t="str">
            <v>Deuda Flotante</v>
          </cell>
          <cell r="AF21">
            <v>-45804</v>
          </cell>
          <cell r="AG21">
            <v>48334.957999999999</v>
          </cell>
          <cell r="AH21">
            <v>-55139.209000000003</v>
          </cell>
          <cell r="AI21">
            <v>44931.327000000005</v>
          </cell>
          <cell r="AJ21">
            <v>118343.73299999998</v>
          </cell>
          <cell r="AK21">
            <v>160110.04788200001</v>
          </cell>
          <cell r="AL21">
            <v>151519.20629315003</v>
          </cell>
          <cell r="AM21">
            <v>550344.1613801436</v>
          </cell>
          <cell r="AN21">
            <v>-437484.9525341579</v>
          </cell>
          <cell r="AQ21" t="str">
            <v>3.3.</v>
          </cell>
          <cell r="AR21" t="str">
            <v>Deuda Flotante</v>
          </cell>
          <cell r="AS21">
            <v>-0.30280232965550979</v>
          </cell>
          <cell r="AT21">
            <v>0.23894931027210534</v>
          </cell>
          <cell r="AU21">
            <v>-0.21012800652846669</v>
          </cell>
          <cell r="AV21">
            <v>0.13558644308389245</v>
          </cell>
          <cell r="AW21">
            <v>0.27148203081726674</v>
          </cell>
          <cell r="AX21">
            <v>0.28140374209414742</v>
          </cell>
          <cell r="AY21">
            <v>0.20926039885189857</v>
          </cell>
          <cell r="AZ21">
            <v>0.61196206479930682</v>
          </cell>
          <cell r="BA21">
            <v>-0.40137496483298385</v>
          </cell>
        </row>
        <row r="22">
          <cell r="B22" t="str">
            <v>1.1.</v>
          </cell>
          <cell r="C22" t="str">
            <v>Reservas de apropiación</v>
          </cell>
          <cell r="D22">
            <v>0</v>
          </cell>
          <cell r="E22">
            <v>2300</v>
          </cell>
          <cell r="F22">
            <v>0</v>
          </cell>
          <cell r="G22">
            <v>0</v>
          </cell>
          <cell r="H22">
            <v>0</v>
          </cell>
          <cell r="I22">
            <v>0</v>
          </cell>
          <cell r="J22">
            <v>0</v>
          </cell>
          <cell r="K22">
            <v>200</v>
          </cell>
          <cell r="L22">
            <v>0</v>
          </cell>
          <cell r="M22">
            <v>0</v>
          </cell>
          <cell r="P22" t="str">
            <v>1.1.</v>
          </cell>
          <cell r="Q22" t="str">
            <v>Reservas de apropiación</v>
          </cell>
          <cell r="R22">
            <v>0</v>
          </cell>
          <cell r="S22">
            <v>1.137030911717855E-2</v>
          </cell>
          <cell r="T22">
            <v>0</v>
          </cell>
          <cell r="U22">
            <v>0</v>
          </cell>
          <cell r="V22">
            <v>0</v>
          </cell>
          <cell r="W22">
            <v>0</v>
          </cell>
          <cell r="X22">
            <v>0</v>
          </cell>
          <cell r="Y22">
            <v>2.2239249827403964E-4</v>
          </cell>
          <cell r="Z22">
            <v>0</v>
          </cell>
          <cell r="AA22">
            <v>0</v>
          </cell>
        </row>
        <row r="23">
          <cell r="B23" t="str">
            <v>1.2.</v>
          </cell>
          <cell r="C23" t="str">
            <v>Reservas de Tesorería</v>
          </cell>
          <cell r="D23">
            <v>1630.654</v>
          </cell>
          <cell r="E23">
            <v>9612</v>
          </cell>
          <cell r="F23">
            <v>11182.146000000001</v>
          </cell>
          <cell r="G23">
            <v>10022.674000000001</v>
          </cell>
          <cell r="H23">
            <v>19952.599999999999</v>
          </cell>
          <cell r="I23">
            <v>88759.933999999994</v>
          </cell>
          <cell r="J23">
            <v>27901.854686999999</v>
          </cell>
          <cell r="K23">
            <v>3667.0590219999999</v>
          </cell>
          <cell r="L23">
            <v>569671.7354465964</v>
          </cell>
          <cell r="M23">
            <v>1849800</v>
          </cell>
          <cell r="P23" t="str">
            <v>1.2.</v>
          </cell>
          <cell r="Q23" t="str">
            <v>Reservas de Tesorería</v>
          </cell>
          <cell r="R23">
            <v>1.0779971837876073E-2</v>
          </cell>
          <cell r="S23">
            <v>4.7518004884487056E-2</v>
          </cell>
          <cell r="T23">
            <v>4.2613633570446542E-2</v>
          </cell>
          <cell r="U23">
            <v>3.024479374600729E-2</v>
          </cell>
          <cell r="V23">
            <v>4.5771518531400372E-2</v>
          </cell>
          <cell r="W23">
            <v>0.15600131226016306</v>
          </cell>
          <cell r="X23">
            <v>3.8534740138572762E-2</v>
          </cell>
          <cell r="Y23">
            <v>4.0776320861046818E-3</v>
          </cell>
          <cell r="Z23">
            <v>0.52265105681176505</v>
          </cell>
          <cell r="AA23">
            <v>1.3925281612246794</v>
          </cell>
          <cell r="AC23" t="str">
            <v>SERVICIO DE LA DEUDA</v>
          </cell>
          <cell r="AF23">
            <v>95907</v>
          </cell>
          <cell r="AG23">
            <v>54891.843999999997</v>
          </cell>
          <cell r="AH23">
            <v>21059.161</v>
          </cell>
          <cell r="AI23">
            <v>105383.69999999998</v>
          </cell>
          <cell r="AJ23">
            <v>107294.68043000001</v>
          </cell>
          <cell r="AK23">
            <v>39542.935270000002</v>
          </cell>
          <cell r="AL23">
            <v>45291.669069000003</v>
          </cell>
          <cell r="AM23">
            <v>976449.63984525728</v>
          </cell>
          <cell r="AN23">
            <v>2032900</v>
          </cell>
          <cell r="AP23" t="str">
            <v>SERVICIO DE LA DEUDA</v>
          </cell>
          <cell r="AS23">
            <v>0.63402460549888606</v>
          </cell>
          <cell r="AT23">
            <v>0.27136401490954032</v>
          </cell>
          <cell r="AU23">
            <v>8.0253590872006009E-2</v>
          </cell>
          <cell r="AV23">
            <v>0.31800977171272937</v>
          </cell>
          <cell r="AW23">
            <v>0.24613536349259876</v>
          </cell>
          <cell r="AX23">
            <v>6.9499260699525611E-2</v>
          </cell>
          <cell r="AY23">
            <v>6.2551494070726354E-2</v>
          </cell>
          <cell r="AZ23">
            <v>1.085775374219865</v>
          </cell>
          <cell r="BA23">
            <v>1.8651045282414938</v>
          </cell>
        </row>
        <row r="24">
          <cell r="A24" t="str">
            <v>2.</v>
          </cell>
          <cell r="B24" t="str">
            <v>EXTERNA</v>
          </cell>
          <cell r="D24">
            <v>18709.312999999998</v>
          </cell>
          <cell r="E24">
            <v>87094</v>
          </cell>
          <cell r="F24">
            <v>40610.697999999997</v>
          </cell>
          <cell r="G24">
            <v>11036.486999999999</v>
          </cell>
          <cell r="H24">
            <v>85431.099999999991</v>
          </cell>
          <cell r="I24">
            <v>18534.746429999999</v>
          </cell>
          <cell r="J24">
            <v>11641.080583000001</v>
          </cell>
          <cell r="K24">
            <v>41884.710047</v>
          </cell>
          <cell r="L24">
            <v>406317.8043986609</v>
          </cell>
          <cell r="M24">
            <v>183100</v>
          </cell>
          <cell r="O24" t="str">
            <v>2.</v>
          </cell>
          <cell r="P24" t="str">
            <v>EXTERNA</v>
          </cell>
          <cell r="R24">
            <v>0.12368403551336377</v>
          </cell>
          <cell r="S24">
            <v>0.43055900097893418</v>
          </cell>
          <cell r="T24">
            <v>0.15476183226476081</v>
          </cell>
          <cell r="U24">
            <v>3.3304113552480176E-2</v>
          </cell>
          <cell r="V24">
            <v>0.19598003151508667</v>
          </cell>
          <cell r="W24">
            <v>3.2576013018321678E-2</v>
          </cell>
          <cell r="X24">
            <v>1.6077283041943974E-2</v>
          </cell>
          <cell r="Y24">
            <v>4.6574226534180488E-2</v>
          </cell>
          <cell r="Z24">
            <v>0.37278035165973927</v>
          </cell>
          <cell r="AA24">
            <v>0.13783755342212065</v>
          </cell>
          <cell r="AC24" t="str">
            <v>1.</v>
          </cell>
          <cell r="AD24" t="str">
            <v>INTERNA</v>
          </cell>
          <cell r="AF24">
            <v>9612</v>
          </cell>
          <cell r="AG24">
            <v>13482.146000000001</v>
          </cell>
          <cell r="AH24">
            <v>10022.674000000001</v>
          </cell>
          <cell r="AI24">
            <v>19952.599999999999</v>
          </cell>
          <cell r="AJ24">
            <v>88759.934000000008</v>
          </cell>
          <cell r="AK24">
            <v>27901.854686999999</v>
          </cell>
          <cell r="AL24">
            <v>3667.0590220000013</v>
          </cell>
          <cell r="AM24">
            <v>569871.7354465964</v>
          </cell>
          <cell r="AN24">
            <v>1849800</v>
          </cell>
          <cell r="AP24" t="str">
            <v>1.</v>
          </cell>
          <cell r="AQ24" t="str">
            <v>INTERNA</v>
          </cell>
          <cell r="AS24">
            <v>6.3543271169521437E-2</v>
          </cell>
          <cell r="AT24">
            <v>6.6650507644753193E-2</v>
          </cell>
          <cell r="AU24">
            <v>3.8195043888001622E-2</v>
          </cell>
          <cell r="AV24">
            <v>6.0209707678468345E-2</v>
          </cell>
          <cell r="AW24">
            <v>0.20361641910963355</v>
          </cell>
          <cell r="AX24">
            <v>4.9039310300347694E-2</v>
          </cell>
          <cell r="AY24">
            <v>5.0645080074701067E-3</v>
          </cell>
          <cell r="AZ24">
            <v>0.63367599470865577</v>
          </cell>
          <cell r="BA24">
            <v>1.6971175937533154</v>
          </cell>
        </row>
        <row r="25">
          <cell r="B25" t="str">
            <v>2.1.</v>
          </cell>
          <cell r="C25" t="str">
            <v>Reservas de apropiación</v>
          </cell>
          <cell r="D25">
            <v>0</v>
          </cell>
          <cell r="E25">
            <v>799</v>
          </cell>
          <cell r="F25">
            <v>0</v>
          </cell>
          <cell r="G25">
            <v>0</v>
          </cell>
          <cell r="H25">
            <v>0</v>
          </cell>
          <cell r="I25">
            <v>0</v>
          </cell>
          <cell r="J25">
            <v>0</v>
          </cell>
          <cell r="K25">
            <v>260.10000000000002</v>
          </cell>
          <cell r="L25">
            <v>0</v>
          </cell>
          <cell r="M25">
            <v>0</v>
          </cell>
          <cell r="P25" t="str">
            <v>2.1.</v>
          </cell>
          <cell r="Q25" t="str">
            <v>Reservas de apropiación</v>
          </cell>
          <cell r="R25">
            <v>0</v>
          </cell>
          <cell r="S25">
            <v>3.9499465150546354E-3</v>
          </cell>
          <cell r="T25">
            <v>0</v>
          </cell>
          <cell r="U25">
            <v>0</v>
          </cell>
          <cell r="V25">
            <v>0</v>
          </cell>
          <cell r="W25">
            <v>0</v>
          </cell>
          <cell r="X25">
            <v>0</v>
          </cell>
          <cell r="Y25">
            <v>2.8922144400538854E-4</v>
          </cell>
          <cell r="Z25">
            <v>0</v>
          </cell>
          <cell r="AA25">
            <v>0</v>
          </cell>
          <cell r="AD25" t="str">
            <v>1.1.</v>
          </cell>
          <cell r="AE25" t="str">
            <v>Reservas de apropiación</v>
          </cell>
          <cell r="AF25">
            <v>0</v>
          </cell>
          <cell r="AG25">
            <v>2300</v>
          </cell>
          <cell r="AH25">
            <v>0</v>
          </cell>
          <cell r="AI25">
            <v>0</v>
          </cell>
          <cell r="AJ25">
            <v>0</v>
          </cell>
          <cell r="AK25">
            <v>0</v>
          </cell>
          <cell r="AL25">
            <v>0</v>
          </cell>
          <cell r="AM25">
            <v>200</v>
          </cell>
          <cell r="AN25">
            <v>0</v>
          </cell>
          <cell r="AQ25" t="str">
            <v>1.1.</v>
          </cell>
          <cell r="AR25" t="str">
            <v>Reservas de apropiación</v>
          </cell>
          <cell r="AS25">
            <v>0</v>
          </cell>
          <cell r="AT25">
            <v>1.137030911717855E-2</v>
          </cell>
          <cell r="AU25">
            <v>0</v>
          </cell>
          <cell r="AV25">
            <v>0</v>
          </cell>
          <cell r="AW25">
            <v>0</v>
          </cell>
          <cell r="AX25">
            <v>0</v>
          </cell>
          <cell r="AY25">
            <v>0</v>
          </cell>
          <cell r="AZ25">
            <v>2.2239249827403964E-4</v>
          </cell>
          <cell r="BA25">
            <v>0</v>
          </cell>
        </row>
        <row r="26">
          <cell r="B26" t="str">
            <v>2.2.</v>
          </cell>
          <cell r="C26" t="str">
            <v>Reservas de Tesorería</v>
          </cell>
          <cell r="D26">
            <v>18709.312999999998</v>
          </cell>
          <cell r="E26">
            <v>86295</v>
          </cell>
          <cell r="F26">
            <v>40610.697999999997</v>
          </cell>
          <cell r="G26">
            <v>11036.486999999999</v>
          </cell>
          <cell r="H26">
            <v>85431.099999999991</v>
          </cell>
          <cell r="I26">
            <v>18534.746429999999</v>
          </cell>
          <cell r="J26">
            <v>11641.080583000001</v>
          </cell>
          <cell r="K26">
            <v>41624.610047000002</v>
          </cell>
          <cell r="L26">
            <v>406317.8043986609</v>
          </cell>
          <cell r="M26">
            <v>183100</v>
          </cell>
          <cell r="P26" t="str">
            <v>2.2.</v>
          </cell>
          <cell r="Q26" t="str">
            <v>Reservas de Tesorería</v>
          </cell>
          <cell r="R26">
            <v>0.12368403551336377</v>
          </cell>
          <cell r="S26">
            <v>0.42660905446387953</v>
          </cell>
          <cell r="T26">
            <v>0.15476183226476081</v>
          </cell>
          <cell r="U26">
            <v>3.3304113552480176E-2</v>
          </cell>
          <cell r="V26">
            <v>0.19598003151508667</v>
          </cell>
          <cell r="W26">
            <v>3.2576013018321678E-2</v>
          </cell>
          <cell r="X26">
            <v>1.6077283041943974E-2</v>
          </cell>
          <cell r="Y26">
            <v>4.6285005090175101E-2</v>
          </cell>
          <cell r="Z26">
            <v>0.37278035165973927</v>
          </cell>
          <cell r="AA26">
            <v>0.13783755342212065</v>
          </cell>
          <cell r="AD26" t="str">
            <v>1.2.</v>
          </cell>
          <cell r="AE26" t="str">
            <v>Reservas de Tesorería</v>
          </cell>
          <cell r="AF26">
            <v>1630.654</v>
          </cell>
          <cell r="AG26">
            <v>9612</v>
          </cell>
          <cell r="AH26">
            <v>11182.146000000001</v>
          </cell>
          <cell r="AI26">
            <v>10022.674000000001</v>
          </cell>
          <cell r="AJ26">
            <v>19952.599999999999</v>
          </cell>
          <cell r="AK26">
            <v>88759.933999999994</v>
          </cell>
          <cell r="AL26">
            <v>27901.854686999999</v>
          </cell>
          <cell r="AM26">
            <v>3667.0590219999999</v>
          </cell>
          <cell r="AN26">
            <v>569671.7354465964</v>
          </cell>
          <cell r="AQ26" t="str">
            <v>1.2.</v>
          </cell>
          <cell r="AR26" t="str">
            <v>Reservas de Tesorería</v>
          </cell>
          <cell r="AS26">
            <v>1.0779971837876073E-2</v>
          </cell>
          <cell r="AT26">
            <v>4.7518004884487056E-2</v>
          </cell>
          <cell r="AU26">
            <v>4.2613633570446542E-2</v>
          </cell>
          <cell r="AV26">
            <v>3.024479374600729E-2</v>
          </cell>
          <cell r="AW26">
            <v>4.5771518531400372E-2</v>
          </cell>
          <cell r="AX26">
            <v>0.15600131226016306</v>
          </cell>
          <cell r="AY26">
            <v>3.8534740138572762E-2</v>
          </cell>
          <cell r="AZ26">
            <v>4.0776320861046818E-3</v>
          </cell>
          <cell r="BA26">
            <v>0.52265105681176505</v>
          </cell>
        </row>
        <row r="27">
          <cell r="AD27" t="str">
            <v>1.3.</v>
          </cell>
          <cell r="AE27" t="str">
            <v>Deuda Flotante</v>
          </cell>
          <cell r="AF27">
            <v>7981.3459999999995</v>
          </cell>
          <cell r="AG27">
            <v>1570.1460000000006</v>
          </cell>
          <cell r="AH27">
            <v>-1159.4719999999998</v>
          </cell>
          <cell r="AI27">
            <v>9929.9259999999977</v>
          </cell>
          <cell r="AJ27">
            <v>68807.334000000003</v>
          </cell>
          <cell r="AK27">
            <v>-60858.079312999995</v>
          </cell>
          <cell r="AL27">
            <v>-24234.795664999998</v>
          </cell>
          <cell r="AM27">
            <v>566004.67642459646</v>
          </cell>
          <cell r="AN27">
            <v>1280128.2645534035</v>
          </cell>
          <cell r="AQ27" t="str">
            <v>1.3.</v>
          </cell>
          <cell r="AR27" t="str">
            <v>Deuda Flotante</v>
          </cell>
          <cell r="AS27">
            <v>5.2763299331645364E-2</v>
          </cell>
          <cell r="AT27">
            <v>7.762193643087582E-3</v>
          </cell>
          <cell r="AU27">
            <v>-4.418589682444924E-3</v>
          </cell>
          <cell r="AV27">
            <v>2.9964913932461049E-2</v>
          </cell>
          <cell r="AW27">
            <v>0.15784490057823317</v>
          </cell>
          <cell r="AX27">
            <v>-0.10696200195981539</v>
          </cell>
          <cell r="AY27">
            <v>-3.3470232131102652E-2</v>
          </cell>
          <cell r="AZ27">
            <v>0.62937597012427704</v>
          </cell>
          <cell r="BA27">
            <v>1.1744665369415503</v>
          </cell>
        </row>
        <row r="28">
          <cell r="A28" t="str">
            <v>INVERSION</v>
          </cell>
          <cell r="D28">
            <v>137568.79200000002</v>
          </cell>
          <cell r="E28">
            <v>187842</v>
          </cell>
          <cell r="F28">
            <v>210012.258</v>
          </cell>
          <cell r="G28">
            <v>371532.37</v>
          </cell>
          <cell r="H28">
            <v>424841.3</v>
          </cell>
          <cell r="I28">
            <v>592757.16755399993</v>
          </cell>
          <cell r="J28">
            <v>1123464.0737359999</v>
          </cell>
          <cell r="K28">
            <v>1892166.06969733</v>
          </cell>
          <cell r="L28">
            <v>2183040.4576521264</v>
          </cell>
          <cell r="M28">
            <v>1501600</v>
          </cell>
          <cell r="O28" t="str">
            <v>INVERSION</v>
          </cell>
          <cell r="R28">
            <v>0.90944351378688026</v>
          </cell>
          <cell r="S28">
            <v>0.92861808921263189</v>
          </cell>
          <cell r="T28">
            <v>0.80032807725047406</v>
          </cell>
          <cell r="U28">
            <v>1.1211498947900795</v>
          </cell>
          <cell r="V28">
            <v>0.97459135330003233</v>
          </cell>
          <cell r="W28">
            <v>1.0418089764469785</v>
          </cell>
          <cell r="X28">
            <v>1.551595642013355</v>
          </cell>
          <cell r="Y28">
            <v>2.1040176969467987</v>
          </cell>
          <cell r="Z28">
            <v>2.0028523994792482</v>
          </cell>
          <cell r="AA28">
            <v>1.1304034419369544</v>
          </cell>
          <cell r="AC28" t="str">
            <v>2.</v>
          </cell>
          <cell r="AD28" t="str">
            <v>EXTERNA</v>
          </cell>
          <cell r="AF28">
            <v>86295</v>
          </cell>
          <cell r="AG28">
            <v>41409.697999999997</v>
          </cell>
          <cell r="AH28">
            <v>11036.487000000001</v>
          </cell>
          <cell r="AI28">
            <v>85431.099999999991</v>
          </cell>
          <cell r="AJ28">
            <v>18534.746429999999</v>
          </cell>
          <cell r="AK28">
            <v>11641.080583000001</v>
          </cell>
          <cell r="AL28">
            <v>41624.610047000002</v>
          </cell>
          <cell r="AM28">
            <v>406577.90439866087</v>
          </cell>
          <cell r="AN28">
            <v>183100</v>
          </cell>
          <cell r="AP28" t="str">
            <v>2.</v>
          </cell>
          <cell r="AQ28" t="str">
            <v>EXTERNA</v>
          </cell>
          <cell r="AS28">
            <v>0.57048133432936465</v>
          </cell>
          <cell r="AT28">
            <v>0.2047135072647871</v>
          </cell>
          <cell r="AU28">
            <v>4.2058546984004401E-2</v>
          </cell>
          <cell r="AV28">
            <v>0.25780006403426103</v>
          </cell>
          <cell r="AW28">
            <v>4.2518944382965218E-2</v>
          </cell>
          <cell r="AX28">
            <v>2.0459950399177904E-2</v>
          </cell>
          <cell r="AY28">
            <v>5.7486986063256251E-2</v>
          </cell>
          <cell r="AZ28">
            <v>0.45209937951120915</v>
          </cell>
          <cell r="BA28">
            <v>0.1679869344881782</v>
          </cell>
        </row>
        <row r="29">
          <cell r="B29" t="str">
            <v>1.1.</v>
          </cell>
          <cell r="C29" t="str">
            <v>Reservas de apropiación</v>
          </cell>
          <cell r="D29">
            <v>44156.1</v>
          </cell>
          <cell r="E29">
            <v>131762</v>
          </cell>
          <cell r="F29">
            <v>153077.386</v>
          </cell>
          <cell r="G29">
            <v>263387.62400000001</v>
          </cell>
          <cell r="H29">
            <v>301579.3</v>
          </cell>
          <cell r="I29">
            <v>426682.572744</v>
          </cell>
          <cell r="J29">
            <v>544215.95600500004</v>
          </cell>
          <cell r="K29">
            <v>958608.97140806005</v>
          </cell>
          <cell r="L29">
            <v>1105971.7226547827</v>
          </cell>
          <cell r="M29">
            <v>760740.43104292452</v>
          </cell>
          <cell r="P29" t="str">
            <v>1.1.</v>
          </cell>
          <cell r="Q29" t="str">
            <v>Reservas de apropiación</v>
          </cell>
          <cell r="R29">
            <v>0.29190834749152161</v>
          </cell>
          <cell r="S29">
            <v>0.65138029125986086</v>
          </cell>
          <cell r="T29">
            <v>0.58335704389173626</v>
          </cell>
          <cell r="U29">
            <v>0.79480828800087888</v>
          </cell>
          <cell r="V29">
            <v>0.69182675534199811</v>
          </cell>
          <cell r="W29">
            <v>0.74992215819590957</v>
          </cell>
          <cell r="X29">
            <v>0.75160668275175668</v>
          </cell>
          <cell r="Y29">
            <v>1.0659372200967294</v>
          </cell>
          <cell r="Z29">
            <v>1.0146848679376657</v>
          </cell>
          <cell r="AA29">
            <v>0.5726848705857247</v>
          </cell>
          <cell r="AD29" t="str">
            <v>2.1.</v>
          </cell>
          <cell r="AE29" t="str">
            <v>Reservas de apropiación</v>
          </cell>
          <cell r="AF29">
            <v>0</v>
          </cell>
          <cell r="AG29">
            <v>799</v>
          </cell>
          <cell r="AH29">
            <v>0</v>
          </cell>
          <cell r="AI29">
            <v>0</v>
          </cell>
          <cell r="AJ29">
            <v>0</v>
          </cell>
          <cell r="AK29">
            <v>0</v>
          </cell>
          <cell r="AL29">
            <v>0</v>
          </cell>
          <cell r="AM29">
            <v>260.10000000000002</v>
          </cell>
          <cell r="AN29">
            <v>0</v>
          </cell>
          <cell r="AQ29" t="str">
            <v>2.1.</v>
          </cell>
          <cell r="AR29" t="str">
            <v>Reservas de apropiación</v>
          </cell>
          <cell r="AS29">
            <v>0</v>
          </cell>
          <cell r="AT29">
            <v>3.9499465150546354E-3</v>
          </cell>
          <cell r="AU29">
            <v>0</v>
          </cell>
          <cell r="AV29">
            <v>0</v>
          </cell>
          <cell r="AW29">
            <v>0</v>
          </cell>
          <cell r="AX29">
            <v>0</v>
          </cell>
          <cell r="AY29">
            <v>0</v>
          </cell>
          <cell r="AZ29">
            <v>2.8922144400538854E-4</v>
          </cell>
          <cell r="BA29">
            <v>0</v>
          </cell>
        </row>
        <row r="30">
          <cell r="B30" t="str">
            <v>1.2.</v>
          </cell>
          <cell r="C30" t="str">
            <v>Reservas de Tesorería</v>
          </cell>
          <cell r="D30">
            <v>93412.69200000001</v>
          </cell>
          <cell r="E30">
            <v>56080</v>
          </cell>
          <cell r="F30">
            <v>56934.872000000003</v>
          </cell>
          <cell r="G30">
            <v>108144.746</v>
          </cell>
          <cell r="H30">
            <v>123262</v>
          </cell>
          <cell r="I30">
            <v>166074.59480999998</v>
          </cell>
          <cell r="J30">
            <v>579248.11773099995</v>
          </cell>
          <cell r="K30">
            <v>933557.09828926995</v>
          </cell>
          <cell r="L30">
            <v>1077068.7349973437</v>
          </cell>
          <cell r="M30">
            <v>740859.56895707548</v>
          </cell>
          <cell r="P30" t="str">
            <v>1.2.</v>
          </cell>
          <cell r="Q30" t="str">
            <v>Reservas de Tesorería</v>
          </cell>
          <cell r="R30">
            <v>0.61753516629535865</v>
          </cell>
          <cell r="S30">
            <v>0.27723779795277087</v>
          </cell>
          <cell r="T30">
            <v>0.21697103335873782</v>
          </cell>
          <cell r="U30">
            <v>0.32634160678920082</v>
          </cell>
          <cell r="V30">
            <v>0.28276459795803421</v>
          </cell>
          <cell r="W30">
            <v>0.29188681825106888</v>
          </cell>
          <cell r="X30">
            <v>0.79998895926159852</v>
          </cell>
          <cell r="Y30">
            <v>1.0380804768500695</v>
          </cell>
          <cell r="Z30">
            <v>0.98816753154158254</v>
          </cell>
          <cell r="AA30">
            <v>0.55771857135122971</v>
          </cell>
          <cell r="AD30" t="str">
            <v>2.2.</v>
          </cell>
          <cell r="AE30" t="str">
            <v>Reservas de Tesorería</v>
          </cell>
          <cell r="AF30">
            <v>18709.312999999998</v>
          </cell>
          <cell r="AG30">
            <v>86295</v>
          </cell>
          <cell r="AH30">
            <v>40610.697999999997</v>
          </cell>
          <cell r="AI30">
            <v>11036.486999999999</v>
          </cell>
          <cell r="AJ30">
            <v>85431.099999999991</v>
          </cell>
          <cell r="AK30">
            <v>18534.746429999999</v>
          </cell>
          <cell r="AL30">
            <v>11641.080583000001</v>
          </cell>
          <cell r="AM30">
            <v>41624.610047000002</v>
          </cell>
          <cell r="AN30">
            <v>406317.8043986609</v>
          </cell>
          <cell r="AQ30" t="str">
            <v>2.2.</v>
          </cell>
          <cell r="AR30" t="str">
            <v>Reservas de Tesorería</v>
          </cell>
          <cell r="AS30">
            <v>0.12368403551336377</v>
          </cell>
          <cell r="AT30">
            <v>0.42660905446387953</v>
          </cell>
          <cell r="AU30">
            <v>0.15476183226476081</v>
          </cell>
          <cell r="AV30">
            <v>3.3304113552480176E-2</v>
          </cell>
          <cell r="AW30">
            <v>0.19598003151508667</v>
          </cell>
          <cell r="AX30">
            <v>3.2576013018321678E-2</v>
          </cell>
          <cell r="AY30">
            <v>1.6077283041943974E-2</v>
          </cell>
          <cell r="AZ30">
            <v>4.6285005090175101E-2</v>
          </cell>
          <cell r="BA30">
            <v>0.37278035165973927</v>
          </cell>
        </row>
        <row r="31">
          <cell r="AD31" t="str">
            <v>2.3.</v>
          </cell>
          <cell r="AE31" t="str">
            <v>Deuda Flotante</v>
          </cell>
          <cell r="AF31">
            <v>67585.687000000005</v>
          </cell>
          <cell r="AG31">
            <v>-45684.302000000003</v>
          </cell>
          <cell r="AH31">
            <v>-29574.210999999996</v>
          </cell>
          <cell r="AI31">
            <v>74394.612999999998</v>
          </cell>
          <cell r="AJ31">
            <v>-66896.353569999992</v>
          </cell>
          <cell r="AK31">
            <v>-6893.6658469999984</v>
          </cell>
          <cell r="AL31">
            <v>29983.529463999999</v>
          </cell>
          <cell r="AM31">
            <v>364693.1943516609</v>
          </cell>
          <cell r="AN31">
            <v>-223217.8043986609</v>
          </cell>
          <cell r="AQ31" t="str">
            <v>2.3.</v>
          </cell>
          <cell r="AR31" t="str">
            <v>Deuda Flotante</v>
          </cell>
          <cell r="AS31">
            <v>0.44679729881600083</v>
          </cell>
          <cell r="AT31">
            <v>-0.22584549371414708</v>
          </cell>
          <cell r="AU31">
            <v>-0.11270328528075639</v>
          </cell>
          <cell r="AV31">
            <v>0.22449595048178086</v>
          </cell>
          <cell r="AW31">
            <v>-0.15346108713212142</v>
          </cell>
          <cell r="AX31">
            <v>-1.2116062619143773E-2</v>
          </cell>
          <cell r="AY31">
            <v>4.140970302131227E-2</v>
          </cell>
          <cell r="AZ31">
            <v>0.40552515297702868</v>
          </cell>
          <cell r="BA31">
            <v>-0.20479341717156105</v>
          </cell>
        </row>
        <row r="32">
          <cell r="A32" t="str">
            <v>TOTAL</v>
          </cell>
          <cell r="D32">
            <v>402318.67799999996</v>
          </cell>
          <cell r="E32">
            <v>538743</v>
          </cell>
          <cell r="F32">
            <v>546897.84499999997</v>
          </cell>
          <cell r="G32">
            <v>673192.03099999996</v>
          </cell>
          <cell r="H32">
            <v>863914.95399999991</v>
          </cell>
          <cell r="I32">
            <v>1236696.7607779999</v>
          </cell>
          <cell r="J32">
            <v>1925449.7513849998</v>
          </cell>
          <cell r="K32">
            <v>2893753.0460361</v>
          </cell>
          <cell r="L32">
            <v>5565570.6796023836</v>
          </cell>
          <cell r="M32">
            <v>5020400</v>
          </cell>
          <cell r="O32" t="str">
            <v>TOTAL</v>
          </cell>
          <cell r="R32">
            <v>2.6596592647437971</v>
          </cell>
          <cell r="S32">
            <v>2.6633367150939669</v>
          </cell>
          <cell r="T32">
            <v>2.0841531104402384</v>
          </cell>
          <cell r="U32">
            <v>2.0314493047514808</v>
          </cell>
          <cell r="V32">
            <v>1.9818319079500866</v>
          </cell>
          <cell r="W32">
            <v>2.1735743691434131</v>
          </cell>
          <cell r="X32">
            <v>2.6592033630678373</v>
          </cell>
          <cell r="Y32">
            <v>3.217744846480401</v>
          </cell>
          <cell r="Z32">
            <v>5.106188733717592</v>
          </cell>
          <cell r="AA32">
            <v>3.7793536493741917</v>
          </cell>
        </row>
        <row r="33">
          <cell r="C33" t="str">
            <v>Reservas de apropiación</v>
          </cell>
          <cell r="D33">
            <v>83376.41399999999</v>
          </cell>
          <cell r="E33">
            <v>216155</v>
          </cell>
          <cell r="F33">
            <v>221817.58899999998</v>
          </cell>
          <cell r="G33">
            <v>374226.598</v>
          </cell>
          <cell r="H33">
            <v>409219.1</v>
          </cell>
          <cell r="I33">
            <v>630987.60453799996</v>
          </cell>
          <cell r="J33">
            <v>744073.92789699999</v>
          </cell>
          <cell r="K33">
            <v>1154768.3710225602</v>
          </cell>
          <cell r="L33">
            <v>2065027.499342344</v>
          </cell>
          <cell r="M33">
            <v>1368487.3933548322</v>
          </cell>
          <cell r="Q33" t="str">
            <v>Reservas de apropiación</v>
          </cell>
          <cell r="R33">
            <v>0.55118706657764083</v>
          </cell>
          <cell r="S33">
            <v>1.0685865944450998</v>
          </cell>
          <cell r="T33">
            <v>0.84531658387628927</v>
          </cell>
          <cell r="U33">
            <v>1.1292800973851873</v>
          </cell>
          <cell r="V33">
            <v>0.9387538275238807</v>
          </cell>
          <cell r="W33">
            <v>1.109001436704818</v>
          </cell>
          <cell r="X33">
            <v>1.0276268648462701</v>
          </cell>
          <cell r="Y33">
            <v>1.2840591147977511</v>
          </cell>
          <cell r="Z33">
            <v>1.8945802252774924</v>
          </cell>
          <cell r="AA33">
            <v>1.0301963636758344</v>
          </cell>
          <cell r="AC33" t="str">
            <v>INVERSION</v>
          </cell>
          <cell r="AF33">
            <v>100236.1</v>
          </cell>
          <cell r="AG33">
            <v>188696.872</v>
          </cell>
          <cell r="AH33">
            <v>261222.13199999998</v>
          </cell>
          <cell r="AI33">
            <v>386649.62400000001</v>
          </cell>
          <cell r="AJ33">
            <v>467653.89480999997</v>
          </cell>
          <cell r="AK33">
            <v>1005930.6904749998</v>
          </cell>
          <cell r="AL33">
            <v>1477773.05429427</v>
          </cell>
          <cell r="AM33">
            <v>2035677.7064054038</v>
          </cell>
          <cell r="AN33">
            <v>1846831.2916118582</v>
          </cell>
          <cell r="AP33" t="str">
            <v>INVERSION</v>
          </cell>
          <cell r="AS33">
            <v>0.66264353758585814</v>
          </cell>
          <cell r="AT33">
            <v>0.93284424525420606</v>
          </cell>
          <cell r="AU33">
            <v>0.99548192391145829</v>
          </cell>
          <cell r="AV33">
            <v>1.1667682825812022</v>
          </cell>
          <cell r="AW33">
            <v>1.0728039910877518</v>
          </cell>
          <cell r="AX33">
            <v>1.7679881077522199</v>
          </cell>
          <cell r="AY33">
            <v>2.0409252814848435</v>
          </cell>
          <cell r="AZ33">
            <v>2.2635972540413234</v>
          </cell>
          <cell r="BA33">
            <v>1.694393922417907</v>
          </cell>
        </row>
        <row r="34">
          <cell r="C34" t="str">
            <v>Reservas de Tesorería</v>
          </cell>
          <cell r="D34">
            <v>198262.264</v>
          </cell>
          <cell r="E34">
            <v>201907</v>
          </cell>
          <cell r="F34">
            <v>204398.25600000002</v>
          </cell>
          <cell r="G34">
            <v>178282.43299999999</v>
          </cell>
          <cell r="H34">
            <v>334011.85399999999</v>
          </cell>
          <cell r="I34">
            <v>485024.15623999998</v>
          </cell>
          <cell r="J34">
            <v>1060689.8234879998</v>
          </cell>
          <cell r="K34">
            <v>1618297.6750135398</v>
          </cell>
          <cell r="L34">
            <v>3379855.1802600399</v>
          </cell>
          <cell r="M34">
            <v>3651912.6066451678</v>
          </cell>
          <cell r="Q34" t="str">
            <v>Reservas de Tesorería</v>
          </cell>
          <cell r="R34">
            <v>1.3106775701243496</v>
          </cell>
          <cell r="S34">
            <v>0.99815000127050846</v>
          </cell>
          <cell r="T34">
            <v>0.7789338811729275</v>
          </cell>
          <cell r="U34">
            <v>0.53799169908363409</v>
          </cell>
          <cell r="V34">
            <v>0.7662274473035291</v>
          </cell>
          <cell r="W34">
            <v>0.85246125635152425</v>
          </cell>
          <cell r="X34">
            <v>1.4648992754873165</v>
          </cell>
          <cell r="Y34">
            <v>1.7994863144866549</v>
          </cell>
          <cell r="Z34">
            <v>3.1008820903652272</v>
          </cell>
          <cell r="AA34">
            <v>2.7491572856983568</v>
          </cell>
          <cell r="AD34" t="str">
            <v>1.1.</v>
          </cell>
          <cell r="AE34" t="str">
            <v>Reservas de apropiación</v>
          </cell>
          <cell r="AF34">
            <v>44156.1</v>
          </cell>
          <cell r="AG34">
            <v>131762</v>
          </cell>
          <cell r="AH34">
            <v>153077.386</v>
          </cell>
          <cell r="AI34">
            <v>263387.62400000001</v>
          </cell>
          <cell r="AJ34">
            <v>301579.3</v>
          </cell>
          <cell r="AK34">
            <v>426682.572744</v>
          </cell>
          <cell r="AL34">
            <v>544215.95600500004</v>
          </cell>
          <cell r="AM34">
            <v>958608.97140806005</v>
          </cell>
          <cell r="AN34">
            <v>1105971.7226547827</v>
          </cell>
          <cell r="AQ34" t="str">
            <v>1.1.</v>
          </cell>
          <cell r="AR34" t="str">
            <v>Reservas de apropiación</v>
          </cell>
          <cell r="AS34">
            <v>0.29190834749152161</v>
          </cell>
          <cell r="AT34">
            <v>0.65138029125986086</v>
          </cell>
          <cell r="AU34">
            <v>0.58335704389173626</v>
          </cell>
          <cell r="AV34">
            <v>0.79480828800087888</v>
          </cell>
          <cell r="AW34">
            <v>0.69182675534199811</v>
          </cell>
          <cell r="AX34">
            <v>0.74992215819590957</v>
          </cell>
          <cell r="AY34">
            <v>0.75160668275175668</v>
          </cell>
          <cell r="AZ34">
            <v>1.0659372200967294</v>
          </cell>
          <cell r="BA34">
            <v>1.0146848679376657</v>
          </cell>
        </row>
        <row r="35">
          <cell r="C35" t="str">
            <v>Otros</v>
          </cell>
          <cell r="D35">
            <v>120680</v>
          </cell>
          <cell r="E35">
            <v>120681</v>
          </cell>
          <cell r="F35">
            <v>120682</v>
          </cell>
          <cell r="G35">
            <v>120683</v>
          </cell>
          <cell r="H35">
            <v>120684</v>
          </cell>
          <cell r="I35">
            <v>120685</v>
          </cell>
          <cell r="J35">
            <v>120686</v>
          </cell>
          <cell r="K35">
            <v>120687</v>
          </cell>
          <cell r="L35">
            <v>120688</v>
          </cell>
          <cell r="M35">
            <v>0</v>
          </cell>
          <cell r="Q35" t="str">
            <v>Otros</v>
          </cell>
          <cell r="R35">
            <v>0.7977946280418069</v>
          </cell>
          <cell r="S35">
            <v>0.59660011937835855</v>
          </cell>
          <cell r="T35">
            <v>0.45990264539102149</v>
          </cell>
          <cell r="U35">
            <v>0.36417750828265966</v>
          </cell>
          <cell r="V35">
            <v>0.27685063312267688</v>
          </cell>
          <cell r="W35">
            <v>0.21211167608707082</v>
          </cell>
          <cell r="X35">
            <v>0.16667722273425059</v>
          </cell>
          <cell r="Y35">
            <v>0.1341994171959951</v>
          </cell>
          <cell r="Z35">
            <v>0.11072641807487305</v>
          </cell>
          <cell r="AA35">
            <v>0</v>
          </cell>
          <cell r="AD35" t="str">
            <v>1.2.</v>
          </cell>
          <cell r="AE35" t="str">
            <v>Reservas de Tesorería</v>
          </cell>
          <cell r="AF35">
            <v>93412.69200000001</v>
          </cell>
          <cell r="AG35">
            <v>56080</v>
          </cell>
          <cell r="AH35">
            <v>56934.872000000003</v>
          </cell>
          <cell r="AI35">
            <v>108144.746</v>
          </cell>
          <cell r="AJ35">
            <v>123262</v>
          </cell>
          <cell r="AK35">
            <v>166074.59480999998</v>
          </cell>
          <cell r="AL35">
            <v>579248.11773099995</v>
          </cell>
          <cell r="AM35">
            <v>933557.09828926995</v>
          </cell>
          <cell r="AN35">
            <v>1077068.7349973437</v>
          </cell>
          <cell r="AQ35" t="str">
            <v>1.2.</v>
          </cell>
          <cell r="AR35" t="str">
            <v>Reservas de Tesorería</v>
          </cell>
          <cell r="AS35">
            <v>0.61753516629535865</v>
          </cell>
          <cell r="AT35">
            <v>0.27723779795277087</v>
          </cell>
          <cell r="AU35">
            <v>0.21697103335873782</v>
          </cell>
          <cell r="AV35">
            <v>0.32634160678920082</v>
          </cell>
          <cell r="AW35">
            <v>0.28276459795803421</v>
          </cell>
          <cell r="AX35">
            <v>0.29188681825106888</v>
          </cell>
          <cell r="AY35">
            <v>0.79998895926159852</v>
          </cell>
          <cell r="AZ35">
            <v>1.0380804768500695</v>
          </cell>
          <cell r="BA35">
            <v>0.98816753154158254</v>
          </cell>
        </row>
        <row r="36">
          <cell r="AD36" t="str">
            <v>1.3.</v>
          </cell>
          <cell r="AE36" t="str">
            <v>Deuda Flotante</v>
          </cell>
          <cell r="AF36">
            <v>-37332.69200000001</v>
          </cell>
          <cell r="AG36">
            <v>854.87200000000303</v>
          </cell>
          <cell r="AH36">
            <v>51209.873999999996</v>
          </cell>
          <cell r="AI36">
            <v>15117.254000000001</v>
          </cell>
          <cell r="AJ36">
            <v>42812.59480999998</v>
          </cell>
          <cell r="AK36">
            <v>413173.52292099997</v>
          </cell>
          <cell r="AL36">
            <v>354308.98055827001</v>
          </cell>
          <cell r="AM36">
            <v>143511.63670807378</v>
          </cell>
          <cell r="AN36">
            <v>-336209.16604026826</v>
          </cell>
          <cell r="AQ36" t="str">
            <v>1.3.</v>
          </cell>
          <cell r="AR36" t="str">
            <v>Deuda Flotante</v>
          </cell>
          <cell r="AS36">
            <v>-0.24679997620102212</v>
          </cell>
          <cell r="AT36">
            <v>4.2261560415742154E-3</v>
          </cell>
          <cell r="AU36">
            <v>0.19515384666098415</v>
          </cell>
          <cell r="AV36">
            <v>4.5618387791122782E-2</v>
          </cell>
          <cell r="AW36">
            <v>9.8212637787719381E-2</v>
          </cell>
          <cell r="AX36">
            <v>0.72617913130524148</v>
          </cell>
          <cell r="AY36">
            <v>0.48932963947148822</v>
          </cell>
          <cell r="AZ36">
            <v>0.15957955709452451</v>
          </cell>
          <cell r="BA36">
            <v>-0.30845847706134122</v>
          </cell>
        </row>
        <row r="37">
          <cell r="A37" t="str">
            <v>P = Proyectado</v>
          </cell>
          <cell r="E37" t="str">
            <v>C:\CARLOSJ\PRES9194\PAGOS.XLS</v>
          </cell>
          <cell r="I37" t="str">
            <v>Rango REZ3</v>
          </cell>
          <cell r="O37" t="str">
            <v xml:space="preserve"> PIB DEL AÑO ANTERIOR</v>
          </cell>
          <cell r="R37">
            <v>15126700</v>
          </cell>
          <cell r="S37">
            <v>20228122</v>
          </cell>
          <cell r="T37">
            <v>26240771</v>
          </cell>
          <cell r="U37">
            <v>33138510</v>
          </cell>
          <cell r="V37">
            <v>43591737.045630313</v>
          </cell>
          <cell r="W37">
            <v>56896914.977212004</v>
          </cell>
          <cell r="X37">
            <v>72407014</v>
          </cell>
          <cell r="Y37">
            <v>89931091</v>
          </cell>
          <cell r="Z37">
            <v>108996572</v>
          </cell>
          <cell r="AA37">
            <v>132837529</v>
          </cell>
        </row>
        <row r="38">
          <cell r="P38" t="str">
            <v>C:\CARLOSJ\PRES9194\PAGOS.XLS</v>
          </cell>
          <cell r="W38" t="str">
            <v>Rango REZ4</v>
          </cell>
          <cell r="AC38" t="str">
            <v>TOTAL</v>
          </cell>
          <cell r="AF38">
            <v>285283.41399999993</v>
          </cell>
          <cell r="AG38">
            <v>420553.25599999999</v>
          </cell>
          <cell r="AH38">
            <v>400100.022</v>
          </cell>
          <cell r="AI38">
            <v>708238.45200000005</v>
          </cell>
          <cell r="AJ38">
            <v>894243.2562399999</v>
          </cell>
          <cell r="AK38">
            <v>1691677.4280259998</v>
          </cell>
          <cell r="AL38">
            <v>2362371.6029105401</v>
          </cell>
          <cell r="AM38">
            <v>4534623.5512825996</v>
          </cell>
          <cell r="AN38">
            <v>5716940.1059875116</v>
          </cell>
          <cell r="AP38" t="str">
            <v>TOTAL</v>
          </cell>
          <cell r="AS38">
            <v>1.8859593566342951</v>
          </cell>
          <cell r="AT38">
            <v>2.0790524004156192</v>
          </cell>
          <cell r="AU38">
            <v>1.5247266248388813</v>
          </cell>
          <cell r="AV38">
            <v>2.1372066879289382</v>
          </cell>
          <cell r="AW38">
            <v>2.051405419572836</v>
          </cell>
          <cell r="AX38">
            <v>2.973232254689977</v>
          </cell>
          <cell r="AY38">
            <v>3.2626281245495639</v>
          </cell>
          <cell r="AZ38">
            <v>5.0423313015101741</v>
          </cell>
          <cell r="BA38">
            <v>5.2450641346660989</v>
          </cell>
        </row>
        <row r="39">
          <cell r="AE39" t="str">
            <v>Reservas de apropiación</v>
          </cell>
          <cell r="AF39">
            <v>83376.41399999999</v>
          </cell>
          <cell r="AG39">
            <v>216155</v>
          </cell>
          <cell r="AH39">
            <v>221817.58899999998</v>
          </cell>
          <cell r="AI39">
            <v>374226.598</v>
          </cell>
          <cell r="AJ39">
            <v>409219.1</v>
          </cell>
          <cell r="AK39">
            <v>630987.60453799996</v>
          </cell>
          <cell r="AL39">
            <v>744073.92789699999</v>
          </cell>
          <cell r="AM39">
            <v>1154768.3710225602</v>
          </cell>
          <cell r="AN39">
            <v>2065027.499342344</v>
          </cell>
          <cell r="AR39" t="str">
            <v>Reservas de apropiación</v>
          </cell>
          <cell r="AS39">
            <v>0.55118706657764083</v>
          </cell>
          <cell r="AT39">
            <v>1.0685865944450998</v>
          </cell>
          <cell r="AU39">
            <v>0.84531658387628927</v>
          </cell>
          <cell r="AV39">
            <v>1.1292800973851873</v>
          </cell>
          <cell r="AW39">
            <v>0.9387538275238807</v>
          </cell>
          <cell r="AX39">
            <v>1.109001436704818</v>
          </cell>
          <cell r="AY39">
            <v>1.0276268648462701</v>
          </cell>
          <cell r="AZ39">
            <v>1.2840591147977511</v>
          </cell>
          <cell r="BA39">
            <v>1.8945802252774924</v>
          </cell>
        </row>
        <row r="40">
          <cell r="AE40" t="str">
            <v>Reservas de Tesorería</v>
          </cell>
          <cell r="AF40">
            <v>198262.264</v>
          </cell>
          <cell r="AG40">
            <v>201907</v>
          </cell>
          <cell r="AH40">
            <v>204398.25600000002</v>
          </cell>
          <cell r="AI40">
            <v>178282.43299999999</v>
          </cell>
          <cell r="AJ40">
            <v>334011.85399999999</v>
          </cell>
          <cell r="AK40">
            <v>485024.15623999998</v>
          </cell>
          <cell r="AL40">
            <v>1060689.8234879998</v>
          </cell>
          <cell r="AM40">
            <v>1618297.6750135398</v>
          </cell>
          <cell r="AN40">
            <v>3379855.1802600399</v>
          </cell>
          <cell r="AR40" t="str">
            <v>Reservas de Tesorería</v>
          </cell>
          <cell r="AS40">
            <v>1.3106775701243496</v>
          </cell>
          <cell r="AT40">
            <v>0.99815000127050846</v>
          </cell>
          <cell r="AU40">
            <v>0.7789338811729275</v>
          </cell>
          <cell r="AV40">
            <v>0.53799169908363409</v>
          </cell>
          <cell r="AW40">
            <v>0.7662274473035291</v>
          </cell>
          <cell r="AX40">
            <v>0.85246125635152425</v>
          </cell>
          <cell r="AY40">
            <v>1.4648992754873165</v>
          </cell>
          <cell r="AZ40">
            <v>1.7994863144866549</v>
          </cell>
          <cell r="BA40">
            <v>3.1008820903652272</v>
          </cell>
        </row>
        <row r="41">
          <cell r="AE41" t="str">
            <v>Deuda Flotante</v>
          </cell>
          <cell r="AF41">
            <v>3644.7359999999971</v>
          </cell>
          <cell r="AG41">
            <v>2491.2560000000012</v>
          </cell>
          <cell r="AH41">
            <v>-26115.823000000004</v>
          </cell>
          <cell r="AI41">
            <v>155729.42100000003</v>
          </cell>
          <cell r="AJ41">
            <v>151012.30223999999</v>
          </cell>
          <cell r="AK41">
            <v>575665.66724799993</v>
          </cell>
          <cell r="AL41">
            <v>557607.85152554</v>
          </cell>
          <cell r="AM41">
            <v>1761557.5052465</v>
          </cell>
          <cell r="AN41">
            <v>272057.42638512759</v>
          </cell>
          <cell r="AR41" t="str">
            <v>Deuda Flotante</v>
          </cell>
          <cell r="AS41">
            <v>2.4094719932305109E-2</v>
          </cell>
          <cell r="AT41">
            <v>1.2315804700011208E-2</v>
          </cell>
          <cell r="AU41">
            <v>-9.9523840210335307E-2</v>
          </cell>
          <cell r="AV41">
            <v>0.46993489146011708</v>
          </cell>
          <cell r="AW41">
            <v>0.34642414474542632</v>
          </cell>
          <cell r="AX41">
            <v>1.0117695616336349</v>
          </cell>
          <cell r="AY41">
            <v>0.77010198421597664</v>
          </cell>
          <cell r="AZ41">
            <v>1.9587858722257692</v>
          </cell>
          <cell r="BA41">
            <v>0.24960181902337952</v>
          </cell>
        </row>
        <row r="43">
          <cell r="AC43" t="str">
            <v>P = Proyectado</v>
          </cell>
          <cell r="AI43" t="str">
            <v>C:\CARLOSJ\PRES9194\PAGOS.XLS</v>
          </cell>
          <cell r="AM43" t="str">
            <v>Rango FMI 3</v>
          </cell>
          <cell r="AP43" t="str">
            <v xml:space="preserve"> PIB DEL AÑO ANTERIOR</v>
          </cell>
          <cell r="AS43">
            <v>15126700</v>
          </cell>
          <cell r="AT43">
            <v>20228122</v>
          </cell>
          <cell r="AU43">
            <v>26240771</v>
          </cell>
          <cell r="AV43">
            <v>33138510</v>
          </cell>
          <cell r="AW43">
            <v>43591737.045630313</v>
          </cell>
          <cell r="AX43">
            <v>56896914.977212004</v>
          </cell>
          <cell r="AY43">
            <v>72407014</v>
          </cell>
          <cell r="AZ43">
            <v>89931091</v>
          </cell>
          <cell r="BA43">
            <v>108996572</v>
          </cell>
        </row>
        <row r="44">
          <cell r="AR44" t="str">
            <v>C:\CARLOSJ\PRES9194\PAGOS.XLS</v>
          </cell>
          <cell r="AX44" t="str">
            <v>Rango FMI 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ING-PROY-02 "/>
      <sheetName val="LIQUIDACION98"/>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RESUOPE (2)"/>
      <sheetName val="Liquidación"/>
      <sheetName val="PROYECCION2000"/>
      <sheetName val="Cuadros CONFIS"/>
      <sheetName val=" SP y GG Leo"/>
      <sheetName val="deuda interna"/>
      <sheetName val="Proyecto Reforma Tributaria"/>
      <sheetName val="excedentes financieros"/>
      <sheetName val="Módulo1"/>
      <sheetName val="Módulo2"/>
      <sheetName val="DIFINGRESOS"/>
      <sheetName val="proy9798"/>
      <sheetName val="rezago"/>
      <sheetName val="I-FBKF"/>
      <sheetName val="DETALLE-INV"/>
      <sheetName val="detalle-planfin97-julio"/>
      <sheetName val="DEUDA ALTERN"/>
      <sheetName val="Formato Largo"/>
      <sheetName val="MODGOBIE"/>
      <sheetName val="TRIBUTARIOS"/>
      <sheetName val="APORTES A SEGSO"/>
      <sheetName val="TERRITORIALES"/>
      <sheetName val="OTROS CAPITAL"/>
      <sheetName val="% PIB"/>
      <sheetName val="DETALLE SERV.PERS. Y GTOS.GRALS"/>
      <sheetName val="TES"/>
      <sheetName val="DEUDA EXTERNA Y PRES NETO"/>
      <sheetName val="GOBIERNO"/>
    </sheetNames>
    <sheetDataSet>
      <sheetData sheetId="0" refreshError="1">
        <row r="47">
          <cell r="J47">
            <v>73510862</v>
          </cell>
          <cell r="K47">
            <v>89523824</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s>
    <sheetDataSet>
      <sheetData sheetId="0" refreshError="1">
        <row r="47">
          <cell r="O47">
            <v>186403084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LIQUIDACION98"/>
      <sheetName val="ING-PROY-02 "/>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modgobie CHEQUEO"/>
      <sheetName val="excedentes financieros"/>
    </sheetNames>
    <sheetDataSet>
      <sheetData sheetId="0" refreshError="1">
        <row r="47">
          <cell r="L47">
            <v>121707501</v>
          </cell>
          <cell r="M47">
            <v>140953206</v>
          </cell>
          <cell r="N47">
            <v>149042204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np.gov.co/PortalWeb/Programas/DesarrolloTerritorial/FinanzasP&#250;blicasTerritoriales/EjecucionesPresupuestales/tabid/369/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71"/>
  <sheetViews>
    <sheetView workbookViewId="0"/>
  </sheetViews>
  <sheetFormatPr baseColWidth="10" defaultRowHeight="15"/>
  <sheetData>
    <row r="1" spans="1:10">
      <c r="A1" t="s">
        <v>251</v>
      </c>
      <c r="B1" t="s">
        <v>1</v>
      </c>
      <c r="C1" t="s">
        <v>2</v>
      </c>
      <c r="D1" t="s">
        <v>252</v>
      </c>
      <c r="E1" t="s">
        <v>3</v>
      </c>
      <c r="F1" t="s">
        <v>4</v>
      </c>
      <c r="G1" t="s">
        <v>253</v>
      </c>
      <c r="H1" t="s">
        <v>254</v>
      </c>
      <c r="I1" t="s">
        <v>22</v>
      </c>
      <c r="J1" t="s">
        <v>23</v>
      </c>
    </row>
    <row r="2" spans="1:10">
      <c r="A2" t="s">
        <v>33</v>
      </c>
      <c r="B2">
        <v>434413</v>
      </c>
      <c r="C2">
        <v>546413</v>
      </c>
      <c r="D2">
        <v>505576</v>
      </c>
      <c r="E2">
        <v>0</v>
      </c>
      <c r="F2">
        <v>0</v>
      </c>
      <c r="G2">
        <v>0</v>
      </c>
      <c r="H2" t="s">
        <v>255</v>
      </c>
      <c r="I2">
        <v>4</v>
      </c>
      <c r="J2">
        <v>2010</v>
      </c>
    </row>
    <row r="3" spans="1:10">
      <c r="A3" t="s">
        <v>35</v>
      </c>
      <c r="B3">
        <v>293952</v>
      </c>
      <c r="C3">
        <v>293952</v>
      </c>
      <c r="D3">
        <v>325395</v>
      </c>
      <c r="E3">
        <v>0</v>
      </c>
      <c r="F3">
        <v>0</v>
      </c>
      <c r="G3">
        <v>0</v>
      </c>
      <c r="H3" t="s">
        <v>255</v>
      </c>
      <c r="I3">
        <v>4</v>
      </c>
      <c r="J3">
        <v>2010</v>
      </c>
    </row>
    <row r="4" spans="1:10">
      <c r="A4" t="s">
        <v>45</v>
      </c>
      <c r="B4">
        <v>90348</v>
      </c>
      <c r="C4">
        <v>90348</v>
      </c>
      <c r="D4">
        <v>86938</v>
      </c>
      <c r="E4">
        <v>0</v>
      </c>
      <c r="F4">
        <v>0</v>
      </c>
      <c r="G4">
        <v>0</v>
      </c>
      <c r="H4" t="s">
        <v>255</v>
      </c>
      <c r="I4">
        <v>4</v>
      </c>
      <c r="J4">
        <v>2010</v>
      </c>
    </row>
    <row r="5" spans="1:10">
      <c r="A5" t="s">
        <v>47</v>
      </c>
      <c r="B5">
        <v>28521</v>
      </c>
      <c r="C5">
        <v>104050</v>
      </c>
      <c r="D5">
        <v>102066</v>
      </c>
      <c r="E5">
        <v>0</v>
      </c>
      <c r="F5">
        <v>0</v>
      </c>
      <c r="G5">
        <v>0</v>
      </c>
      <c r="H5" t="s">
        <v>255</v>
      </c>
      <c r="I5">
        <v>4</v>
      </c>
      <c r="J5">
        <v>2010</v>
      </c>
    </row>
    <row r="6" spans="1:10">
      <c r="A6" t="s">
        <v>53</v>
      </c>
      <c r="B6">
        <v>114966</v>
      </c>
      <c r="C6">
        <v>379038</v>
      </c>
      <c r="D6">
        <v>311579</v>
      </c>
      <c r="E6">
        <v>0</v>
      </c>
      <c r="F6">
        <v>0</v>
      </c>
      <c r="G6">
        <v>0</v>
      </c>
      <c r="H6" t="s">
        <v>255</v>
      </c>
      <c r="I6">
        <v>4</v>
      </c>
      <c r="J6">
        <v>2010</v>
      </c>
    </row>
    <row r="7" spans="1:10">
      <c r="A7" t="s">
        <v>57</v>
      </c>
      <c r="B7">
        <v>180319</v>
      </c>
      <c r="C7">
        <v>227561</v>
      </c>
      <c r="D7">
        <v>201950</v>
      </c>
      <c r="E7">
        <v>0</v>
      </c>
      <c r="F7">
        <v>0</v>
      </c>
      <c r="G7">
        <v>0</v>
      </c>
      <c r="H7" t="s">
        <v>255</v>
      </c>
      <c r="I7">
        <v>4</v>
      </c>
      <c r="J7">
        <v>2010</v>
      </c>
    </row>
    <row r="8" spans="1:10">
      <c r="A8" t="s">
        <v>67</v>
      </c>
      <c r="B8">
        <v>579485</v>
      </c>
      <c r="C8">
        <v>743638</v>
      </c>
      <c r="D8">
        <v>743638</v>
      </c>
      <c r="E8">
        <v>0</v>
      </c>
      <c r="F8">
        <v>0</v>
      </c>
      <c r="G8">
        <v>0</v>
      </c>
      <c r="H8" t="s">
        <v>255</v>
      </c>
      <c r="I8">
        <v>4</v>
      </c>
      <c r="J8">
        <v>2010</v>
      </c>
    </row>
    <row r="9" spans="1:10">
      <c r="A9" t="s">
        <v>68</v>
      </c>
      <c r="B9">
        <v>8000</v>
      </c>
      <c r="C9">
        <v>16552</v>
      </c>
      <c r="D9">
        <v>20485</v>
      </c>
      <c r="E9">
        <v>0</v>
      </c>
      <c r="F9">
        <v>0</v>
      </c>
      <c r="G9">
        <v>0</v>
      </c>
      <c r="H9" t="s">
        <v>255</v>
      </c>
      <c r="I9">
        <v>4</v>
      </c>
      <c r="J9">
        <v>2010</v>
      </c>
    </row>
    <row r="10" spans="1:10">
      <c r="A10" t="s">
        <v>71</v>
      </c>
      <c r="B10">
        <v>7168</v>
      </c>
      <c r="C10">
        <v>7168</v>
      </c>
      <c r="D10">
        <v>20745</v>
      </c>
      <c r="E10">
        <v>0</v>
      </c>
      <c r="F10">
        <v>0</v>
      </c>
      <c r="G10">
        <v>0</v>
      </c>
      <c r="H10" t="s">
        <v>255</v>
      </c>
      <c r="I10">
        <v>4</v>
      </c>
      <c r="J10">
        <v>2010</v>
      </c>
    </row>
    <row r="11" spans="1:10">
      <c r="A11" t="s">
        <v>73</v>
      </c>
      <c r="B11">
        <v>6000</v>
      </c>
      <c r="C11">
        <v>6000</v>
      </c>
      <c r="D11">
        <v>0</v>
      </c>
      <c r="E11">
        <v>0</v>
      </c>
      <c r="F11">
        <v>0</v>
      </c>
      <c r="G11">
        <v>0</v>
      </c>
      <c r="H11" t="s">
        <v>255</v>
      </c>
      <c r="I11">
        <v>4</v>
      </c>
      <c r="J11">
        <v>2010</v>
      </c>
    </row>
    <row r="12" spans="1:10">
      <c r="A12" t="s">
        <v>82</v>
      </c>
      <c r="B12">
        <v>340004</v>
      </c>
      <c r="C12">
        <v>386915</v>
      </c>
      <c r="D12">
        <v>386915</v>
      </c>
      <c r="E12">
        <v>0</v>
      </c>
      <c r="F12">
        <v>0</v>
      </c>
      <c r="G12">
        <v>0</v>
      </c>
      <c r="H12" t="s">
        <v>255</v>
      </c>
      <c r="I12">
        <v>4</v>
      </c>
      <c r="J12">
        <v>2010</v>
      </c>
    </row>
    <row r="13" spans="1:10">
      <c r="A13" t="s">
        <v>84</v>
      </c>
      <c r="B13">
        <v>2073151</v>
      </c>
      <c r="C13">
        <v>2262061</v>
      </c>
      <c r="D13">
        <v>2262061</v>
      </c>
      <c r="E13">
        <v>0</v>
      </c>
      <c r="F13">
        <v>0</v>
      </c>
      <c r="G13">
        <v>156414</v>
      </c>
      <c r="H13" t="s">
        <v>255</v>
      </c>
      <c r="I13">
        <v>4</v>
      </c>
      <c r="J13">
        <v>2010</v>
      </c>
    </row>
    <row r="14" spans="1:10">
      <c r="A14" t="s">
        <v>86</v>
      </c>
      <c r="B14">
        <v>557756</v>
      </c>
      <c r="C14">
        <v>668651</v>
      </c>
      <c r="D14">
        <v>668651</v>
      </c>
      <c r="E14">
        <v>0</v>
      </c>
      <c r="F14">
        <v>0</v>
      </c>
      <c r="G14">
        <v>0</v>
      </c>
      <c r="H14" t="s">
        <v>255</v>
      </c>
      <c r="I14">
        <v>4</v>
      </c>
      <c r="J14">
        <v>2010</v>
      </c>
    </row>
    <row r="15" spans="1:10">
      <c r="A15" t="s">
        <v>88</v>
      </c>
      <c r="B15">
        <v>847773</v>
      </c>
      <c r="C15">
        <v>1072756</v>
      </c>
      <c r="D15">
        <v>1072756</v>
      </c>
      <c r="E15">
        <v>0</v>
      </c>
      <c r="F15">
        <v>0</v>
      </c>
      <c r="G15">
        <v>0</v>
      </c>
      <c r="H15" t="s">
        <v>255</v>
      </c>
      <c r="I15">
        <v>4</v>
      </c>
      <c r="J15">
        <v>2010</v>
      </c>
    </row>
    <row r="16" spans="1:10">
      <c r="A16" t="s">
        <v>90</v>
      </c>
      <c r="B16">
        <v>50736</v>
      </c>
      <c r="C16">
        <v>54313</v>
      </c>
      <c r="D16">
        <v>54313</v>
      </c>
      <c r="E16">
        <v>0</v>
      </c>
      <c r="F16">
        <v>0</v>
      </c>
      <c r="G16">
        <v>0</v>
      </c>
      <c r="H16" t="s">
        <v>255</v>
      </c>
      <c r="I16">
        <v>4</v>
      </c>
      <c r="J16">
        <v>2010</v>
      </c>
    </row>
    <row r="17" spans="1:10">
      <c r="A17" t="s">
        <v>92</v>
      </c>
      <c r="B17">
        <v>790121</v>
      </c>
      <c r="C17">
        <v>1502661</v>
      </c>
      <c r="D17">
        <v>1514460</v>
      </c>
      <c r="E17">
        <v>0</v>
      </c>
      <c r="F17">
        <v>0</v>
      </c>
      <c r="G17">
        <v>0</v>
      </c>
      <c r="H17" t="s">
        <v>255</v>
      </c>
      <c r="I17">
        <v>4</v>
      </c>
      <c r="J17">
        <v>2010</v>
      </c>
    </row>
    <row r="18" spans="1:10">
      <c r="A18" t="s">
        <v>95</v>
      </c>
      <c r="B18">
        <v>0</v>
      </c>
      <c r="C18">
        <v>22548</v>
      </c>
      <c r="D18">
        <v>3047</v>
      </c>
      <c r="E18">
        <v>0</v>
      </c>
      <c r="F18">
        <v>0</v>
      </c>
      <c r="G18">
        <v>0</v>
      </c>
      <c r="H18" t="s">
        <v>255</v>
      </c>
      <c r="I18">
        <v>4</v>
      </c>
      <c r="J18">
        <v>2010</v>
      </c>
    </row>
    <row r="19" spans="1:10">
      <c r="A19" t="s">
        <v>97</v>
      </c>
      <c r="B19">
        <v>9434</v>
      </c>
      <c r="C19">
        <v>9434</v>
      </c>
      <c r="D19">
        <v>4554</v>
      </c>
      <c r="E19">
        <v>0</v>
      </c>
      <c r="F19">
        <v>0</v>
      </c>
      <c r="G19">
        <v>0</v>
      </c>
      <c r="H19" t="s">
        <v>255</v>
      </c>
      <c r="I19">
        <v>4</v>
      </c>
      <c r="J19">
        <v>2010</v>
      </c>
    </row>
    <row r="20" spans="1:10">
      <c r="A20" t="s">
        <v>105</v>
      </c>
      <c r="B20">
        <v>595377</v>
      </c>
      <c r="C20">
        <v>540683</v>
      </c>
      <c r="D20">
        <v>527770</v>
      </c>
      <c r="E20">
        <v>527770</v>
      </c>
      <c r="F20">
        <v>527770</v>
      </c>
      <c r="G20">
        <v>0</v>
      </c>
      <c r="H20" t="s">
        <v>255</v>
      </c>
      <c r="I20">
        <v>4</v>
      </c>
      <c r="J20">
        <v>2010</v>
      </c>
    </row>
    <row r="21" spans="1:10">
      <c r="A21" t="s">
        <v>107</v>
      </c>
      <c r="B21">
        <v>54242</v>
      </c>
      <c r="C21">
        <v>206254</v>
      </c>
      <c r="D21">
        <v>197353</v>
      </c>
      <c r="E21">
        <v>197353</v>
      </c>
      <c r="F21">
        <v>197353</v>
      </c>
      <c r="G21">
        <v>0</v>
      </c>
      <c r="H21" t="s">
        <v>255</v>
      </c>
      <c r="I21">
        <v>4</v>
      </c>
      <c r="J21">
        <v>2010</v>
      </c>
    </row>
    <row r="22" spans="1:10">
      <c r="A22" t="s">
        <v>111</v>
      </c>
      <c r="B22">
        <v>308670</v>
      </c>
      <c r="C22">
        <v>345429</v>
      </c>
      <c r="D22">
        <v>337491</v>
      </c>
      <c r="E22">
        <v>337491</v>
      </c>
      <c r="F22">
        <v>337491</v>
      </c>
      <c r="G22">
        <v>0</v>
      </c>
      <c r="H22" t="s">
        <v>255</v>
      </c>
      <c r="I22">
        <v>4</v>
      </c>
      <c r="J22">
        <v>2010</v>
      </c>
    </row>
    <row r="23" spans="1:10">
      <c r="A23" t="s">
        <v>117</v>
      </c>
      <c r="B23">
        <v>198023</v>
      </c>
      <c r="C23">
        <v>204363</v>
      </c>
      <c r="D23">
        <v>183192</v>
      </c>
      <c r="E23">
        <v>183192</v>
      </c>
      <c r="F23">
        <v>183192</v>
      </c>
      <c r="G23">
        <v>0</v>
      </c>
      <c r="H23" t="s">
        <v>255</v>
      </c>
      <c r="I23">
        <v>4</v>
      </c>
      <c r="J23">
        <v>2010</v>
      </c>
    </row>
    <row r="24" spans="1:10">
      <c r="A24" t="s">
        <v>119</v>
      </c>
      <c r="B24">
        <v>13000</v>
      </c>
      <c r="C24">
        <v>17640</v>
      </c>
      <c r="D24">
        <v>17640</v>
      </c>
      <c r="E24">
        <v>17640</v>
      </c>
      <c r="F24">
        <v>17640</v>
      </c>
      <c r="G24">
        <v>0</v>
      </c>
      <c r="H24" t="s">
        <v>255</v>
      </c>
      <c r="I24">
        <v>4</v>
      </c>
      <c r="J24">
        <v>2010</v>
      </c>
    </row>
    <row r="25" spans="1:10">
      <c r="A25" t="s">
        <v>121</v>
      </c>
      <c r="B25">
        <v>8000</v>
      </c>
      <c r="C25">
        <v>0</v>
      </c>
      <c r="D25">
        <v>0</v>
      </c>
      <c r="E25">
        <v>0</v>
      </c>
      <c r="F25">
        <v>0</v>
      </c>
      <c r="G25">
        <v>0</v>
      </c>
      <c r="H25" t="s">
        <v>255</v>
      </c>
      <c r="I25">
        <v>4</v>
      </c>
      <c r="J25">
        <v>2010</v>
      </c>
    </row>
    <row r="26" spans="1:10">
      <c r="A26" t="s">
        <v>123</v>
      </c>
      <c r="B26">
        <v>25405</v>
      </c>
      <c r="C26">
        <v>185405</v>
      </c>
      <c r="D26">
        <v>149974</v>
      </c>
      <c r="E26">
        <v>149974</v>
      </c>
      <c r="F26">
        <v>124056</v>
      </c>
      <c r="G26">
        <v>0</v>
      </c>
      <c r="H26" t="s">
        <v>255</v>
      </c>
      <c r="I26">
        <v>4</v>
      </c>
      <c r="J26">
        <v>2010</v>
      </c>
    </row>
    <row r="27" spans="1:10">
      <c r="A27" t="s">
        <v>125</v>
      </c>
      <c r="B27">
        <v>14606</v>
      </c>
      <c r="C27">
        <v>26993</v>
      </c>
      <c r="D27">
        <v>26940</v>
      </c>
      <c r="E27">
        <v>26940</v>
      </c>
      <c r="F27">
        <v>26940</v>
      </c>
      <c r="G27">
        <v>0</v>
      </c>
      <c r="H27" t="s">
        <v>255</v>
      </c>
      <c r="I27">
        <v>4</v>
      </c>
      <c r="J27">
        <v>2010</v>
      </c>
    </row>
    <row r="28" spans="1:10">
      <c r="A28" t="s">
        <v>129</v>
      </c>
      <c r="B28">
        <v>0</v>
      </c>
      <c r="C28">
        <v>8592</v>
      </c>
      <c r="D28">
        <v>1465</v>
      </c>
      <c r="E28">
        <v>1465</v>
      </c>
      <c r="F28">
        <v>1465</v>
      </c>
      <c r="G28">
        <v>0</v>
      </c>
      <c r="H28" t="s">
        <v>255</v>
      </c>
      <c r="I28">
        <v>4</v>
      </c>
      <c r="J28">
        <v>2010</v>
      </c>
    </row>
    <row r="29" spans="1:10">
      <c r="A29" t="s">
        <v>249</v>
      </c>
      <c r="B29">
        <v>0</v>
      </c>
      <c r="C29">
        <v>0</v>
      </c>
      <c r="D29">
        <v>15650</v>
      </c>
      <c r="E29">
        <v>11286</v>
      </c>
      <c r="F29">
        <v>11286</v>
      </c>
      <c r="G29">
        <v>0</v>
      </c>
      <c r="H29" t="s">
        <v>255</v>
      </c>
      <c r="I29">
        <v>4</v>
      </c>
      <c r="J29">
        <v>2010</v>
      </c>
    </row>
    <row r="30" spans="1:10">
      <c r="A30" t="s">
        <v>135</v>
      </c>
      <c r="B30">
        <v>2000</v>
      </c>
      <c r="C30">
        <v>93527</v>
      </c>
      <c r="D30">
        <v>93527</v>
      </c>
      <c r="E30">
        <v>93527</v>
      </c>
      <c r="F30">
        <v>93527</v>
      </c>
      <c r="G30">
        <v>0</v>
      </c>
      <c r="H30" t="s">
        <v>255</v>
      </c>
      <c r="I30">
        <v>4</v>
      </c>
      <c r="J30">
        <v>2010</v>
      </c>
    </row>
    <row r="31" spans="1:10">
      <c r="A31" t="s">
        <v>140</v>
      </c>
      <c r="B31">
        <v>197738</v>
      </c>
      <c r="C31">
        <v>224242</v>
      </c>
      <c r="D31">
        <v>212749</v>
      </c>
      <c r="E31">
        <v>212749</v>
      </c>
      <c r="F31">
        <v>212749</v>
      </c>
      <c r="G31">
        <v>0</v>
      </c>
      <c r="H31" t="s">
        <v>255</v>
      </c>
      <c r="I31">
        <v>4</v>
      </c>
      <c r="J31">
        <v>2010</v>
      </c>
    </row>
    <row r="32" spans="1:10">
      <c r="A32" t="s">
        <v>142</v>
      </c>
      <c r="B32">
        <v>2871272</v>
      </c>
      <c r="C32">
        <v>4786266</v>
      </c>
      <c r="D32">
        <v>4420449</v>
      </c>
      <c r="E32">
        <v>4086282</v>
      </c>
      <c r="F32">
        <v>4086282</v>
      </c>
      <c r="G32">
        <v>0</v>
      </c>
      <c r="H32" t="s">
        <v>255</v>
      </c>
      <c r="I32">
        <v>4</v>
      </c>
      <c r="J32">
        <v>2010</v>
      </c>
    </row>
    <row r="33" spans="1:10">
      <c r="A33" t="s">
        <v>144</v>
      </c>
      <c r="B33">
        <v>164150</v>
      </c>
      <c r="C33">
        <v>138607</v>
      </c>
      <c r="D33">
        <v>125739</v>
      </c>
      <c r="E33">
        <v>125739</v>
      </c>
      <c r="F33">
        <v>115876</v>
      </c>
      <c r="G33">
        <v>0</v>
      </c>
      <c r="H33" t="s">
        <v>255</v>
      </c>
      <c r="I33">
        <v>4</v>
      </c>
      <c r="J33">
        <v>2010</v>
      </c>
    </row>
    <row r="34" spans="1:10">
      <c r="A34" t="s">
        <v>146</v>
      </c>
      <c r="B34">
        <v>0</v>
      </c>
      <c r="C34">
        <v>423000</v>
      </c>
      <c r="D34">
        <v>0</v>
      </c>
      <c r="E34">
        <v>0</v>
      </c>
      <c r="F34">
        <v>0</v>
      </c>
      <c r="G34">
        <v>0</v>
      </c>
      <c r="H34" t="s">
        <v>255</v>
      </c>
      <c r="I34">
        <v>4</v>
      </c>
      <c r="J34">
        <v>2010</v>
      </c>
    </row>
    <row r="35" spans="1:10">
      <c r="A35" t="s">
        <v>148</v>
      </c>
      <c r="B35">
        <v>666373</v>
      </c>
      <c r="C35">
        <v>1139184</v>
      </c>
      <c r="D35">
        <v>953107</v>
      </c>
      <c r="E35">
        <v>924742</v>
      </c>
      <c r="F35">
        <v>924742</v>
      </c>
      <c r="G35">
        <v>0</v>
      </c>
      <c r="H35" t="s">
        <v>255</v>
      </c>
      <c r="I35">
        <v>4</v>
      </c>
      <c r="J35">
        <v>2010</v>
      </c>
    </row>
    <row r="36" spans="1:10">
      <c r="A36" t="s">
        <v>152</v>
      </c>
      <c r="B36">
        <v>66083</v>
      </c>
      <c r="C36">
        <v>66083</v>
      </c>
      <c r="D36">
        <v>52213</v>
      </c>
      <c r="E36">
        <v>52213</v>
      </c>
      <c r="F36">
        <v>52213</v>
      </c>
      <c r="G36">
        <v>0</v>
      </c>
      <c r="H36" t="s">
        <v>255</v>
      </c>
      <c r="I36">
        <v>4</v>
      </c>
      <c r="J36">
        <v>2010</v>
      </c>
    </row>
    <row r="37" spans="1:10">
      <c r="A37" t="s">
        <v>160</v>
      </c>
      <c r="B37">
        <v>0</v>
      </c>
      <c r="C37">
        <v>3295731</v>
      </c>
      <c r="D37">
        <v>848013</v>
      </c>
      <c r="E37">
        <v>0</v>
      </c>
      <c r="F37">
        <v>0</v>
      </c>
      <c r="G37">
        <v>0</v>
      </c>
      <c r="H37" t="s">
        <v>255</v>
      </c>
      <c r="I37">
        <v>4</v>
      </c>
      <c r="J37">
        <v>2010</v>
      </c>
    </row>
    <row r="38" spans="1:10">
      <c r="A38" t="s">
        <v>162</v>
      </c>
      <c r="B38">
        <v>25468</v>
      </c>
      <c r="C38">
        <v>25468</v>
      </c>
      <c r="D38">
        <v>28510</v>
      </c>
      <c r="E38">
        <v>0</v>
      </c>
      <c r="F38">
        <v>0</v>
      </c>
      <c r="G38">
        <v>0</v>
      </c>
      <c r="H38" t="s">
        <v>255</v>
      </c>
      <c r="I38">
        <v>4</v>
      </c>
      <c r="J38">
        <v>2010</v>
      </c>
    </row>
    <row r="39" spans="1:10">
      <c r="A39" t="s">
        <v>166</v>
      </c>
      <c r="B39">
        <v>7555</v>
      </c>
      <c r="C39">
        <v>33655</v>
      </c>
      <c r="D39">
        <v>26769</v>
      </c>
      <c r="E39">
        <v>0</v>
      </c>
      <c r="F39">
        <v>0</v>
      </c>
      <c r="G39">
        <v>0</v>
      </c>
      <c r="H39" t="s">
        <v>255</v>
      </c>
      <c r="I39">
        <v>4</v>
      </c>
      <c r="J39">
        <v>2010</v>
      </c>
    </row>
    <row r="40" spans="1:10">
      <c r="A40" t="s">
        <v>170</v>
      </c>
      <c r="B40">
        <v>3137</v>
      </c>
      <c r="C40">
        <v>1068296</v>
      </c>
      <c r="D40">
        <v>1066859</v>
      </c>
      <c r="E40">
        <v>0</v>
      </c>
      <c r="F40">
        <v>0</v>
      </c>
      <c r="G40">
        <v>0</v>
      </c>
      <c r="H40" t="s">
        <v>255</v>
      </c>
      <c r="I40">
        <v>4</v>
      </c>
      <c r="J40">
        <v>2010</v>
      </c>
    </row>
    <row r="41" spans="1:10">
      <c r="A41" t="s">
        <v>180</v>
      </c>
      <c r="B41">
        <v>12353</v>
      </c>
      <c r="C41">
        <v>30335</v>
      </c>
      <c r="D41">
        <v>6249</v>
      </c>
      <c r="E41">
        <v>0</v>
      </c>
      <c r="F41">
        <v>0</v>
      </c>
      <c r="G41">
        <v>0</v>
      </c>
      <c r="H41" t="s">
        <v>255</v>
      </c>
      <c r="I41">
        <v>4</v>
      </c>
      <c r="J41">
        <v>2010</v>
      </c>
    </row>
    <row r="42" spans="1:10">
      <c r="A42" t="s">
        <v>172</v>
      </c>
      <c r="B42">
        <v>0</v>
      </c>
      <c r="C42">
        <v>1294085</v>
      </c>
      <c r="D42">
        <v>1294085</v>
      </c>
      <c r="E42">
        <v>0</v>
      </c>
      <c r="F42">
        <v>0</v>
      </c>
      <c r="G42">
        <v>0</v>
      </c>
      <c r="H42" t="s">
        <v>255</v>
      </c>
      <c r="I42">
        <v>4</v>
      </c>
      <c r="J42">
        <v>2010</v>
      </c>
    </row>
    <row r="43" spans="1:10">
      <c r="A43" t="s">
        <v>186</v>
      </c>
      <c r="B43">
        <v>222002</v>
      </c>
      <c r="C43">
        <v>435510</v>
      </c>
      <c r="D43">
        <v>251561</v>
      </c>
      <c r="E43">
        <v>251561</v>
      </c>
      <c r="F43">
        <v>251561</v>
      </c>
      <c r="G43">
        <v>0</v>
      </c>
      <c r="H43" t="s">
        <v>255</v>
      </c>
      <c r="I43">
        <v>4</v>
      </c>
      <c r="J43">
        <v>2010</v>
      </c>
    </row>
    <row r="44" spans="1:10">
      <c r="A44" t="s">
        <v>190</v>
      </c>
      <c r="B44">
        <v>323503</v>
      </c>
      <c r="C44">
        <v>754421</v>
      </c>
      <c r="D44">
        <v>480206</v>
      </c>
      <c r="E44">
        <v>177297</v>
      </c>
      <c r="F44">
        <v>153940</v>
      </c>
      <c r="G44">
        <v>0</v>
      </c>
      <c r="H44" t="s">
        <v>255</v>
      </c>
      <c r="I44">
        <v>4</v>
      </c>
      <c r="J44">
        <v>2010</v>
      </c>
    </row>
    <row r="45" spans="1:10">
      <c r="A45" t="s">
        <v>192</v>
      </c>
      <c r="B45">
        <v>41047</v>
      </c>
      <c r="C45">
        <v>270228</v>
      </c>
      <c r="D45">
        <v>77768</v>
      </c>
      <c r="E45">
        <v>46773</v>
      </c>
      <c r="F45">
        <v>46773</v>
      </c>
      <c r="G45">
        <v>0</v>
      </c>
      <c r="H45" t="s">
        <v>255</v>
      </c>
      <c r="I45">
        <v>4</v>
      </c>
      <c r="J45">
        <v>2010</v>
      </c>
    </row>
    <row r="46" spans="1:10">
      <c r="A46" t="s">
        <v>194</v>
      </c>
      <c r="B46">
        <v>148982</v>
      </c>
      <c r="C46">
        <v>740627</v>
      </c>
      <c r="D46">
        <v>720634</v>
      </c>
      <c r="E46">
        <v>356634</v>
      </c>
      <c r="F46">
        <v>356634</v>
      </c>
      <c r="G46">
        <v>0</v>
      </c>
      <c r="H46" t="s">
        <v>255</v>
      </c>
      <c r="I46">
        <v>4</v>
      </c>
      <c r="J46">
        <v>2010</v>
      </c>
    </row>
    <row r="47" spans="1:10">
      <c r="A47" t="s">
        <v>196</v>
      </c>
      <c r="B47">
        <v>216340</v>
      </c>
      <c r="C47">
        <v>2185750</v>
      </c>
      <c r="D47">
        <v>2095995</v>
      </c>
      <c r="E47">
        <v>1280316</v>
      </c>
      <c r="F47">
        <v>568080</v>
      </c>
      <c r="G47">
        <v>0</v>
      </c>
      <c r="H47" t="s">
        <v>255</v>
      </c>
      <c r="I47">
        <v>4</v>
      </c>
      <c r="J47">
        <v>2010</v>
      </c>
    </row>
    <row r="48" spans="1:10">
      <c r="A48" t="s">
        <v>250</v>
      </c>
      <c r="B48">
        <v>0</v>
      </c>
      <c r="C48">
        <v>0</v>
      </c>
      <c r="D48">
        <v>1291957</v>
      </c>
      <c r="E48">
        <v>741488</v>
      </c>
      <c r="F48">
        <v>704931</v>
      </c>
      <c r="G48">
        <v>0</v>
      </c>
      <c r="H48" t="s">
        <v>255</v>
      </c>
      <c r="I48">
        <v>4</v>
      </c>
      <c r="J48">
        <v>2010</v>
      </c>
    </row>
    <row r="49" spans="1:10">
      <c r="A49" t="s">
        <v>200</v>
      </c>
      <c r="B49">
        <v>0</v>
      </c>
      <c r="C49">
        <v>550376</v>
      </c>
      <c r="D49">
        <v>354477</v>
      </c>
      <c r="E49">
        <v>354477</v>
      </c>
      <c r="F49">
        <v>345930</v>
      </c>
      <c r="G49">
        <v>0</v>
      </c>
      <c r="H49" t="s">
        <v>255</v>
      </c>
      <c r="I49">
        <v>4</v>
      </c>
      <c r="J49">
        <v>2010</v>
      </c>
    </row>
    <row r="50" spans="1:10">
      <c r="A50" t="s">
        <v>212</v>
      </c>
      <c r="B50">
        <v>0</v>
      </c>
      <c r="C50">
        <v>833000</v>
      </c>
      <c r="D50">
        <v>832793</v>
      </c>
      <c r="E50">
        <v>0</v>
      </c>
      <c r="F50">
        <v>0</v>
      </c>
      <c r="G50">
        <v>0</v>
      </c>
      <c r="H50" t="s">
        <v>255</v>
      </c>
      <c r="I50">
        <v>4</v>
      </c>
      <c r="J50">
        <v>2010</v>
      </c>
    </row>
    <row r="51" spans="1:10">
      <c r="A51" t="s">
        <v>214</v>
      </c>
      <c r="B51">
        <v>323849</v>
      </c>
      <c r="C51">
        <v>323849</v>
      </c>
      <c r="D51">
        <v>292031</v>
      </c>
      <c r="E51">
        <v>292031</v>
      </c>
      <c r="F51">
        <v>292031</v>
      </c>
      <c r="G51">
        <v>0</v>
      </c>
      <c r="H51" t="s">
        <v>255</v>
      </c>
      <c r="I51">
        <v>4</v>
      </c>
      <c r="J51">
        <v>2010</v>
      </c>
    </row>
    <row r="52" spans="1:10">
      <c r="A52" t="s">
        <v>245</v>
      </c>
      <c r="B52">
        <v>6460660</v>
      </c>
      <c r="C52">
        <v>14974629</v>
      </c>
      <c r="D52">
        <v>12388407</v>
      </c>
      <c r="E52">
        <v>0</v>
      </c>
      <c r="F52">
        <v>0</v>
      </c>
      <c r="G52">
        <v>156414</v>
      </c>
      <c r="H52" t="s">
        <v>255</v>
      </c>
      <c r="I52">
        <v>4</v>
      </c>
      <c r="J52">
        <v>2010</v>
      </c>
    </row>
    <row r="53" spans="1:10">
      <c r="A53" t="s">
        <v>246</v>
      </c>
      <c r="B53">
        <v>1219323</v>
      </c>
      <c r="C53">
        <v>1628886</v>
      </c>
      <c r="D53">
        <v>1535352</v>
      </c>
      <c r="E53">
        <v>1535352</v>
      </c>
      <c r="F53">
        <v>1509434</v>
      </c>
      <c r="G53">
        <v>0</v>
      </c>
      <c r="H53" t="s">
        <v>255</v>
      </c>
      <c r="I53">
        <v>4</v>
      </c>
      <c r="J53">
        <v>2010</v>
      </c>
    </row>
    <row r="54" spans="1:10">
      <c r="A54" t="s">
        <v>247</v>
      </c>
      <c r="B54">
        <v>4851407</v>
      </c>
      <c r="C54">
        <v>11648211</v>
      </c>
      <c r="D54">
        <v>9692685</v>
      </c>
      <c r="E54">
        <v>7816570</v>
      </c>
      <c r="F54">
        <v>7062567</v>
      </c>
      <c r="G54">
        <v>0</v>
      </c>
      <c r="H54" t="s">
        <v>255</v>
      </c>
      <c r="I54">
        <v>4</v>
      </c>
      <c r="J54">
        <v>2010</v>
      </c>
    </row>
    <row r="55" spans="1:10">
      <c r="A55" t="s">
        <v>248</v>
      </c>
      <c r="B55">
        <v>389932</v>
      </c>
      <c r="C55">
        <v>389932</v>
      </c>
      <c r="D55">
        <v>344244</v>
      </c>
      <c r="E55">
        <v>344244</v>
      </c>
      <c r="F55">
        <v>344244</v>
      </c>
      <c r="G55">
        <v>0</v>
      </c>
      <c r="H55" t="s">
        <v>255</v>
      </c>
      <c r="I55">
        <v>4</v>
      </c>
      <c r="J55">
        <v>2010</v>
      </c>
    </row>
    <row r="56" spans="1:10">
      <c r="A56" t="s">
        <v>5</v>
      </c>
      <c r="B56">
        <v>962200</v>
      </c>
      <c r="C56">
        <v>1413801</v>
      </c>
      <c r="D56">
        <v>1331554</v>
      </c>
      <c r="E56">
        <v>0</v>
      </c>
      <c r="F56">
        <v>0</v>
      </c>
      <c r="G56">
        <v>0</v>
      </c>
      <c r="H56" t="s">
        <v>255</v>
      </c>
      <c r="I56">
        <v>4</v>
      </c>
      <c r="J56">
        <v>2010</v>
      </c>
    </row>
    <row r="57" spans="1:10">
      <c r="A57" t="s">
        <v>6</v>
      </c>
      <c r="B57">
        <v>5475415</v>
      </c>
      <c r="C57">
        <v>7005726</v>
      </c>
      <c r="D57">
        <v>6982085</v>
      </c>
      <c r="E57">
        <v>0</v>
      </c>
      <c r="F57">
        <v>0</v>
      </c>
      <c r="G57">
        <v>156414</v>
      </c>
      <c r="H57" t="s">
        <v>255</v>
      </c>
      <c r="I57">
        <v>4</v>
      </c>
      <c r="J57">
        <v>2010</v>
      </c>
    </row>
    <row r="58" spans="1:10">
      <c r="A58" t="s">
        <v>7</v>
      </c>
      <c r="B58">
        <v>23045</v>
      </c>
      <c r="C58">
        <v>6555102</v>
      </c>
      <c r="D58">
        <v>4074768</v>
      </c>
      <c r="E58">
        <v>0</v>
      </c>
      <c r="F58">
        <v>0</v>
      </c>
      <c r="G58">
        <v>0</v>
      </c>
      <c r="H58" t="s">
        <v>255</v>
      </c>
      <c r="I58">
        <v>4</v>
      </c>
      <c r="J58">
        <v>2010</v>
      </c>
    </row>
    <row r="59" spans="1:10">
      <c r="A59" t="s">
        <v>8</v>
      </c>
      <c r="B59">
        <v>1021300</v>
      </c>
      <c r="C59">
        <v>1424523</v>
      </c>
      <c r="D59">
        <v>1352160</v>
      </c>
      <c r="E59">
        <v>1352160</v>
      </c>
      <c r="F59">
        <v>1326242</v>
      </c>
      <c r="G59">
        <v>0</v>
      </c>
      <c r="H59" t="s">
        <v>255</v>
      </c>
      <c r="I59">
        <v>4</v>
      </c>
      <c r="J59">
        <v>2010</v>
      </c>
    </row>
    <row r="60" spans="1:10">
      <c r="A60" t="s">
        <v>9</v>
      </c>
      <c r="B60">
        <v>119761</v>
      </c>
      <c r="C60">
        <v>127111</v>
      </c>
      <c r="D60">
        <v>107592</v>
      </c>
      <c r="E60">
        <v>107592</v>
      </c>
      <c r="F60">
        <v>107592</v>
      </c>
      <c r="G60">
        <v>0</v>
      </c>
      <c r="H60" t="s">
        <v>255</v>
      </c>
      <c r="I60">
        <v>4</v>
      </c>
      <c r="J60">
        <v>2010</v>
      </c>
    </row>
    <row r="61" spans="1:10">
      <c r="A61" t="s">
        <v>10</v>
      </c>
      <c r="B61">
        <v>78262</v>
      </c>
      <c r="C61">
        <v>77252</v>
      </c>
      <c r="D61">
        <v>75600</v>
      </c>
      <c r="E61">
        <v>75600</v>
      </c>
      <c r="F61">
        <v>75600</v>
      </c>
      <c r="G61">
        <v>0</v>
      </c>
      <c r="H61" t="s">
        <v>255</v>
      </c>
      <c r="I61">
        <v>4</v>
      </c>
      <c r="J61">
        <v>2010</v>
      </c>
    </row>
    <row r="62" spans="1:10">
      <c r="A62" t="s">
        <v>11</v>
      </c>
      <c r="B62">
        <v>419740</v>
      </c>
      <c r="C62">
        <v>971662</v>
      </c>
      <c r="D62">
        <v>581321</v>
      </c>
      <c r="E62">
        <v>581321</v>
      </c>
      <c r="F62">
        <v>572774</v>
      </c>
      <c r="G62">
        <v>0</v>
      </c>
      <c r="H62" t="s">
        <v>255</v>
      </c>
      <c r="I62">
        <v>4</v>
      </c>
      <c r="J62">
        <v>2010</v>
      </c>
    </row>
    <row r="63" spans="1:10">
      <c r="A63" t="s">
        <v>12</v>
      </c>
      <c r="B63">
        <v>2871272</v>
      </c>
      <c r="C63">
        <v>4786266</v>
      </c>
      <c r="D63">
        <v>4420449</v>
      </c>
      <c r="E63">
        <v>4086282</v>
      </c>
      <c r="F63">
        <v>4086282</v>
      </c>
      <c r="G63">
        <v>0</v>
      </c>
      <c r="H63" t="s">
        <v>255</v>
      </c>
      <c r="I63">
        <v>4</v>
      </c>
      <c r="J63">
        <v>2010</v>
      </c>
    </row>
    <row r="64" spans="1:10">
      <c r="A64" t="s">
        <v>13</v>
      </c>
      <c r="B64">
        <v>487653</v>
      </c>
      <c r="C64">
        <v>893028</v>
      </c>
      <c r="D64">
        <v>605945</v>
      </c>
      <c r="E64">
        <v>303036</v>
      </c>
      <c r="F64">
        <v>269816</v>
      </c>
      <c r="G64">
        <v>0</v>
      </c>
      <c r="H64" t="s">
        <v>255</v>
      </c>
      <c r="I64">
        <v>4</v>
      </c>
      <c r="J64">
        <v>2010</v>
      </c>
    </row>
    <row r="65" spans="1:10">
      <c r="A65" t="s">
        <v>14</v>
      </c>
      <c r="B65">
        <v>77210</v>
      </c>
      <c r="C65">
        <v>125206</v>
      </c>
      <c r="D65">
        <v>96341</v>
      </c>
      <c r="E65">
        <v>96341</v>
      </c>
      <c r="F65">
        <v>96341</v>
      </c>
      <c r="G65">
        <v>0</v>
      </c>
      <c r="H65" t="s">
        <v>255</v>
      </c>
      <c r="I65">
        <v>4</v>
      </c>
      <c r="J65">
        <v>2010</v>
      </c>
    </row>
    <row r="66" spans="1:10">
      <c r="A66" t="s">
        <v>15</v>
      </c>
      <c r="B66">
        <v>59170</v>
      </c>
      <c r="C66">
        <v>89282</v>
      </c>
      <c r="D66">
        <v>86234</v>
      </c>
      <c r="E66">
        <v>86234</v>
      </c>
      <c r="F66">
        <v>86234</v>
      </c>
      <c r="G66">
        <v>0</v>
      </c>
      <c r="H66" t="s">
        <v>255</v>
      </c>
      <c r="I66">
        <v>4</v>
      </c>
      <c r="J66">
        <v>2010</v>
      </c>
    </row>
    <row r="67" spans="1:10">
      <c r="A67" t="s">
        <v>16</v>
      </c>
      <c r="B67">
        <v>63006</v>
      </c>
      <c r="C67">
        <v>251745</v>
      </c>
      <c r="D67">
        <v>241101</v>
      </c>
      <c r="E67">
        <v>241101</v>
      </c>
      <c r="F67">
        <v>241101</v>
      </c>
      <c r="G67">
        <v>0</v>
      </c>
      <c r="H67" t="s">
        <v>255</v>
      </c>
      <c r="I67">
        <v>4</v>
      </c>
      <c r="J67">
        <v>2010</v>
      </c>
    </row>
    <row r="68" spans="1:10">
      <c r="A68" t="s">
        <v>17</v>
      </c>
      <c r="B68">
        <v>41047</v>
      </c>
      <c r="C68">
        <v>882028</v>
      </c>
      <c r="D68">
        <v>266568</v>
      </c>
      <c r="E68">
        <v>235573</v>
      </c>
      <c r="F68">
        <v>235573</v>
      </c>
      <c r="G68">
        <v>0</v>
      </c>
      <c r="H68" t="s">
        <v>255</v>
      </c>
      <c r="I68">
        <v>4</v>
      </c>
      <c r="J68">
        <v>2010</v>
      </c>
    </row>
    <row r="69" spans="1:10">
      <c r="A69" t="s">
        <v>18</v>
      </c>
      <c r="B69">
        <v>136137</v>
      </c>
      <c r="C69">
        <v>151537</v>
      </c>
      <c r="D69">
        <v>139439</v>
      </c>
      <c r="E69">
        <v>132086</v>
      </c>
      <c r="F69">
        <v>132086</v>
      </c>
      <c r="G69">
        <v>0</v>
      </c>
      <c r="H69" t="s">
        <v>255</v>
      </c>
      <c r="I69">
        <v>4</v>
      </c>
      <c r="J69">
        <v>2010</v>
      </c>
    </row>
    <row r="70" spans="1:10">
      <c r="A70" t="s">
        <v>19</v>
      </c>
      <c r="B70">
        <v>148982</v>
      </c>
      <c r="C70">
        <v>765557</v>
      </c>
      <c r="D70">
        <v>745564</v>
      </c>
      <c r="E70">
        <v>381564</v>
      </c>
      <c r="F70">
        <v>381564</v>
      </c>
      <c r="G70">
        <v>0</v>
      </c>
      <c r="H70" t="s">
        <v>255</v>
      </c>
      <c r="I70">
        <v>4</v>
      </c>
      <c r="J70">
        <v>2010</v>
      </c>
    </row>
    <row r="71" spans="1:10">
      <c r="A71" t="s">
        <v>20</v>
      </c>
      <c r="B71">
        <v>547190</v>
      </c>
      <c r="C71">
        <v>2731900</v>
      </c>
      <c r="D71">
        <v>2509723</v>
      </c>
      <c r="E71">
        <v>1673032</v>
      </c>
      <c r="F71">
        <v>960796</v>
      </c>
      <c r="G71">
        <v>0</v>
      </c>
      <c r="H71" t="s">
        <v>255</v>
      </c>
      <c r="I71">
        <v>4</v>
      </c>
      <c r="J71">
        <v>2010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opLeftCell="A67" workbookViewId="0">
      <selection activeCell="K72" sqref="K72"/>
    </sheetView>
  </sheetViews>
  <sheetFormatPr baseColWidth="10" defaultRowHeight="12.75"/>
  <cols>
    <col min="1" max="1" width="3.42578125" style="25" customWidth="1"/>
    <col min="2" max="2" width="13.7109375" style="25" bestFit="1" customWidth="1"/>
    <col min="3" max="7" width="11.42578125" style="25"/>
    <col min="8" max="8" width="13.42578125" style="25" customWidth="1"/>
    <col min="9" max="9" width="6.5703125" style="25" customWidth="1"/>
    <col min="10" max="10" width="3.42578125" style="25" customWidth="1"/>
    <col min="11" max="16" width="11.42578125" style="25"/>
    <col min="17" max="17" width="15.5703125" style="25" customWidth="1"/>
    <col min="18" max="18" width="9.7109375" style="25" customWidth="1"/>
    <col min="19" max="16384" width="11.42578125" style="25"/>
  </cols>
  <sheetData>
    <row r="1" spans="1:4">
      <c r="B1" s="181" t="str">
        <f>+'Datos '!B6</f>
        <v>MIRANDA</v>
      </c>
      <c r="C1" s="181"/>
      <c r="D1" s="181"/>
    </row>
    <row r="10" spans="1:4">
      <c r="A10" s="26"/>
    </row>
    <row r="66" spans="2:2">
      <c r="B66" s="27"/>
    </row>
    <row r="81" spans="2:7">
      <c r="B81" s="26"/>
      <c r="D81" s="28"/>
      <c r="G81" s="29"/>
    </row>
    <row r="82" spans="2:7">
      <c r="B82" s="26"/>
      <c r="G82" s="29"/>
    </row>
    <row r="83" spans="2:7">
      <c r="G83" s="30"/>
    </row>
    <row r="89" spans="2:7">
      <c r="B89" s="31"/>
    </row>
    <row r="114" spans="1:1">
      <c r="A114" s="3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zoomScale="90" zoomScaleNormal="90" workbookViewId="0">
      <selection activeCell="M97" sqref="M97"/>
    </sheetView>
  </sheetViews>
  <sheetFormatPr baseColWidth="10" defaultRowHeight="12.75"/>
  <cols>
    <col min="1" max="1" width="3.42578125" style="111" customWidth="1"/>
    <col min="2" max="2" width="13.7109375" style="111" bestFit="1" customWidth="1"/>
    <col min="3" max="8" width="11.42578125" style="111"/>
    <col min="9" max="9" width="13.42578125" style="111" customWidth="1"/>
    <col min="10" max="10" width="6.5703125" style="111" customWidth="1"/>
    <col min="11" max="11" width="3.42578125" style="111" customWidth="1"/>
    <col min="12" max="18" width="11.42578125" style="111"/>
    <col min="19" max="19" width="15.5703125" style="111" customWidth="1"/>
    <col min="20" max="20" width="9.7109375" style="111" customWidth="1"/>
    <col min="21" max="16384" width="11.42578125" style="111"/>
  </cols>
  <sheetData>
    <row r="1" spans="1:21">
      <c r="B1" s="179" t="str">
        <f>+'Datos '!B4</f>
        <v>CAUCA</v>
      </c>
      <c r="C1" s="180"/>
      <c r="D1" s="180"/>
    </row>
    <row r="6" spans="1:21" ht="18">
      <c r="U6" s="117"/>
    </row>
    <row r="7" spans="1:21" ht="18">
      <c r="U7" s="117"/>
    </row>
    <row r="16" spans="1:21">
      <c r="A16" s="110"/>
    </row>
    <row r="80" spans="2:2">
      <c r="B80" s="112"/>
    </row>
    <row r="81" spans="2:14">
      <c r="M81" s="141"/>
      <c r="N81" s="143"/>
    </row>
    <row r="82" spans="2:14">
      <c r="M82" s="141"/>
      <c r="N82" s="143"/>
    </row>
    <row r="83" spans="2:14">
      <c r="M83" s="141"/>
      <c r="N83" s="143"/>
    </row>
    <row r="84" spans="2:14">
      <c r="M84" s="141"/>
      <c r="N84" s="143"/>
    </row>
    <row r="85" spans="2:14">
      <c r="M85" s="141"/>
      <c r="N85" s="143"/>
    </row>
    <row r="86" spans="2:14">
      <c r="M86" s="141"/>
      <c r="N86" s="143"/>
    </row>
    <row r="87" spans="2:14">
      <c r="M87" s="141"/>
      <c r="N87" s="143"/>
    </row>
    <row r="88" spans="2:14">
      <c r="M88" s="142"/>
      <c r="N88" s="143"/>
    </row>
    <row r="95" spans="2:14">
      <c r="B95" s="110"/>
      <c r="D95" s="113"/>
      <c r="H95" s="114"/>
    </row>
    <row r="96" spans="2:14">
      <c r="B96" s="110"/>
      <c r="H96" s="114"/>
    </row>
    <row r="97" spans="2:8">
      <c r="H97" s="115"/>
    </row>
    <row r="103" spans="2:8">
      <c r="B103" s="116"/>
    </row>
    <row r="122" spans="14:14">
      <c r="N122" s="177"/>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4"/>
  <sheetViews>
    <sheetView workbookViewId="0">
      <selection activeCell="F14" sqref="F14"/>
    </sheetView>
  </sheetViews>
  <sheetFormatPr baseColWidth="10" defaultColWidth="0" defaultRowHeight="12.75"/>
  <cols>
    <col min="1" max="1" width="6.5703125" style="265" bestFit="1" customWidth="1"/>
    <col min="2" max="2" width="33.140625" style="266" customWidth="1"/>
    <col min="3" max="3" width="34.28515625" style="266" customWidth="1"/>
    <col min="4" max="4" width="19.42578125" style="265" customWidth="1"/>
    <col min="5" max="5" width="27.5703125" style="265" customWidth="1"/>
    <col min="6" max="6" width="29.42578125" style="267" customWidth="1"/>
    <col min="7" max="7" width="29.42578125" style="265" customWidth="1"/>
    <col min="8" max="8" width="29.85546875" style="268" customWidth="1"/>
    <col min="9" max="9" width="25.28515625" style="265" customWidth="1"/>
    <col min="10" max="28" width="15.7109375" style="265" customWidth="1"/>
    <col min="29" max="31" width="29.42578125" style="265" hidden="1" customWidth="1"/>
    <col min="32" max="35" width="11.42578125" style="265" hidden="1" customWidth="1"/>
    <col min="36" max="36" width="17" style="265" hidden="1" customWidth="1"/>
    <col min="37" max="38" width="11.42578125" style="265" hidden="1" customWidth="1"/>
    <col min="39" max="39" width="50.7109375" style="265" hidden="1" customWidth="1"/>
    <col min="40" max="253" width="11.42578125" style="265" hidden="1" customWidth="1"/>
    <col min="254" max="254" width="11.42578125" style="265" hidden="1"/>
    <col min="255" max="255" width="15.5703125" style="265" customWidth="1"/>
    <col min="256" max="256" width="45.42578125" style="265" customWidth="1"/>
    <col min="257" max="257" width="42.42578125" style="265" customWidth="1"/>
    <col min="258" max="258" width="15.28515625" style="265" customWidth="1"/>
    <col min="259" max="259" width="25.5703125" style="265" customWidth="1"/>
    <col min="260" max="260" width="54.5703125" style="265" customWidth="1"/>
    <col min="261" max="262" width="29.42578125" style="265" customWidth="1"/>
    <col min="263" max="263" width="29.85546875" style="265" customWidth="1"/>
    <col min="264" max="264" width="25.28515625" style="265" customWidth="1"/>
    <col min="265" max="284" width="15.7109375" style="265" customWidth="1"/>
    <col min="285" max="509" width="2.7109375" style="265" hidden="1" customWidth="1"/>
    <col min="510" max="510" width="2.7109375" style="265" hidden="1"/>
    <col min="511" max="511" width="15.5703125" style="265" customWidth="1"/>
    <col min="512" max="512" width="45.42578125" style="265" customWidth="1"/>
    <col min="513" max="513" width="42.42578125" style="265" customWidth="1"/>
    <col min="514" max="514" width="15.28515625" style="265" customWidth="1"/>
    <col min="515" max="515" width="25.5703125" style="265" customWidth="1"/>
    <col min="516" max="516" width="54.5703125" style="265" customWidth="1"/>
    <col min="517" max="518" width="29.42578125" style="265" customWidth="1"/>
    <col min="519" max="519" width="29.85546875" style="265" customWidth="1"/>
    <col min="520" max="520" width="25.28515625" style="265" customWidth="1"/>
    <col min="521" max="540" width="15.7109375" style="265" customWidth="1"/>
    <col min="541" max="765" width="2.7109375" style="265" hidden="1" customWidth="1"/>
    <col min="766" max="766" width="2.7109375" style="265" hidden="1"/>
    <col min="767" max="767" width="15.5703125" style="265" customWidth="1"/>
    <col min="768" max="768" width="45.42578125" style="265" customWidth="1"/>
    <col min="769" max="769" width="42.42578125" style="265" customWidth="1"/>
    <col min="770" max="770" width="15.28515625" style="265" customWidth="1"/>
    <col min="771" max="771" width="25.5703125" style="265" customWidth="1"/>
    <col min="772" max="772" width="54.5703125" style="265" customWidth="1"/>
    <col min="773" max="774" width="29.42578125" style="265" customWidth="1"/>
    <col min="775" max="775" width="29.85546875" style="265" customWidth="1"/>
    <col min="776" max="776" width="25.28515625" style="265" customWidth="1"/>
    <col min="777" max="796" width="15.7109375" style="265" customWidth="1"/>
    <col min="797" max="1021" width="2.7109375" style="265" hidden="1" customWidth="1"/>
    <col min="1022" max="1022" width="2.7109375" style="265" hidden="1"/>
    <col min="1023" max="1023" width="15.5703125" style="265" customWidth="1"/>
    <col min="1024" max="1024" width="45.42578125" style="265" customWidth="1"/>
    <col min="1025" max="1025" width="42.42578125" style="265" customWidth="1"/>
    <col min="1026" max="1026" width="15.28515625" style="265" customWidth="1"/>
    <col min="1027" max="1027" width="25.5703125" style="265" customWidth="1"/>
    <col min="1028" max="1028" width="54.5703125" style="265" customWidth="1"/>
    <col min="1029" max="1030" width="29.42578125" style="265" customWidth="1"/>
    <col min="1031" max="1031" width="29.85546875" style="265" customWidth="1"/>
    <col min="1032" max="1032" width="25.28515625" style="265" customWidth="1"/>
    <col min="1033" max="1052" width="15.7109375" style="265" customWidth="1"/>
    <col min="1053" max="1277" width="2.7109375" style="265" hidden="1" customWidth="1"/>
    <col min="1278" max="1278" width="2.7109375" style="265" hidden="1"/>
    <col min="1279" max="1279" width="15.5703125" style="265" customWidth="1"/>
    <col min="1280" max="1280" width="45.42578125" style="265" customWidth="1"/>
    <col min="1281" max="1281" width="42.42578125" style="265" customWidth="1"/>
    <col min="1282" max="1282" width="15.28515625" style="265" customWidth="1"/>
    <col min="1283" max="1283" width="25.5703125" style="265" customWidth="1"/>
    <col min="1284" max="1284" width="54.5703125" style="265" customWidth="1"/>
    <col min="1285" max="1286" width="29.42578125" style="265" customWidth="1"/>
    <col min="1287" max="1287" width="29.85546875" style="265" customWidth="1"/>
    <col min="1288" max="1288" width="25.28515625" style="265" customWidth="1"/>
    <col min="1289" max="1308" width="15.7109375" style="265" customWidth="1"/>
    <col min="1309" max="1533" width="2.7109375" style="265" hidden="1" customWidth="1"/>
    <col min="1534" max="1534" width="2.7109375" style="265" hidden="1"/>
    <col min="1535" max="1535" width="15.5703125" style="265" customWidth="1"/>
    <col min="1536" max="1536" width="45.42578125" style="265" customWidth="1"/>
    <col min="1537" max="1537" width="42.42578125" style="265" customWidth="1"/>
    <col min="1538" max="1538" width="15.28515625" style="265" customWidth="1"/>
    <col min="1539" max="1539" width="25.5703125" style="265" customWidth="1"/>
    <col min="1540" max="1540" width="54.5703125" style="265" customWidth="1"/>
    <col min="1541" max="1542" width="29.42578125" style="265" customWidth="1"/>
    <col min="1543" max="1543" width="29.85546875" style="265" customWidth="1"/>
    <col min="1544" max="1544" width="25.28515625" style="265" customWidth="1"/>
    <col min="1545" max="1564" width="15.7109375" style="265" customWidth="1"/>
    <col min="1565" max="1789" width="2.7109375" style="265" hidden="1" customWidth="1"/>
    <col min="1790" max="1790" width="2.7109375" style="265" hidden="1"/>
    <col min="1791" max="1791" width="15.5703125" style="265" customWidth="1"/>
    <col min="1792" max="1792" width="45.42578125" style="265" customWidth="1"/>
    <col min="1793" max="1793" width="42.42578125" style="265" customWidth="1"/>
    <col min="1794" max="1794" width="15.28515625" style="265" customWidth="1"/>
    <col min="1795" max="1795" width="25.5703125" style="265" customWidth="1"/>
    <col min="1796" max="1796" width="54.5703125" style="265" customWidth="1"/>
    <col min="1797" max="1798" width="29.42578125" style="265" customWidth="1"/>
    <col min="1799" max="1799" width="29.85546875" style="265" customWidth="1"/>
    <col min="1800" max="1800" width="25.28515625" style="265" customWidth="1"/>
    <col min="1801" max="1820" width="15.7109375" style="265" customWidth="1"/>
    <col min="1821" max="2045" width="2.7109375" style="265" hidden="1" customWidth="1"/>
    <col min="2046" max="2046" width="2.7109375" style="265" hidden="1"/>
    <col min="2047" max="2047" width="15.5703125" style="265" customWidth="1"/>
    <col min="2048" max="2048" width="45.42578125" style="265" customWidth="1"/>
    <col min="2049" max="2049" width="42.42578125" style="265" customWidth="1"/>
    <col min="2050" max="2050" width="15.28515625" style="265" customWidth="1"/>
    <col min="2051" max="2051" width="25.5703125" style="265" customWidth="1"/>
    <col min="2052" max="2052" width="54.5703125" style="265" customWidth="1"/>
    <col min="2053" max="2054" width="29.42578125" style="265" customWidth="1"/>
    <col min="2055" max="2055" width="29.85546875" style="265" customWidth="1"/>
    <col min="2056" max="2056" width="25.28515625" style="265" customWidth="1"/>
    <col min="2057" max="2076" width="15.7109375" style="265" customWidth="1"/>
    <col min="2077" max="2301" width="2.7109375" style="265" hidden="1" customWidth="1"/>
    <col min="2302" max="2302" width="2.7109375" style="265" hidden="1"/>
    <col min="2303" max="2303" width="15.5703125" style="265" customWidth="1"/>
    <col min="2304" max="2304" width="45.42578125" style="265" customWidth="1"/>
    <col min="2305" max="2305" width="42.42578125" style="265" customWidth="1"/>
    <col min="2306" max="2306" width="15.28515625" style="265" customWidth="1"/>
    <col min="2307" max="2307" width="25.5703125" style="265" customWidth="1"/>
    <col min="2308" max="2308" width="54.5703125" style="265" customWidth="1"/>
    <col min="2309" max="2310" width="29.42578125" style="265" customWidth="1"/>
    <col min="2311" max="2311" width="29.85546875" style="265" customWidth="1"/>
    <col min="2312" max="2312" width="25.28515625" style="265" customWidth="1"/>
    <col min="2313" max="2332" width="15.7109375" style="265" customWidth="1"/>
    <col min="2333" max="2557" width="2.7109375" style="265" hidden="1" customWidth="1"/>
    <col min="2558" max="2558" width="2.7109375" style="265" hidden="1"/>
    <col min="2559" max="2559" width="15.5703125" style="265" customWidth="1"/>
    <col min="2560" max="2560" width="45.42578125" style="265" customWidth="1"/>
    <col min="2561" max="2561" width="42.42578125" style="265" customWidth="1"/>
    <col min="2562" max="2562" width="15.28515625" style="265" customWidth="1"/>
    <col min="2563" max="2563" width="25.5703125" style="265" customWidth="1"/>
    <col min="2564" max="2564" width="54.5703125" style="265" customWidth="1"/>
    <col min="2565" max="2566" width="29.42578125" style="265" customWidth="1"/>
    <col min="2567" max="2567" width="29.85546875" style="265" customWidth="1"/>
    <col min="2568" max="2568" width="25.28515625" style="265" customWidth="1"/>
    <col min="2569" max="2588" width="15.7109375" style="265" customWidth="1"/>
    <col min="2589" max="2813" width="2.7109375" style="265" hidden="1" customWidth="1"/>
    <col min="2814" max="2814" width="2.7109375" style="265" hidden="1"/>
    <col min="2815" max="2815" width="15.5703125" style="265" customWidth="1"/>
    <col min="2816" max="2816" width="45.42578125" style="265" customWidth="1"/>
    <col min="2817" max="2817" width="42.42578125" style="265" customWidth="1"/>
    <col min="2818" max="2818" width="15.28515625" style="265" customWidth="1"/>
    <col min="2819" max="2819" width="25.5703125" style="265" customWidth="1"/>
    <col min="2820" max="2820" width="54.5703125" style="265" customWidth="1"/>
    <col min="2821" max="2822" width="29.42578125" style="265" customWidth="1"/>
    <col min="2823" max="2823" width="29.85546875" style="265" customWidth="1"/>
    <col min="2824" max="2824" width="25.28515625" style="265" customWidth="1"/>
    <col min="2825" max="2844" width="15.7109375" style="265" customWidth="1"/>
    <col min="2845" max="3069" width="2.7109375" style="265" hidden="1" customWidth="1"/>
    <col min="3070" max="3070" width="2.7109375" style="265" hidden="1"/>
    <col min="3071" max="3071" width="15.5703125" style="265" customWidth="1"/>
    <col min="3072" max="3072" width="45.42578125" style="265" customWidth="1"/>
    <col min="3073" max="3073" width="42.42578125" style="265" customWidth="1"/>
    <col min="3074" max="3074" width="15.28515625" style="265" customWidth="1"/>
    <col min="3075" max="3075" width="25.5703125" style="265" customWidth="1"/>
    <col min="3076" max="3076" width="54.5703125" style="265" customWidth="1"/>
    <col min="3077" max="3078" width="29.42578125" style="265" customWidth="1"/>
    <col min="3079" max="3079" width="29.85546875" style="265" customWidth="1"/>
    <col min="3080" max="3080" width="25.28515625" style="265" customWidth="1"/>
    <col min="3081" max="3100" width="15.7109375" style="265" customWidth="1"/>
    <col min="3101" max="3325" width="2.7109375" style="265" hidden="1" customWidth="1"/>
    <col min="3326" max="3326" width="2.7109375" style="265" hidden="1"/>
    <col min="3327" max="3327" width="15.5703125" style="265" customWidth="1"/>
    <col min="3328" max="3328" width="45.42578125" style="265" customWidth="1"/>
    <col min="3329" max="3329" width="42.42578125" style="265" customWidth="1"/>
    <col min="3330" max="3330" width="15.28515625" style="265" customWidth="1"/>
    <col min="3331" max="3331" width="25.5703125" style="265" customWidth="1"/>
    <col min="3332" max="3332" width="54.5703125" style="265" customWidth="1"/>
    <col min="3333" max="3334" width="29.42578125" style="265" customWidth="1"/>
    <col min="3335" max="3335" width="29.85546875" style="265" customWidth="1"/>
    <col min="3336" max="3336" width="25.28515625" style="265" customWidth="1"/>
    <col min="3337" max="3356" width="15.7109375" style="265" customWidth="1"/>
    <col min="3357" max="3581" width="2.7109375" style="265" hidden="1" customWidth="1"/>
    <col min="3582" max="3582" width="2.7109375" style="265" hidden="1"/>
    <col min="3583" max="3583" width="15.5703125" style="265" customWidth="1"/>
    <col min="3584" max="3584" width="45.42578125" style="265" customWidth="1"/>
    <col min="3585" max="3585" width="42.42578125" style="265" customWidth="1"/>
    <col min="3586" max="3586" width="15.28515625" style="265" customWidth="1"/>
    <col min="3587" max="3587" width="25.5703125" style="265" customWidth="1"/>
    <col min="3588" max="3588" width="54.5703125" style="265" customWidth="1"/>
    <col min="3589" max="3590" width="29.42578125" style="265" customWidth="1"/>
    <col min="3591" max="3591" width="29.85546875" style="265" customWidth="1"/>
    <col min="3592" max="3592" width="25.28515625" style="265" customWidth="1"/>
    <col min="3593" max="3612" width="15.7109375" style="265" customWidth="1"/>
    <col min="3613" max="3837" width="2.7109375" style="265" hidden="1" customWidth="1"/>
    <col min="3838" max="3838" width="2.7109375" style="265" hidden="1"/>
    <col min="3839" max="3839" width="15.5703125" style="265" customWidth="1"/>
    <col min="3840" max="3840" width="45.42578125" style="265" customWidth="1"/>
    <col min="3841" max="3841" width="42.42578125" style="265" customWidth="1"/>
    <col min="3842" max="3842" width="15.28515625" style="265" customWidth="1"/>
    <col min="3843" max="3843" width="25.5703125" style="265" customWidth="1"/>
    <col min="3844" max="3844" width="54.5703125" style="265" customWidth="1"/>
    <col min="3845" max="3846" width="29.42578125" style="265" customWidth="1"/>
    <col min="3847" max="3847" width="29.85546875" style="265" customWidth="1"/>
    <col min="3848" max="3848" width="25.28515625" style="265" customWidth="1"/>
    <col min="3849" max="3868" width="15.7109375" style="265" customWidth="1"/>
    <col min="3869" max="4093" width="2.7109375" style="265" hidden="1" customWidth="1"/>
    <col min="4094" max="4094" width="2.7109375" style="265" hidden="1"/>
    <col min="4095" max="4095" width="15.5703125" style="265" customWidth="1"/>
    <col min="4096" max="4096" width="45.42578125" style="265" customWidth="1"/>
    <col min="4097" max="4097" width="42.42578125" style="265" customWidth="1"/>
    <col min="4098" max="4098" width="15.28515625" style="265" customWidth="1"/>
    <col min="4099" max="4099" width="25.5703125" style="265" customWidth="1"/>
    <col min="4100" max="4100" width="54.5703125" style="265" customWidth="1"/>
    <col min="4101" max="4102" width="29.42578125" style="265" customWidth="1"/>
    <col min="4103" max="4103" width="29.85546875" style="265" customWidth="1"/>
    <col min="4104" max="4104" width="25.28515625" style="265" customWidth="1"/>
    <col min="4105" max="4124" width="15.7109375" style="265" customWidth="1"/>
    <col min="4125" max="4349" width="2.7109375" style="265" hidden="1" customWidth="1"/>
    <col min="4350" max="4350" width="2.7109375" style="265" hidden="1"/>
    <col min="4351" max="4351" width="15.5703125" style="265" customWidth="1"/>
    <col min="4352" max="4352" width="45.42578125" style="265" customWidth="1"/>
    <col min="4353" max="4353" width="42.42578125" style="265" customWidth="1"/>
    <col min="4354" max="4354" width="15.28515625" style="265" customWidth="1"/>
    <col min="4355" max="4355" width="25.5703125" style="265" customWidth="1"/>
    <col min="4356" max="4356" width="54.5703125" style="265" customWidth="1"/>
    <col min="4357" max="4358" width="29.42578125" style="265" customWidth="1"/>
    <col min="4359" max="4359" width="29.85546875" style="265" customWidth="1"/>
    <col min="4360" max="4360" width="25.28515625" style="265" customWidth="1"/>
    <col min="4361" max="4380" width="15.7109375" style="265" customWidth="1"/>
    <col min="4381" max="4605" width="2.7109375" style="265" hidden="1" customWidth="1"/>
    <col min="4606" max="4606" width="2.7109375" style="265" hidden="1"/>
    <col min="4607" max="4607" width="15.5703125" style="265" customWidth="1"/>
    <col min="4608" max="4608" width="45.42578125" style="265" customWidth="1"/>
    <col min="4609" max="4609" width="42.42578125" style="265" customWidth="1"/>
    <col min="4610" max="4610" width="15.28515625" style="265" customWidth="1"/>
    <col min="4611" max="4611" width="25.5703125" style="265" customWidth="1"/>
    <col min="4612" max="4612" width="54.5703125" style="265" customWidth="1"/>
    <col min="4613" max="4614" width="29.42578125" style="265" customWidth="1"/>
    <col min="4615" max="4615" width="29.85546875" style="265" customWidth="1"/>
    <col min="4616" max="4616" width="25.28515625" style="265" customWidth="1"/>
    <col min="4617" max="4636" width="15.7109375" style="265" customWidth="1"/>
    <col min="4637" max="4861" width="2.7109375" style="265" hidden="1" customWidth="1"/>
    <col min="4862" max="4862" width="2.7109375" style="265" hidden="1"/>
    <col min="4863" max="4863" width="15.5703125" style="265" customWidth="1"/>
    <col min="4864" max="4864" width="45.42578125" style="265" customWidth="1"/>
    <col min="4865" max="4865" width="42.42578125" style="265" customWidth="1"/>
    <col min="4866" max="4866" width="15.28515625" style="265" customWidth="1"/>
    <col min="4867" max="4867" width="25.5703125" style="265" customWidth="1"/>
    <col min="4868" max="4868" width="54.5703125" style="265" customWidth="1"/>
    <col min="4869" max="4870" width="29.42578125" style="265" customWidth="1"/>
    <col min="4871" max="4871" width="29.85546875" style="265" customWidth="1"/>
    <col min="4872" max="4872" width="25.28515625" style="265" customWidth="1"/>
    <col min="4873" max="4892" width="15.7109375" style="265" customWidth="1"/>
    <col min="4893" max="5117" width="2.7109375" style="265" hidden="1" customWidth="1"/>
    <col min="5118" max="5118" width="2.7109375" style="265" hidden="1"/>
    <col min="5119" max="5119" width="15.5703125" style="265" customWidth="1"/>
    <col min="5120" max="5120" width="45.42578125" style="265" customWidth="1"/>
    <col min="5121" max="5121" width="42.42578125" style="265" customWidth="1"/>
    <col min="5122" max="5122" width="15.28515625" style="265" customWidth="1"/>
    <col min="5123" max="5123" width="25.5703125" style="265" customWidth="1"/>
    <col min="5124" max="5124" width="54.5703125" style="265" customWidth="1"/>
    <col min="5125" max="5126" width="29.42578125" style="265" customWidth="1"/>
    <col min="5127" max="5127" width="29.85546875" style="265" customWidth="1"/>
    <col min="5128" max="5128" width="25.28515625" style="265" customWidth="1"/>
    <col min="5129" max="5148" width="15.7109375" style="265" customWidth="1"/>
    <col min="5149" max="5373" width="2.7109375" style="265" hidden="1" customWidth="1"/>
    <col min="5374" max="5374" width="2.7109375" style="265" hidden="1"/>
    <col min="5375" max="5375" width="15.5703125" style="265" customWidth="1"/>
    <col min="5376" max="5376" width="45.42578125" style="265" customWidth="1"/>
    <col min="5377" max="5377" width="42.42578125" style="265" customWidth="1"/>
    <col min="5378" max="5378" width="15.28515625" style="265" customWidth="1"/>
    <col min="5379" max="5379" width="25.5703125" style="265" customWidth="1"/>
    <col min="5380" max="5380" width="54.5703125" style="265" customWidth="1"/>
    <col min="5381" max="5382" width="29.42578125" style="265" customWidth="1"/>
    <col min="5383" max="5383" width="29.85546875" style="265" customWidth="1"/>
    <col min="5384" max="5384" width="25.28515625" style="265" customWidth="1"/>
    <col min="5385" max="5404" width="15.7109375" style="265" customWidth="1"/>
    <col min="5405" max="5629" width="2.7109375" style="265" hidden="1" customWidth="1"/>
    <col min="5630" max="5630" width="2.7109375" style="265" hidden="1"/>
    <col min="5631" max="5631" width="15.5703125" style="265" customWidth="1"/>
    <col min="5632" max="5632" width="45.42578125" style="265" customWidth="1"/>
    <col min="5633" max="5633" width="42.42578125" style="265" customWidth="1"/>
    <col min="5634" max="5634" width="15.28515625" style="265" customWidth="1"/>
    <col min="5635" max="5635" width="25.5703125" style="265" customWidth="1"/>
    <col min="5636" max="5636" width="54.5703125" style="265" customWidth="1"/>
    <col min="5637" max="5638" width="29.42578125" style="265" customWidth="1"/>
    <col min="5639" max="5639" width="29.85546875" style="265" customWidth="1"/>
    <col min="5640" max="5640" width="25.28515625" style="265" customWidth="1"/>
    <col min="5641" max="5660" width="15.7109375" style="265" customWidth="1"/>
    <col min="5661" max="5885" width="2.7109375" style="265" hidden="1" customWidth="1"/>
    <col min="5886" max="5886" width="2.7109375" style="265" hidden="1"/>
    <col min="5887" max="5887" width="15.5703125" style="265" customWidth="1"/>
    <col min="5888" max="5888" width="45.42578125" style="265" customWidth="1"/>
    <col min="5889" max="5889" width="42.42578125" style="265" customWidth="1"/>
    <col min="5890" max="5890" width="15.28515625" style="265" customWidth="1"/>
    <col min="5891" max="5891" width="25.5703125" style="265" customWidth="1"/>
    <col min="5892" max="5892" width="54.5703125" style="265" customWidth="1"/>
    <col min="5893" max="5894" width="29.42578125" style="265" customWidth="1"/>
    <col min="5895" max="5895" width="29.85546875" style="265" customWidth="1"/>
    <col min="5896" max="5896" width="25.28515625" style="265" customWidth="1"/>
    <col min="5897" max="5916" width="15.7109375" style="265" customWidth="1"/>
    <col min="5917" max="6141" width="2.7109375" style="265" hidden="1" customWidth="1"/>
    <col min="6142" max="6142" width="2.7109375" style="265" hidden="1"/>
    <col min="6143" max="6143" width="15.5703125" style="265" customWidth="1"/>
    <col min="6144" max="6144" width="45.42578125" style="265" customWidth="1"/>
    <col min="6145" max="6145" width="42.42578125" style="265" customWidth="1"/>
    <col min="6146" max="6146" width="15.28515625" style="265" customWidth="1"/>
    <col min="6147" max="6147" width="25.5703125" style="265" customWidth="1"/>
    <col min="6148" max="6148" width="54.5703125" style="265" customWidth="1"/>
    <col min="6149" max="6150" width="29.42578125" style="265" customWidth="1"/>
    <col min="6151" max="6151" width="29.85546875" style="265" customWidth="1"/>
    <col min="6152" max="6152" width="25.28515625" style="265" customWidth="1"/>
    <col min="6153" max="6172" width="15.7109375" style="265" customWidth="1"/>
    <col min="6173" max="6397" width="2.7109375" style="265" hidden="1" customWidth="1"/>
    <col min="6398" max="6398" width="2.7109375" style="265" hidden="1"/>
    <col min="6399" max="6399" width="15.5703125" style="265" customWidth="1"/>
    <col min="6400" max="6400" width="45.42578125" style="265" customWidth="1"/>
    <col min="6401" max="6401" width="42.42578125" style="265" customWidth="1"/>
    <col min="6402" max="6402" width="15.28515625" style="265" customWidth="1"/>
    <col min="6403" max="6403" width="25.5703125" style="265" customWidth="1"/>
    <col min="6404" max="6404" width="54.5703125" style="265" customWidth="1"/>
    <col min="6405" max="6406" width="29.42578125" style="265" customWidth="1"/>
    <col min="6407" max="6407" width="29.85546875" style="265" customWidth="1"/>
    <col min="6408" max="6408" width="25.28515625" style="265" customWidth="1"/>
    <col min="6409" max="6428" width="15.7109375" style="265" customWidth="1"/>
    <col min="6429" max="6653" width="2.7109375" style="265" hidden="1" customWidth="1"/>
    <col min="6654" max="6654" width="2.7109375" style="265" hidden="1"/>
    <col min="6655" max="6655" width="15.5703125" style="265" customWidth="1"/>
    <col min="6656" max="6656" width="45.42578125" style="265" customWidth="1"/>
    <col min="6657" max="6657" width="42.42578125" style="265" customWidth="1"/>
    <col min="6658" max="6658" width="15.28515625" style="265" customWidth="1"/>
    <col min="6659" max="6659" width="25.5703125" style="265" customWidth="1"/>
    <col min="6660" max="6660" width="54.5703125" style="265" customWidth="1"/>
    <col min="6661" max="6662" width="29.42578125" style="265" customWidth="1"/>
    <col min="6663" max="6663" width="29.85546875" style="265" customWidth="1"/>
    <col min="6664" max="6664" width="25.28515625" style="265" customWidth="1"/>
    <col min="6665" max="6684" width="15.7109375" style="265" customWidth="1"/>
    <col min="6685" max="6909" width="2.7109375" style="265" hidden="1" customWidth="1"/>
    <col min="6910" max="6910" width="2.7109375" style="265" hidden="1"/>
    <col min="6911" max="6911" width="15.5703125" style="265" customWidth="1"/>
    <col min="6912" max="6912" width="45.42578125" style="265" customWidth="1"/>
    <col min="6913" max="6913" width="42.42578125" style="265" customWidth="1"/>
    <col min="6914" max="6914" width="15.28515625" style="265" customWidth="1"/>
    <col min="6915" max="6915" width="25.5703125" style="265" customWidth="1"/>
    <col min="6916" max="6916" width="54.5703125" style="265" customWidth="1"/>
    <col min="6917" max="6918" width="29.42578125" style="265" customWidth="1"/>
    <col min="6919" max="6919" width="29.85546875" style="265" customWidth="1"/>
    <col min="6920" max="6920" width="25.28515625" style="265" customWidth="1"/>
    <col min="6921" max="6940" width="15.7109375" style="265" customWidth="1"/>
    <col min="6941" max="7165" width="2.7109375" style="265" hidden="1" customWidth="1"/>
    <col min="7166" max="7166" width="2.7109375" style="265" hidden="1"/>
    <col min="7167" max="7167" width="15.5703125" style="265" customWidth="1"/>
    <col min="7168" max="7168" width="45.42578125" style="265" customWidth="1"/>
    <col min="7169" max="7169" width="42.42578125" style="265" customWidth="1"/>
    <col min="7170" max="7170" width="15.28515625" style="265" customWidth="1"/>
    <col min="7171" max="7171" width="25.5703125" style="265" customWidth="1"/>
    <col min="7172" max="7172" width="54.5703125" style="265" customWidth="1"/>
    <col min="7173" max="7174" width="29.42578125" style="265" customWidth="1"/>
    <col min="7175" max="7175" width="29.85546875" style="265" customWidth="1"/>
    <col min="7176" max="7176" width="25.28515625" style="265" customWidth="1"/>
    <col min="7177" max="7196" width="15.7109375" style="265" customWidth="1"/>
    <col min="7197" max="7421" width="2.7109375" style="265" hidden="1" customWidth="1"/>
    <col min="7422" max="7422" width="2.7109375" style="265" hidden="1"/>
    <col min="7423" max="7423" width="15.5703125" style="265" customWidth="1"/>
    <col min="7424" max="7424" width="45.42578125" style="265" customWidth="1"/>
    <col min="7425" max="7425" width="42.42578125" style="265" customWidth="1"/>
    <col min="7426" max="7426" width="15.28515625" style="265" customWidth="1"/>
    <col min="7427" max="7427" width="25.5703125" style="265" customWidth="1"/>
    <col min="7428" max="7428" width="54.5703125" style="265" customWidth="1"/>
    <col min="7429" max="7430" width="29.42578125" style="265" customWidth="1"/>
    <col min="7431" max="7431" width="29.85546875" style="265" customWidth="1"/>
    <col min="7432" max="7432" width="25.28515625" style="265" customWidth="1"/>
    <col min="7433" max="7452" width="15.7109375" style="265" customWidth="1"/>
    <col min="7453" max="7677" width="2.7109375" style="265" hidden="1" customWidth="1"/>
    <col min="7678" max="7678" width="2.7109375" style="265" hidden="1"/>
    <col min="7679" max="7679" width="15.5703125" style="265" customWidth="1"/>
    <col min="7680" max="7680" width="45.42578125" style="265" customWidth="1"/>
    <col min="7681" max="7681" width="42.42578125" style="265" customWidth="1"/>
    <col min="7682" max="7682" width="15.28515625" style="265" customWidth="1"/>
    <col min="7683" max="7683" width="25.5703125" style="265" customWidth="1"/>
    <col min="7684" max="7684" width="54.5703125" style="265" customWidth="1"/>
    <col min="7685" max="7686" width="29.42578125" style="265" customWidth="1"/>
    <col min="7687" max="7687" width="29.85546875" style="265" customWidth="1"/>
    <col min="7688" max="7688" width="25.28515625" style="265" customWidth="1"/>
    <col min="7689" max="7708" width="15.7109375" style="265" customWidth="1"/>
    <col min="7709" max="7933" width="2.7109375" style="265" hidden="1" customWidth="1"/>
    <col min="7934" max="7934" width="2.7109375" style="265" hidden="1"/>
    <col min="7935" max="7935" width="15.5703125" style="265" customWidth="1"/>
    <col min="7936" max="7936" width="45.42578125" style="265" customWidth="1"/>
    <col min="7937" max="7937" width="42.42578125" style="265" customWidth="1"/>
    <col min="7938" max="7938" width="15.28515625" style="265" customWidth="1"/>
    <col min="7939" max="7939" width="25.5703125" style="265" customWidth="1"/>
    <col min="7940" max="7940" width="54.5703125" style="265" customWidth="1"/>
    <col min="7941" max="7942" width="29.42578125" style="265" customWidth="1"/>
    <col min="7943" max="7943" width="29.85546875" style="265" customWidth="1"/>
    <col min="7944" max="7944" width="25.28515625" style="265" customWidth="1"/>
    <col min="7945" max="7964" width="15.7109375" style="265" customWidth="1"/>
    <col min="7965" max="8189" width="2.7109375" style="265" hidden="1" customWidth="1"/>
    <col min="8190" max="8190" width="2.7109375" style="265" hidden="1"/>
    <col min="8191" max="8191" width="15.5703125" style="265" customWidth="1"/>
    <col min="8192" max="8192" width="45.42578125" style="265" customWidth="1"/>
    <col min="8193" max="8193" width="42.42578125" style="265" customWidth="1"/>
    <col min="8194" max="8194" width="15.28515625" style="265" customWidth="1"/>
    <col min="8195" max="8195" width="25.5703125" style="265" customWidth="1"/>
    <col min="8196" max="8196" width="54.5703125" style="265" customWidth="1"/>
    <col min="8197" max="8198" width="29.42578125" style="265" customWidth="1"/>
    <col min="8199" max="8199" width="29.85546875" style="265" customWidth="1"/>
    <col min="8200" max="8200" width="25.28515625" style="265" customWidth="1"/>
    <col min="8201" max="8220" width="15.7109375" style="265" customWidth="1"/>
    <col min="8221" max="8445" width="2.7109375" style="265" hidden="1" customWidth="1"/>
    <col min="8446" max="8446" width="2.7109375" style="265" hidden="1"/>
    <col min="8447" max="8447" width="15.5703125" style="265" customWidth="1"/>
    <col min="8448" max="8448" width="45.42578125" style="265" customWidth="1"/>
    <col min="8449" max="8449" width="42.42578125" style="265" customWidth="1"/>
    <col min="8450" max="8450" width="15.28515625" style="265" customWidth="1"/>
    <col min="8451" max="8451" width="25.5703125" style="265" customWidth="1"/>
    <col min="8452" max="8452" width="54.5703125" style="265" customWidth="1"/>
    <col min="8453" max="8454" width="29.42578125" style="265" customWidth="1"/>
    <col min="8455" max="8455" width="29.85546875" style="265" customWidth="1"/>
    <col min="8456" max="8456" width="25.28515625" style="265" customWidth="1"/>
    <col min="8457" max="8476" width="15.7109375" style="265" customWidth="1"/>
    <col min="8477" max="8701" width="2.7109375" style="265" hidden="1" customWidth="1"/>
    <col min="8702" max="8702" width="2.7109375" style="265" hidden="1"/>
    <col min="8703" max="8703" width="15.5703125" style="265" customWidth="1"/>
    <col min="8704" max="8704" width="45.42578125" style="265" customWidth="1"/>
    <col min="8705" max="8705" width="42.42578125" style="265" customWidth="1"/>
    <col min="8706" max="8706" width="15.28515625" style="265" customWidth="1"/>
    <col min="8707" max="8707" width="25.5703125" style="265" customWidth="1"/>
    <col min="8708" max="8708" width="54.5703125" style="265" customWidth="1"/>
    <col min="8709" max="8710" width="29.42578125" style="265" customWidth="1"/>
    <col min="8711" max="8711" width="29.85546875" style="265" customWidth="1"/>
    <col min="8712" max="8712" width="25.28515625" style="265" customWidth="1"/>
    <col min="8713" max="8732" width="15.7109375" style="265" customWidth="1"/>
    <col min="8733" max="8957" width="2.7109375" style="265" hidden="1" customWidth="1"/>
    <col min="8958" max="8958" width="2.7109375" style="265" hidden="1"/>
    <col min="8959" max="8959" width="15.5703125" style="265" customWidth="1"/>
    <col min="8960" max="8960" width="45.42578125" style="265" customWidth="1"/>
    <col min="8961" max="8961" width="42.42578125" style="265" customWidth="1"/>
    <col min="8962" max="8962" width="15.28515625" style="265" customWidth="1"/>
    <col min="8963" max="8963" width="25.5703125" style="265" customWidth="1"/>
    <col min="8964" max="8964" width="54.5703125" style="265" customWidth="1"/>
    <col min="8965" max="8966" width="29.42578125" style="265" customWidth="1"/>
    <col min="8967" max="8967" width="29.85546875" style="265" customWidth="1"/>
    <col min="8968" max="8968" width="25.28515625" style="265" customWidth="1"/>
    <col min="8969" max="8988" width="15.7109375" style="265" customWidth="1"/>
    <col min="8989" max="9213" width="2.7109375" style="265" hidden="1" customWidth="1"/>
    <col min="9214" max="9214" width="2.7109375" style="265" hidden="1"/>
    <col min="9215" max="9215" width="15.5703125" style="265" customWidth="1"/>
    <col min="9216" max="9216" width="45.42578125" style="265" customWidth="1"/>
    <col min="9217" max="9217" width="42.42578125" style="265" customWidth="1"/>
    <col min="9218" max="9218" width="15.28515625" style="265" customWidth="1"/>
    <col min="9219" max="9219" width="25.5703125" style="265" customWidth="1"/>
    <col min="9220" max="9220" width="54.5703125" style="265" customWidth="1"/>
    <col min="9221" max="9222" width="29.42578125" style="265" customWidth="1"/>
    <col min="9223" max="9223" width="29.85546875" style="265" customWidth="1"/>
    <col min="9224" max="9224" width="25.28515625" style="265" customWidth="1"/>
    <col min="9225" max="9244" width="15.7109375" style="265" customWidth="1"/>
    <col min="9245" max="9469" width="2.7109375" style="265" hidden="1" customWidth="1"/>
    <col min="9470" max="9470" width="2.7109375" style="265" hidden="1"/>
    <col min="9471" max="9471" width="15.5703125" style="265" customWidth="1"/>
    <col min="9472" max="9472" width="45.42578125" style="265" customWidth="1"/>
    <col min="9473" max="9473" width="42.42578125" style="265" customWidth="1"/>
    <col min="9474" max="9474" width="15.28515625" style="265" customWidth="1"/>
    <col min="9475" max="9475" width="25.5703125" style="265" customWidth="1"/>
    <col min="9476" max="9476" width="54.5703125" style="265" customWidth="1"/>
    <col min="9477" max="9478" width="29.42578125" style="265" customWidth="1"/>
    <col min="9479" max="9479" width="29.85546875" style="265" customWidth="1"/>
    <col min="9480" max="9480" width="25.28515625" style="265" customWidth="1"/>
    <col min="9481" max="9500" width="15.7109375" style="265" customWidth="1"/>
    <col min="9501" max="9725" width="2.7109375" style="265" hidden="1" customWidth="1"/>
    <col min="9726" max="9726" width="2.7109375" style="265" hidden="1"/>
    <col min="9727" max="9727" width="15.5703125" style="265" customWidth="1"/>
    <col min="9728" max="9728" width="45.42578125" style="265" customWidth="1"/>
    <col min="9729" max="9729" width="42.42578125" style="265" customWidth="1"/>
    <col min="9730" max="9730" width="15.28515625" style="265" customWidth="1"/>
    <col min="9731" max="9731" width="25.5703125" style="265" customWidth="1"/>
    <col min="9732" max="9732" width="54.5703125" style="265" customWidth="1"/>
    <col min="9733" max="9734" width="29.42578125" style="265" customWidth="1"/>
    <col min="9735" max="9735" width="29.85546875" style="265" customWidth="1"/>
    <col min="9736" max="9736" width="25.28515625" style="265" customWidth="1"/>
    <col min="9737" max="9756" width="15.7109375" style="265" customWidth="1"/>
    <col min="9757" max="9981" width="2.7109375" style="265" hidden="1" customWidth="1"/>
    <col min="9982" max="9982" width="2.7109375" style="265" hidden="1"/>
    <col min="9983" max="9983" width="15.5703125" style="265" customWidth="1"/>
    <col min="9984" max="9984" width="45.42578125" style="265" customWidth="1"/>
    <col min="9985" max="9985" width="42.42578125" style="265" customWidth="1"/>
    <col min="9986" max="9986" width="15.28515625" style="265" customWidth="1"/>
    <col min="9987" max="9987" width="25.5703125" style="265" customWidth="1"/>
    <col min="9988" max="9988" width="54.5703125" style="265" customWidth="1"/>
    <col min="9989" max="9990" width="29.42578125" style="265" customWidth="1"/>
    <col min="9991" max="9991" width="29.85546875" style="265" customWidth="1"/>
    <col min="9992" max="9992" width="25.28515625" style="265" customWidth="1"/>
    <col min="9993" max="10012" width="15.7109375" style="265" customWidth="1"/>
    <col min="10013" max="10237" width="2.7109375" style="265" hidden="1" customWidth="1"/>
    <col min="10238" max="10238" width="2.7109375" style="265" hidden="1"/>
    <col min="10239" max="10239" width="15.5703125" style="265" customWidth="1"/>
    <col min="10240" max="10240" width="45.42578125" style="265" customWidth="1"/>
    <col min="10241" max="10241" width="42.42578125" style="265" customWidth="1"/>
    <col min="10242" max="10242" width="15.28515625" style="265" customWidth="1"/>
    <col min="10243" max="10243" width="25.5703125" style="265" customWidth="1"/>
    <col min="10244" max="10244" width="54.5703125" style="265" customWidth="1"/>
    <col min="10245" max="10246" width="29.42578125" style="265" customWidth="1"/>
    <col min="10247" max="10247" width="29.85546875" style="265" customWidth="1"/>
    <col min="10248" max="10248" width="25.28515625" style="265" customWidth="1"/>
    <col min="10249" max="10268" width="15.7109375" style="265" customWidth="1"/>
    <col min="10269" max="10493" width="2.7109375" style="265" hidden="1" customWidth="1"/>
    <col min="10494" max="10494" width="2.7109375" style="265" hidden="1"/>
    <col min="10495" max="10495" width="15.5703125" style="265" customWidth="1"/>
    <col min="10496" max="10496" width="45.42578125" style="265" customWidth="1"/>
    <col min="10497" max="10497" width="42.42578125" style="265" customWidth="1"/>
    <col min="10498" max="10498" width="15.28515625" style="265" customWidth="1"/>
    <col min="10499" max="10499" width="25.5703125" style="265" customWidth="1"/>
    <col min="10500" max="10500" width="54.5703125" style="265" customWidth="1"/>
    <col min="10501" max="10502" width="29.42578125" style="265" customWidth="1"/>
    <col min="10503" max="10503" width="29.85546875" style="265" customWidth="1"/>
    <col min="10504" max="10504" width="25.28515625" style="265" customWidth="1"/>
    <col min="10505" max="10524" width="15.7109375" style="265" customWidth="1"/>
    <col min="10525" max="10749" width="2.7109375" style="265" hidden="1" customWidth="1"/>
    <col min="10750" max="10750" width="2.7109375" style="265" hidden="1"/>
    <col min="10751" max="10751" width="15.5703125" style="265" customWidth="1"/>
    <col min="10752" max="10752" width="45.42578125" style="265" customWidth="1"/>
    <col min="10753" max="10753" width="42.42578125" style="265" customWidth="1"/>
    <col min="10754" max="10754" width="15.28515625" style="265" customWidth="1"/>
    <col min="10755" max="10755" width="25.5703125" style="265" customWidth="1"/>
    <col min="10756" max="10756" width="54.5703125" style="265" customWidth="1"/>
    <col min="10757" max="10758" width="29.42578125" style="265" customWidth="1"/>
    <col min="10759" max="10759" width="29.85546875" style="265" customWidth="1"/>
    <col min="10760" max="10760" width="25.28515625" style="265" customWidth="1"/>
    <col min="10761" max="10780" width="15.7109375" style="265" customWidth="1"/>
    <col min="10781" max="11005" width="2.7109375" style="265" hidden="1" customWidth="1"/>
    <col min="11006" max="11006" width="2.7109375" style="265" hidden="1"/>
    <col min="11007" max="11007" width="15.5703125" style="265" customWidth="1"/>
    <col min="11008" max="11008" width="45.42578125" style="265" customWidth="1"/>
    <col min="11009" max="11009" width="42.42578125" style="265" customWidth="1"/>
    <col min="11010" max="11010" width="15.28515625" style="265" customWidth="1"/>
    <col min="11011" max="11011" width="25.5703125" style="265" customWidth="1"/>
    <col min="11012" max="11012" width="54.5703125" style="265" customWidth="1"/>
    <col min="11013" max="11014" width="29.42578125" style="265" customWidth="1"/>
    <col min="11015" max="11015" width="29.85546875" style="265" customWidth="1"/>
    <col min="11016" max="11016" width="25.28515625" style="265" customWidth="1"/>
    <col min="11017" max="11036" width="15.7109375" style="265" customWidth="1"/>
    <col min="11037" max="11261" width="2.7109375" style="265" hidden="1" customWidth="1"/>
    <col min="11262" max="11262" width="2.7109375" style="265" hidden="1"/>
    <col min="11263" max="11263" width="15.5703125" style="265" customWidth="1"/>
    <col min="11264" max="11264" width="45.42578125" style="265" customWidth="1"/>
    <col min="11265" max="11265" width="42.42578125" style="265" customWidth="1"/>
    <col min="11266" max="11266" width="15.28515625" style="265" customWidth="1"/>
    <col min="11267" max="11267" width="25.5703125" style="265" customWidth="1"/>
    <col min="11268" max="11268" width="54.5703125" style="265" customWidth="1"/>
    <col min="11269" max="11270" width="29.42578125" style="265" customWidth="1"/>
    <col min="11271" max="11271" width="29.85546875" style="265" customWidth="1"/>
    <col min="11272" max="11272" width="25.28515625" style="265" customWidth="1"/>
    <col min="11273" max="11292" width="15.7109375" style="265" customWidth="1"/>
    <col min="11293" max="11517" width="2.7109375" style="265" hidden="1" customWidth="1"/>
    <col min="11518" max="11518" width="2.7109375" style="265" hidden="1"/>
    <col min="11519" max="11519" width="15.5703125" style="265" customWidth="1"/>
    <col min="11520" max="11520" width="45.42578125" style="265" customWidth="1"/>
    <col min="11521" max="11521" width="42.42578125" style="265" customWidth="1"/>
    <col min="11522" max="11522" width="15.28515625" style="265" customWidth="1"/>
    <col min="11523" max="11523" width="25.5703125" style="265" customWidth="1"/>
    <col min="11524" max="11524" width="54.5703125" style="265" customWidth="1"/>
    <col min="11525" max="11526" width="29.42578125" style="265" customWidth="1"/>
    <col min="11527" max="11527" width="29.85546875" style="265" customWidth="1"/>
    <col min="11528" max="11528" width="25.28515625" style="265" customWidth="1"/>
    <col min="11529" max="11548" width="15.7109375" style="265" customWidth="1"/>
    <col min="11549" max="11773" width="2.7109375" style="265" hidden="1" customWidth="1"/>
    <col min="11774" max="11774" width="2.7109375" style="265" hidden="1"/>
    <col min="11775" max="11775" width="15.5703125" style="265" customWidth="1"/>
    <col min="11776" max="11776" width="45.42578125" style="265" customWidth="1"/>
    <col min="11777" max="11777" width="42.42578125" style="265" customWidth="1"/>
    <col min="11778" max="11778" width="15.28515625" style="265" customWidth="1"/>
    <col min="11779" max="11779" width="25.5703125" style="265" customWidth="1"/>
    <col min="11780" max="11780" width="54.5703125" style="265" customWidth="1"/>
    <col min="11781" max="11782" width="29.42578125" style="265" customWidth="1"/>
    <col min="11783" max="11783" width="29.85546875" style="265" customWidth="1"/>
    <col min="11784" max="11784" width="25.28515625" style="265" customWidth="1"/>
    <col min="11785" max="11804" width="15.7109375" style="265" customWidth="1"/>
    <col min="11805" max="12029" width="2.7109375" style="265" hidden="1" customWidth="1"/>
    <col min="12030" max="12030" width="2.7109375" style="265" hidden="1"/>
    <col min="12031" max="12031" width="15.5703125" style="265" customWidth="1"/>
    <col min="12032" max="12032" width="45.42578125" style="265" customWidth="1"/>
    <col min="12033" max="12033" width="42.42578125" style="265" customWidth="1"/>
    <col min="12034" max="12034" width="15.28515625" style="265" customWidth="1"/>
    <col min="12035" max="12035" width="25.5703125" style="265" customWidth="1"/>
    <col min="12036" max="12036" width="54.5703125" style="265" customWidth="1"/>
    <col min="12037" max="12038" width="29.42578125" style="265" customWidth="1"/>
    <col min="12039" max="12039" width="29.85546875" style="265" customWidth="1"/>
    <col min="12040" max="12040" width="25.28515625" style="265" customWidth="1"/>
    <col min="12041" max="12060" width="15.7109375" style="265" customWidth="1"/>
    <col min="12061" max="12285" width="2.7109375" style="265" hidden="1" customWidth="1"/>
    <col min="12286" max="12286" width="2.7109375" style="265" hidden="1"/>
    <col min="12287" max="12287" width="15.5703125" style="265" customWidth="1"/>
    <col min="12288" max="12288" width="45.42578125" style="265" customWidth="1"/>
    <col min="12289" max="12289" width="42.42578125" style="265" customWidth="1"/>
    <col min="12290" max="12290" width="15.28515625" style="265" customWidth="1"/>
    <col min="12291" max="12291" width="25.5703125" style="265" customWidth="1"/>
    <col min="12292" max="12292" width="54.5703125" style="265" customWidth="1"/>
    <col min="12293" max="12294" width="29.42578125" style="265" customWidth="1"/>
    <col min="12295" max="12295" width="29.85546875" style="265" customWidth="1"/>
    <col min="12296" max="12296" width="25.28515625" style="265" customWidth="1"/>
    <col min="12297" max="12316" width="15.7109375" style="265" customWidth="1"/>
    <col min="12317" max="12541" width="2.7109375" style="265" hidden="1" customWidth="1"/>
    <col min="12542" max="12542" width="2.7109375" style="265" hidden="1"/>
    <col min="12543" max="12543" width="15.5703125" style="265" customWidth="1"/>
    <col min="12544" max="12544" width="45.42578125" style="265" customWidth="1"/>
    <col min="12545" max="12545" width="42.42578125" style="265" customWidth="1"/>
    <col min="12546" max="12546" width="15.28515625" style="265" customWidth="1"/>
    <col min="12547" max="12547" width="25.5703125" style="265" customWidth="1"/>
    <col min="12548" max="12548" width="54.5703125" style="265" customWidth="1"/>
    <col min="12549" max="12550" width="29.42578125" style="265" customWidth="1"/>
    <col min="12551" max="12551" width="29.85546875" style="265" customWidth="1"/>
    <col min="12552" max="12552" width="25.28515625" style="265" customWidth="1"/>
    <col min="12553" max="12572" width="15.7109375" style="265" customWidth="1"/>
    <col min="12573" max="12797" width="2.7109375" style="265" hidden="1" customWidth="1"/>
    <col min="12798" max="12798" width="2.7109375" style="265" hidden="1"/>
    <col min="12799" max="12799" width="15.5703125" style="265" customWidth="1"/>
    <col min="12800" max="12800" width="45.42578125" style="265" customWidth="1"/>
    <col min="12801" max="12801" width="42.42578125" style="265" customWidth="1"/>
    <col min="12802" max="12802" width="15.28515625" style="265" customWidth="1"/>
    <col min="12803" max="12803" width="25.5703125" style="265" customWidth="1"/>
    <col min="12804" max="12804" width="54.5703125" style="265" customWidth="1"/>
    <col min="12805" max="12806" width="29.42578125" style="265" customWidth="1"/>
    <col min="12807" max="12807" width="29.85546875" style="265" customWidth="1"/>
    <col min="12808" max="12808" width="25.28515625" style="265" customWidth="1"/>
    <col min="12809" max="12828" width="15.7109375" style="265" customWidth="1"/>
    <col min="12829" max="13053" width="2.7109375" style="265" hidden="1" customWidth="1"/>
    <col min="13054" max="13054" width="2.7109375" style="265" hidden="1"/>
    <col min="13055" max="13055" width="15.5703125" style="265" customWidth="1"/>
    <col min="13056" max="13056" width="45.42578125" style="265" customWidth="1"/>
    <col min="13057" max="13057" width="42.42578125" style="265" customWidth="1"/>
    <col min="13058" max="13058" width="15.28515625" style="265" customWidth="1"/>
    <col min="13059" max="13059" width="25.5703125" style="265" customWidth="1"/>
    <col min="13060" max="13060" width="54.5703125" style="265" customWidth="1"/>
    <col min="13061" max="13062" width="29.42578125" style="265" customWidth="1"/>
    <col min="13063" max="13063" width="29.85546875" style="265" customWidth="1"/>
    <col min="13064" max="13064" width="25.28515625" style="265" customWidth="1"/>
    <col min="13065" max="13084" width="15.7109375" style="265" customWidth="1"/>
    <col min="13085" max="13309" width="2.7109375" style="265" hidden="1" customWidth="1"/>
    <col min="13310" max="13310" width="2.7109375" style="265" hidden="1"/>
    <col min="13311" max="13311" width="15.5703125" style="265" customWidth="1"/>
    <col min="13312" max="13312" width="45.42578125" style="265" customWidth="1"/>
    <col min="13313" max="13313" width="42.42578125" style="265" customWidth="1"/>
    <col min="13314" max="13314" width="15.28515625" style="265" customWidth="1"/>
    <col min="13315" max="13315" width="25.5703125" style="265" customWidth="1"/>
    <col min="13316" max="13316" width="54.5703125" style="265" customWidth="1"/>
    <col min="13317" max="13318" width="29.42578125" style="265" customWidth="1"/>
    <col min="13319" max="13319" width="29.85546875" style="265" customWidth="1"/>
    <col min="13320" max="13320" width="25.28515625" style="265" customWidth="1"/>
    <col min="13321" max="13340" width="15.7109375" style="265" customWidth="1"/>
    <col min="13341" max="13565" width="2.7109375" style="265" hidden="1" customWidth="1"/>
    <col min="13566" max="13566" width="2.7109375" style="265" hidden="1"/>
    <col min="13567" max="13567" width="15.5703125" style="265" customWidth="1"/>
    <col min="13568" max="13568" width="45.42578125" style="265" customWidth="1"/>
    <col min="13569" max="13569" width="42.42578125" style="265" customWidth="1"/>
    <col min="13570" max="13570" width="15.28515625" style="265" customWidth="1"/>
    <col min="13571" max="13571" width="25.5703125" style="265" customWidth="1"/>
    <col min="13572" max="13572" width="54.5703125" style="265" customWidth="1"/>
    <col min="13573" max="13574" width="29.42578125" style="265" customWidth="1"/>
    <col min="13575" max="13575" width="29.85546875" style="265" customWidth="1"/>
    <col min="13576" max="13576" width="25.28515625" style="265" customWidth="1"/>
    <col min="13577" max="13596" width="15.7109375" style="265" customWidth="1"/>
    <col min="13597" max="13821" width="2.7109375" style="265" hidden="1" customWidth="1"/>
    <col min="13822" max="13822" width="2.7109375" style="265" hidden="1"/>
    <col min="13823" max="13823" width="15.5703125" style="265" customWidth="1"/>
    <col min="13824" max="13824" width="45.42578125" style="265" customWidth="1"/>
    <col min="13825" max="13825" width="42.42578125" style="265" customWidth="1"/>
    <col min="13826" max="13826" width="15.28515625" style="265" customWidth="1"/>
    <col min="13827" max="13827" width="25.5703125" style="265" customWidth="1"/>
    <col min="13828" max="13828" width="54.5703125" style="265" customWidth="1"/>
    <col min="13829" max="13830" width="29.42578125" style="265" customWidth="1"/>
    <col min="13831" max="13831" width="29.85546875" style="265" customWidth="1"/>
    <col min="13832" max="13832" width="25.28515625" style="265" customWidth="1"/>
    <col min="13833" max="13852" width="15.7109375" style="265" customWidth="1"/>
    <col min="13853" max="14077" width="2.7109375" style="265" hidden="1" customWidth="1"/>
    <col min="14078" max="14078" width="2.7109375" style="265" hidden="1"/>
    <col min="14079" max="14079" width="15.5703125" style="265" customWidth="1"/>
    <col min="14080" max="14080" width="45.42578125" style="265" customWidth="1"/>
    <col min="14081" max="14081" width="42.42578125" style="265" customWidth="1"/>
    <col min="14082" max="14082" width="15.28515625" style="265" customWidth="1"/>
    <col min="14083" max="14083" width="25.5703125" style="265" customWidth="1"/>
    <col min="14084" max="14084" width="54.5703125" style="265" customWidth="1"/>
    <col min="14085" max="14086" width="29.42578125" style="265" customWidth="1"/>
    <col min="14087" max="14087" width="29.85546875" style="265" customWidth="1"/>
    <col min="14088" max="14088" width="25.28515625" style="265" customWidth="1"/>
    <col min="14089" max="14108" width="15.7109375" style="265" customWidth="1"/>
    <col min="14109" max="14333" width="2.7109375" style="265" hidden="1" customWidth="1"/>
    <col min="14334" max="14334" width="2.7109375" style="265" hidden="1"/>
    <col min="14335" max="14335" width="15.5703125" style="265" customWidth="1"/>
    <col min="14336" max="14336" width="45.42578125" style="265" customWidth="1"/>
    <col min="14337" max="14337" width="42.42578125" style="265" customWidth="1"/>
    <col min="14338" max="14338" width="15.28515625" style="265" customWidth="1"/>
    <col min="14339" max="14339" width="25.5703125" style="265" customWidth="1"/>
    <col min="14340" max="14340" width="54.5703125" style="265" customWidth="1"/>
    <col min="14341" max="14342" width="29.42578125" style="265" customWidth="1"/>
    <col min="14343" max="14343" width="29.85546875" style="265" customWidth="1"/>
    <col min="14344" max="14344" width="25.28515625" style="265" customWidth="1"/>
    <col min="14345" max="14364" width="15.7109375" style="265" customWidth="1"/>
    <col min="14365" max="14589" width="2.7109375" style="265" hidden="1" customWidth="1"/>
    <col min="14590" max="14590" width="2.7109375" style="265" hidden="1"/>
    <col min="14591" max="14591" width="15.5703125" style="265" customWidth="1"/>
    <col min="14592" max="14592" width="45.42578125" style="265" customWidth="1"/>
    <col min="14593" max="14593" width="42.42578125" style="265" customWidth="1"/>
    <col min="14594" max="14594" width="15.28515625" style="265" customWidth="1"/>
    <col min="14595" max="14595" width="25.5703125" style="265" customWidth="1"/>
    <col min="14596" max="14596" width="54.5703125" style="265" customWidth="1"/>
    <col min="14597" max="14598" width="29.42578125" style="265" customWidth="1"/>
    <col min="14599" max="14599" width="29.85546875" style="265" customWidth="1"/>
    <col min="14600" max="14600" width="25.28515625" style="265" customWidth="1"/>
    <col min="14601" max="14620" width="15.7109375" style="265" customWidth="1"/>
    <col min="14621" max="14845" width="2.7109375" style="265" hidden="1" customWidth="1"/>
    <col min="14846" max="14846" width="2.7109375" style="265" hidden="1"/>
    <col min="14847" max="14847" width="15.5703125" style="265" customWidth="1"/>
    <col min="14848" max="14848" width="45.42578125" style="265" customWidth="1"/>
    <col min="14849" max="14849" width="42.42578125" style="265" customWidth="1"/>
    <col min="14850" max="14850" width="15.28515625" style="265" customWidth="1"/>
    <col min="14851" max="14851" width="25.5703125" style="265" customWidth="1"/>
    <col min="14852" max="14852" width="54.5703125" style="265" customWidth="1"/>
    <col min="14853" max="14854" width="29.42578125" style="265" customWidth="1"/>
    <col min="14855" max="14855" width="29.85546875" style="265" customWidth="1"/>
    <col min="14856" max="14856" width="25.28515625" style="265" customWidth="1"/>
    <col min="14857" max="14876" width="15.7109375" style="265" customWidth="1"/>
    <col min="14877" max="15101" width="2.7109375" style="265" hidden="1" customWidth="1"/>
    <col min="15102" max="15102" width="2.7109375" style="265" hidden="1"/>
    <col min="15103" max="15103" width="15.5703125" style="265" customWidth="1"/>
    <col min="15104" max="15104" width="45.42578125" style="265" customWidth="1"/>
    <col min="15105" max="15105" width="42.42578125" style="265" customWidth="1"/>
    <col min="15106" max="15106" width="15.28515625" style="265" customWidth="1"/>
    <col min="15107" max="15107" width="25.5703125" style="265" customWidth="1"/>
    <col min="15108" max="15108" width="54.5703125" style="265" customWidth="1"/>
    <col min="15109" max="15110" width="29.42578125" style="265" customWidth="1"/>
    <col min="15111" max="15111" width="29.85546875" style="265" customWidth="1"/>
    <col min="15112" max="15112" width="25.28515625" style="265" customWidth="1"/>
    <col min="15113" max="15132" width="15.7109375" style="265" customWidth="1"/>
    <col min="15133" max="15357" width="2.7109375" style="265" hidden="1" customWidth="1"/>
    <col min="15358" max="15358" width="2.7109375" style="265" hidden="1"/>
    <col min="15359" max="15359" width="15.5703125" style="265" customWidth="1"/>
    <col min="15360" max="15360" width="45.42578125" style="265" customWidth="1"/>
    <col min="15361" max="15361" width="42.42578125" style="265" customWidth="1"/>
    <col min="15362" max="15362" width="15.28515625" style="265" customWidth="1"/>
    <col min="15363" max="15363" width="25.5703125" style="265" customWidth="1"/>
    <col min="15364" max="15364" width="54.5703125" style="265" customWidth="1"/>
    <col min="15365" max="15366" width="29.42578125" style="265" customWidth="1"/>
    <col min="15367" max="15367" width="29.85546875" style="265" customWidth="1"/>
    <col min="15368" max="15368" width="25.28515625" style="265" customWidth="1"/>
    <col min="15369" max="15388" width="15.7109375" style="265" customWidth="1"/>
    <col min="15389" max="15613" width="2.7109375" style="265" hidden="1" customWidth="1"/>
    <col min="15614" max="15614" width="2.7109375" style="265" hidden="1"/>
    <col min="15615" max="15615" width="15.5703125" style="265" customWidth="1"/>
    <col min="15616" max="15616" width="45.42578125" style="265" customWidth="1"/>
    <col min="15617" max="15617" width="42.42578125" style="265" customWidth="1"/>
    <col min="15618" max="15618" width="15.28515625" style="265" customWidth="1"/>
    <col min="15619" max="15619" width="25.5703125" style="265" customWidth="1"/>
    <col min="15620" max="15620" width="54.5703125" style="265" customWidth="1"/>
    <col min="15621" max="15622" width="29.42578125" style="265" customWidth="1"/>
    <col min="15623" max="15623" width="29.85546875" style="265" customWidth="1"/>
    <col min="15624" max="15624" width="25.28515625" style="265" customWidth="1"/>
    <col min="15625" max="15644" width="15.7109375" style="265" customWidth="1"/>
    <col min="15645" max="15869" width="2.7109375" style="265" hidden="1" customWidth="1"/>
    <col min="15870" max="15870" width="2.7109375" style="265" hidden="1"/>
    <col min="15871" max="15871" width="15.5703125" style="265" customWidth="1"/>
    <col min="15872" max="15872" width="45.42578125" style="265" customWidth="1"/>
    <col min="15873" max="15873" width="42.42578125" style="265" customWidth="1"/>
    <col min="15874" max="15874" width="15.28515625" style="265" customWidth="1"/>
    <col min="15875" max="15875" width="25.5703125" style="265" customWidth="1"/>
    <col min="15876" max="15876" width="54.5703125" style="265" customWidth="1"/>
    <col min="15877" max="15878" width="29.42578125" style="265" customWidth="1"/>
    <col min="15879" max="15879" width="29.85546875" style="265" customWidth="1"/>
    <col min="15880" max="15880" width="25.28515625" style="265" customWidth="1"/>
    <col min="15881" max="15900" width="15.7109375" style="265" customWidth="1"/>
    <col min="15901" max="16125" width="2.7109375" style="265" hidden="1" customWidth="1"/>
    <col min="16126" max="16126" width="2.7109375" style="265" hidden="1"/>
    <col min="16127" max="16127" width="15.5703125" style="265" customWidth="1"/>
    <col min="16128" max="16128" width="45.42578125" style="265" customWidth="1"/>
    <col min="16129" max="16129" width="42.42578125" style="265" customWidth="1"/>
    <col min="16130" max="16130" width="15.28515625" style="265" customWidth="1"/>
    <col min="16131" max="16131" width="25.5703125" style="265" customWidth="1"/>
    <col min="16132" max="16132" width="54.5703125" style="265" customWidth="1"/>
    <col min="16133" max="16134" width="29.42578125" style="265" customWidth="1"/>
    <col min="16135" max="16135" width="29.85546875" style="265" customWidth="1"/>
    <col min="16136" max="16136" width="25.28515625" style="265" customWidth="1"/>
    <col min="16137" max="16156" width="15.7109375" style="265" customWidth="1"/>
    <col min="16157" max="16381" width="2.7109375" style="265" hidden="1" customWidth="1"/>
    <col min="16382" max="16384" width="2.7109375" style="265" hidden="1"/>
  </cols>
  <sheetData>
    <row r="1" spans="1:31" ht="17.25" thickBot="1">
      <c r="A1" s="273" t="s">
        <v>574</v>
      </c>
    </row>
    <row r="2" spans="1:31" s="262" customFormat="1" ht="25.5">
      <c r="A2" s="274"/>
      <c r="B2" s="275" t="s">
        <v>541</v>
      </c>
      <c r="C2" s="275" t="s">
        <v>542</v>
      </c>
      <c r="D2" s="275" t="s">
        <v>543</v>
      </c>
      <c r="E2" s="275" t="s">
        <v>575</v>
      </c>
      <c r="F2" s="276" t="s">
        <v>544</v>
      </c>
      <c r="G2" s="277" t="s">
        <v>545</v>
      </c>
      <c r="H2" s="278" t="s">
        <v>546</v>
      </c>
      <c r="I2" s="277" t="s">
        <v>573</v>
      </c>
      <c r="J2" s="277">
        <v>2012</v>
      </c>
      <c r="K2" s="277">
        <v>2013</v>
      </c>
      <c r="L2" s="277">
        <v>2014</v>
      </c>
      <c r="M2" s="277">
        <v>2015</v>
      </c>
      <c r="N2" s="277">
        <v>2016</v>
      </c>
      <c r="O2" s="277">
        <v>2017</v>
      </c>
      <c r="P2" s="277">
        <v>2018</v>
      </c>
      <c r="Q2" s="277">
        <v>2019</v>
      </c>
      <c r="R2" s="277">
        <v>2020</v>
      </c>
      <c r="S2" s="277">
        <v>2021</v>
      </c>
      <c r="T2" s="277">
        <v>2022</v>
      </c>
      <c r="U2" s="277">
        <v>2023</v>
      </c>
      <c r="V2" s="277">
        <v>2024</v>
      </c>
      <c r="W2" s="277">
        <v>2025</v>
      </c>
      <c r="X2" s="277">
        <v>2026</v>
      </c>
      <c r="Y2" s="277">
        <v>2027</v>
      </c>
      <c r="Z2" s="277">
        <v>2028</v>
      </c>
      <c r="AA2" s="277">
        <v>2029</v>
      </c>
      <c r="AB2" s="277">
        <v>2030</v>
      </c>
      <c r="AC2" s="261"/>
      <c r="AD2" s="261"/>
      <c r="AE2" s="261"/>
    </row>
    <row r="3" spans="1:31" s="262" customFormat="1" ht="57" customHeight="1">
      <c r="A3" s="279" t="s">
        <v>571</v>
      </c>
      <c r="B3" s="279" t="s">
        <v>572</v>
      </c>
      <c r="C3" s="279"/>
      <c r="D3" s="279" t="s">
        <v>547</v>
      </c>
      <c r="E3" s="279"/>
      <c r="F3" s="280" t="s">
        <v>548</v>
      </c>
      <c r="G3" s="281" t="s">
        <v>549</v>
      </c>
      <c r="H3" s="282" t="s">
        <v>550</v>
      </c>
      <c r="I3" s="281" t="s">
        <v>551</v>
      </c>
      <c r="J3" s="281" t="s">
        <v>552</v>
      </c>
      <c r="K3" s="281" t="s">
        <v>553</v>
      </c>
      <c r="L3" s="281" t="s">
        <v>554</v>
      </c>
      <c r="M3" s="281" t="s">
        <v>555</v>
      </c>
      <c r="N3" s="281" t="s">
        <v>556</v>
      </c>
      <c r="O3" s="281" t="s">
        <v>557</v>
      </c>
      <c r="P3" s="281" t="s">
        <v>558</v>
      </c>
      <c r="Q3" s="281" t="s">
        <v>559</v>
      </c>
      <c r="R3" s="281" t="s">
        <v>560</v>
      </c>
      <c r="S3" s="281" t="s">
        <v>561</v>
      </c>
      <c r="T3" s="281" t="s">
        <v>562</v>
      </c>
      <c r="U3" s="281" t="s">
        <v>563</v>
      </c>
      <c r="V3" s="281" t="s">
        <v>564</v>
      </c>
      <c r="W3" s="281" t="s">
        <v>565</v>
      </c>
      <c r="X3" s="281" t="s">
        <v>566</v>
      </c>
      <c r="Y3" s="281" t="s">
        <v>567</v>
      </c>
      <c r="Z3" s="281" t="s">
        <v>568</v>
      </c>
      <c r="AA3" s="281" t="s">
        <v>569</v>
      </c>
      <c r="AB3" s="281" t="s">
        <v>570</v>
      </c>
      <c r="AC3" s="263"/>
      <c r="AD3" s="263"/>
      <c r="AE3" s="263"/>
    </row>
    <row r="4" spans="1:31">
      <c r="A4" s="269">
        <v>1</v>
      </c>
      <c r="B4" s="264"/>
      <c r="C4" s="264"/>
      <c r="D4" s="270"/>
      <c r="E4" s="270"/>
      <c r="F4" s="271"/>
      <c r="G4" s="270"/>
      <c r="H4" s="272"/>
      <c r="I4" s="270"/>
      <c r="J4" s="270"/>
      <c r="K4" s="270"/>
      <c r="L4" s="270"/>
      <c r="M4" s="270"/>
      <c r="N4" s="270"/>
      <c r="O4" s="270"/>
      <c r="P4" s="270"/>
      <c r="Q4" s="270"/>
      <c r="R4" s="270"/>
      <c r="S4" s="270"/>
      <c r="T4" s="270"/>
      <c r="U4" s="270"/>
      <c r="V4" s="270"/>
      <c r="W4" s="270"/>
      <c r="X4" s="270"/>
      <c r="Y4" s="270"/>
      <c r="Z4" s="270"/>
      <c r="AA4" s="270"/>
      <c r="AB4" s="270"/>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decimal" operator="greaterThanOrEqual" allowBlank="1" showInputMessage="1" showErrorMessage="1" errorTitle="Valor Incorrecto" error="El valor debe ser numérico y mayor o igual que CERO (0)">
          <x14:formula1>
            <xm:f>0</xm:f>
          </x14:formula1>
          <xm:sqref>JD65530:JX65539 SZ65530:TT65539 ACV65530:ADP65539 AMR65530:ANL65539 AWN65530:AXH65539 BGJ65530:BHD65539 BQF65530:BQZ65539 CAB65530:CAV65539 CJX65530:CKR65539 CTT65530:CUN65539 DDP65530:DEJ65539 DNL65530:DOF65539 DXH65530:DYB65539 EHD65530:EHX65539 EQZ65530:ERT65539 FAV65530:FBP65539 FKR65530:FLL65539 FUN65530:FVH65539 GEJ65530:GFD65539 GOF65530:GOZ65539 GYB65530:GYV65539 HHX65530:HIR65539 HRT65530:HSN65539 IBP65530:ICJ65539 ILL65530:IMF65539 IVH65530:IWB65539 JFD65530:JFX65539 JOZ65530:JPT65539 JYV65530:JZP65539 KIR65530:KJL65539 KSN65530:KTH65539 LCJ65530:LDD65539 LMF65530:LMZ65539 LWB65530:LWV65539 MFX65530:MGR65539 MPT65530:MQN65539 MZP65530:NAJ65539 NJL65530:NKF65539 NTH65530:NUB65539 ODD65530:ODX65539 OMZ65530:ONT65539 OWV65530:OXP65539 PGR65530:PHL65539 PQN65530:PRH65539 QAJ65530:QBD65539 QKF65530:QKZ65539 QUB65530:QUV65539 RDX65530:RER65539 RNT65530:RON65539 RXP65530:RYJ65539 SHL65530:SIF65539 SRH65530:SSB65539 TBD65530:TBX65539 TKZ65530:TLT65539 TUV65530:TVP65539 UER65530:UFL65539 UON65530:UPH65539 UYJ65530:UZD65539 VIF65530:VIZ65539 VSB65530:VSV65539 WBX65530:WCR65539 WLT65530:WMN65539 WVP65530:WWJ65539 JD131066:JX131075 SZ131066:TT131075 ACV131066:ADP131075 AMR131066:ANL131075 AWN131066:AXH131075 BGJ131066:BHD131075 BQF131066:BQZ131075 CAB131066:CAV131075 CJX131066:CKR131075 CTT131066:CUN131075 DDP131066:DEJ131075 DNL131066:DOF131075 DXH131066:DYB131075 EHD131066:EHX131075 EQZ131066:ERT131075 FAV131066:FBP131075 FKR131066:FLL131075 FUN131066:FVH131075 GEJ131066:GFD131075 GOF131066:GOZ131075 GYB131066:GYV131075 HHX131066:HIR131075 HRT131066:HSN131075 IBP131066:ICJ131075 ILL131066:IMF131075 IVH131066:IWB131075 JFD131066:JFX131075 JOZ131066:JPT131075 JYV131066:JZP131075 KIR131066:KJL131075 KSN131066:KTH131075 LCJ131066:LDD131075 LMF131066:LMZ131075 LWB131066:LWV131075 MFX131066:MGR131075 MPT131066:MQN131075 MZP131066:NAJ131075 NJL131066:NKF131075 NTH131066:NUB131075 ODD131066:ODX131075 OMZ131066:ONT131075 OWV131066:OXP131075 PGR131066:PHL131075 PQN131066:PRH131075 QAJ131066:QBD131075 QKF131066:QKZ131075 QUB131066:QUV131075 RDX131066:RER131075 RNT131066:RON131075 RXP131066:RYJ131075 SHL131066:SIF131075 SRH131066:SSB131075 TBD131066:TBX131075 TKZ131066:TLT131075 TUV131066:TVP131075 UER131066:UFL131075 UON131066:UPH131075 UYJ131066:UZD131075 VIF131066:VIZ131075 VSB131066:VSV131075 WBX131066:WCR131075 WLT131066:WMN131075 WVP131066:WWJ131075 JD196602:JX196611 SZ196602:TT196611 ACV196602:ADP196611 AMR196602:ANL196611 AWN196602:AXH196611 BGJ196602:BHD196611 BQF196602:BQZ196611 CAB196602:CAV196611 CJX196602:CKR196611 CTT196602:CUN196611 DDP196602:DEJ196611 DNL196602:DOF196611 DXH196602:DYB196611 EHD196602:EHX196611 EQZ196602:ERT196611 FAV196602:FBP196611 FKR196602:FLL196611 FUN196602:FVH196611 GEJ196602:GFD196611 GOF196602:GOZ196611 GYB196602:GYV196611 HHX196602:HIR196611 HRT196602:HSN196611 IBP196602:ICJ196611 ILL196602:IMF196611 IVH196602:IWB196611 JFD196602:JFX196611 JOZ196602:JPT196611 JYV196602:JZP196611 KIR196602:KJL196611 KSN196602:KTH196611 LCJ196602:LDD196611 LMF196602:LMZ196611 LWB196602:LWV196611 MFX196602:MGR196611 MPT196602:MQN196611 MZP196602:NAJ196611 NJL196602:NKF196611 NTH196602:NUB196611 ODD196602:ODX196611 OMZ196602:ONT196611 OWV196602:OXP196611 PGR196602:PHL196611 PQN196602:PRH196611 QAJ196602:QBD196611 QKF196602:QKZ196611 QUB196602:QUV196611 RDX196602:RER196611 RNT196602:RON196611 RXP196602:RYJ196611 SHL196602:SIF196611 SRH196602:SSB196611 TBD196602:TBX196611 TKZ196602:TLT196611 TUV196602:TVP196611 UER196602:UFL196611 UON196602:UPH196611 UYJ196602:UZD196611 VIF196602:VIZ196611 VSB196602:VSV196611 WBX196602:WCR196611 WLT196602:WMN196611 WVP196602:WWJ196611 JD262138:JX262147 SZ262138:TT262147 ACV262138:ADP262147 AMR262138:ANL262147 AWN262138:AXH262147 BGJ262138:BHD262147 BQF262138:BQZ262147 CAB262138:CAV262147 CJX262138:CKR262147 CTT262138:CUN262147 DDP262138:DEJ262147 DNL262138:DOF262147 DXH262138:DYB262147 EHD262138:EHX262147 EQZ262138:ERT262147 FAV262138:FBP262147 FKR262138:FLL262147 FUN262138:FVH262147 GEJ262138:GFD262147 GOF262138:GOZ262147 GYB262138:GYV262147 HHX262138:HIR262147 HRT262138:HSN262147 IBP262138:ICJ262147 ILL262138:IMF262147 IVH262138:IWB262147 JFD262138:JFX262147 JOZ262138:JPT262147 JYV262138:JZP262147 KIR262138:KJL262147 KSN262138:KTH262147 LCJ262138:LDD262147 LMF262138:LMZ262147 LWB262138:LWV262147 MFX262138:MGR262147 MPT262138:MQN262147 MZP262138:NAJ262147 NJL262138:NKF262147 NTH262138:NUB262147 ODD262138:ODX262147 OMZ262138:ONT262147 OWV262138:OXP262147 PGR262138:PHL262147 PQN262138:PRH262147 QAJ262138:QBD262147 QKF262138:QKZ262147 QUB262138:QUV262147 RDX262138:RER262147 RNT262138:RON262147 RXP262138:RYJ262147 SHL262138:SIF262147 SRH262138:SSB262147 TBD262138:TBX262147 TKZ262138:TLT262147 TUV262138:TVP262147 UER262138:UFL262147 UON262138:UPH262147 UYJ262138:UZD262147 VIF262138:VIZ262147 VSB262138:VSV262147 WBX262138:WCR262147 WLT262138:WMN262147 WVP262138:WWJ262147 JD327674:JX327683 SZ327674:TT327683 ACV327674:ADP327683 AMR327674:ANL327683 AWN327674:AXH327683 BGJ327674:BHD327683 BQF327674:BQZ327683 CAB327674:CAV327683 CJX327674:CKR327683 CTT327674:CUN327683 DDP327674:DEJ327683 DNL327674:DOF327683 DXH327674:DYB327683 EHD327674:EHX327683 EQZ327674:ERT327683 FAV327674:FBP327683 FKR327674:FLL327683 FUN327674:FVH327683 GEJ327674:GFD327683 GOF327674:GOZ327683 GYB327674:GYV327683 HHX327674:HIR327683 HRT327674:HSN327683 IBP327674:ICJ327683 ILL327674:IMF327683 IVH327674:IWB327683 JFD327674:JFX327683 JOZ327674:JPT327683 JYV327674:JZP327683 KIR327674:KJL327683 KSN327674:KTH327683 LCJ327674:LDD327683 LMF327674:LMZ327683 LWB327674:LWV327683 MFX327674:MGR327683 MPT327674:MQN327683 MZP327674:NAJ327683 NJL327674:NKF327683 NTH327674:NUB327683 ODD327674:ODX327683 OMZ327674:ONT327683 OWV327674:OXP327683 PGR327674:PHL327683 PQN327674:PRH327683 QAJ327674:QBD327683 QKF327674:QKZ327683 QUB327674:QUV327683 RDX327674:RER327683 RNT327674:RON327683 RXP327674:RYJ327683 SHL327674:SIF327683 SRH327674:SSB327683 TBD327674:TBX327683 TKZ327674:TLT327683 TUV327674:TVP327683 UER327674:UFL327683 UON327674:UPH327683 UYJ327674:UZD327683 VIF327674:VIZ327683 VSB327674:VSV327683 WBX327674:WCR327683 WLT327674:WMN327683 WVP327674:WWJ327683 JD393210:JX393219 SZ393210:TT393219 ACV393210:ADP393219 AMR393210:ANL393219 AWN393210:AXH393219 BGJ393210:BHD393219 BQF393210:BQZ393219 CAB393210:CAV393219 CJX393210:CKR393219 CTT393210:CUN393219 DDP393210:DEJ393219 DNL393210:DOF393219 DXH393210:DYB393219 EHD393210:EHX393219 EQZ393210:ERT393219 FAV393210:FBP393219 FKR393210:FLL393219 FUN393210:FVH393219 GEJ393210:GFD393219 GOF393210:GOZ393219 GYB393210:GYV393219 HHX393210:HIR393219 HRT393210:HSN393219 IBP393210:ICJ393219 ILL393210:IMF393219 IVH393210:IWB393219 JFD393210:JFX393219 JOZ393210:JPT393219 JYV393210:JZP393219 KIR393210:KJL393219 KSN393210:KTH393219 LCJ393210:LDD393219 LMF393210:LMZ393219 LWB393210:LWV393219 MFX393210:MGR393219 MPT393210:MQN393219 MZP393210:NAJ393219 NJL393210:NKF393219 NTH393210:NUB393219 ODD393210:ODX393219 OMZ393210:ONT393219 OWV393210:OXP393219 PGR393210:PHL393219 PQN393210:PRH393219 QAJ393210:QBD393219 QKF393210:QKZ393219 QUB393210:QUV393219 RDX393210:RER393219 RNT393210:RON393219 RXP393210:RYJ393219 SHL393210:SIF393219 SRH393210:SSB393219 TBD393210:TBX393219 TKZ393210:TLT393219 TUV393210:TVP393219 UER393210:UFL393219 UON393210:UPH393219 UYJ393210:UZD393219 VIF393210:VIZ393219 VSB393210:VSV393219 WBX393210:WCR393219 WLT393210:WMN393219 WVP393210:WWJ393219 JD458746:JX458755 SZ458746:TT458755 ACV458746:ADP458755 AMR458746:ANL458755 AWN458746:AXH458755 BGJ458746:BHD458755 BQF458746:BQZ458755 CAB458746:CAV458755 CJX458746:CKR458755 CTT458746:CUN458755 DDP458746:DEJ458755 DNL458746:DOF458755 DXH458746:DYB458755 EHD458746:EHX458755 EQZ458746:ERT458755 FAV458746:FBP458755 FKR458746:FLL458755 FUN458746:FVH458755 GEJ458746:GFD458755 GOF458746:GOZ458755 GYB458746:GYV458755 HHX458746:HIR458755 HRT458746:HSN458755 IBP458746:ICJ458755 ILL458746:IMF458755 IVH458746:IWB458755 JFD458746:JFX458755 JOZ458746:JPT458755 JYV458746:JZP458755 KIR458746:KJL458755 KSN458746:KTH458755 LCJ458746:LDD458755 LMF458746:LMZ458755 LWB458746:LWV458755 MFX458746:MGR458755 MPT458746:MQN458755 MZP458746:NAJ458755 NJL458746:NKF458755 NTH458746:NUB458755 ODD458746:ODX458755 OMZ458746:ONT458755 OWV458746:OXP458755 PGR458746:PHL458755 PQN458746:PRH458755 QAJ458746:QBD458755 QKF458746:QKZ458755 QUB458746:QUV458755 RDX458746:RER458755 RNT458746:RON458755 RXP458746:RYJ458755 SHL458746:SIF458755 SRH458746:SSB458755 TBD458746:TBX458755 TKZ458746:TLT458755 TUV458746:TVP458755 UER458746:UFL458755 UON458746:UPH458755 UYJ458746:UZD458755 VIF458746:VIZ458755 VSB458746:VSV458755 WBX458746:WCR458755 WLT458746:WMN458755 WVP458746:WWJ458755 JD524282:JX524291 SZ524282:TT524291 ACV524282:ADP524291 AMR524282:ANL524291 AWN524282:AXH524291 BGJ524282:BHD524291 BQF524282:BQZ524291 CAB524282:CAV524291 CJX524282:CKR524291 CTT524282:CUN524291 DDP524282:DEJ524291 DNL524282:DOF524291 DXH524282:DYB524291 EHD524282:EHX524291 EQZ524282:ERT524291 FAV524282:FBP524291 FKR524282:FLL524291 FUN524282:FVH524291 GEJ524282:GFD524291 GOF524282:GOZ524291 GYB524282:GYV524291 HHX524282:HIR524291 HRT524282:HSN524291 IBP524282:ICJ524291 ILL524282:IMF524291 IVH524282:IWB524291 JFD524282:JFX524291 JOZ524282:JPT524291 JYV524282:JZP524291 KIR524282:KJL524291 KSN524282:KTH524291 LCJ524282:LDD524291 LMF524282:LMZ524291 LWB524282:LWV524291 MFX524282:MGR524291 MPT524282:MQN524291 MZP524282:NAJ524291 NJL524282:NKF524291 NTH524282:NUB524291 ODD524282:ODX524291 OMZ524282:ONT524291 OWV524282:OXP524291 PGR524282:PHL524291 PQN524282:PRH524291 QAJ524282:QBD524291 QKF524282:QKZ524291 QUB524282:QUV524291 RDX524282:RER524291 RNT524282:RON524291 RXP524282:RYJ524291 SHL524282:SIF524291 SRH524282:SSB524291 TBD524282:TBX524291 TKZ524282:TLT524291 TUV524282:TVP524291 UER524282:UFL524291 UON524282:UPH524291 UYJ524282:UZD524291 VIF524282:VIZ524291 VSB524282:VSV524291 WBX524282:WCR524291 WLT524282:WMN524291 WVP524282:WWJ524291 JD589818:JX589827 SZ589818:TT589827 ACV589818:ADP589827 AMR589818:ANL589827 AWN589818:AXH589827 BGJ589818:BHD589827 BQF589818:BQZ589827 CAB589818:CAV589827 CJX589818:CKR589827 CTT589818:CUN589827 DDP589818:DEJ589827 DNL589818:DOF589827 DXH589818:DYB589827 EHD589818:EHX589827 EQZ589818:ERT589827 FAV589818:FBP589827 FKR589818:FLL589827 FUN589818:FVH589827 GEJ589818:GFD589827 GOF589818:GOZ589827 GYB589818:GYV589827 HHX589818:HIR589827 HRT589818:HSN589827 IBP589818:ICJ589827 ILL589818:IMF589827 IVH589818:IWB589827 JFD589818:JFX589827 JOZ589818:JPT589827 JYV589818:JZP589827 KIR589818:KJL589827 KSN589818:KTH589827 LCJ589818:LDD589827 LMF589818:LMZ589827 LWB589818:LWV589827 MFX589818:MGR589827 MPT589818:MQN589827 MZP589818:NAJ589827 NJL589818:NKF589827 NTH589818:NUB589827 ODD589818:ODX589827 OMZ589818:ONT589827 OWV589818:OXP589827 PGR589818:PHL589827 PQN589818:PRH589827 QAJ589818:QBD589827 QKF589818:QKZ589827 QUB589818:QUV589827 RDX589818:RER589827 RNT589818:RON589827 RXP589818:RYJ589827 SHL589818:SIF589827 SRH589818:SSB589827 TBD589818:TBX589827 TKZ589818:TLT589827 TUV589818:TVP589827 UER589818:UFL589827 UON589818:UPH589827 UYJ589818:UZD589827 VIF589818:VIZ589827 VSB589818:VSV589827 WBX589818:WCR589827 WLT589818:WMN589827 WVP589818:WWJ589827 JD655354:JX655363 SZ655354:TT655363 ACV655354:ADP655363 AMR655354:ANL655363 AWN655354:AXH655363 BGJ655354:BHD655363 BQF655354:BQZ655363 CAB655354:CAV655363 CJX655354:CKR655363 CTT655354:CUN655363 DDP655354:DEJ655363 DNL655354:DOF655363 DXH655354:DYB655363 EHD655354:EHX655363 EQZ655354:ERT655363 FAV655354:FBP655363 FKR655354:FLL655363 FUN655354:FVH655363 GEJ655354:GFD655363 GOF655354:GOZ655363 GYB655354:GYV655363 HHX655354:HIR655363 HRT655354:HSN655363 IBP655354:ICJ655363 ILL655354:IMF655363 IVH655354:IWB655363 JFD655354:JFX655363 JOZ655354:JPT655363 JYV655354:JZP655363 KIR655354:KJL655363 KSN655354:KTH655363 LCJ655354:LDD655363 LMF655354:LMZ655363 LWB655354:LWV655363 MFX655354:MGR655363 MPT655354:MQN655363 MZP655354:NAJ655363 NJL655354:NKF655363 NTH655354:NUB655363 ODD655354:ODX655363 OMZ655354:ONT655363 OWV655354:OXP655363 PGR655354:PHL655363 PQN655354:PRH655363 QAJ655354:QBD655363 QKF655354:QKZ655363 QUB655354:QUV655363 RDX655354:RER655363 RNT655354:RON655363 RXP655354:RYJ655363 SHL655354:SIF655363 SRH655354:SSB655363 TBD655354:TBX655363 TKZ655354:TLT655363 TUV655354:TVP655363 UER655354:UFL655363 UON655354:UPH655363 UYJ655354:UZD655363 VIF655354:VIZ655363 VSB655354:VSV655363 WBX655354:WCR655363 WLT655354:WMN655363 WVP655354:WWJ655363 JD720890:JX720899 SZ720890:TT720899 ACV720890:ADP720899 AMR720890:ANL720899 AWN720890:AXH720899 BGJ720890:BHD720899 BQF720890:BQZ720899 CAB720890:CAV720899 CJX720890:CKR720899 CTT720890:CUN720899 DDP720890:DEJ720899 DNL720890:DOF720899 DXH720890:DYB720899 EHD720890:EHX720899 EQZ720890:ERT720899 FAV720890:FBP720899 FKR720890:FLL720899 FUN720890:FVH720899 GEJ720890:GFD720899 GOF720890:GOZ720899 GYB720890:GYV720899 HHX720890:HIR720899 HRT720890:HSN720899 IBP720890:ICJ720899 ILL720890:IMF720899 IVH720890:IWB720899 JFD720890:JFX720899 JOZ720890:JPT720899 JYV720890:JZP720899 KIR720890:KJL720899 KSN720890:KTH720899 LCJ720890:LDD720899 LMF720890:LMZ720899 LWB720890:LWV720899 MFX720890:MGR720899 MPT720890:MQN720899 MZP720890:NAJ720899 NJL720890:NKF720899 NTH720890:NUB720899 ODD720890:ODX720899 OMZ720890:ONT720899 OWV720890:OXP720899 PGR720890:PHL720899 PQN720890:PRH720899 QAJ720890:QBD720899 QKF720890:QKZ720899 QUB720890:QUV720899 RDX720890:RER720899 RNT720890:RON720899 RXP720890:RYJ720899 SHL720890:SIF720899 SRH720890:SSB720899 TBD720890:TBX720899 TKZ720890:TLT720899 TUV720890:TVP720899 UER720890:UFL720899 UON720890:UPH720899 UYJ720890:UZD720899 VIF720890:VIZ720899 VSB720890:VSV720899 WBX720890:WCR720899 WLT720890:WMN720899 WVP720890:WWJ720899 JD786426:JX786435 SZ786426:TT786435 ACV786426:ADP786435 AMR786426:ANL786435 AWN786426:AXH786435 BGJ786426:BHD786435 BQF786426:BQZ786435 CAB786426:CAV786435 CJX786426:CKR786435 CTT786426:CUN786435 DDP786426:DEJ786435 DNL786426:DOF786435 DXH786426:DYB786435 EHD786426:EHX786435 EQZ786426:ERT786435 FAV786426:FBP786435 FKR786426:FLL786435 FUN786426:FVH786435 GEJ786426:GFD786435 GOF786426:GOZ786435 GYB786426:GYV786435 HHX786426:HIR786435 HRT786426:HSN786435 IBP786426:ICJ786435 ILL786426:IMF786435 IVH786426:IWB786435 JFD786426:JFX786435 JOZ786426:JPT786435 JYV786426:JZP786435 KIR786426:KJL786435 KSN786426:KTH786435 LCJ786426:LDD786435 LMF786426:LMZ786435 LWB786426:LWV786435 MFX786426:MGR786435 MPT786426:MQN786435 MZP786426:NAJ786435 NJL786426:NKF786435 NTH786426:NUB786435 ODD786426:ODX786435 OMZ786426:ONT786435 OWV786426:OXP786435 PGR786426:PHL786435 PQN786426:PRH786435 QAJ786426:QBD786435 QKF786426:QKZ786435 QUB786426:QUV786435 RDX786426:RER786435 RNT786426:RON786435 RXP786426:RYJ786435 SHL786426:SIF786435 SRH786426:SSB786435 TBD786426:TBX786435 TKZ786426:TLT786435 TUV786426:TVP786435 UER786426:UFL786435 UON786426:UPH786435 UYJ786426:UZD786435 VIF786426:VIZ786435 VSB786426:VSV786435 WBX786426:WCR786435 WLT786426:WMN786435 WVP786426:WWJ786435 JD851962:JX851971 SZ851962:TT851971 ACV851962:ADP851971 AMR851962:ANL851971 AWN851962:AXH851971 BGJ851962:BHD851971 BQF851962:BQZ851971 CAB851962:CAV851971 CJX851962:CKR851971 CTT851962:CUN851971 DDP851962:DEJ851971 DNL851962:DOF851971 DXH851962:DYB851971 EHD851962:EHX851971 EQZ851962:ERT851971 FAV851962:FBP851971 FKR851962:FLL851971 FUN851962:FVH851971 GEJ851962:GFD851971 GOF851962:GOZ851971 GYB851962:GYV851971 HHX851962:HIR851971 HRT851962:HSN851971 IBP851962:ICJ851971 ILL851962:IMF851971 IVH851962:IWB851971 JFD851962:JFX851971 JOZ851962:JPT851971 JYV851962:JZP851971 KIR851962:KJL851971 KSN851962:KTH851971 LCJ851962:LDD851971 LMF851962:LMZ851971 LWB851962:LWV851971 MFX851962:MGR851971 MPT851962:MQN851971 MZP851962:NAJ851971 NJL851962:NKF851971 NTH851962:NUB851971 ODD851962:ODX851971 OMZ851962:ONT851971 OWV851962:OXP851971 PGR851962:PHL851971 PQN851962:PRH851971 QAJ851962:QBD851971 QKF851962:QKZ851971 QUB851962:QUV851971 RDX851962:RER851971 RNT851962:RON851971 RXP851962:RYJ851971 SHL851962:SIF851971 SRH851962:SSB851971 TBD851962:TBX851971 TKZ851962:TLT851971 TUV851962:TVP851971 UER851962:UFL851971 UON851962:UPH851971 UYJ851962:UZD851971 VIF851962:VIZ851971 VSB851962:VSV851971 WBX851962:WCR851971 WLT851962:WMN851971 WVP851962:WWJ851971 JD917498:JX917507 SZ917498:TT917507 ACV917498:ADP917507 AMR917498:ANL917507 AWN917498:AXH917507 BGJ917498:BHD917507 BQF917498:BQZ917507 CAB917498:CAV917507 CJX917498:CKR917507 CTT917498:CUN917507 DDP917498:DEJ917507 DNL917498:DOF917507 DXH917498:DYB917507 EHD917498:EHX917507 EQZ917498:ERT917507 FAV917498:FBP917507 FKR917498:FLL917507 FUN917498:FVH917507 GEJ917498:GFD917507 GOF917498:GOZ917507 GYB917498:GYV917507 HHX917498:HIR917507 HRT917498:HSN917507 IBP917498:ICJ917507 ILL917498:IMF917507 IVH917498:IWB917507 JFD917498:JFX917507 JOZ917498:JPT917507 JYV917498:JZP917507 KIR917498:KJL917507 KSN917498:KTH917507 LCJ917498:LDD917507 LMF917498:LMZ917507 LWB917498:LWV917507 MFX917498:MGR917507 MPT917498:MQN917507 MZP917498:NAJ917507 NJL917498:NKF917507 NTH917498:NUB917507 ODD917498:ODX917507 OMZ917498:ONT917507 OWV917498:OXP917507 PGR917498:PHL917507 PQN917498:PRH917507 QAJ917498:QBD917507 QKF917498:QKZ917507 QUB917498:QUV917507 RDX917498:RER917507 RNT917498:RON917507 RXP917498:RYJ917507 SHL917498:SIF917507 SRH917498:SSB917507 TBD917498:TBX917507 TKZ917498:TLT917507 TUV917498:TVP917507 UER917498:UFL917507 UON917498:UPH917507 UYJ917498:UZD917507 VIF917498:VIZ917507 VSB917498:VSV917507 WBX917498:WCR917507 WLT917498:WMN917507 WVP917498:WWJ917507 JD983034:JX983043 SZ983034:TT983043 ACV983034:ADP983043 AMR983034:ANL983043 AWN983034:AXH983043 BGJ983034:BHD983043 BQF983034:BQZ983043 CAB983034:CAV983043 CJX983034:CKR983043 CTT983034:CUN983043 DDP983034:DEJ983043 DNL983034:DOF983043 DXH983034:DYB983043 EHD983034:EHX983043 EQZ983034:ERT983043 FAV983034:FBP983043 FKR983034:FLL983043 FUN983034:FVH983043 GEJ983034:GFD983043 GOF983034:GOZ983043 GYB983034:GYV983043 HHX983034:HIR983043 HRT983034:HSN983043 IBP983034:ICJ983043 ILL983034:IMF983043 IVH983034:IWB983043 JFD983034:JFX983043 JOZ983034:JPT983043 JYV983034:JZP983043 KIR983034:KJL983043 KSN983034:KTH983043 LCJ983034:LDD983043 LMF983034:LMZ983043 LWB983034:LWV983043 MFX983034:MGR983043 MPT983034:MQN983043 MZP983034:NAJ983043 NJL983034:NKF983043 NTH983034:NUB983043 ODD983034:ODX983043 OMZ983034:ONT983043 OWV983034:OXP983043 PGR983034:PHL983043 PQN983034:PRH983043 QAJ983034:QBD983043 QKF983034:QKZ983043 QUB983034:QUV983043 RDX983034:RER983043 RNT983034:RON983043 RXP983034:RYJ983043 SHL983034:SIF983043 SRH983034:SSB983043 TBD983034:TBX983043 TKZ983034:TLT983043 TUV983034:TVP983043 UER983034:UFL983043 UON983034:UPH983043 UYJ983034:UZD983043 VIF983034:VIZ983043 VSB983034:VSV983043 WBX983034:WCR983043 WLT983034:WMN983043 WVP983034:WWJ983043 JD65518:JX65527 SZ65518:TT65527 ACV65518:ADP65527 AMR65518:ANL65527 AWN65518:AXH65527 BGJ65518:BHD65527 BQF65518:BQZ65527 CAB65518:CAV65527 CJX65518:CKR65527 CTT65518:CUN65527 DDP65518:DEJ65527 DNL65518:DOF65527 DXH65518:DYB65527 EHD65518:EHX65527 EQZ65518:ERT65527 FAV65518:FBP65527 FKR65518:FLL65527 FUN65518:FVH65527 GEJ65518:GFD65527 GOF65518:GOZ65527 GYB65518:GYV65527 HHX65518:HIR65527 HRT65518:HSN65527 IBP65518:ICJ65527 ILL65518:IMF65527 IVH65518:IWB65527 JFD65518:JFX65527 JOZ65518:JPT65527 JYV65518:JZP65527 KIR65518:KJL65527 KSN65518:KTH65527 LCJ65518:LDD65527 LMF65518:LMZ65527 LWB65518:LWV65527 MFX65518:MGR65527 MPT65518:MQN65527 MZP65518:NAJ65527 NJL65518:NKF65527 NTH65518:NUB65527 ODD65518:ODX65527 OMZ65518:ONT65527 OWV65518:OXP65527 PGR65518:PHL65527 PQN65518:PRH65527 QAJ65518:QBD65527 QKF65518:QKZ65527 QUB65518:QUV65527 RDX65518:RER65527 RNT65518:RON65527 RXP65518:RYJ65527 SHL65518:SIF65527 SRH65518:SSB65527 TBD65518:TBX65527 TKZ65518:TLT65527 TUV65518:TVP65527 UER65518:UFL65527 UON65518:UPH65527 UYJ65518:UZD65527 VIF65518:VIZ65527 VSB65518:VSV65527 WBX65518:WCR65527 WLT65518:WMN65527 WVP65518:WWJ65527 JD131054:JX131063 SZ131054:TT131063 ACV131054:ADP131063 AMR131054:ANL131063 AWN131054:AXH131063 BGJ131054:BHD131063 BQF131054:BQZ131063 CAB131054:CAV131063 CJX131054:CKR131063 CTT131054:CUN131063 DDP131054:DEJ131063 DNL131054:DOF131063 DXH131054:DYB131063 EHD131054:EHX131063 EQZ131054:ERT131063 FAV131054:FBP131063 FKR131054:FLL131063 FUN131054:FVH131063 GEJ131054:GFD131063 GOF131054:GOZ131063 GYB131054:GYV131063 HHX131054:HIR131063 HRT131054:HSN131063 IBP131054:ICJ131063 ILL131054:IMF131063 IVH131054:IWB131063 JFD131054:JFX131063 JOZ131054:JPT131063 JYV131054:JZP131063 KIR131054:KJL131063 KSN131054:KTH131063 LCJ131054:LDD131063 LMF131054:LMZ131063 LWB131054:LWV131063 MFX131054:MGR131063 MPT131054:MQN131063 MZP131054:NAJ131063 NJL131054:NKF131063 NTH131054:NUB131063 ODD131054:ODX131063 OMZ131054:ONT131063 OWV131054:OXP131063 PGR131054:PHL131063 PQN131054:PRH131063 QAJ131054:QBD131063 QKF131054:QKZ131063 QUB131054:QUV131063 RDX131054:RER131063 RNT131054:RON131063 RXP131054:RYJ131063 SHL131054:SIF131063 SRH131054:SSB131063 TBD131054:TBX131063 TKZ131054:TLT131063 TUV131054:TVP131063 UER131054:UFL131063 UON131054:UPH131063 UYJ131054:UZD131063 VIF131054:VIZ131063 VSB131054:VSV131063 WBX131054:WCR131063 WLT131054:WMN131063 WVP131054:WWJ131063 JD196590:JX196599 SZ196590:TT196599 ACV196590:ADP196599 AMR196590:ANL196599 AWN196590:AXH196599 BGJ196590:BHD196599 BQF196590:BQZ196599 CAB196590:CAV196599 CJX196590:CKR196599 CTT196590:CUN196599 DDP196590:DEJ196599 DNL196590:DOF196599 DXH196590:DYB196599 EHD196590:EHX196599 EQZ196590:ERT196599 FAV196590:FBP196599 FKR196590:FLL196599 FUN196590:FVH196599 GEJ196590:GFD196599 GOF196590:GOZ196599 GYB196590:GYV196599 HHX196590:HIR196599 HRT196590:HSN196599 IBP196590:ICJ196599 ILL196590:IMF196599 IVH196590:IWB196599 JFD196590:JFX196599 JOZ196590:JPT196599 JYV196590:JZP196599 KIR196590:KJL196599 KSN196590:KTH196599 LCJ196590:LDD196599 LMF196590:LMZ196599 LWB196590:LWV196599 MFX196590:MGR196599 MPT196590:MQN196599 MZP196590:NAJ196599 NJL196590:NKF196599 NTH196590:NUB196599 ODD196590:ODX196599 OMZ196590:ONT196599 OWV196590:OXP196599 PGR196590:PHL196599 PQN196590:PRH196599 QAJ196590:QBD196599 QKF196590:QKZ196599 QUB196590:QUV196599 RDX196590:RER196599 RNT196590:RON196599 RXP196590:RYJ196599 SHL196590:SIF196599 SRH196590:SSB196599 TBD196590:TBX196599 TKZ196590:TLT196599 TUV196590:TVP196599 UER196590:UFL196599 UON196590:UPH196599 UYJ196590:UZD196599 VIF196590:VIZ196599 VSB196590:VSV196599 WBX196590:WCR196599 WLT196590:WMN196599 WVP196590:WWJ196599 JD262126:JX262135 SZ262126:TT262135 ACV262126:ADP262135 AMR262126:ANL262135 AWN262126:AXH262135 BGJ262126:BHD262135 BQF262126:BQZ262135 CAB262126:CAV262135 CJX262126:CKR262135 CTT262126:CUN262135 DDP262126:DEJ262135 DNL262126:DOF262135 DXH262126:DYB262135 EHD262126:EHX262135 EQZ262126:ERT262135 FAV262126:FBP262135 FKR262126:FLL262135 FUN262126:FVH262135 GEJ262126:GFD262135 GOF262126:GOZ262135 GYB262126:GYV262135 HHX262126:HIR262135 HRT262126:HSN262135 IBP262126:ICJ262135 ILL262126:IMF262135 IVH262126:IWB262135 JFD262126:JFX262135 JOZ262126:JPT262135 JYV262126:JZP262135 KIR262126:KJL262135 KSN262126:KTH262135 LCJ262126:LDD262135 LMF262126:LMZ262135 LWB262126:LWV262135 MFX262126:MGR262135 MPT262126:MQN262135 MZP262126:NAJ262135 NJL262126:NKF262135 NTH262126:NUB262135 ODD262126:ODX262135 OMZ262126:ONT262135 OWV262126:OXP262135 PGR262126:PHL262135 PQN262126:PRH262135 QAJ262126:QBD262135 QKF262126:QKZ262135 QUB262126:QUV262135 RDX262126:RER262135 RNT262126:RON262135 RXP262126:RYJ262135 SHL262126:SIF262135 SRH262126:SSB262135 TBD262126:TBX262135 TKZ262126:TLT262135 TUV262126:TVP262135 UER262126:UFL262135 UON262126:UPH262135 UYJ262126:UZD262135 VIF262126:VIZ262135 VSB262126:VSV262135 WBX262126:WCR262135 WLT262126:WMN262135 WVP262126:WWJ262135 JD327662:JX327671 SZ327662:TT327671 ACV327662:ADP327671 AMR327662:ANL327671 AWN327662:AXH327671 BGJ327662:BHD327671 BQF327662:BQZ327671 CAB327662:CAV327671 CJX327662:CKR327671 CTT327662:CUN327671 DDP327662:DEJ327671 DNL327662:DOF327671 DXH327662:DYB327671 EHD327662:EHX327671 EQZ327662:ERT327671 FAV327662:FBP327671 FKR327662:FLL327671 FUN327662:FVH327671 GEJ327662:GFD327671 GOF327662:GOZ327671 GYB327662:GYV327671 HHX327662:HIR327671 HRT327662:HSN327671 IBP327662:ICJ327671 ILL327662:IMF327671 IVH327662:IWB327671 JFD327662:JFX327671 JOZ327662:JPT327671 JYV327662:JZP327671 KIR327662:KJL327671 KSN327662:KTH327671 LCJ327662:LDD327671 LMF327662:LMZ327671 LWB327662:LWV327671 MFX327662:MGR327671 MPT327662:MQN327671 MZP327662:NAJ327671 NJL327662:NKF327671 NTH327662:NUB327671 ODD327662:ODX327671 OMZ327662:ONT327671 OWV327662:OXP327671 PGR327662:PHL327671 PQN327662:PRH327671 QAJ327662:QBD327671 QKF327662:QKZ327671 QUB327662:QUV327671 RDX327662:RER327671 RNT327662:RON327671 RXP327662:RYJ327671 SHL327662:SIF327671 SRH327662:SSB327671 TBD327662:TBX327671 TKZ327662:TLT327671 TUV327662:TVP327671 UER327662:UFL327671 UON327662:UPH327671 UYJ327662:UZD327671 VIF327662:VIZ327671 VSB327662:VSV327671 WBX327662:WCR327671 WLT327662:WMN327671 WVP327662:WWJ327671 JD393198:JX393207 SZ393198:TT393207 ACV393198:ADP393207 AMR393198:ANL393207 AWN393198:AXH393207 BGJ393198:BHD393207 BQF393198:BQZ393207 CAB393198:CAV393207 CJX393198:CKR393207 CTT393198:CUN393207 DDP393198:DEJ393207 DNL393198:DOF393207 DXH393198:DYB393207 EHD393198:EHX393207 EQZ393198:ERT393207 FAV393198:FBP393207 FKR393198:FLL393207 FUN393198:FVH393207 GEJ393198:GFD393207 GOF393198:GOZ393207 GYB393198:GYV393207 HHX393198:HIR393207 HRT393198:HSN393207 IBP393198:ICJ393207 ILL393198:IMF393207 IVH393198:IWB393207 JFD393198:JFX393207 JOZ393198:JPT393207 JYV393198:JZP393207 KIR393198:KJL393207 KSN393198:KTH393207 LCJ393198:LDD393207 LMF393198:LMZ393207 LWB393198:LWV393207 MFX393198:MGR393207 MPT393198:MQN393207 MZP393198:NAJ393207 NJL393198:NKF393207 NTH393198:NUB393207 ODD393198:ODX393207 OMZ393198:ONT393207 OWV393198:OXP393207 PGR393198:PHL393207 PQN393198:PRH393207 QAJ393198:QBD393207 QKF393198:QKZ393207 QUB393198:QUV393207 RDX393198:RER393207 RNT393198:RON393207 RXP393198:RYJ393207 SHL393198:SIF393207 SRH393198:SSB393207 TBD393198:TBX393207 TKZ393198:TLT393207 TUV393198:TVP393207 UER393198:UFL393207 UON393198:UPH393207 UYJ393198:UZD393207 VIF393198:VIZ393207 VSB393198:VSV393207 WBX393198:WCR393207 WLT393198:WMN393207 WVP393198:WWJ393207 JD458734:JX458743 SZ458734:TT458743 ACV458734:ADP458743 AMR458734:ANL458743 AWN458734:AXH458743 BGJ458734:BHD458743 BQF458734:BQZ458743 CAB458734:CAV458743 CJX458734:CKR458743 CTT458734:CUN458743 DDP458734:DEJ458743 DNL458734:DOF458743 DXH458734:DYB458743 EHD458734:EHX458743 EQZ458734:ERT458743 FAV458734:FBP458743 FKR458734:FLL458743 FUN458734:FVH458743 GEJ458734:GFD458743 GOF458734:GOZ458743 GYB458734:GYV458743 HHX458734:HIR458743 HRT458734:HSN458743 IBP458734:ICJ458743 ILL458734:IMF458743 IVH458734:IWB458743 JFD458734:JFX458743 JOZ458734:JPT458743 JYV458734:JZP458743 KIR458734:KJL458743 KSN458734:KTH458743 LCJ458734:LDD458743 LMF458734:LMZ458743 LWB458734:LWV458743 MFX458734:MGR458743 MPT458734:MQN458743 MZP458734:NAJ458743 NJL458734:NKF458743 NTH458734:NUB458743 ODD458734:ODX458743 OMZ458734:ONT458743 OWV458734:OXP458743 PGR458734:PHL458743 PQN458734:PRH458743 QAJ458734:QBD458743 QKF458734:QKZ458743 QUB458734:QUV458743 RDX458734:RER458743 RNT458734:RON458743 RXP458734:RYJ458743 SHL458734:SIF458743 SRH458734:SSB458743 TBD458734:TBX458743 TKZ458734:TLT458743 TUV458734:TVP458743 UER458734:UFL458743 UON458734:UPH458743 UYJ458734:UZD458743 VIF458734:VIZ458743 VSB458734:VSV458743 WBX458734:WCR458743 WLT458734:WMN458743 WVP458734:WWJ458743 JD524270:JX524279 SZ524270:TT524279 ACV524270:ADP524279 AMR524270:ANL524279 AWN524270:AXH524279 BGJ524270:BHD524279 BQF524270:BQZ524279 CAB524270:CAV524279 CJX524270:CKR524279 CTT524270:CUN524279 DDP524270:DEJ524279 DNL524270:DOF524279 DXH524270:DYB524279 EHD524270:EHX524279 EQZ524270:ERT524279 FAV524270:FBP524279 FKR524270:FLL524279 FUN524270:FVH524279 GEJ524270:GFD524279 GOF524270:GOZ524279 GYB524270:GYV524279 HHX524270:HIR524279 HRT524270:HSN524279 IBP524270:ICJ524279 ILL524270:IMF524279 IVH524270:IWB524279 JFD524270:JFX524279 JOZ524270:JPT524279 JYV524270:JZP524279 KIR524270:KJL524279 KSN524270:KTH524279 LCJ524270:LDD524279 LMF524270:LMZ524279 LWB524270:LWV524279 MFX524270:MGR524279 MPT524270:MQN524279 MZP524270:NAJ524279 NJL524270:NKF524279 NTH524270:NUB524279 ODD524270:ODX524279 OMZ524270:ONT524279 OWV524270:OXP524279 PGR524270:PHL524279 PQN524270:PRH524279 QAJ524270:QBD524279 QKF524270:QKZ524279 QUB524270:QUV524279 RDX524270:RER524279 RNT524270:RON524279 RXP524270:RYJ524279 SHL524270:SIF524279 SRH524270:SSB524279 TBD524270:TBX524279 TKZ524270:TLT524279 TUV524270:TVP524279 UER524270:UFL524279 UON524270:UPH524279 UYJ524270:UZD524279 VIF524270:VIZ524279 VSB524270:VSV524279 WBX524270:WCR524279 WLT524270:WMN524279 WVP524270:WWJ524279 JD589806:JX589815 SZ589806:TT589815 ACV589806:ADP589815 AMR589806:ANL589815 AWN589806:AXH589815 BGJ589806:BHD589815 BQF589806:BQZ589815 CAB589806:CAV589815 CJX589806:CKR589815 CTT589806:CUN589815 DDP589806:DEJ589815 DNL589806:DOF589815 DXH589806:DYB589815 EHD589806:EHX589815 EQZ589806:ERT589815 FAV589806:FBP589815 FKR589806:FLL589815 FUN589806:FVH589815 GEJ589806:GFD589815 GOF589806:GOZ589815 GYB589806:GYV589815 HHX589806:HIR589815 HRT589806:HSN589815 IBP589806:ICJ589815 ILL589806:IMF589815 IVH589806:IWB589815 JFD589806:JFX589815 JOZ589806:JPT589815 JYV589806:JZP589815 KIR589806:KJL589815 KSN589806:KTH589815 LCJ589806:LDD589815 LMF589806:LMZ589815 LWB589806:LWV589815 MFX589806:MGR589815 MPT589806:MQN589815 MZP589806:NAJ589815 NJL589806:NKF589815 NTH589806:NUB589815 ODD589806:ODX589815 OMZ589806:ONT589815 OWV589806:OXP589815 PGR589806:PHL589815 PQN589806:PRH589815 QAJ589806:QBD589815 QKF589806:QKZ589815 QUB589806:QUV589815 RDX589806:RER589815 RNT589806:RON589815 RXP589806:RYJ589815 SHL589806:SIF589815 SRH589806:SSB589815 TBD589806:TBX589815 TKZ589806:TLT589815 TUV589806:TVP589815 UER589806:UFL589815 UON589806:UPH589815 UYJ589806:UZD589815 VIF589806:VIZ589815 VSB589806:VSV589815 WBX589806:WCR589815 WLT589806:WMN589815 WVP589806:WWJ589815 JD655342:JX655351 SZ655342:TT655351 ACV655342:ADP655351 AMR655342:ANL655351 AWN655342:AXH655351 BGJ655342:BHD655351 BQF655342:BQZ655351 CAB655342:CAV655351 CJX655342:CKR655351 CTT655342:CUN655351 DDP655342:DEJ655351 DNL655342:DOF655351 DXH655342:DYB655351 EHD655342:EHX655351 EQZ655342:ERT655351 FAV655342:FBP655351 FKR655342:FLL655351 FUN655342:FVH655351 GEJ655342:GFD655351 GOF655342:GOZ655351 GYB655342:GYV655351 HHX655342:HIR655351 HRT655342:HSN655351 IBP655342:ICJ655351 ILL655342:IMF655351 IVH655342:IWB655351 JFD655342:JFX655351 JOZ655342:JPT655351 JYV655342:JZP655351 KIR655342:KJL655351 KSN655342:KTH655351 LCJ655342:LDD655351 LMF655342:LMZ655351 LWB655342:LWV655351 MFX655342:MGR655351 MPT655342:MQN655351 MZP655342:NAJ655351 NJL655342:NKF655351 NTH655342:NUB655351 ODD655342:ODX655351 OMZ655342:ONT655351 OWV655342:OXP655351 PGR655342:PHL655351 PQN655342:PRH655351 QAJ655342:QBD655351 QKF655342:QKZ655351 QUB655342:QUV655351 RDX655342:RER655351 RNT655342:RON655351 RXP655342:RYJ655351 SHL655342:SIF655351 SRH655342:SSB655351 TBD655342:TBX655351 TKZ655342:TLT655351 TUV655342:TVP655351 UER655342:UFL655351 UON655342:UPH655351 UYJ655342:UZD655351 VIF655342:VIZ655351 VSB655342:VSV655351 WBX655342:WCR655351 WLT655342:WMN655351 WVP655342:WWJ655351 JD720878:JX720887 SZ720878:TT720887 ACV720878:ADP720887 AMR720878:ANL720887 AWN720878:AXH720887 BGJ720878:BHD720887 BQF720878:BQZ720887 CAB720878:CAV720887 CJX720878:CKR720887 CTT720878:CUN720887 DDP720878:DEJ720887 DNL720878:DOF720887 DXH720878:DYB720887 EHD720878:EHX720887 EQZ720878:ERT720887 FAV720878:FBP720887 FKR720878:FLL720887 FUN720878:FVH720887 GEJ720878:GFD720887 GOF720878:GOZ720887 GYB720878:GYV720887 HHX720878:HIR720887 HRT720878:HSN720887 IBP720878:ICJ720887 ILL720878:IMF720887 IVH720878:IWB720887 JFD720878:JFX720887 JOZ720878:JPT720887 JYV720878:JZP720887 KIR720878:KJL720887 KSN720878:KTH720887 LCJ720878:LDD720887 LMF720878:LMZ720887 LWB720878:LWV720887 MFX720878:MGR720887 MPT720878:MQN720887 MZP720878:NAJ720887 NJL720878:NKF720887 NTH720878:NUB720887 ODD720878:ODX720887 OMZ720878:ONT720887 OWV720878:OXP720887 PGR720878:PHL720887 PQN720878:PRH720887 QAJ720878:QBD720887 QKF720878:QKZ720887 QUB720878:QUV720887 RDX720878:RER720887 RNT720878:RON720887 RXP720878:RYJ720887 SHL720878:SIF720887 SRH720878:SSB720887 TBD720878:TBX720887 TKZ720878:TLT720887 TUV720878:TVP720887 UER720878:UFL720887 UON720878:UPH720887 UYJ720878:UZD720887 VIF720878:VIZ720887 VSB720878:VSV720887 WBX720878:WCR720887 WLT720878:WMN720887 WVP720878:WWJ720887 JD786414:JX786423 SZ786414:TT786423 ACV786414:ADP786423 AMR786414:ANL786423 AWN786414:AXH786423 BGJ786414:BHD786423 BQF786414:BQZ786423 CAB786414:CAV786423 CJX786414:CKR786423 CTT786414:CUN786423 DDP786414:DEJ786423 DNL786414:DOF786423 DXH786414:DYB786423 EHD786414:EHX786423 EQZ786414:ERT786423 FAV786414:FBP786423 FKR786414:FLL786423 FUN786414:FVH786423 GEJ786414:GFD786423 GOF786414:GOZ786423 GYB786414:GYV786423 HHX786414:HIR786423 HRT786414:HSN786423 IBP786414:ICJ786423 ILL786414:IMF786423 IVH786414:IWB786423 JFD786414:JFX786423 JOZ786414:JPT786423 JYV786414:JZP786423 KIR786414:KJL786423 KSN786414:KTH786423 LCJ786414:LDD786423 LMF786414:LMZ786423 LWB786414:LWV786423 MFX786414:MGR786423 MPT786414:MQN786423 MZP786414:NAJ786423 NJL786414:NKF786423 NTH786414:NUB786423 ODD786414:ODX786423 OMZ786414:ONT786423 OWV786414:OXP786423 PGR786414:PHL786423 PQN786414:PRH786423 QAJ786414:QBD786423 QKF786414:QKZ786423 QUB786414:QUV786423 RDX786414:RER786423 RNT786414:RON786423 RXP786414:RYJ786423 SHL786414:SIF786423 SRH786414:SSB786423 TBD786414:TBX786423 TKZ786414:TLT786423 TUV786414:TVP786423 UER786414:UFL786423 UON786414:UPH786423 UYJ786414:UZD786423 VIF786414:VIZ786423 VSB786414:VSV786423 WBX786414:WCR786423 WLT786414:WMN786423 WVP786414:WWJ786423 JD851950:JX851959 SZ851950:TT851959 ACV851950:ADP851959 AMR851950:ANL851959 AWN851950:AXH851959 BGJ851950:BHD851959 BQF851950:BQZ851959 CAB851950:CAV851959 CJX851950:CKR851959 CTT851950:CUN851959 DDP851950:DEJ851959 DNL851950:DOF851959 DXH851950:DYB851959 EHD851950:EHX851959 EQZ851950:ERT851959 FAV851950:FBP851959 FKR851950:FLL851959 FUN851950:FVH851959 GEJ851950:GFD851959 GOF851950:GOZ851959 GYB851950:GYV851959 HHX851950:HIR851959 HRT851950:HSN851959 IBP851950:ICJ851959 ILL851950:IMF851959 IVH851950:IWB851959 JFD851950:JFX851959 JOZ851950:JPT851959 JYV851950:JZP851959 KIR851950:KJL851959 KSN851950:KTH851959 LCJ851950:LDD851959 LMF851950:LMZ851959 LWB851950:LWV851959 MFX851950:MGR851959 MPT851950:MQN851959 MZP851950:NAJ851959 NJL851950:NKF851959 NTH851950:NUB851959 ODD851950:ODX851959 OMZ851950:ONT851959 OWV851950:OXP851959 PGR851950:PHL851959 PQN851950:PRH851959 QAJ851950:QBD851959 QKF851950:QKZ851959 QUB851950:QUV851959 RDX851950:RER851959 RNT851950:RON851959 RXP851950:RYJ851959 SHL851950:SIF851959 SRH851950:SSB851959 TBD851950:TBX851959 TKZ851950:TLT851959 TUV851950:TVP851959 UER851950:UFL851959 UON851950:UPH851959 UYJ851950:UZD851959 VIF851950:VIZ851959 VSB851950:VSV851959 WBX851950:WCR851959 WLT851950:WMN851959 WVP851950:WWJ851959 JD917486:JX917495 SZ917486:TT917495 ACV917486:ADP917495 AMR917486:ANL917495 AWN917486:AXH917495 BGJ917486:BHD917495 BQF917486:BQZ917495 CAB917486:CAV917495 CJX917486:CKR917495 CTT917486:CUN917495 DDP917486:DEJ917495 DNL917486:DOF917495 DXH917486:DYB917495 EHD917486:EHX917495 EQZ917486:ERT917495 FAV917486:FBP917495 FKR917486:FLL917495 FUN917486:FVH917495 GEJ917486:GFD917495 GOF917486:GOZ917495 GYB917486:GYV917495 HHX917486:HIR917495 HRT917486:HSN917495 IBP917486:ICJ917495 ILL917486:IMF917495 IVH917486:IWB917495 JFD917486:JFX917495 JOZ917486:JPT917495 JYV917486:JZP917495 KIR917486:KJL917495 KSN917486:KTH917495 LCJ917486:LDD917495 LMF917486:LMZ917495 LWB917486:LWV917495 MFX917486:MGR917495 MPT917486:MQN917495 MZP917486:NAJ917495 NJL917486:NKF917495 NTH917486:NUB917495 ODD917486:ODX917495 OMZ917486:ONT917495 OWV917486:OXP917495 PGR917486:PHL917495 PQN917486:PRH917495 QAJ917486:QBD917495 QKF917486:QKZ917495 QUB917486:QUV917495 RDX917486:RER917495 RNT917486:RON917495 RXP917486:RYJ917495 SHL917486:SIF917495 SRH917486:SSB917495 TBD917486:TBX917495 TKZ917486:TLT917495 TUV917486:TVP917495 UER917486:UFL917495 UON917486:UPH917495 UYJ917486:UZD917495 VIF917486:VIZ917495 VSB917486:VSV917495 WBX917486:WCR917495 WLT917486:WMN917495 WVP917486:WWJ917495 JD983022:JX983031 SZ983022:TT983031 ACV983022:ADP983031 AMR983022:ANL983031 AWN983022:AXH983031 BGJ983022:BHD983031 BQF983022:BQZ983031 CAB983022:CAV983031 CJX983022:CKR983031 CTT983022:CUN983031 DDP983022:DEJ983031 DNL983022:DOF983031 DXH983022:DYB983031 EHD983022:EHX983031 EQZ983022:ERT983031 FAV983022:FBP983031 FKR983022:FLL983031 FUN983022:FVH983031 GEJ983022:GFD983031 GOF983022:GOZ983031 GYB983022:GYV983031 HHX983022:HIR983031 HRT983022:HSN983031 IBP983022:ICJ983031 ILL983022:IMF983031 IVH983022:IWB983031 JFD983022:JFX983031 JOZ983022:JPT983031 JYV983022:JZP983031 KIR983022:KJL983031 KSN983022:KTH983031 LCJ983022:LDD983031 LMF983022:LMZ983031 LWB983022:LWV983031 MFX983022:MGR983031 MPT983022:MQN983031 MZP983022:NAJ983031 NJL983022:NKF983031 NTH983022:NUB983031 ODD983022:ODX983031 OMZ983022:ONT983031 OWV983022:OXP983031 PGR983022:PHL983031 PQN983022:PRH983031 QAJ983022:QBD983031 QKF983022:QKZ983031 QUB983022:QUV983031 RDX983022:RER983031 RNT983022:RON983031 RXP983022:RYJ983031 SHL983022:SIF983031 SRH983022:SSB983031 TBD983022:TBX983031 TKZ983022:TLT983031 TUV983022:TVP983031 UER983022:UFL983031 UON983022:UPH983031 UYJ983022:UZD983031 VIF983022:VIZ983031 VSB983022:VSV983031 WBX983022:WCR983031 WLT983022:WMN983031 WVP983022:WWJ983031 JD65507:JX65516 SZ65507:TT65516 ACV65507:ADP65516 AMR65507:ANL65516 AWN65507:AXH65516 BGJ65507:BHD65516 BQF65507:BQZ65516 CAB65507:CAV65516 CJX65507:CKR65516 CTT65507:CUN65516 DDP65507:DEJ65516 DNL65507:DOF65516 DXH65507:DYB65516 EHD65507:EHX65516 EQZ65507:ERT65516 FAV65507:FBP65516 FKR65507:FLL65516 FUN65507:FVH65516 GEJ65507:GFD65516 GOF65507:GOZ65516 GYB65507:GYV65516 HHX65507:HIR65516 HRT65507:HSN65516 IBP65507:ICJ65516 ILL65507:IMF65516 IVH65507:IWB65516 JFD65507:JFX65516 JOZ65507:JPT65516 JYV65507:JZP65516 KIR65507:KJL65516 KSN65507:KTH65516 LCJ65507:LDD65516 LMF65507:LMZ65516 LWB65507:LWV65516 MFX65507:MGR65516 MPT65507:MQN65516 MZP65507:NAJ65516 NJL65507:NKF65516 NTH65507:NUB65516 ODD65507:ODX65516 OMZ65507:ONT65516 OWV65507:OXP65516 PGR65507:PHL65516 PQN65507:PRH65516 QAJ65507:QBD65516 QKF65507:QKZ65516 QUB65507:QUV65516 RDX65507:RER65516 RNT65507:RON65516 RXP65507:RYJ65516 SHL65507:SIF65516 SRH65507:SSB65516 TBD65507:TBX65516 TKZ65507:TLT65516 TUV65507:TVP65516 UER65507:UFL65516 UON65507:UPH65516 UYJ65507:UZD65516 VIF65507:VIZ65516 VSB65507:VSV65516 WBX65507:WCR65516 WLT65507:WMN65516 WVP65507:WWJ65516 JD131043:JX131052 SZ131043:TT131052 ACV131043:ADP131052 AMR131043:ANL131052 AWN131043:AXH131052 BGJ131043:BHD131052 BQF131043:BQZ131052 CAB131043:CAV131052 CJX131043:CKR131052 CTT131043:CUN131052 DDP131043:DEJ131052 DNL131043:DOF131052 DXH131043:DYB131052 EHD131043:EHX131052 EQZ131043:ERT131052 FAV131043:FBP131052 FKR131043:FLL131052 FUN131043:FVH131052 GEJ131043:GFD131052 GOF131043:GOZ131052 GYB131043:GYV131052 HHX131043:HIR131052 HRT131043:HSN131052 IBP131043:ICJ131052 ILL131043:IMF131052 IVH131043:IWB131052 JFD131043:JFX131052 JOZ131043:JPT131052 JYV131043:JZP131052 KIR131043:KJL131052 KSN131043:KTH131052 LCJ131043:LDD131052 LMF131043:LMZ131052 LWB131043:LWV131052 MFX131043:MGR131052 MPT131043:MQN131052 MZP131043:NAJ131052 NJL131043:NKF131052 NTH131043:NUB131052 ODD131043:ODX131052 OMZ131043:ONT131052 OWV131043:OXP131052 PGR131043:PHL131052 PQN131043:PRH131052 QAJ131043:QBD131052 QKF131043:QKZ131052 QUB131043:QUV131052 RDX131043:RER131052 RNT131043:RON131052 RXP131043:RYJ131052 SHL131043:SIF131052 SRH131043:SSB131052 TBD131043:TBX131052 TKZ131043:TLT131052 TUV131043:TVP131052 UER131043:UFL131052 UON131043:UPH131052 UYJ131043:UZD131052 VIF131043:VIZ131052 VSB131043:VSV131052 WBX131043:WCR131052 WLT131043:WMN131052 WVP131043:WWJ131052 JD196579:JX196588 SZ196579:TT196588 ACV196579:ADP196588 AMR196579:ANL196588 AWN196579:AXH196588 BGJ196579:BHD196588 BQF196579:BQZ196588 CAB196579:CAV196588 CJX196579:CKR196588 CTT196579:CUN196588 DDP196579:DEJ196588 DNL196579:DOF196588 DXH196579:DYB196588 EHD196579:EHX196588 EQZ196579:ERT196588 FAV196579:FBP196588 FKR196579:FLL196588 FUN196579:FVH196588 GEJ196579:GFD196588 GOF196579:GOZ196588 GYB196579:GYV196588 HHX196579:HIR196588 HRT196579:HSN196588 IBP196579:ICJ196588 ILL196579:IMF196588 IVH196579:IWB196588 JFD196579:JFX196588 JOZ196579:JPT196588 JYV196579:JZP196588 KIR196579:KJL196588 KSN196579:KTH196588 LCJ196579:LDD196588 LMF196579:LMZ196588 LWB196579:LWV196588 MFX196579:MGR196588 MPT196579:MQN196588 MZP196579:NAJ196588 NJL196579:NKF196588 NTH196579:NUB196588 ODD196579:ODX196588 OMZ196579:ONT196588 OWV196579:OXP196588 PGR196579:PHL196588 PQN196579:PRH196588 QAJ196579:QBD196588 QKF196579:QKZ196588 QUB196579:QUV196588 RDX196579:RER196588 RNT196579:RON196588 RXP196579:RYJ196588 SHL196579:SIF196588 SRH196579:SSB196588 TBD196579:TBX196588 TKZ196579:TLT196588 TUV196579:TVP196588 UER196579:UFL196588 UON196579:UPH196588 UYJ196579:UZD196588 VIF196579:VIZ196588 VSB196579:VSV196588 WBX196579:WCR196588 WLT196579:WMN196588 WVP196579:WWJ196588 JD262115:JX262124 SZ262115:TT262124 ACV262115:ADP262124 AMR262115:ANL262124 AWN262115:AXH262124 BGJ262115:BHD262124 BQF262115:BQZ262124 CAB262115:CAV262124 CJX262115:CKR262124 CTT262115:CUN262124 DDP262115:DEJ262124 DNL262115:DOF262124 DXH262115:DYB262124 EHD262115:EHX262124 EQZ262115:ERT262124 FAV262115:FBP262124 FKR262115:FLL262124 FUN262115:FVH262124 GEJ262115:GFD262124 GOF262115:GOZ262124 GYB262115:GYV262124 HHX262115:HIR262124 HRT262115:HSN262124 IBP262115:ICJ262124 ILL262115:IMF262124 IVH262115:IWB262124 JFD262115:JFX262124 JOZ262115:JPT262124 JYV262115:JZP262124 KIR262115:KJL262124 KSN262115:KTH262124 LCJ262115:LDD262124 LMF262115:LMZ262124 LWB262115:LWV262124 MFX262115:MGR262124 MPT262115:MQN262124 MZP262115:NAJ262124 NJL262115:NKF262124 NTH262115:NUB262124 ODD262115:ODX262124 OMZ262115:ONT262124 OWV262115:OXP262124 PGR262115:PHL262124 PQN262115:PRH262124 QAJ262115:QBD262124 QKF262115:QKZ262124 QUB262115:QUV262124 RDX262115:RER262124 RNT262115:RON262124 RXP262115:RYJ262124 SHL262115:SIF262124 SRH262115:SSB262124 TBD262115:TBX262124 TKZ262115:TLT262124 TUV262115:TVP262124 UER262115:UFL262124 UON262115:UPH262124 UYJ262115:UZD262124 VIF262115:VIZ262124 VSB262115:VSV262124 WBX262115:WCR262124 WLT262115:WMN262124 WVP262115:WWJ262124 JD327651:JX327660 SZ327651:TT327660 ACV327651:ADP327660 AMR327651:ANL327660 AWN327651:AXH327660 BGJ327651:BHD327660 BQF327651:BQZ327660 CAB327651:CAV327660 CJX327651:CKR327660 CTT327651:CUN327660 DDP327651:DEJ327660 DNL327651:DOF327660 DXH327651:DYB327660 EHD327651:EHX327660 EQZ327651:ERT327660 FAV327651:FBP327660 FKR327651:FLL327660 FUN327651:FVH327660 GEJ327651:GFD327660 GOF327651:GOZ327660 GYB327651:GYV327660 HHX327651:HIR327660 HRT327651:HSN327660 IBP327651:ICJ327660 ILL327651:IMF327660 IVH327651:IWB327660 JFD327651:JFX327660 JOZ327651:JPT327660 JYV327651:JZP327660 KIR327651:KJL327660 KSN327651:KTH327660 LCJ327651:LDD327660 LMF327651:LMZ327660 LWB327651:LWV327660 MFX327651:MGR327660 MPT327651:MQN327660 MZP327651:NAJ327660 NJL327651:NKF327660 NTH327651:NUB327660 ODD327651:ODX327660 OMZ327651:ONT327660 OWV327651:OXP327660 PGR327651:PHL327660 PQN327651:PRH327660 QAJ327651:QBD327660 QKF327651:QKZ327660 QUB327651:QUV327660 RDX327651:RER327660 RNT327651:RON327660 RXP327651:RYJ327660 SHL327651:SIF327660 SRH327651:SSB327660 TBD327651:TBX327660 TKZ327651:TLT327660 TUV327651:TVP327660 UER327651:UFL327660 UON327651:UPH327660 UYJ327651:UZD327660 VIF327651:VIZ327660 VSB327651:VSV327660 WBX327651:WCR327660 WLT327651:WMN327660 WVP327651:WWJ327660 JD393187:JX393196 SZ393187:TT393196 ACV393187:ADP393196 AMR393187:ANL393196 AWN393187:AXH393196 BGJ393187:BHD393196 BQF393187:BQZ393196 CAB393187:CAV393196 CJX393187:CKR393196 CTT393187:CUN393196 DDP393187:DEJ393196 DNL393187:DOF393196 DXH393187:DYB393196 EHD393187:EHX393196 EQZ393187:ERT393196 FAV393187:FBP393196 FKR393187:FLL393196 FUN393187:FVH393196 GEJ393187:GFD393196 GOF393187:GOZ393196 GYB393187:GYV393196 HHX393187:HIR393196 HRT393187:HSN393196 IBP393187:ICJ393196 ILL393187:IMF393196 IVH393187:IWB393196 JFD393187:JFX393196 JOZ393187:JPT393196 JYV393187:JZP393196 KIR393187:KJL393196 KSN393187:KTH393196 LCJ393187:LDD393196 LMF393187:LMZ393196 LWB393187:LWV393196 MFX393187:MGR393196 MPT393187:MQN393196 MZP393187:NAJ393196 NJL393187:NKF393196 NTH393187:NUB393196 ODD393187:ODX393196 OMZ393187:ONT393196 OWV393187:OXP393196 PGR393187:PHL393196 PQN393187:PRH393196 QAJ393187:QBD393196 QKF393187:QKZ393196 QUB393187:QUV393196 RDX393187:RER393196 RNT393187:RON393196 RXP393187:RYJ393196 SHL393187:SIF393196 SRH393187:SSB393196 TBD393187:TBX393196 TKZ393187:TLT393196 TUV393187:TVP393196 UER393187:UFL393196 UON393187:UPH393196 UYJ393187:UZD393196 VIF393187:VIZ393196 VSB393187:VSV393196 WBX393187:WCR393196 WLT393187:WMN393196 WVP393187:WWJ393196 JD458723:JX458732 SZ458723:TT458732 ACV458723:ADP458732 AMR458723:ANL458732 AWN458723:AXH458732 BGJ458723:BHD458732 BQF458723:BQZ458732 CAB458723:CAV458732 CJX458723:CKR458732 CTT458723:CUN458732 DDP458723:DEJ458732 DNL458723:DOF458732 DXH458723:DYB458732 EHD458723:EHX458732 EQZ458723:ERT458732 FAV458723:FBP458732 FKR458723:FLL458732 FUN458723:FVH458732 GEJ458723:GFD458732 GOF458723:GOZ458732 GYB458723:GYV458732 HHX458723:HIR458732 HRT458723:HSN458732 IBP458723:ICJ458732 ILL458723:IMF458732 IVH458723:IWB458732 JFD458723:JFX458732 JOZ458723:JPT458732 JYV458723:JZP458732 KIR458723:KJL458732 KSN458723:KTH458732 LCJ458723:LDD458732 LMF458723:LMZ458732 LWB458723:LWV458732 MFX458723:MGR458732 MPT458723:MQN458732 MZP458723:NAJ458732 NJL458723:NKF458732 NTH458723:NUB458732 ODD458723:ODX458732 OMZ458723:ONT458732 OWV458723:OXP458732 PGR458723:PHL458732 PQN458723:PRH458732 QAJ458723:QBD458732 QKF458723:QKZ458732 QUB458723:QUV458732 RDX458723:RER458732 RNT458723:RON458732 RXP458723:RYJ458732 SHL458723:SIF458732 SRH458723:SSB458732 TBD458723:TBX458732 TKZ458723:TLT458732 TUV458723:TVP458732 UER458723:UFL458732 UON458723:UPH458732 UYJ458723:UZD458732 VIF458723:VIZ458732 VSB458723:VSV458732 WBX458723:WCR458732 WLT458723:WMN458732 WVP458723:WWJ458732 JD524259:JX524268 SZ524259:TT524268 ACV524259:ADP524268 AMR524259:ANL524268 AWN524259:AXH524268 BGJ524259:BHD524268 BQF524259:BQZ524268 CAB524259:CAV524268 CJX524259:CKR524268 CTT524259:CUN524268 DDP524259:DEJ524268 DNL524259:DOF524268 DXH524259:DYB524268 EHD524259:EHX524268 EQZ524259:ERT524268 FAV524259:FBP524268 FKR524259:FLL524268 FUN524259:FVH524268 GEJ524259:GFD524268 GOF524259:GOZ524268 GYB524259:GYV524268 HHX524259:HIR524268 HRT524259:HSN524268 IBP524259:ICJ524268 ILL524259:IMF524268 IVH524259:IWB524268 JFD524259:JFX524268 JOZ524259:JPT524268 JYV524259:JZP524268 KIR524259:KJL524268 KSN524259:KTH524268 LCJ524259:LDD524268 LMF524259:LMZ524268 LWB524259:LWV524268 MFX524259:MGR524268 MPT524259:MQN524268 MZP524259:NAJ524268 NJL524259:NKF524268 NTH524259:NUB524268 ODD524259:ODX524268 OMZ524259:ONT524268 OWV524259:OXP524268 PGR524259:PHL524268 PQN524259:PRH524268 QAJ524259:QBD524268 QKF524259:QKZ524268 QUB524259:QUV524268 RDX524259:RER524268 RNT524259:RON524268 RXP524259:RYJ524268 SHL524259:SIF524268 SRH524259:SSB524268 TBD524259:TBX524268 TKZ524259:TLT524268 TUV524259:TVP524268 UER524259:UFL524268 UON524259:UPH524268 UYJ524259:UZD524268 VIF524259:VIZ524268 VSB524259:VSV524268 WBX524259:WCR524268 WLT524259:WMN524268 WVP524259:WWJ524268 JD589795:JX589804 SZ589795:TT589804 ACV589795:ADP589804 AMR589795:ANL589804 AWN589795:AXH589804 BGJ589795:BHD589804 BQF589795:BQZ589804 CAB589795:CAV589804 CJX589795:CKR589804 CTT589795:CUN589804 DDP589795:DEJ589804 DNL589795:DOF589804 DXH589795:DYB589804 EHD589795:EHX589804 EQZ589795:ERT589804 FAV589795:FBP589804 FKR589795:FLL589804 FUN589795:FVH589804 GEJ589795:GFD589804 GOF589795:GOZ589804 GYB589795:GYV589804 HHX589795:HIR589804 HRT589795:HSN589804 IBP589795:ICJ589804 ILL589795:IMF589804 IVH589795:IWB589804 JFD589795:JFX589804 JOZ589795:JPT589804 JYV589795:JZP589804 KIR589795:KJL589804 KSN589795:KTH589804 LCJ589795:LDD589804 LMF589795:LMZ589804 LWB589795:LWV589804 MFX589795:MGR589804 MPT589795:MQN589804 MZP589795:NAJ589804 NJL589795:NKF589804 NTH589795:NUB589804 ODD589795:ODX589804 OMZ589795:ONT589804 OWV589795:OXP589804 PGR589795:PHL589804 PQN589795:PRH589804 QAJ589795:QBD589804 QKF589795:QKZ589804 QUB589795:QUV589804 RDX589795:RER589804 RNT589795:RON589804 RXP589795:RYJ589804 SHL589795:SIF589804 SRH589795:SSB589804 TBD589795:TBX589804 TKZ589795:TLT589804 TUV589795:TVP589804 UER589795:UFL589804 UON589795:UPH589804 UYJ589795:UZD589804 VIF589795:VIZ589804 VSB589795:VSV589804 WBX589795:WCR589804 WLT589795:WMN589804 WVP589795:WWJ589804 JD655331:JX655340 SZ655331:TT655340 ACV655331:ADP655340 AMR655331:ANL655340 AWN655331:AXH655340 BGJ655331:BHD655340 BQF655331:BQZ655340 CAB655331:CAV655340 CJX655331:CKR655340 CTT655331:CUN655340 DDP655331:DEJ655340 DNL655331:DOF655340 DXH655331:DYB655340 EHD655331:EHX655340 EQZ655331:ERT655340 FAV655331:FBP655340 FKR655331:FLL655340 FUN655331:FVH655340 GEJ655331:GFD655340 GOF655331:GOZ655340 GYB655331:GYV655340 HHX655331:HIR655340 HRT655331:HSN655340 IBP655331:ICJ655340 ILL655331:IMF655340 IVH655331:IWB655340 JFD655331:JFX655340 JOZ655331:JPT655340 JYV655331:JZP655340 KIR655331:KJL655340 KSN655331:KTH655340 LCJ655331:LDD655340 LMF655331:LMZ655340 LWB655331:LWV655340 MFX655331:MGR655340 MPT655331:MQN655340 MZP655331:NAJ655340 NJL655331:NKF655340 NTH655331:NUB655340 ODD655331:ODX655340 OMZ655331:ONT655340 OWV655331:OXP655340 PGR655331:PHL655340 PQN655331:PRH655340 QAJ655331:QBD655340 QKF655331:QKZ655340 QUB655331:QUV655340 RDX655331:RER655340 RNT655331:RON655340 RXP655331:RYJ655340 SHL655331:SIF655340 SRH655331:SSB655340 TBD655331:TBX655340 TKZ655331:TLT655340 TUV655331:TVP655340 UER655331:UFL655340 UON655331:UPH655340 UYJ655331:UZD655340 VIF655331:VIZ655340 VSB655331:VSV655340 WBX655331:WCR655340 WLT655331:WMN655340 WVP655331:WWJ655340 JD720867:JX720876 SZ720867:TT720876 ACV720867:ADP720876 AMR720867:ANL720876 AWN720867:AXH720876 BGJ720867:BHD720876 BQF720867:BQZ720876 CAB720867:CAV720876 CJX720867:CKR720876 CTT720867:CUN720876 DDP720867:DEJ720876 DNL720867:DOF720876 DXH720867:DYB720876 EHD720867:EHX720876 EQZ720867:ERT720876 FAV720867:FBP720876 FKR720867:FLL720876 FUN720867:FVH720876 GEJ720867:GFD720876 GOF720867:GOZ720876 GYB720867:GYV720876 HHX720867:HIR720876 HRT720867:HSN720876 IBP720867:ICJ720876 ILL720867:IMF720876 IVH720867:IWB720876 JFD720867:JFX720876 JOZ720867:JPT720876 JYV720867:JZP720876 KIR720867:KJL720876 KSN720867:KTH720876 LCJ720867:LDD720876 LMF720867:LMZ720876 LWB720867:LWV720876 MFX720867:MGR720876 MPT720867:MQN720876 MZP720867:NAJ720876 NJL720867:NKF720876 NTH720867:NUB720876 ODD720867:ODX720876 OMZ720867:ONT720876 OWV720867:OXP720876 PGR720867:PHL720876 PQN720867:PRH720876 QAJ720867:QBD720876 QKF720867:QKZ720876 QUB720867:QUV720876 RDX720867:RER720876 RNT720867:RON720876 RXP720867:RYJ720876 SHL720867:SIF720876 SRH720867:SSB720876 TBD720867:TBX720876 TKZ720867:TLT720876 TUV720867:TVP720876 UER720867:UFL720876 UON720867:UPH720876 UYJ720867:UZD720876 VIF720867:VIZ720876 VSB720867:VSV720876 WBX720867:WCR720876 WLT720867:WMN720876 WVP720867:WWJ720876 JD786403:JX786412 SZ786403:TT786412 ACV786403:ADP786412 AMR786403:ANL786412 AWN786403:AXH786412 BGJ786403:BHD786412 BQF786403:BQZ786412 CAB786403:CAV786412 CJX786403:CKR786412 CTT786403:CUN786412 DDP786403:DEJ786412 DNL786403:DOF786412 DXH786403:DYB786412 EHD786403:EHX786412 EQZ786403:ERT786412 FAV786403:FBP786412 FKR786403:FLL786412 FUN786403:FVH786412 GEJ786403:GFD786412 GOF786403:GOZ786412 GYB786403:GYV786412 HHX786403:HIR786412 HRT786403:HSN786412 IBP786403:ICJ786412 ILL786403:IMF786412 IVH786403:IWB786412 JFD786403:JFX786412 JOZ786403:JPT786412 JYV786403:JZP786412 KIR786403:KJL786412 KSN786403:KTH786412 LCJ786403:LDD786412 LMF786403:LMZ786412 LWB786403:LWV786412 MFX786403:MGR786412 MPT786403:MQN786412 MZP786403:NAJ786412 NJL786403:NKF786412 NTH786403:NUB786412 ODD786403:ODX786412 OMZ786403:ONT786412 OWV786403:OXP786412 PGR786403:PHL786412 PQN786403:PRH786412 QAJ786403:QBD786412 QKF786403:QKZ786412 QUB786403:QUV786412 RDX786403:RER786412 RNT786403:RON786412 RXP786403:RYJ786412 SHL786403:SIF786412 SRH786403:SSB786412 TBD786403:TBX786412 TKZ786403:TLT786412 TUV786403:TVP786412 UER786403:UFL786412 UON786403:UPH786412 UYJ786403:UZD786412 VIF786403:VIZ786412 VSB786403:VSV786412 WBX786403:WCR786412 WLT786403:WMN786412 WVP786403:WWJ786412 JD851939:JX851948 SZ851939:TT851948 ACV851939:ADP851948 AMR851939:ANL851948 AWN851939:AXH851948 BGJ851939:BHD851948 BQF851939:BQZ851948 CAB851939:CAV851948 CJX851939:CKR851948 CTT851939:CUN851948 DDP851939:DEJ851948 DNL851939:DOF851948 DXH851939:DYB851948 EHD851939:EHX851948 EQZ851939:ERT851948 FAV851939:FBP851948 FKR851939:FLL851948 FUN851939:FVH851948 GEJ851939:GFD851948 GOF851939:GOZ851948 GYB851939:GYV851948 HHX851939:HIR851948 HRT851939:HSN851948 IBP851939:ICJ851948 ILL851939:IMF851948 IVH851939:IWB851948 JFD851939:JFX851948 JOZ851939:JPT851948 JYV851939:JZP851948 KIR851939:KJL851948 KSN851939:KTH851948 LCJ851939:LDD851948 LMF851939:LMZ851948 LWB851939:LWV851948 MFX851939:MGR851948 MPT851939:MQN851948 MZP851939:NAJ851948 NJL851939:NKF851948 NTH851939:NUB851948 ODD851939:ODX851948 OMZ851939:ONT851948 OWV851939:OXP851948 PGR851939:PHL851948 PQN851939:PRH851948 QAJ851939:QBD851948 QKF851939:QKZ851948 QUB851939:QUV851948 RDX851939:RER851948 RNT851939:RON851948 RXP851939:RYJ851948 SHL851939:SIF851948 SRH851939:SSB851948 TBD851939:TBX851948 TKZ851939:TLT851948 TUV851939:TVP851948 UER851939:UFL851948 UON851939:UPH851948 UYJ851939:UZD851948 VIF851939:VIZ851948 VSB851939:VSV851948 WBX851939:WCR851948 WLT851939:WMN851948 WVP851939:WWJ851948 JD917475:JX917484 SZ917475:TT917484 ACV917475:ADP917484 AMR917475:ANL917484 AWN917475:AXH917484 BGJ917475:BHD917484 BQF917475:BQZ917484 CAB917475:CAV917484 CJX917475:CKR917484 CTT917475:CUN917484 DDP917475:DEJ917484 DNL917475:DOF917484 DXH917475:DYB917484 EHD917475:EHX917484 EQZ917475:ERT917484 FAV917475:FBP917484 FKR917475:FLL917484 FUN917475:FVH917484 GEJ917475:GFD917484 GOF917475:GOZ917484 GYB917475:GYV917484 HHX917475:HIR917484 HRT917475:HSN917484 IBP917475:ICJ917484 ILL917475:IMF917484 IVH917475:IWB917484 JFD917475:JFX917484 JOZ917475:JPT917484 JYV917475:JZP917484 KIR917475:KJL917484 KSN917475:KTH917484 LCJ917475:LDD917484 LMF917475:LMZ917484 LWB917475:LWV917484 MFX917475:MGR917484 MPT917475:MQN917484 MZP917475:NAJ917484 NJL917475:NKF917484 NTH917475:NUB917484 ODD917475:ODX917484 OMZ917475:ONT917484 OWV917475:OXP917484 PGR917475:PHL917484 PQN917475:PRH917484 QAJ917475:QBD917484 QKF917475:QKZ917484 QUB917475:QUV917484 RDX917475:RER917484 RNT917475:RON917484 RXP917475:RYJ917484 SHL917475:SIF917484 SRH917475:SSB917484 TBD917475:TBX917484 TKZ917475:TLT917484 TUV917475:TVP917484 UER917475:UFL917484 UON917475:UPH917484 UYJ917475:UZD917484 VIF917475:VIZ917484 VSB917475:VSV917484 WBX917475:WCR917484 WLT917475:WMN917484 WVP917475:WWJ917484 JD983011:JX983020 SZ983011:TT983020 ACV983011:ADP983020 AMR983011:ANL983020 AWN983011:AXH983020 BGJ983011:BHD983020 BQF983011:BQZ983020 CAB983011:CAV983020 CJX983011:CKR983020 CTT983011:CUN983020 DDP983011:DEJ983020 DNL983011:DOF983020 DXH983011:DYB983020 EHD983011:EHX983020 EQZ983011:ERT983020 FAV983011:FBP983020 FKR983011:FLL983020 FUN983011:FVH983020 GEJ983011:GFD983020 GOF983011:GOZ983020 GYB983011:GYV983020 HHX983011:HIR983020 HRT983011:HSN983020 IBP983011:ICJ983020 ILL983011:IMF983020 IVH983011:IWB983020 JFD983011:JFX983020 JOZ983011:JPT983020 JYV983011:JZP983020 KIR983011:KJL983020 KSN983011:KTH983020 LCJ983011:LDD983020 LMF983011:LMZ983020 LWB983011:LWV983020 MFX983011:MGR983020 MPT983011:MQN983020 MZP983011:NAJ983020 NJL983011:NKF983020 NTH983011:NUB983020 ODD983011:ODX983020 OMZ983011:ONT983020 OWV983011:OXP983020 PGR983011:PHL983020 PQN983011:PRH983020 QAJ983011:QBD983020 QKF983011:QKZ983020 QUB983011:QUV983020 RDX983011:RER983020 RNT983011:RON983020 RXP983011:RYJ983020 SHL983011:SIF983020 SRH983011:SSB983020 TBD983011:TBX983020 TKZ983011:TLT983020 TUV983011:TVP983020 UER983011:UFL983020 UON983011:UPH983020 UYJ983011:UZD983020 VIF983011:VIZ983020 VSB983011:VSV983020 WBX983011:WCR983020 WLT983011:WMN983020 WVP983011:WWJ983020 JD65496:JX65505 SZ65496:TT65505 ACV65496:ADP65505 AMR65496:ANL65505 AWN65496:AXH65505 BGJ65496:BHD65505 BQF65496:BQZ65505 CAB65496:CAV65505 CJX65496:CKR65505 CTT65496:CUN65505 DDP65496:DEJ65505 DNL65496:DOF65505 DXH65496:DYB65505 EHD65496:EHX65505 EQZ65496:ERT65505 FAV65496:FBP65505 FKR65496:FLL65505 FUN65496:FVH65505 GEJ65496:GFD65505 GOF65496:GOZ65505 GYB65496:GYV65505 HHX65496:HIR65505 HRT65496:HSN65505 IBP65496:ICJ65505 ILL65496:IMF65505 IVH65496:IWB65505 JFD65496:JFX65505 JOZ65496:JPT65505 JYV65496:JZP65505 KIR65496:KJL65505 KSN65496:KTH65505 LCJ65496:LDD65505 LMF65496:LMZ65505 LWB65496:LWV65505 MFX65496:MGR65505 MPT65496:MQN65505 MZP65496:NAJ65505 NJL65496:NKF65505 NTH65496:NUB65505 ODD65496:ODX65505 OMZ65496:ONT65505 OWV65496:OXP65505 PGR65496:PHL65505 PQN65496:PRH65505 QAJ65496:QBD65505 QKF65496:QKZ65505 QUB65496:QUV65505 RDX65496:RER65505 RNT65496:RON65505 RXP65496:RYJ65505 SHL65496:SIF65505 SRH65496:SSB65505 TBD65496:TBX65505 TKZ65496:TLT65505 TUV65496:TVP65505 UER65496:UFL65505 UON65496:UPH65505 UYJ65496:UZD65505 VIF65496:VIZ65505 VSB65496:VSV65505 WBX65496:WCR65505 WLT65496:WMN65505 WVP65496:WWJ65505 JD131032:JX131041 SZ131032:TT131041 ACV131032:ADP131041 AMR131032:ANL131041 AWN131032:AXH131041 BGJ131032:BHD131041 BQF131032:BQZ131041 CAB131032:CAV131041 CJX131032:CKR131041 CTT131032:CUN131041 DDP131032:DEJ131041 DNL131032:DOF131041 DXH131032:DYB131041 EHD131032:EHX131041 EQZ131032:ERT131041 FAV131032:FBP131041 FKR131032:FLL131041 FUN131032:FVH131041 GEJ131032:GFD131041 GOF131032:GOZ131041 GYB131032:GYV131041 HHX131032:HIR131041 HRT131032:HSN131041 IBP131032:ICJ131041 ILL131032:IMF131041 IVH131032:IWB131041 JFD131032:JFX131041 JOZ131032:JPT131041 JYV131032:JZP131041 KIR131032:KJL131041 KSN131032:KTH131041 LCJ131032:LDD131041 LMF131032:LMZ131041 LWB131032:LWV131041 MFX131032:MGR131041 MPT131032:MQN131041 MZP131032:NAJ131041 NJL131032:NKF131041 NTH131032:NUB131041 ODD131032:ODX131041 OMZ131032:ONT131041 OWV131032:OXP131041 PGR131032:PHL131041 PQN131032:PRH131041 QAJ131032:QBD131041 QKF131032:QKZ131041 QUB131032:QUV131041 RDX131032:RER131041 RNT131032:RON131041 RXP131032:RYJ131041 SHL131032:SIF131041 SRH131032:SSB131041 TBD131032:TBX131041 TKZ131032:TLT131041 TUV131032:TVP131041 UER131032:UFL131041 UON131032:UPH131041 UYJ131032:UZD131041 VIF131032:VIZ131041 VSB131032:VSV131041 WBX131032:WCR131041 WLT131032:WMN131041 WVP131032:WWJ131041 JD196568:JX196577 SZ196568:TT196577 ACV196568:ADP196577 AMR196568:ANL196577 AWN196568:AXH196577 BGJ196568:BHD196577 BQF196568:BQZ196577 CAB196568:CAV196577 CJX196568:CKR196577 CTT196568:CUN196577 DDP196568:DEJ196577 DNL196568:DOF196577 DXH196568:DYB196577 EHD196568:EHX196577 EQZ196568:ERT196577 FAV196568:FBP196577 FKR196568:FLL196577 FUN196568:FVH196577 GEJ196568:GFD196577 GOF196568:GOZ196577 GYB196568:GYV196577 HHX196568:HIR196577 HRT196568:HSN196577 IBP196568:ICJ196577 ILL196568:IMF196577 IVH196568:IWB196577 JFD196568:JFX196577 JOZ196568:JPT196577 JYV196568:JZP196577 KIR196568:KJL196577 KSN196568:KTH196577 LCJ196568:LDD196577 LMF196568:LMZ196577 LWB196568:LWV196577 MFX196568:MGR196577 MPT196568:MQN196577 MZP196568:NAJ196577 NJL196568:NKF196577 NTH196568:NUB196577 ODD196568:ODX196577 OMZ196568:ONT196577 OWV196568:OXP196577 PGR196568:PHL196577 PQN196568:PRH196577 QAJ196568:QBD196577 QKF196568:QKZ196577 QUB196568:QUV196577 RDX196568:RER196577 RNT196568:RON196577 RXP196568:RYJ196577 SHL196568:SIF196577 SRH196568:SSB196577 TBD196568:TBX196577 TKZ196568:TLT196577 TUV196568:TVP196577 UER196568:UFL196577 UON196568:UPH196577 UYJ196568:UZD196577 VIF196568:VIZ196577 VSB196568:VSV196577 WBX196568:WCR196577 WLT196568:WMN196577 WVP196568:WWJ196577 JD262104:JX262113 SZ262104:TT262113 ACV262104:ADP262113 AMR262104:ANL262113 AWN262104:AXH262113 BGJ262104:BHD262113 BQF262104:BQZ262113 CAB262104:CAV262113 CJX262104:CKR262113 CTT262104:CUN262113 DDP262104:DEJ262113 DNL262104:DOF262113 DXH262104:DYB262113 EHD262104:EHX262113 EQZ262104:ERT262113 FAV262104:FBP262113 FKR262104:FLL262113 FUN262104:FVH262113 GEJ262104:GFD262113 GOF262104:GOZ262113 GYB262104:GYV262113 HHX262104:HIR262113 HRT262104:HSN262113 IBP262104:ICJ262113 ILL262104:IMF262113 IVH262104:IWB262113 JFD262104:JFX262113 JOZ262104:JPT262113 JYV262104:JZP262113 KIR262104:KJL262113 KSN262104:KTH262113 LCJ262104:LDD262113 LMF262104:LMZ262113 LWB262104:LWV262113 MFX262104:MGR262113 MPT262104:MQN262113 MZP262104:NAJ262113 NJL262104:NKF262113 NTH262104:NUB262113 ODD262104:ODX262113 OMZ262104:ONT262113 OWV262104:OXP262113 PGR262104:PHL262113 PQN262104:PRH262113 QAJ262104:QBD262113 QKF262104:QKZ262113 QUB262104:QUV262113 RDX262104:RER262113 RNT262104:RON262113 RXP262104:RYJ262113 SHL262104:SIF262113 SRH262104:SSB262113 TBD262104:TBX262113 TKZ262104:TLT262113 TUV262104:TVP262113 UER262104:UFL262113 UON262104:UPH262113 UYJ262104:UZD262113 VIF262104:VIZ262113 VSB262104:VSV262113 WBX262104:WCR262113 WLT262104:WMN262113 WVP262104:WWJ262113 JD327640:JX327649 SZ327640:TT327649 ACV327640:ADP327649 AMR327640:ANL327649 AWN327640:AXH327649 BGJ327640:BHD327649 BQF327640:BQZ327649 CAB327640:CAV327649 CJX327640:CKR327649 CTT327640:CUN327649 DDP327640:DEJ327649 DNL327640:DOF327649 DXH327640:DYB327649 EHD327640:EHX327649 EQZ327640:ERT327649 FAV327640:FBP327649 FKR327640:FLL327649 FUN327640:FVH327649 GEJ327640:GFD327649 GOF327640:GOZ327649 GYB327640:GYV327649 HHX327640:HIR327649 HRT327640:HSN327649 IBP327640:ICJ327649 ILL327640:IMF327649 IVH327640:IWB327649 JFD327640:JFX327649 JOZ327640:JPT327649 JYV327640:JZP327649 KIR327640:KJL327649 KSN327640:KTH327649 LCJ327640:LDD327649 LMF327640:LMZ327649 LWB327640:LWV327649 MFX327640:MGR327649 MPT327640:MQN327649 MZP327640:NAJ327649 NJL327640:NKF327649 NTH327640:NUB327649 ODD327640:ODX327649 OMZ327640:ONT327649 OWV327640:OXP327649 PGR327640:PHL327649 PQN327640:PRH327649 QAJ327640:QBD327649 QKF327640:QKZ327649 QUB327640:QUV327649 RDX327640:RER327649 RNT327640:RON327649 RXP327640:RYJ327649 SHL327640:SIF327649 SRH327640:SSB327649 TBD327640:TBX327649 TKZ327640:TLT327649 TUV327640:TVP327649 UER327640:UFL327649 UON327640:UPH327649 UYJ327640:UZD327649 VIF327640:VIZ327649 VSB327640:VSV327649 WBX327640:WCR327649 WLT327640:WMN327649 WVP327640:WWJ327649 JD393176:JX393185 SZ393176:TT393185 ACV393176:ADP393185 AMR393176:ANL393185 AWN393176:AXH393185 BGJ393176:BHD393185 BQF393176:BQZ393185 CAB393176:CAV393185 CJX393176:CKR393185 CTT393176:CUN393185 DDP393176:DEJ393185 DNL393176:DOF393185 DXH393176:DYB393185 EHD393176:EHX393185 EQZ393176:ERT393185 FAV393176:FBP393185 FKR393176:FLL393185 FUN393176:FVH393185 GEJ393176:GFD393185 GOF393176:GOZ393185 GYB393176:GYV393185 HHX393176:HIR393185 HRT393176:HSN393185 IBP393176:ICJ393185 ILL393176:IMF393185 IVH393176:IWB393185 JFD393176:JFX393185 JOZ393176:JPT393185 JYV393176:JZP393185 KIR393176:KJL393185 KSN393176:KTH393185 LCJ393176:LDD393185 LMF393176:LMZ393185 LWB393176:LWV393185 MFX393176:MGR393185 MPT393176:MQN393185 MZP393176:NAJ393185 NJL393176:NKF393185 NTH393176:NUB393185 ODD393176:ODX393185 OMZ393176:ONT393185 OWV393176:OXP393185 PGR393176:PHL393185 PQN393176:PRH393185 QAJ393176:QBD393185 QKF393176:QKZ393185 QUB393176:QUV393185 RDX393176:RER393185 RNT393176:RON393185 RXP393176:RYJ393185 SHL393176:SIF393185 SRH393176:SSB393185 TBD393176:TBX393185 TKZ393176:TLT393185 TUV393176:TVP393185 UER393176:UFL393185 UON393176:UPH393185 UYJ393176:UZD393185 VIF393176:VIZ393185 VSB393176:VSV393185 WBX393176:WCR393185 WLT393176:WMN393185 WVP393176:WWJ393185 JD458712:JX458721 SZ458712:TT458721 ACV458712:ADP458721 AMR458712:ANL458721 AWN458712:AXH458721 BGJ458712:BHD458721 BQF458712:BQZ458721 CAB458712:CAV458721 CJX458712:CKR458721 CTT458712:CUN458721 DDP458712:DEJ458721 DNL458712:DOF458721 DXH458712:DYB458721 EHD458712:EHX458721 EQZ458712:ERT458721 FAV458712:FBP458721 FKR458712:FLL458721 FUN458712:FVH458721 GEJ458712:GFD458721 GOF458712:GOZ458721 GYB458712:GYV458721 HHX458712:HIR458721 HRT458712:HSN458721 IBP458712:ICJ458721 ILL458712:IMF458721 IVH458712:IWB458721 JFD458712:JFX458721 JOZ458712:JPT458721 JYV458712:JZP458721 KIR458712:KJL458721 KSN458712:KTH458721 LCJ458712:LDD458721 LMF458712:LMZ458721 LWB458712:LWV458721 MFX458712:MGR458721 MPT458712:MQN458721 MZP458712:NAJ458721 NJL458712:NKF458721 NTH458712:NUB458721 ODD458712:ODX458721 OMZ458712:ONT458721 OWV458712:OXP458721 PGR458712:PHL458721 PQN458712:PRH458721 QAJ458712:QBD458721 QKF458712:QKZ458721 QUB458712:QUV458721 RDX458712:RER458721 RNT458712:RON458721 RXP458712:RYJ458721 SHL458712:SIF458721 SRH458712:SSB458721 TBD458712:TBX458721 TKZ458712:TLT458721 TUV458712:TVP458721 UER458712:UFL458721 UON458712:UPH458721 UYJ458712:UZD458721 VIF458712:VIZ458721 VSB458712:VSV458721 WBX458712:WCR458721 WLT458712:WMN458721 WVP458712:WWJ458721 JD524248:JX524257 SZ524248:TT524257 ACV524248:ADP524257 AMR524248:ANL524257 AWN524248:AXH524257 BGJ524248:BHD524257 BQF524248:BQZ524257 CAB524248:CAV524257 CJX524248:CKR524257 CTT524248:CUN524257 DDP524248:DEJ524257 DNL524248:DOF524257 DXH524248:DYB524257 EHD524248:EHX524257 EQZ524248:ERT524257 FAV524248:FBP524257 FKR524248:FLL524257 FUN524248:FVH524257 GEJ524248:GFD524257 GOF524248:GOZ524257 GYB524248:GYV524257 HHX524248:HIR524257 HRT524248:HSN524257 IBP524248:ICJ524257 ILL524248:IMF524257 IVH524248:IWB524257 JFD524248:JFX524257 JOZ524248:JPT524257 JYV524248:JZP524257 KIR524248:KJL524257 KSN524248:KTH524257 LCJ524248:LDD524257 LMF524248:LMZ524257 LWB524248:LWV524257 MFX524248:MGR524257 MPT524248:MQN524257 MZP524248:NAJ524257 NJL524248:NKF524257 NTH524248:NUB524257 ODD524248:ODX524257 OMZ524248:ONT524257 OWV524248:OXP524257 PGR524248:PHL524257 PQN524248:PRH524257 QAJ524248:QBD524257 QKF524248:QKZ524257 QUB524248:QUV524257 RDX524248:RER524257 RNT524248:RON524257 RXP524248:RYJ524257 SHL524248:SIF524257 SRH524248:SSB524257 TBD524248:TBX524257 TKZ524248:TLT524257 TUV524248:TVP524257 UER524248:UFL524257 UON524248:UPH524257 UYJ524248:UZD524257 VIF524248:VIZ524257 VSB524248:VSV524257 WBX524248:WCR524257 WLT524248:WMN524257 WVP524248:WWJ524257 JD589784:JX589793 SZ589784:TT589793 ACV589784:ADP589793 AMR589784:ANL589793 AWN589784:AXH589793 BGJ589784:BHD589793 BQF589784:BQZ589793 CAB589784:CAV589793 CJX589784:CKR589793 CTT589784:CUN589793 DDP589784:DEJ589793 DNL589784:DOF589793 DXH589784:DYB589793 EHD589784:EHX589793 EQZ589784:ERT589793 FAV589784:FBP589793 FKR589784:FLL589793 FUN589784:FVH589793 GEJ589784:GFD589793 GOF589784:GOZ589793 GYB589784:GYV589793 HHX589784:HIR589793 HRT589784:HSN589793 IBP589784:ICJ589793 ILL589784:IMF589793 IVH589784:IWB589793 JFD589784:JFX589793 JOZ589784:JPT589793 JYV589784:JZP589793 KIR589784:KJL589793 KSN589784:KTH589793 LCJ589784:LDD589793 LMF589784:LMZ589793 LWB589784:LWV589793 MFX589784:MGR589793 MPT589784:MQN589793 MZP589784:NAJ589793 NJL589784:NKF589793 NTH589784:NUB589793 ODD589784:ODX589793 OMZ589784:ONT589793 OWV589784:OXP589793 PGR589784:PHL589793 PQN589784:PRH589793 QAJ589784:QBD589793 QKF589784:QKZ589793 QUB589784:QUV589793 RDX589784:RER589793 RNT589784:RON589793 RXP589784:RYJ589793 SHL589784:SIF589793 SRH589784:SSB589793 TBD589784:TBX589793 TKZ589784:TLT589793 TUV589784:TVP589793 UER589784:UFL589793 UON589784:UPH589793 UYJ589784:UZD589793 VIF589784:VIZ589793 VSB589784:VSV589793 WBX589784:WCR589793 WLT589784:WMN589793 WVP589784:WWJ589793 JD655320:JX655329 SZ655320:TT655329 ACV655320:ADP655329 AMR655320:ANL655329 AWN655320:AXH655329 BGJ655320:BHD655329 BQF655320:BQZ655329 CAB655320:CAV655329 CJX655320:CKR655329 CTT655320:CUN655329 DDP655320:DEJ655329 DNL655320:DOF655329 DXH655320:DYB655329 EHD655320:EHX655329 EQZ655320:ERT655329 FAV655320:FBP655329 FKR655320:FLL655329 FUN655320:FVH655329 GEJ655320:GFD655329 GOF655320:GOZ655329 GYB655320:GYV655329 HHX655320:HIR655329 HRT655320:HSN655329 IBP655320:ICJ655329 ILL655320:IMF655329 IVH655320:IWB655329 JFD655320:JFX655329 JOZ655320:JPT655329 JYV655320:JZP655329 KIR655320:KJL655329 KSN655320:KTH655329 LCJ655320:LDD655329 LMF655320:LMZ655329 LWB655320:LWV655329 MFX655320:MGR655329 MPT655320:MQN655329 MZP655320:NAJ655329 NJL655320:NKF655329 NTH655320:NUB655329 ODD655320:ODX655329 OMZ655320:ONT655329 OWV655320:OXP655329 PGR655320:PHL655329 PQN655320:PRH655329 QAJ655320:QBD655329 QKF655320:QKZ655329 QUB655320:QUV655329 RDX655320:RER655329 RNT655320:RON655329 RXP655320:RYJ655329 SHL655320:SIF655329 SRH655320:SSB655329 TBD655320:TBX655329 TKZ655320:TLT655329 TUV655320:TVP655329 UER655320:UFL655329 UON655320:UPH655329 UYJ655320:UZD655329 VIF655320:VIZ655329 VSB655320:VSV655329 WBX655320:WCR655329 WLT655320:WMN655329 WVP655320:WWJ655329 JD720856:JX720865 SZ720856:TT720865 ACV720856:ADP720865 AMR720856:ANL720865 AWN720856:AXH720865 BGJ720856:BHD720865 BQF720856:BQZ720865 CAB720856:CAV720865 CJX720856:CKR720865 CTT720856:CUN720865 DDP720856:DEJ720865 DNL720856:DOF720865 DXH720856:DYB720865 EHD720856:EHX720865 EQZ720856:ERT720865 FAV720856:FBP720865 FKR720856:FLL720865 FUN720856:FVH720865 GEJ720856:GFD720865 GOF720856:GOZ720865 GYB720856:GYV720865 HHX720856:HIR720865 HRT720856:HSN720865 IBP720856:ICJ720865 ILL720856:IMF720865 IVH720856:IWB720865 JFD720856:JFX720865 JOZ720856:JPT720865 JYV720856:JZP720865 KIR720856:KJL720865 KSN720856:KTH720865 LCJ720856:LDD720865 LMF720856:LMZ720865 LWB720856:LWV720865 MFX720856:MGR720865 MPT720856:MQN720865 MZP720856:NAJ720865 NJL720856:NKF720865 NTH720856:NUB720865 ODD720856:ODX720865 OMZ720856:ONT720865 OWV720856:OXP720865 PGR720856:PHL720865 PQN720856:PRH720865 QAJ720856:QBD720865 QKF720856:QKZ720865 QUB720856:QUV720865 RDX720856:RER720865 RNT720856:RON720865 RXP720856:RYJ720865 SHL720856:SIF720865 SRH720856:SSB720865 TBD720856:TBX720865 TKZ720856:TLT720865 TUV720856:TVP720865 UER720856:UFL720865 UON720856:UPH720865 UYJ720856:UZD720865 VIF720856:VIZ720865 VSB720856:VSV720865 WBX720856:WCR720865 WLT720856:WMN720865 WVP720856:WWJ720865 JD786392:JX786401 SZ786392:TT786401 ACV786392:ADP786401 AMR786392:ANL786401 AWN786392:AXH786401 BGJ786392:BHD786401 BQF786392:BQZ786401 CAB786392:CAV786401 CJX786392:CKR786401 CTT786392:CUN786401 DDP786392:DEJ786401 DNL786392:DOF786401 DXH786392:DYB786401 EHD786392:EHX786401 EQZ786392:ERT786401 FAV786392:FBP786401 FKR786392:FLL786401 FUN786392:FVH786401 GEJ786392:GFD786401 GOF786392:GOZ786401 GYB786392:GYV786401 HHX786392:HIR786401 HRT786392:HSN786401 IBP786392:ICJ786401 ILL786392:IMF786401 IVH786392:IWB786401 JFD786392:JFX786401 JOZ786392:JPT786401 JYV786392:JZP786401 KIR786392:KJL786401 KSN786392:KTH786401 LCJ786392:LDD786401 LMF786392:LMZ786401 LWB786392:LWV786401 MFX786392:MGR786401 MPT786392:MQN786401 MZP786392:NAJ786401 NJL786392:NKF786401 NTH786392:NUB786401 ODD786392:ODX786401 OMZ786392:ONT786401 OWV786392:OXP786401 PGR786392:PHL786401 PQN786392:PRH786401 QAJ786392:QBD786401 QKF786392:QKZ786401 QUB786392:QUV786401 RDX786392:RER786401 RNT786392:RON786401 RXP786392:RYJ786401 SHL786392:SIF786401 SRH786392:SSB786401 TBD786392:TBX786401 TKZ786392:TLT786401 TUV786392:TVP786401 UER786392:UFL786401 UON786392:UPH786401 UYJ786392:UZD786401 VIF786392:VIZ786401 VSB786392:VSV786401 WBX786392:WCR786401 WLT786392:WMN786401 WVP786392:WWJ786401 JD851928:JX851937 SZ851928:TT851937 ACV851928:ADP851937 AMR851928:ANL851937 AWN851928:AXH851937 BGJ851928:BHD851937 BQF851928:BQZ851937 CAB851928:CAV851937 CJX851928:CKR851937 CTT851928:CUN851937 DDP851928:DEJ851937 DNL851928:DOF851937 DXH851928:DYB851937 EHD851928:EHX851937 EQZ851928:ERT851937 FAV851928:FBP851937 FKR851928:FLL851937 FUN851928:FVH851937 GEJ851928:GFD851937 GOF851928:GOZ851937 GYB851928:GYV851937 HHX851928:HIR851937 HRT851928:HSN851937 IBP851928:ICJ851937 ILL851928:IMF851937 IVH851928:IWB851937 JFD851928:JFX851937 JOZ851928:JPT851937 JYV851928:JZP851937 KIR851928:KJL851937 KSN851928:KTH851937 LCJ851928:LDD851937 LMF851928:LMZ851937 LWB851928:LWV851937 MFX851928:MGR851937 MPT851928:MQN851937 MZP851928:NAJ851937 NJL851928:NKF851937 NTH851928:NUB851937 ODD851928:ODX851937 OMZ851928:ONT851937 OWV851928:OXP851937 PGR851928:PHL851937 PQN851928:PRH851937 QAJ851928:QBD851937 QKF851928:QKZ851937 QUB851928:QUV851937 RDX851928:RER851937 RNT851928:RON851937 RXP851928:RYJ851937 SHL851928:SIF851937 SRH851928:SSB851937 TBD851928:TBX851937 TKZ851928:TLT851937 TUV851928:TVP851937 UER851928:UFL851937 UON851928:UPH851937 UYJ851928:UZD851937 VIF851928:VIZ851937 VSB851928:VSV851937 WBX851928:WCR851937 WLT851928:WMN851937 WVP851928:WWJ851937 JD917464:JX917473 SZ917464:TT917473 ACV917464:ADP917473 AMR917464:ANL917473 AWN917464:AXH917473 BGJ917464:BHD917473 BQF917464:BQZ917473 CAB917464:CAV917473 CJX917464:CKR917473 CTT917464:CUN917473 DDP917464:DEJ917473 DNL917464:DOF917473 DXH917464:DYB917473 EHD917464:EHX917473 EQZ917464:ERT917473 FAV917464:FBP917473 FKR917464:FLL917473 FUN917464:FVH917473 GEJ917464:GFD917473 GOF917464:GOZ917473 GYB917464:GYV917473 HHX917464:HIR917473 HRT917464:HSN917473 IBP917464:ICJ917473 ILL917464:IMF917473 IVH917464:IWB917473 JFD917464:JFX917473 JOZ917464:JPT917473 JYV917464:JZP917473 KIR917464:KJL917473 KSN917464:KTH917473 LCJ917464:LDD917473 LMF917464:LMZ917473 LWB917464:LWV917473 MFX917464:MGR917473 MPT917464:MQN917473 MZP917464:NAJ917473 NJL917464:NKF917473 NTH917464:NUB917473 ODD917464:ODX917473 OMZ917464:ONT917473 OWV917464:OXP917473 PGR917464:PHL917473 PQN917464:PRH917473 QAJ917464:QBD917473 QKF917464:QKZ917473 QUB917464:QUV917473 RDX917464:RER917473 RNT917464:RON917473 RXP917464:RYJ917473 SHL917464:SIF917473 SRH917464:SSB917473 TBD917464:TBX917473 TKZ917464:TLT917473 TUV917464:TVP917473 UER917464:UFL917473 UON917464:UPH917473 UYJ917464:UZD917473 VIF917464:VIZ917473 VSB917464:VSV917473 WBX917464:WCR917473 WLT917464:WMN917473 WVP917464:WWJ917473 JD983000:JX983009 SZ983000:TT983009 ACV983000:ADP983009 AMR983000:ANL983009 AWN983000:AXH983009 BGJ983000:BHD983009 BQF983000:BQZ983009 CAB983000:CAV983009 CJX983000:CKR983009 CTT983000:CUN983009 DDP983000:DEJ983009 DNL983000:DOF983009 DXH983000:DYB983009 EHD983000:EHX983009 EQZ983000:ERT983009 FAV983000:FBP983009 FKR983000:FLL983009 FUN983000:FVH983009 GEJ983000:GFD983009 GOF983000:GOZ983009 GYB983000:GYV983009 HHX983000:HIR983009 HRT983000:HSN983009 IBP983000:ICJ983009 ILL983000:IMF983009 IVH983000:IWB983009 JFD983000:JFX983009 JOZ983000:JPT983009 JYV983000:JZP983009 KIR983000:KJL983009 KSN983000:KTH983009 LCJ983000:LDD983009 LMF983000:LMZ983009 LWB983000:LWV983009 MFX983000:MGR983009 MPT983000:MQN983009 MZP983000:NAJ983009 NJL983000:NKF983009 NTH983000:NUB983009 ODD983000:ODX983009 OMZ983000:ONT983009 OWV983000:OXP983009 PGR983000:PHL983009 PQN983000:PRH983009 QAJ983000:QBD983009 QKF983000:QKZ983009 QUB983000:QUV983009 RDX983000:RER983009 RNT983000:RON983009 RXP983000:RYJ983009 SHL983000:SIF983009 SRH983000:SSB983009 TBD983000:TBX983009 TKZ983000:TLT983009 TUV983000:TVP983009 UER983000:UFL983009 UON983000:UPH983009 UYJ983000:UZD983009 VIF983000:VIZ983009 VSB983000:VSV983009 WBX983000:WCR983009 WLT983000:WMN983009 WVP983000:WWJ983009 JD65485:JX65494 SZ65485:TT65494 ACV65485:ADP65494 AMR65485:ANL65494 AWN65485:AXH65494 BGJ65485:BHD65494 BQF65485:BQZ65494 CAB65485:CAV65494 CJX65485:CKR65494 CTT65485:CUN65494 DDP65485:DEJ65494 DNL65485:DOF65494 DXH65485:DYB65494 EHD65485:EHX65494 EQZ65485:ERT65494 FAV65485:FBP65494 FKR65485:FLL65494 FUN65485:FVH65494 GEJ65485:GFD65494 GOF65485:GOZ65494 GYB65485:GYV65494 HHX65485:HIR65494 HRT65485:HSN65494 IBP65485:ICJ65494 ILL65485:IMF65494 IVH65485:IWB65494 JFD65485:JFX65494 JOZ65485:JPT65494 JYV65485:JZP65494 KIR65485:KJL65494 KSN65485:KTH65494 LCJ65485:LDD65494 LMF65485:LMZ65494 LWB65485:LWV65494 MFX65485:MGR65494 MPT65485:MQN65494 MZP65485:NAJ65494 NJL65485:NKF65494 NTH65485:NUB65494 ODD65485:ODX65494 OMZ65485:ONT65494 OWV65485:OXP65494 PGR65485:PHL65494 PQN65485:PRH65494 QAJ65485:QBD65494 QKF65485:QKZ65494 QUB65485:QUV65494 RDX65485:RER65494 RNT65485:RON65494 RXP65485:RYJ65494 SHL65485:SIF65494 SRH65485:SSB65494 TBD65485:TBX65494 TKZ65485:TLT65494 TUV65485:TVP65494 UER65485:UFL65494 UON65485:UPH65494 UYJ65485:UZD65494 VIF65485:VIZ65494 VSB65485:VSV65494 WBX65485:WCR65494 WLT65485:WMN65494 WVP65485:WWJ65494 JD131021:JX131030 SZ131021:TT131030 ACV131021:ADP131030 AMR131021:ANL131030 AWN131021:AXH131030 BGJ131021:BHD131030 BQF131021:BQZ131030 CAB131021:CAV131030 CJX131021:CKR131030 CTT131021:CUN131030 DDP131021:DEJ131030 DNL131021:DOF131030 DXH131021:DYB131030 EHD131021:EHX131030 EQZ131021:ERT131030 FAV131021:FBP131030 FKR131021:FLL131030 FUN131021:FVH131030 GEJ131021:GFD131030 GOF131021:GOZ131030 GYB131021:GYV131030 HHX131021:HIR131030 HRT131021:HSN131030 IBP131021:ICJ131030 ILL131021:IMF131030 IVH131021:IWB131030 JFD131021:JFX131030 JOZ131021:JPT131030 JYV131021:JZP131030 KIR131021:KJL131030 KSN131021:KTH131030 LCJ131021:LDD131030 LMF131021:LMZ131030 LWB131021:LWV131030 MFX131021:MGR131030 MPT131021:MQN131030 MZP131021:NAJ131030 NJL131021:NKF131030 NTH131021:NUB131030 ODD131021:ODX131030 OMZ131021:ONT131030 OWV131021:OXP131030 PGR131021:PHL131030 PQN131021:PRH131030 QAJ131021:QBD131030 QKF131021:QKZ131030 QUB131021:QUV131030 RDX131021:RER131030 RNT131021:RON131030 RXP131021:RYJ131030 SHL131021:SIF131030 SRH131021:SSB131030 TBD131021:TBX131030 TKZ131021:TLT131030 TUV131021:TVP131030 UER131021:UFL131030 UON131021:UPH131030 UYJ131021:UZD131030 VIF131021:VIZ131030 VSB131021:VSV131030 WBX131021:WCR131030 WLT131021:WMN131030 WVP131021:WWJ131030 JD196557:JX196566 SZ196557:TT196566 ACV196557:ADP196566 AMR196557:ANL196566 AWN196557:AXH196566 BGJ196557:BHD196566 BQF196557:BQZ196566 CAB196557:CAV196566 CJX196557:CKR196566 CTT196557:CUN196566 DDP196557:DEJ196566 DNL196557:DOF196566 DXH196557:DYB196566 EHD196557:EHX196566 EQZ196557:ERT196566 FAV196557:FBP196566 FKR196557:FLL196566 FUN196557:FVH196566 GEJ196557:GFD196566 GOF196557:GOZ196566 GYB196557:GYV196566 HHX196557:HIR196566 HRT196557:HSN196566 IBP196557:ICJ196566 ILL196557:IMF196566 IVH196557:IWB196566 JFD196557:JFX196566 JOZ196557:JPT196566 JYV196557:JZP196566 KIR196557:KJL196566 KSN196557:KTH196566 LCJ196557:LDD196566 LMF196557:LMZ196566 LWB196557:LWV196566 MFX196557:MGR196566 MPT196557:MQN196566 MZP196557:NAJ196566 NJL196557:NKF196566 NTH196557:NUB196566 ODD196557:ODX196566 OMZ196557:ONT196566 OWV196557:OXP196566 PGR196557:PHL196566 PQN196557:PRH196566 QAJ196557:QBD196566 QKF196557:QKZ196566 QUB196557:QUV196566 RDX196557:RER196566 RNT196557:RON196566 RXP196557:RYJ196566 SHL196557:SIF196566 SRH196557:SSB196566 TBD196557:TBX196566 TKZ196557:TLT196566 TUV196557:TVP196566 UER196557:UFL196566 UON196557:UPH196566 UYJ196557:UZD196566 VIF196557:VIZ196566 VSB196557:VSV196566 WBX196557:WCR196566 WLT196557:WMN196566 WVP196557:WWJ196566 JD262093:JX262102 SZ262093:TT262102 ACV262093:ADP262102 AMR262093:ANL262102 AWN262093:AXH262102 BGJ262093:BHD262102 BQF262093:BQZ262102 CAB262093:CAV262102 CJX262093:CKR262102 CTT262093:CUN262102 DDP262093:DEJ262102 DNL262093:DOF262102 DXH262093:DYB262102 EHD262093:EHX262102 EQZ262093:ERT262102 FAV262093:FBP262102 FKR262093:FLL262102 FUN262093:FVH262102 GEJ262093:GFD262102 GOF262093:GOZ262102 GYB262093:GYV262102 HHX262093:HIR262102 HRT262093:HSN262102 IBP262093:ICJ262102 ILL262093:IMF262102 IVH262093:IWB262102 JFD262093:JFX262102 JOZ262093:JPT262102 JYV262093:JZP262102 KIR262093:KJL262102 KSN262093:KTH262102 LCJ262093:LDD262102 LMF262093:LMZ262102 LWB262093:LWV262102 MFX262093:MGR262102 MPT262093:MQN262102 MZP262093:NAJ262102 NJL262093:NKF262102 NTH262093:NUB262102 ODD262093:ODX262102 OMZ262093:ONT262102 OWV262093:OXP262102 PGR262093:PHL262102 PQN262093:PRH262102 QAJ262093:QBD262102 QKF262093:QKZ262102 QUB262093:QUV262102 RDX262093:RER262102 RNT262093:RON262102 RXP262093:RYJ262102 SHL262093:SIF262102 SRH262093:SSB262102 TBD262093:TBX262102 TKZ262093:TLT262102 TUV262093:TVP262102 UER262093:UFL262102 UON262093:UPH262102 UYJ262093:UZD262102 VIF262093:VIZ262102 VSB262093:VSV262102 WBX262093:WCR262102 WLT262093:WMN262102 WVP262093:WWJ262102 JD327629:JX327638 SZ327629:TT327638 ACV327629:ADP327638 AMR327629:ANL327638 AWN327629:AXH327638 BGJ327629:BHD327638 BQF327629:BQZ327638 CAB327629:CAV327638 CJX327629:CKR327638 CTT327629:CUN327638 DDP327629:DEJ327638 DNL327629:DOF327638 DXH327629:DYB327638 EHD327629:EHX327638 EQZ327629:ERT327638 FAV327629:FBP327638 FKR327629:FLL327638 FUN327629:FVH327638 GEJ327629:GFD327638 GOF327629:GOZ327638 GYB327629:GYV327638 HHX327629:HIR327638 HRT327629:HSN327638 IBP327629:ICJ327638 ILL327629:IMF327638 IVH327629:IWB327638 JFD327629:JFX327638 JOZ327629:JPT327638 JYV327629:JZP327638 KIR327629:KJL327638 KSN327629:KTH327638 LCJ327629:LDD327638 LMF327629:LMZ327638 LWB327629:LWV327638 MFX327629:MGR327638 MPT327629:MQN327638 MZP327629:NAJ327638 NJL327629:NKF327638 NTH327629:NUB327638 ODD327629:ODX327638 OMZ327629:ONT327638 OWV327629:OXP327638 PGR327629:PHL327638 PQN327629:PRH327638 QAJ327629:QBD327638 QKF327629:QKZ327638 QUB327629:QUV327638 RDX327629:RER327638 RNT327629:RON327638 RXP327629:RYJ327638 SHL327629:SIF327638 SRH327629:SSB327638 TBD327629:TBX327638 TKZ327629:TLT327638 TUV327629:TVP327638 UER327629:UFL327638 UON327629:UPH327638 UYJ327629:UZD327638 VIF327629:VIZ327638 VSB327629:VSV327638 WBX327629:WCR327638 WLT327629:WMN327638 WVP327629:WWJ327638 JD393165:JX393174 SZ393165:TT393174 ACV393165:ADP393174 AMR393165:ANL393174 AWN393165:AXH393174 BGJ393165:BHD393174 BQF393165:BQZ393174 CAB393165:CAV393174 CJX393165:CKR393174 CTT393165:CUN393174 DDP393165:DEJ393174 DNL393165:DOF393174 DXH393165:DYB393174 EHD393165:EHX393174 EQZ393165:ERT393174 FAV393165:FBP393174 FKR393165:FLL393174 FUN393165:FVH393174 GEJ393165:GFD393174 GOF393165:GOZ393174 GYB393165:GYV393174 HHX393165:HIR393174 HRT393165:HSN393174 IBP393165:ICJ393174 ILL393165:IMF393174 IVH393165:IWB393174 JFD393165:JFX393174 JOZ393165:JPT393174 JYV393165:JZP393174 KIR393165:KJL393174 KSN393165:KTH393174 LCJ393165:LDD393174 LMF393165:LMZ393174 LWB393165:LWV393174 MFX393165:MGR393174 MPT393165:MQN393174 MZP393165:NAJ393174 NJL393165:NKF393174 NTH393165:NUB393174 ODD393165:ODX393174 OMZ393165:ONT393174 OWV393165:OXP393174 PGR393165:PHL393174 PQN393165:PRH393174 QAJ393165:QBD393174 QKF393165:QKZ393174 QUB393165:QUV393174 RDX393165:RER393174 RNT393165:RON393174 RXP393165:RYJ393174 SHL393165:SIF393174 SRH393165:SSB393174 TBD393165:TBX393174 TKZ393165:TLT393174 TUV393165:TVP393174 UER393165:UFL393174 UON393165:UPH393174 UYJ393165:UZD393174 VIF393165:VIZ393174 VSB393165:VSV393174 WBX393165:WCR393174 WLT393165:WMN393174 WVP393165:WWJ393174 JD458701:JX458710 SZ458701:TT458710 ACV458701:ADP458710 AMR458701:ANL458710 AWN458701:AXH458710 BGJ458701:BHD458710 BQF458701:BQZ458710 CAB458701:CAV458710 CJX458701:CKR458710 CTT458701:CUN458710 DDP458701:DEJ458710 DNL458701:DOF458710 DXH458701:DYB458710 EHD458701:EHX458710 EQZ458701:ERT458710 FAV458701:FBP458710 FKR458701:FLL458710 FUN458701:FVH458710 GEJ458701:GFD458710 GOF458701:GOZ458710 GYB458701:GYV458710 HHX458701:HIR458710 HRT458701:HSN458710 IBP458701:ICJ458710 ILL458701:IMF458710 IVH458701:IWB458710 JFD458701:JFX458710 JOZ458701:JPT458710 JYV458701:JZP458710 KIR458701:KJL458710 KSN458701:KTH458710 LCJ458701:LDD458710 LMF458701:LMZ458710 LWB458701:LWV458710 MFX458701:MGR458710 MPT458701:MQN458710 MZP458701:NAJ458710 NJL458701:NKF458710 NTH458701:NUB458710 ODD458701:ODX458710 OMZ458701:ONT458710 OWV458701:OXP458710 PGR458701:PHL458710 PQN458701:PRH458710 QAJ458701:QBD458710 QKF458701:QKZ458710 QUB458701:QUV458710 RDX458701:RER458710 RNT458701:RON458710 RXP458701:RYJ458710 SHL458701:SIF458710 SRH458701:SSB458710 TBD458701:TBX458710 TKZ458701:TLT458710 TUV458701:TVP458710 UER458701:UFL458710 UON458701:UPH458710 UYJ458701:UZD458710 VIF458701:VIZ458710 VSB458701:VSV458710 WBX458701:WCR458710 WLT458701:WMN458710 WVP458701:WWJ458710 JD524237:JX524246 SZ524237:TT524246 ACV524237:ADP524246 AMR524237:ANL524246 AWN524237:AXH524246 BGJ524237:BHD524246 BQF524237:BQZ524246 CAB524237:CAV524246 CJX524237:CKR524246 CTT524237:CUN524246 DDP524237:DEJ524246 DNL524237:DOF524246 DXH524237:DYB524246 EHD524237:EHX524246 EQZ524237:ERT524246 FAV524237:FBP524246 FKR524237:FLL524246 FUN524237:FVH524246 GEJ524237:GFD524246 GOF524237:GOZ524246 GYB524237:GYV524246 HHX524237:HIR524246 HRT524237:HSN524246 IBP524237:ICJ524246 ILL524237:IMF524246 IVH524237:IWB524246 JFD524237:JFX524246 JOZ524237:JPT524246 JYV524237:JZP524246 KIR524237:KJL524246 KSN524237:KTH524246 LCJ524237:LDD524246 LMF524237:LMZ524246 LWB524237:LWV524246 MFX524237:MGR524246 MPT524237:MQN524246 MZP524237:NAJ524246 NJL524237:NKF524246 NTH524237:NUB524246 ODD524237:ODX524246 OMZ524237:ONT524246 OWV524237:OXP524246 PGR524237:PHL524246 PQN524237:PRH524246 QAJ524237:QBD524246 QKF524237:QKZ524246 QUB524237:QUV524246 RDX524237:RER524246 RNT524237:RON524246 RXP524237:RYJ524246 SHL524237:SIF524246 SRH524237:SSB524246 TBD524237:TBX524246 TKZ524237:TLT524246 TUV524237:TVP524246 UER524237:UFL524246 UON524237:UPH524246 UYJ524237:UZD524246 VIF524237:VIZ524246 VSB524237:VSV524246 WBX524237:WCR524246 WLT524237:WMN524246 WVP524237:WWJ524246 JD589773:JX589782 SZ589773:TT589782 ACV589773:ADP589782 AMR589773:ANL589782 AWN589773:AXH589782 BGJ589773:BHD589782 BQF589773:BQZ589782 CAB589773:CAV589782 CJX589773:CKR589782 CTT589773:CUN589782 DDP589773:DEJ589782 DNL589773:DOF589782 DXH589773:DYB589782 EHD589773:EHX589782 EQZ589773:ERT589782 FAV589773:FBP589782 FKR589773:FLL589782 FUN589773:FVH589782 GEJ589773:GFD589782 GOF589773:GOZ589782 GYB589773:GYV589782 HHX589773:HIR589782 HRT589773:HSN589782 IBP589773:ICJ589782 ILL589773:IMF589782 IVH589773:IWB589782 JFD589773:JFX589782 JOZ589773:JPT589782 JYV589773:JZP589782 KIR589773:KJL589782 KSN589773:KTH589782 LCJ589773:LDD589782 LMF589773:LMZ589782 LWB589773:LWV589782 MFX589773:MGR589782 MPT589773:MQN589782 MZP589773:NAJ589782 NJL589773:NKF589782 NTH589773:NUB589782 ODD589773:ODX589782 OMZ589773:ONT589782 OWV589773:OXP589782 PGR589773:PHL589782 PQN589773:PRH589782 QAJ589773:QBD589782 QKF589773:QKZ589782 QUB589773:QUV589782 RDX589773:RER589782 RNT589773:RON589782 RXP589773:RYJ589782 SHL589773:SIF589782 SRH589773:SSB589782 TBD589773:TBX589782 TKZ589773:TLT589782 TUV589773:TVP589782 UER589773:UFL589782 UON589773:UPH589782 UYJ589773:UZD589782 VIF589773:VIZ589782 VSB589773:VSV589782 WBX589773:WCR589782 WLT589773:WMN589782 WVP589773:WWJ589782 JD655309:JX655318 SZ655309:TT655318 ACV655309:ADP655318 AMR655309:ANL655318 AWN655309:AXH655318 BGJ655309:BHD655318 BQF655309:BQZ655318 CAB655309:CAV655318 CJX655309:CKR655318 CTT655309:CUN655318 DDP655309:DEJ655318 DNL655309:DOF655318 DXH655309:DYB655318 EHD655309:EHX655318 EQZ655309:ERT655318 FAV655309:FBP655318 FKR655309:FLL655318 FUN655309:FVH655318 GEJ655309:GFD655318 GOF655309:GOZ655318 GYB655309:GYV655318 HHX655309:HIR655318 HRT655309:HSN655318 IBP655309:ICJ655318 ILL655309:IMF655318 IVH655309:IWB655318 JFD655309:JFX655318 JOZ655309:JPT655318 JYV655309:JZP655318 KIR655309:KJL655318 KSN655309:KTH655318 LCJ655309:LDD655318 LMF655309:LMZ655318 LWB655309:LWV655318 MFX655309:MGR655318 MPT655309:MQN655318 MZP655309:NAJ655318 NJL655309:NKF655318 NTH655309:NUB655318 ODD655309:ODX655318 OMZ655309:ONT655318 OWV655309:OXP655318 PGR655309:PHL655318 PQN655309:PRH655318 QAJ655309:QBD655318 QKF655309:QKZ655318 QUB655309:QUV655318 RDX655309:RER655318 RNT655309:RON655318 RXP655309:RYJ655318 SHL655309:SIF655318 SRH655309:SSB655318 TBD655309:TBX655318 TKZ655309:TLT655318 TUV655309:TVP655318 UER655309:UFL655318 UON655309:UPH655318 UYJ655309:UZD655318 VIF655309:VIZ655318 VSB655309:VSV655318 WBX655309:WCR655318 WLT655309:WMN655318 WVP655309:WWJ655318 JD720845:JX720854 SZ720845:TT720854 ACV720845:ADP720854 AMR720845:ANL720854 AWN720845:AXH720854 BGJ720845:BHD720854 BQF720845:BQZ720854 CAB720845:CAV720854 CJX720845:CKR720854 CTT720845:CUN720854 DDP720845:DEJ720854 DNL720845:DOF720854 DXH720845:DYB720854 EHD720845:EHX720854 EQZ720845:ERT720854 FAV720845:FBP720854 FKR720845:FLL720854 FUN720845:FVH720854 GEJ720845:GFD720854 GOF720845:GOZ720854 GYB720845:GYV720854 HHX720845:HIR720854 HRT720845:HSN720854 IBP720845:ICJ720854 ILL720845:IMF720854 IVH720845:IWB720854 JFD720845:JFX720854 JOZ720845:JPT720854 JYV720845:JZP720854 KIR720845:KJL720854 KSN720845:KTH720854 LCJ720845:LDD720854 LMF720845:LMZ720854 LWB720845:LWV720854 MFX720845:MGR720854 MPT720845:MQN720854 MZP720845:NAJ720854 NJL720845:NKF720854 NTH720845:NUB720854 ODD720845:ODX720854 OMZ720845:ONT720854 OWV720845:OXP720854 PGR720845:PHL720854 PQN720845:PRH720854 QAJ720845:QBD720854 QKF720845:QKZ720854 QUB720845:QUV720854 RDX720845:RER720854 RNT720845:RON720854 RXP720845:RYJ720854 SHL720845:SIF720854 SRH720845:SSB720854 TBD720845:TBX720854 TKZ720845:TLT720854 TUV720845:TVP720854 UER720845:UFL720854 UON720845:UPH720854 UYJ720845:UZD720854 VIF720845:VIZ720854 VSB720845:VSV720854 WBX720845:WCR720854 WLT720845:WMN720854 WVP720845:WWJ720854 JD786381:JX786390 SZ786381:TT786390 ACV786381:ADP786390 AMR786381:ANL786390 AWN786381:AXH786390 BGJ786381:BHD786390 BQF786381:BQZ786390 CAB786381:CAV786390 CJX786381:CKR786390 CTT786381:CUN786390 DDP786381:DEJ786390 DNL786381:DOF786390 DXH786381:DYB786390 EHD786381:EHX786390 EQZ786381:ERT786390 FAV786381:FBP786390 FKR786381:FLL786390 FUN786381:FVH786390 GEJ786381:GFD786390 GOF786381:GOZ786390 GYB786381:GYV786390 HHX786381:HIR786390 HRT786381:HSN786390 IBP786381:ICJ786390 ILL786381:IMF786390 IVH786381:IWB786390 JFD786381:JFX786390 JOZ786381:JPT786390 JYV786381:JZP786390 KIR786381:KJL786390 KSN786381:KTH786390 LCJ786381:LDD786390 LMF786381:LMZ786390 LWB786381:LWV786390 MFX786381:MGR786390 MPT786381:MQN786390 MZP786381:NAJ786390 NJL786381:NKF786390 NTH786381:NUB786390 ODD786381:ODX786390 OMZ786381:ONT786390 OWV786381:OXP786390 PGR786381:PHL786390 PQN786381:PRH786390 QAJ786381:QBD786390 QKF786381:QKZ786390 QUB786381:QUV786390 RDX786381:RER786390 RNT786381:RON786390 RXP786381:RYJ786390 SHL786381:SIF786390 SRH786381:SSB786390 TBD786381:TBX786390 TKZ786381:TLT786390 TUV786381:TVP786390 UER786381:UFL786390 UON786381:UPH786390 UYJ786381:UZD786390 VIF786381:VIZ786390 VSB786381:VSV786390 WBX786381:WCR786390 WLT786381:WMN786390 WVP786381:WWJ786390 JD851917:JX851926 SZ851917:TT851926 ACV851917:ADP851926 AMR851917:ANL851926 AWN851917:AXH851926 BGJ851917:BHD851926 BQF851917:BQZ851926 CAB851917:CAV851926 CJX851917:CKR851926 CTT851917:CUN851926 DDP851917:DEJ851926 DNL851917:DOF851926 DXH851917:DYB851926 EHD851917:EHX851926 EQZ851917:ERT851926 FAV851917:FBP851926 FKR851917:FLL851926 FUN851917:FVH851926 GEJ851917:GFD851926 GOF851917:GOZ851926 GYB851917:GYV851926 HHX851917:HIR851926 HRT851917:HSN851926 IBP851917:ICJ851926 ILL851917:IMF851926 IVH851917:IWB851926 JFD851917:JFX851926 JOZ851917:JPT851926 JYV851917:JZP851926 KIR851917:KJL851926 KSN851917:KTH851926 LCJ851917:LDD851926 LMF851917:LMZ851926 LWB851917:LWV851926 MFX851917:MGR851926 MPT851917:MQN851926 MZP851917:NAJ851926 NJL851917:NKF851926 NTH851917:NUB851926 ODD851917:ODX851926 OMZ851917:ONT851926 OWV851917:OXP851926 PGR851917:PHL851926 PQN851917:PRH851926 QAJ851917:QBD851926 QKF851917:QKZ851926 QUB851917:QUV851926 RDX851917:RER851926 RNT851917:RON851926 RXP851917:RYJ851926 SHL851917:SIF851926 SRH851917:SSB851926 TBD851917:TBX851926 TKZ851917:TLT851926 TUV851917:TVP851926 UER851917:UFL851926 UON851917:UPH851926 UYJ851917:UZD851926 VIF851917:VIZ851926 VSB851917:VSV851926 WBX851917:WCR851926 WLT851917:WMN851926 WVP851917:WWJ851926 JD917453:JX917462 SZ917453:TT917462 ACV917453:ADP917462 AMR917453:ANL917462 AWN917453:AXH917462 BGJ917453:BHD917462 BQF917453:BQZ917462 CAB917453:CAV917462 CJX917453:CKR917462 CTT917453:CUN917462 DDP917453:DEJ917462 DNL917453:DOF917462 DXH917453:DYB917462 EHD917453:EHX917462 EQZ917453:ERT917462 FAV917453:FBP917462 FKR917453:FLL917462 FUN917453:FVH917462 GEJ917453:GFD917462 GOF917453:GOZ917462 GYB917453:GYV917462 HHX917453:HIR917462 HRT917453:HSN917462 IBP917453:ICJ917462 ILL917453:IMF917462 IVH917453:IWB917462 JFD917453:JFX917462 JOZ917453:JPT917462 JYV917453:JZP917462 KIR917453:KJL917462 KSN917453:KTH917462 LCJ917453:LDD917462 LMF917453:LMZ917462 LWB917453:LWV917462 MFX917453:MGR917462 MPT917453:MQN917462 MZP917453:NAJ917462 NJL917453:NKF917462 NTH917453:NUB917462 ODD917453:ODX917462 OMZ917453:ONT917462 OWV917453:OXP917462 PGR917453:PHL917462 PQN917453:PRH917462 QAJ917453:QBD917462 QKF917453:QKZ917462 QUB917453:QUV917462 RDX917453:RER917462 RNT917453:RON917462 RXP917453:RYJ917462 SHL917453:SIF917462 SRH917453:SSB917462 TBD917453:TBX917462 TKZ917453:TLT917462 TUV917453:TVP917462 UER917453:UFL917462 UON917453:UPH917462 UYJ917453:UZD917462 VIF917453:VIZ917462 VSB917453:VSV917462 WBX917453:WCR917462 WLT917453:WMN917462 WVP917453:WWJ917462 JD982989:JX982998 SZ982989:TT982998 ACV982989:ADP982998 AMR982989:ANL982998 AWN982989:AXH982998 BGJ982989:BHD982998 BQF982989:BQZ982998 CAB982989:CAV982998 CJX982989:CKR982998 CTT982989:CUN982998 DDP982989:DEJ982998 DNL982989:DOF982998 DXH982989:DYB982998 EHD982989:EHX982998 EQZ982989:ERT982998 FAV982989:FBP982998 FKR982989:FLL982998 FUN982989:FVH982998 GEJ982989:GFD982998 GOF982989:GOZ982998 GYB982989:GYV982998 HHX982989:HIR982998 HRT982989:HSN982998 IBP982989:ICJ982998 ILL982989:IMF982998 IVH982989:IWB982998 JFD982989:JFX982998 JOZ982989:JPT982998 JYV982989:JZP982998 KIR982989:KJL982998 KSN982989:KTH982998 LCJ982989:LDD982998 LMF982989:LMZ982998 LWB982989:LWV982998 MFX982989:MGR982998 MPT982989:MQN982998 MZP982989:NAJ982998 NJL982989:NKF982998 NTH982989:NUB982998 ODD982989:ODX982998 OMZ982989:ONT982998 OWV982989:OXP982998 PGR982989:PHL982998 PQN982989:PRH982998 QAJ982989:QBD982998 QKF982989:QKZ982998 QUB982989:QUV982998 RDX982989:RER982998 RNT982989:RON982998 RXP982989:RYJ982998 SHL982989:SIF982998 SRH982989:SSB982998 TBD982989:TBX982998 TKZ982989:TLT982998 TUV982989:TVP982998 UER982989:UFL982998 UON982989:UPH982998 UYJ982989:UZD982998 VIF982989:VIZ982998 VSB982989:VSV982998 WBX982989:WCR982998 WLT982989:WMN982998 WVP982989:WWJ982998 JD65474:JX65483 SZ65474:TT65483 ACV65474:ADP65483 AMR65474:ANL65483 AWN65474:AXH65483 BGJ65474:BHD65483 BQF65474:BQZ65483 CAB65474:CAV65483 CJX65474:CKR65483 CTT65474:CUN65483 DDP65474:DEJ65483 DNL65474:DOF65483 DXH65474:DYB65483 EHD65474:EHX65483 EQZ65474:ERT65483 FAV65474:FBP65483 FKR65474:FLL65483 FUN65474:FVH65483 GEJ65474:GFD65483 GOF65474:GOZ65483 GYB65474:GYV65483 HHX65474:HIR65483 HRT65474:HSN65483 IBP65474:ICJ65483 ILL65474:IMF65483 IVH65474:IWB65483 JFD65474:JFX65483 JOZ65474:JPT65483 JYV65474:JZP65483 KIR65474:KJL65483 KSN65474:KTH65483 LCJ65474:LDD65483 LMF65474:LMZ65483 LWB65474:LWV65483 MFX65474:MGR65483 MPT65474:MQN65483 MZP65474:NAJ65483 NJL65474:NKF65483 NTH65474:NUB65483 ODD65474:ODX65483 OMZ65474:ONT65483 OWV65474:OXP65483 PGR65474:PHL65483 PQN65474:PRH65483 QAJ65474:QBD65483 QKF65474:QKZ65483 QUB65474:QUV65483 RDX65474:RER65483 RNT65474:RON65483 RXP65474:RYJ65483 SHL65474:SIF65483 SRH65474:SSB65483 TBD65474:TBX65483 TKZ65474:TLT65483 TUV65474:TVP65483 UER65474:UFL65483 UON65474:UPH65483 UYJ65474:UZD65483 VIF65474:VIZ65483 VSB65474:VSV65483 WBX65474:WCR65483 WLT65474:WMN65483 WVP65474:WWJ65483 JD131010:JX131019 SZ131010:TT131019 ACV131010:ADP131019 AMR131010:ANL131019 AWN131010:AXH131019 BGJ131010:BHD131019 BQF131010:BQZ131019 CAB131010:CAV131019 CJX131010:CKR131019 CTT131010:CUN131019 DDP131010:DEJ131019 DNL131010:DOF131019 DXH131010:DYB131019 EHD131010:EHX131019 EQZ131010:ERT131019 FAV131010:FBP131019 FKR131010:FLL131019 FUN131010:FVH131019 GEJ131010:GFD131019 GOF131010:GOZ131019 GYB131010:GYV131019 HHX131010:HIR131019 HRT131010:HSN131019 IBP131010:ICJ131019 ILL131010:IMF131019 IVH131010:IWB131019 JFD131010:JFX131019 JOZ131010:JPT131019 JYV131010:JZP131019 KIR131010:KJL131019 KSN131010:KTH131019 LCJ131010:LDD131019 LMF131010:LMZ131019 LWB131010:LWV131019 MFX131010:MGR131019 MPT131010:MQN131019 MZP131010:NAJ131019 NJL131010:NKF131019 NTH131010:NUB131019 ODD131010:ODX131019 OMZ131010:ONT131019 OWV131010:OXP131019 PGR131010:PHL131019 PQN131010:PRH131019 QAJ131010:QBD131019 QKF131010:QKZ131019 QUB131010:QUV131019 RDX131010:RER131019 RNT131010:RON131019 RXP131010:RYJ131019 SHL131010:SIF131019 SRH131010:SSB131019 TBD131010:TBX131019 TKZ131010:TLT131019 TUV131010:TVP131019 UER131010:UFL131019 UON131010:UPH131019 UYJ131010:UZD131019 VIF131010:VIZ131019 VSB131010:VSV131019 WBX131010:WCR131019 WLT131010:WMN131019 WVP131010:WWJ131019 JD196546:JX196555 SZ196546:TT196555 ACV196546:ADP196555 AMR196546:ANL196555 AWN196546:AXH196555 BGJ196546:BHD196555 BQF196546:BQZ196555 CAB196546:CAV196555 CJX196546:CKR196555 CTT196546:CUN196555 DDP196546:DEJ196555 DNL196546:DOF196555 DXH196546:DYB196555 EHD196546:EHX196555 EQZ196546:ERT196555 FAV196546:FBP196555 FKR196546:FLL196555 FUN196546:FVH196555 GEJ196546:GFD196555 GOF196546:GOZ196555 GYB196546:GYV196555 HHX196546:HIR196555 HRT196546:HSN196555 IBP196546:ICJ196555 ILL196546:IMF196555 IVH196546:IWB196555 JFD196546:JFX196555 JOZ196546:JPT196555 JYV196546:JZP196555 KIR196546:KJL196555 KSN196546:KTH196555 LCJ196546:LDD196555 LMF196546:LMZ196555 LWB196546:LWV196555 MFX196546:MGR196555 MPT196546:MQN196555 MZP196546:NAJ196555 NJL196546:NKF196555 NTH196546:NUB196555 ODD196546:ODX196555 OMZ196546:ONT196555 OWV196546:OXP196555 PGR196546:PHL196555 PQN196546:PRH196555 QAJ196546:QBD196555 QKF196546:QKZ196555 QUB196546:QUV196555 RDX196546:RER196555 RNT196546:RON196555 RXP196546:RYJ196555 SHL196546:SIF196555 SRH196546:SSB196555 TBD196546:TBX196555 TKZ196546:TLT196555 TUV196546:TVP196555 UER196546:UFL196555 UON196546:UPH196555 UYJ196546:UZD196555 VIF196546:VIZ196555 VSB196546:VSV196555 WBX196546:WCR196555 WLT196546:WMN196555 WVP196546:WWJ196555 JD262082:JX262091 SZ262082:TT262091 ACV262082:ADP262091 AMR262082:ANL262091 AWN262082:AXH262091 BGJ262082:BHD262091 BQF262082:BQZ262091 CAB262082:CAV262091 CJX262082:CKR262091 CTT262082:CUN262091 DDP262082:DEJ262091 DNL262082:DOF262091 DXH262082:DYB262091 EHD262082:EHX262091 EQZ262082:ERT262091 FAV262082:FBP262091 FKR262082:FLL262091 FUN262082:FVH262091 GEJ262082:GFD262091 GOF262082:GOZ262091 GYB262082:GYV262091 HHX262082:HIR262091 HRT262082:HSN262091 IBP262082:ICJ262091 ILL262082:IMF262091 IVH262082:IWB262091 JFD262082:JFX262091 JOZ262082:JPT262091 JYV262082:JZP262091 KIR262082:KJL262091 KSN262082:KTH262091 LCJ262082:LDD262091 LMF262082:LMZ262091 LWB262082:LWV262091 MFX262082:MGR262091 MPT262082:MQN262091 MZP262082:NAJ262091 NJL262082:NKF262091 NTH262082:NUB262091 ODD262082:ODX262091 OMZ262082:ONT262091 OWV262082:OXP262091 PGR262082:PHL262091 PQN262082:PRH262091 QAJ262082:QBD262091 QKF262082:QKZ262091 QUB262082:QUV262091 RDX262082:RER262091 RNT262082:RON262091 RXP262082:RYJ262091 SHL262082:SIF262091 SRH262082:SSB262091 TBD262082:TBX262091 TKZ262082:TLT262091 TUV262082:TVP262091 UER262082:UFL262091 UON262082:UPH262091 UYJ262082:UZD262091 VIF262082:VIZ262091 VSB262082:VSV262091 WBX262082:WCR262091 WLT262082:WMN262091 WVP262082:WWJ262091 JD327618:JX327627 SZ327618:TT327627 ACV327618:ADP327627 AMR327618:ANL327627 AWN327618:AXH327627 BGJ327618:BHD327627 BQF327618:BQZ327627 CAB327618:CAV327627 CJX327618:CKR327627 CTT327618:CUN327627 DDP327618:DEJ327627 DNL327618:DOF327627 DXH327618:DYB327627 EHD327618:EHX327627 EQZ327618:ERT327627 FAV327618:FBP327627 FKR327618:FLL327627 FUN327618:FVH327627 GEJ327618:GFD327627 GOF327618:GOZ327627 GYB327618:GYV327627 HHX327618:HIR327627 HRT327618:HSN327627 IBP327618:ICJ327627 ILL327618:IMF327627 IVH327618:IWB327627 JFD327618:JFX327627 JOZ327618:JPT327627 JYV327618:JZP327627 KIR327618:KJL327627 KSN327618:KTH327627 LCJ327618:LDD327627 LMF327618:LMZ327627 LWB327618:LWV327627 MFX327618:MGR327627 MPT327618:MQN327627 MZP327618:NAJ327627 NJL327618:NKF327627 NTH327618:NUB327627 ODD327618:ODX327627 OMZ327618:ONT327627 OWV327618:OXP327627 PGR327618:PHL327627 PQN327618:PRH327627 QAJ327618:QBD327627 QKF327618:QKZ327627 QUB327618:QUV327627 RDX327618:RER327627 RNT327618:RON327627 RXP327618:RYJ327627 SHL327618:SIF327627 SRH327618:SSB327627 TBD327618:TBX327627 TKZ327618:TLT327627 TUV327618:TVP327627 UER327618:UFL327627 UON327618:UPH327627 UYJ327618:UZD327627 VIF327618:VIZ327627 VSB327618:VSV327627 WBX327618:WCR327627 WLT327618:WMN327627 WVP327618:WWJ327627 JD393154:JX393163 SZ393154:TT393163 ACV393154:ADP393163 AMR393154:ANL393163 AWN393154:AXH393163 BGJ393154:BHD393163 BQF393154:BQZ393163 CAB393154:CAV393163 CJX393154:CKR393163 CTT393154:CUN393163 DDP393154:DEJ393163 DNL393154:DOF393163 DXH393154:DYB393163 EHD393154:EHX393163 EQZ393154:ERT393163 FAV393154:FBP393163 FKR393154:FLL393163 FUN393154:FVH393163 GEJ393154:GFD393163 GOF393154:GOZ393163 GYB393154:GYV393163 HHX393154:HIR393163 HRT393154:HSN393163 IBP393154:ICJ393163 ILL393154:IMF393163 IVH393154:IWB393163 JFD393154:JFX393163 JOZ393154:JPT393163 JYV393154:JZP393163 KIR393154:KJL393163 KSN393154:KTH393163 LCJ393154:LDD393163 LMF393154:LMZ393163 LWB393154:LWV393163 MFX393154:MGR393163 MPT393154:MQN393163 MZP393154:NAJ393163 NJL393154:NKF393163 NTH393154:NUB393163 ODD393154:ODX393163 OMZ393154:ONT393163 OWV393154:OXP393163 PGR393154:PHL393163 PQN393154:PRH393163 QAJ393154:QBD393163 QKF393154:QKZ393163 QUB393154:QUV393163 RDX393154:RER393163 RNT393154:RON393163 RXP393154:RYJ393163 SHL393154:SIF393163 SRH393154:SSB393163 TBD393154:TBX393163 TKZ393154:TLT393163 TUV393154:TVP393163 UER393154:UFL393163 UON393154:UPH393163 UYJ393154:UZD393163 VIF393154:VIZ393163 VSB393154:VSV393163 WBX393154:WCR393163 WLT393154:WMN393163 WVP393154:WWJ393163 JD458690:JX458699 SZ458690:TT458699 ACV458690:ADP458699 AMR458690:ANL458699 AWN458690:AXH458699 BGJ458690:BHD458699 BQF458690:BQZ458699 CAB458690:CAV458699 CJX458690:CKR458699 CTT458690:CUN458699 DDP458690:DEJ458699 DNL458690:DOF458699 DXH458690:DYB458699 EHD458690:EHX458699 EQZ458690:ERT458699 FAV458690:FBP458699 FKR458690:FLL458699 FUN458690:FVH458699 GEJ458690:GFD458699 GOF458690:GOZ458699 GYB458690:GYV458699 HHX458690:HIR458699 HRT458690:HSN458699 IBP458690:ICJ458699 ILL458690:IMF458699 IVH458690:IWB458699 JFD458690:JFX458699 JOZ458690:JPT458699 JYV458690:JZP458699 KIR458690:KJL458699 KSN458690:KTH458699 LCJ458690:LDD458699 LMF458690:LMZ458699 LWB458690:LWV458699 MFX458690:MGR458699 MPT458690:MQN458699 MZP458690:NAJ458699 NJL458690:NKF458699 NTH458690:NUB458699 ODD458690:ODX458699 OMZ458690:ONT458699 OWV458690:OXP458699 PGR458690:PHL458699 PQN458690:PRH458699 QAJ458690:QBD458699 QKF458690:QKZ458699 QUB458690:QUV458699 RDX458690:RER458699 RNT458690:RON458699 RXP458690:RYJ458699 SHL458690:SIF458699 SRH458690:SSB458699 TBD458690:TBX458699 TKZ458690:TLT458699 TUV458690:TVP458699 UER458690:UFL458699 UON458690:UPH458699 UYJ458690:UZD458699 VIF458690:VIZ458699 VSB458690:VSV458699 WBX458690:WCR458699 WLT458690:WMN458699 WVP458690:WWJ458699 JD524226:JX524235 SZ524226:TT524235 ACV524226:ADP524235 AMR524226:ANL524235 AWN524226:AXH524235 BGJ524226:BHD524235 BQF524226:BQZ524235 CAB524226:CAV524235 CJX524226:CKR524235 CTT524226:CUN524235 DDP524226:DEJ524235 DNL524226:DOF524235 DXH524226:DYB524235 EHD524226:EHX524235 EQZ524226:ERT524235 FAV524226:FBP524235 FKR524226:FLL524235 FUN524226:FVH524235 GEJ524226:GFD524235 GOF524226:GOZ524235 GYB524226:GYV524235 HHX524226:HIR524235 HRT524226:HSN524235 IBP524226:ICJ524235 ILL524226:IMF524235 IVH524226:IWB524235 JFD524226:JFX524235 JOZ524226:JPT524235 JYV524226:JZP524235 KIR524226:KJL524235 KSN524226:KTH524235 LCJ524226:LDD524235 LMF524226:LMZ524235 LWB524226:LWV524235 MFX524226:MGR524235 MPT524226:MQN524235 MZP524226:NAJ524235 NJL524226:NKF524235 NTH524226:NUB524235 ODD524226:ODX524235 OMZ524226:ONT524235 OWV524226:OXP524235 PGR524226:PHL524235 PQN524226:PRH524235 QAJ524226:QBD524235 QKF524226:QKZ524235 QUB524226:QUV524235 RDX524226:RER524235 RNT524226:RON524235 RXP524226:RYJ524235 SHL524226:SIF524235 SRH524226:SSB524235 TBD524226:TBX524235 TKZ524226:TLT524235 TUV524226:TVP524235 UER524226:UFL524235 UON524226:UPH524235 UYJ524226:UZD524235 VIF524226:VIZ524235 VSB524226:VSV524235 WBX524226:WCR524235 WLT524226:WMN524235 WVP524226:WWJ524235 JD589762:JX589771 SZ589762:TT589771 ACV589762:ADP589771 AMR589762:ANL589771 AWN589762:AXH589771 BGJ589762:BHD589771 BQF589762:BQZ589771 CAB589762:CAV589771 CJX589762:CKR589771 CTT589762:CUN589771 DDP589762:DEJ589771 DNL589762:DOF589771 DXH589762:DYB589771 EHD589762:EHX589771 EQZ589762:ERT589771 FAV589762:FBP589771 FKR589762:FLL589771 FUN589762:FVH589771 GEJ589762:GFD589771 GOF589762:GOZ589771 GYB589762:GYV589771 HHX589762:HIR589771 HRT589762:HSN589771 IBP589762:ICJ589771 ILL589762:IMF589771 IVH589762:IWB589771 JFD589762:JFX589771 JOZ589762:JPT589771 JYV589762:JZP589771 KIR589762:KJL589771 KSN589762:KTH589771 LCJ589762:LDD589771 LMF589762:LMZ589771 LWB589762:LWV589771 MFX589762:MGR589771 MPT589762:MQN589771 MZP589762:NAJ589771 NJL589762:NKF589771 NTH589762:NUB589771 ODD589762:ODX589771 OMZ589762:ONT589771 OWV589762:OXP589771 PGR589762:PHL589771 PQN589762:PRH589771 QAJ589762:QBD589771 QKF589762:QKZ589771 QUB589762:QUV589771 RDX589762:RER589771 RNT589762:RON589771 RXP589762:RYJ589771 SHL589762:SIF589771 SRH589762:SSB589771 TBD589762:TBX589771 TKZ589762:TLT589771 TUV589762:TVP589771 UER589762:UFL589771 UON589762:UPH589771 UYJ589762:UZD589771 VIF589762:VIZ589771 VSB589762:VSV589771 WBX589762:WCR589771 WLT589762:WMN589771 WVP589762:WWJ589771 JD655298:JX655307 SZ655298:TT655307 ACV655298:ADP655307 AMR655298:ANL655307 AWN655298:AXH655307 BGJ655298:BHD655307 BQF655298:BQZ655307 CAB655298:CAV655307 CJX655298:CKR655307 CTT655298:CUN655307 DDP655298:DEJ655307 DNL655298:DOF655307 DXH655298:DYB655307 EHD655298:EHX655307 EQZ655298:ERT655307 FAV655298:FBP655307 FKR655298:FLL655307 FUN655298:FVH655307 GEJ655298:GFD655307 GOF655298:GOZ655307 GYB655298:GYV655307 HHX655298:HIR655307 HRT655298:HSN655307 IBP655298:ICJ655307 ILL655298:IMF655307 IVH655298:IWB655307 JFD655298:JFX655307 JOZ655298:JPT655307 JYV655298:JZP655307 KIR655298:KJL655307 KSN655298:KTH655307 LCJ655298:LDD655307 LMF655298:LMZ655307 LWB655298:LWV655307 MFX655298:MGR655307 MPT655298:MQN655307 MZP655298:NAJ655307 NJL655298:NKF655307 NTH655298:NUB655307 ODD655298:ODX655307 OMZ655298:ONT655307 OWV655298:OXP655307 PGR655298:PHL655307 PQN655298:PRH655307 QAJ655298:QBD655307 QKF655298:QKZ655307 QUB655298:QUV655307 RDX655298:RER655307 RNT655298:RON655307 RXP655298:RYJ655307 SHL655298:SIF655307 SRH655298:SSB655307 TBD655298:TBX655307 TKZ655298:TLT655307 TUV655298:TVP655307 UER655298:UFL655307 UON655298:UPH655307 UYJ655298:UZD655307 VIF655298:VIZ655307 VSB655298:VSV655307 WBX655298:WCR655307 WLT655298:WMN655307 WVP655298:WWJ655307 JD720834:JX720843 SZ720834:TT720843 ACV720834:ADP720843 AMR720834:ANL720843 AWN720834:AXH720843 BGJ720834:BHD720843 BQF720834:BQZ720843 CAB720834:CAV720843 CJX720834:CKR720843 CTT720834:CUN720843 DDP720834:DEJ720843 DNL720834:DOF720843 DXH720834:DYB720843 EHD720834:EHX720843 EQZ720834:ERT720843 FAV720834:FBP720843 FKR720834:FLL720843 FUN720834:FVH720843 GEJ720834:GFD720843 GOF720834:GOZ720843 GYB720834:GYV720843 HHX720834:HIR720843 HRT720834:HSN720843 IBP720834:ICJ720843 ILL720834:IMF720843 IVH720834:IWB720843 JFD720834:JFX720843 JOZ720834:JPT720843 JYV720834:JZP720843 KIR720834:KJL720843 KSN720834:KTH720843 LCJ720834:LDD720843 LMF720834:LMZ720843 LWB720834:LWV720843 MFX720834:MGR720843 MPT720834:MQN720843 MZP720834:NAJ720843 NJL720834:NKF720843 NTH720834:NUB720843 ODD720834:ODX720843 OMZ720834:ONT720843 OWV720834:OXP720843 PGR720834:PHL720843 PQN720834:PRH720843 QAJ720834:QBD720843 QKF720834:QKZ720843 QUB720834:QUV720843 RDX720834:RER720843 RNT720834:RON720843 RXP720834:RYJ720843 SHL720834:SIF720843 SRH720834:SSB720843 TBD720834:TBX720843 TKZ720834:TLT720843 TUV720834:TVP720843 UER720834:UFL720843 UON720834:UPH720843 UYJ720834:UZD720843 VIF720834:VIZ720843 VSB720834:VSV720843 WBX720834:WCR720843 WLT720834:WMN720843 WVP720834:WWJ720843 JD786370:JX786379 SZ786370:TT786379 ACV786370:ADP786379 AMR786370:ANL786379 AWN786370:AXH786379 BGJ786370:BHD786379 BQF786370:BQZ786379 CAB786370:CAV786379 CJX786370:CKR786379 CTT786370:CUN786379 DDP786370:DEJ786379 DNL786370:DOF786379 DXH786370:DYB786379 EHD786370:EHX786379 EQZ786370:ERT786379 FAV786370:FBP786379 FKR786370:FLL786379 FUN786370:FVH786379 GEJ786370:GFD786379 GOF786370:GOZ786379 GYB786370:GYV786379 HHX786370:HIR786379 HRT786370:HSN786379 IBP786370:ICJ786379 ILL786370:IMF786379 IVH786370:IWB786379 JFD786370:JFX786379 JOZ786370:JPT786379 JYV786370:JZP786379 KIR786370:KJL786379 KSN786370:KTH786379 LCJ786370:LDD786379 LMF786370:LMZ786379 LWB786370:LWV786379 MFX786370:MGR786379 MPT786370:MQN786379 MZP786370:NAJ786379 NJL786370:NKF786379 NTH786370:NUB786379 ODD786370:ODX786379 OMZ786370:ONT786379 OWV786370:OXP786379 PGR786370:PHL786379 PQN786370:PRH786379 QAJ786370:QBD786379 QKF786370:QKZ786379 QUB786370:QUV786379 RDX786370:RER786379 RNT786370:RON786379 RXP786370:RYJ786379 SHL786370:SIF786379 SRH786370:SSB786379 TBD786370:TBX786379 TKZ786370:TLT786379 TUV786370:TVP786379 UER786370:UFL786379 UON786370:UPH786379 UYJ786370:UZD786379 VIF786370:VIZ786379 VSB786370:VSV786379 WBX786370:WCR786379 WLT786370:WMN786379 WVP786370:WWJ786379 JD851906:JX851915 SZ851906:TT851915 ACV851906:ADP851915 AMR851906:ANL851915 AWN851906:AXH851915 BGJ851906:BHD851915 BQF851906:BQZ851915 CAB851906:CAV851915 CJX851906:CKR851915 CTT851906:CUN851915 DDP851906:DEJ851915 DNL851906:DOF851915 DXH851906:DYB851915 EHD851906:EHX851915 EQZ851906:ERT851915 FAV851906:FBP851915 FKR851906:FLL851915 FUN851906:FVH851915 GEJ851906:GFD851915 GOF851906:GOZ851915 GYB851906:GYV851915 HHX851906:HIR851915 HRT851906:HSN851915 IBP851906:ICJ851915 ILL851906:IMF851915 IVH851906:IWB851915 JFD851906:JFX851915 JOZ851906:JPT851915 JYV851906:JZP851915 KIR851906:KJL851915 KSN851906:KTH851915 LCJ851906:LDD851915 LMF851906:LMZ851915 LWB851906:LWV851915 MFX851906:MGR851915 MPT851906:MQN851915 MZP851906:NAJ851915 NJL851906:NKF851915 NTH851906:NUB851915 ODD851906:ODX851915 OMZ851906:ONT851915 OWV851906:OXP851915 PGR851906:PHL851915 PQN851906:PRH851915 QAJ851906:QBD851915 QKF851906:QKZ851915 QUB851906:QUV851915 RDX851906:RER851915 RNT851906:RON851915 RXP851906:RYJ851915 SHL851906:SIF851915 SRH851906:SSB851915 TBD851906:TBX851915 TKZ851906:TLT851915 TUV851906:TVP851915 UER851906:UFL851915 UON851906:UPH851915 UYJ851906:UZD851915 VIF851906:VIZ851915 VSB851906:VSV851915 WBX851906:WCR851915 WLT851906:WMN851915 WVP851906:WWJ851915 JD917442:JX917451 SZ917442:TT917451 ACV917442:ADP917451 AMR917442:ANL917451 AWN917442:AXH917451 BGJ917442:BHD917451 BQF917442:BQZ917451 CAB917442:CAV917451 CJX917442:CKR917451 CTT917442:CUN917451 DDP917442:DEJ917451 DNL917442:DOF917451 DXH917442:DYB917451 EHD917442:EHX917451 EQZ917442:ERT917451 FAV917442:FBP917451 FKR917442:FLL917451 FUN917442:FVH917451 GEJ917442:GFD917451 GOF917442:GOZ917451 GYB917442:GYV917451 HHX917442:HIR917451 HRT917442:HSN917451 IBP917442:ICJ917451 ILL917442:IMF917451 IVH917442:IWB917451 JFD917442:JFX917451 JOZ917442:JPT917451 JYV917442:JZP917451 KIR917442:KJL917451 KSN917442:KTH917451 LCJ917442:LDD917451 LMF917442:LMZ917451 LWB917442:LWV917451 MFX917442:MGR917451 MPT917442:MQN917451 MZP917442:NAJ917451 NJL917442:NKF917451 NTH917442:NUB917451 ODD917442:ODX917451 OMZ917442:ONT917451 OWV917442:OXP917451 PGR917442:PHL917451 PQN917442:PRH917451 QAJ917442:QBD917451 QKF917442:QKZ917451 QUB917442:QUV917451 RDX917442:RER917451 RNT917442:RON917451 RXP917442:RYJ917451 SHL917442:SIF917451 SRH917442:SSB917451 TBD917442:TBX917451 TKZ917442:TLT917451 TUV917442:TVP917451 UER917442:UFL917451 UON917442:UPH917451 UYJ917442:UZD917451 VIF917442:VIZ917451 VSB917442:VSV917451 WBX917442:WCR917451 WLT917442:WMN917451 WVP917442:WWJ917451 JD982978:JX982987 SZ982978:TT982987 ACV982978:ADP982987 AMR982978:ANL982987 AWN982978:AXH982987 BGJ982978:BHD982987 BQF982978:BQZ982987 CAB982978:CAV982987 CJX982978:CKR982987 CTT982978:CUN982987 DDP982978:DEJ982987 DNL982978:DOF982987 DXH982978:DYB982987 EHD982978:EHX982987 EQZ982978:ERT982987 FAV982978:FBP982987 FKR982978:FLL982987 FUN982978:FVH982987 GEJ982978:GFD982987 GOF982978:GOZ982987 GYB982978:GYV982987 HHX982978:HIR982987 HRT982978:HSN982987 IBP982978:ICJ982987 ILL982978:IMF982987 IVH982978:IWB982987 JFD982978:JFX982987 JOZ982978:JPT982987 JYV982978:JZP982987 KIR982978:KJL982987 KSN982978:KTH982987 LCJ982978:LDD982987 LMF982978:LMZ982987 LWB982978:LWV982987 MFX982978:MGR982987 MPT982978:MQN982987 MZP982978:NAJ982987 NJL982978:NKF982987 NTH982978:NUB982987 ODD982978:ODX982987 OMZ982978:ONT982987 OWV982978:OXP982987 PGR982978:PHL982987 PQN982978:PRH982987 QAJ982978:QBD982987 QKF982978:QKZ982987 QUB982978:QUV982987 RDX982978:RER982987 RNT982978:RON982987 RXP982978:RYJ982987 SHL982978:SIF982987 SRH982978:SSB982987 TBD982978:TBX982987 TKZ982978:TLT982987 TUV982978:TVP982987 UER982978:UFL982987 UON982978:UPH982987 UYJ982978:UZD982987 VIF982978:VIZ982987 VSB982978:VSV982987 WBX982978:WCR982987 WLT982978:WMN982987 WVP982978:WWJ982987 JD65463:JX65472 SZ65463:TT65472 ACV65463:ADP65472 AMR65463:ANL65472 AWN65463:AXH65472 BGJ65463:BHD65472 BQF65463:BQZ65472 CAB65463:CAV65472 CJX65463:CKR65472 CTT65463:CUN65472 DDP65463:DEJ65472 DNL65463:DOF65472 DXH65463:DYB65472 EHD65463:EHX65472 EQZ65463:ERT65472 FAV65463:FBP65472 FKR65463:FLL65472 FUN65463:FVH65472 GEJ65463:GFD65472 GOF65463:GOZ65472 GYB65463:GYV65472 HHX65463:HIR65472 HRT65463:HSN65472 IBP65463:ICJ65472 ILL65463:IMF65472 IVH65463:IWB65472 JFD65463:JFX65472 JOZ65463:JPT65472 JYV65463:JZP65472 KIR65463:KJL65472 KSN65463:KTH65472 LCJ65463:LDD65472 LMF65463:LMZ65472 LWB65463:LWV65472 MFX65463:MGR65472 MPT65463:MQN65472 MZP65463:NAJ65472 NJL65463:NKF65472 NTH65463:NUB65472 ODD65463:ODX65472 OMZ65463:ONT65472 OWV65463:OXP65472 PGR65463:PHL65472 PQN65463:PRH65472 QAJ65463:QBD65472 QKF65463:QKZ65472 QUB65463:QUV65472 RDX65463:RER65472 RNT65463:RON65472 RXP65463:RYJ65472 SHL65463:SIF65472 SRH65463:SSB65472 TBD65463:TBX65472 TKZ65463:TLT65472 TUV65463:TVP65472 UER65463:UFL65472 UON65463:UPH65472 UYJ65463:UZD65472 VIF65463:VIZ65472 VSB65463:VSV65472 WBX65463:WCR65472 WLT65463:WMN65472 WVP65463:WWJ65472 JD130999:JX131008 SZ130999:TT131008 ACV130999:ADP131008 AMR130999:ANL131008 AWN130999:AXH131008 BGJ130999:BHD131008 BQF130999:BQZ131008 CAB130999:CAV131008 CJX130999:CKR131008 CTT130999:CUN131008 DDP130999:DEJ131008 DNL130999:DOF131008 DXH130999:DYB131008 EHD130999:EHX131008 EQZ130999:ERT131008 FAV130999:FBP131008 FKR130999:FLL131008 FUN130999:FVH131008 GEJ130999:GFD131008 GOF130999:GOZ131008 GYB130999:GYV131008 HHX130999:HIR131008 HRT130999:HSN131008 IBP130999:ICJ131008 ILL130999:IMF131008 IVH130999:IWB131008 JFD130999:JFX131008 JOZ130999:JPT131008 JYV130999:JZP131008 KIR130999:KJL131008 KSN130999:KTH131008 LCJ130999:LDD131008 LMF130999:LMZ131008 LWB130999:LWV131008 MFX130999:MGR131008 MPT130999:MQN131008 MZP130999:NAJ131008 NJL130999:NKF131008 NTH130999:NUB131008 ODD130999:ODX131008 OMZ130999:ONT131008 OWV130999:OXP131008 PGR130999:PHL131008 PQN130999:PRH131008 QAJ130999:QBD131008 QKF130999:QKZ131008 QUB130999:QUV131008 RDX130999:RER131008 RNT130999:RON131008 RXP130999:RYJ131008 SHL130999:SIF131008 SRH130999:SSB131008 TBD130999:TBX131008 TKZ130999:TLT131008 TUV130999:TVP131008 UER130999:UFL131008 UON130999:UPH131008 UYJ130999:UZD131008 VIF130999:VIZ131008 VSB130999:VSV131008 WBX130999:WCR131008 WLT130999:WMN131008 WVP130999:WWJ131008 JD196535:JX196544 SZ196535:TT196544 ACV196535:ADP196544 AMR196535:ANL196544 AWN196535:AXH196544 BGJ196535:BHD196544 BQF196535:BQZ196544 CAB196535:CAV196544 CJX196535:CKR196544 CTT196535:CUN196544 DDP196535:DEJ196544 DNL196535:DOF196544 DXH196535:DYB196544 EHD196535:EHX196544 EQZ196535:ERT196544 FAV196535:FBP196544 FKR196535:FLL196544 FUN196535:FVH196544 GEJ196535:GFD196544 GOF196535:GOZ196544 GYB196535:GYV196544 HHX196535:HIR196544 HRT196535:HSN196544 IBP196535:ICJ196544 ILL196535:IMF196544 IVH196535:IWB196544 JFD196535:JFX196544 JOZ196535:JPT196544 JYV196535:JZP196544 KIR196535:KJL196544 KSN196535:KTH196544 LCJ196535:LDD196544 LMF196535:LMZ196544 LWB196535:LWV196544 MFX196535:MGR196544 MPT196535:MQN196544 MZP196535:NAJ196544 NJL196535:NKF196544 NTH196535:NUB196544 ODD196535:ODX196544 OMZ196535:ONT196544 OWV196535:OXP196544 PGR196535:PHL196544 PQN196535:PRH196544 QAJ196535:QBD196544 QKF196535:QKZ196544 QUB196535:QUV196544 RDX196535:RER196544 RNT196535:RON196544 RXP196535:RYJ196544 SHL196535:SIF196544 SRH196535:SSB196544 TBD196535:TBX196544 TKZ196535:TLT196544 TUV196535:TVP196544 UER196535:UFL196544 UON196535:UPH196544 UYJ196535:UZD196544 VIF196535:VIZ196544 VSB196535:VSV196544 WBX196535:WCR196544 WLT196535:WMN196544 WVP196535:WWJ196544 JD262071:JX262080 SZ262071:TT262080 ACV262071:ADP262080 AMR262071:ANL262080 AWN262071:AXH262080 BGJ262071:BHD262080 BQF262071:BQZ262080 CAB262071:CAV262080 CJX262071:CKR262080 CTT262071:CUN262080 DDP262071:DEJ262080 DNL262071:DOF262080 DXH262071:DYB262080 EHD262071:EHX262080 EQZ262071:ERT262080 FAV262071:FBP262080 FKR262071:FLL262080 FUN262071:FVH262080 GEJ262071:GFD262080 GOF262071:GOZ262080 GYB262071:GYV262080 HHX262071:HIR262080 HRT262071:HSN262080 IBP262071:ICJ262080 ILL262071:IMF262080 IVH262071:IWB262080 JFD262071:JFX262080 JOZ262071:JPT262080 JYV262071:JZP262080 KIR262071:KJL262080 KSN262071:KTH262080 LCJ262071:LDD262080 LMF262071:LMZ262080 LWB262071:LWV262080 MFX262071:MGR262080 MPT262071:MQN262080 MZP262071:NAJ262080 NJL262071:NKF262080 NTH262071:NUB262080 ODD262071:ODX262080 OMZ262071:ONT262080 OWV262071:OXP262080 PGR262071:PHL262080 PQN262071:PRH262080 QAJ262071:QBD262080 QKF262071:QKZ262080 QUB262071:QUV262080 RDX262071:RER262080 RNT262071:RON262080 RXP262071:RYJ262080 SHL262071:SIF262080 SRH262071:SSB262080 TBD262071:TBX262080 TKZ262071:TLT262080 TUV262071:TVP262080 UER262071:UFL262080 UON262071:UPH262080 UYJ262071:UZD262080 VIF262071:VIZ262080 VSB262071:VSV262080 WBX262071:WCR262080 WLT262071:WMN262080 WVP262071:WWJ262080 JD327607:JX327616 SZ327607:TT327616 ACV327607:ADP327616 AMR327607:ANL327616 AWN327607:AXH327616 BGJ327607:BHD327616 BQF327607:BQZ327616 CAB327607:CAV327616 CJX327607:CKR327616 CTT327607:CUN327616 DDP327607:DEJ327616 DNL327607:DOF327616 DXH327607:DYB327616 EHD327607:EHX327616 EQZ327607:ERT327616 FAV327607:FBP327616 FKR327607:FLL327616 FUN327607:FVH327616 GEJ327607:GFD327616 GOF327607:GOZ327616 GYB327607:GYV327616 HHX327607:HIR327616 HRT327607:HSN327616 IBP327607:ICJ327616 ILL327607:IMF327616 IVH327607:IWB327616 JFD327607:JFX327616 JOZ327607:JPT327616 JYV327607:JZP327616 KIR327607:KJL327616 KSN327607:KTH327616 LCJ327607:LDD327616 LMF327607:LMZ327616 LWB327607:LWV327616 MFX327607:MGR327616 MPT327607:MQN327616 MZP327607:NAJ327616 NJL327607:NKF327616 NTH327607:NUB327616 ODD327607:ODX327616 OMZ327607:ONT327616 OWV327607:OXP327616 PGR327607:PHL327616 PQN327607:PRH327616 QAJ327607:QBD327616 QKF327607:QKZ327616 QUB327607:QUV327616 RDX327607:RER327616 RNT327607:RON327616 RXP327607:RYJ327616 SHL327607:SIF327616 SRH327607:SSB327616 TBD327607:TBX327616 TKZ327607:TLT327616 TUV327607:TVP327616 UER327607:UFL327616 UON327607:UPH327616 UYJ327607:UZD327616 VIF327607:VIZ327616 VSB327607:VSV327616 WBX327607:WCR327616 WLT327607:WMN327616 WVP327607:WWJ327616 JD393143:JX393152 SZ393143:TT393152 ACV393143:ADP393152 AMR393143:ANL393152 AWN393143:AXH393152 BGJ393143:BHD393152 BQF393143:BQZ393152 CAB393143:CAV393152 CJX393143:CKR393152 CTT393143:CUN393152 DDP393143:DEJ393152 DNL393143:DOF393152 DXH393143:DYB393152 EHD393143:EHX393152 EQZ393143:ERT393152 FAV393143:FBP393152 FKR393143:FLL393152 FUN393143:FVH393152 GEJ393143:GFD393152 GOF393143:GOZ393152 GYB393143:GYV393152 HHX393143:HIR393152 HRT393143:HSN393152 IBP393143:ICJ393152 ILL393143:IMF393152 IVH393143:IWB393152 JFD393143:JFX393152 JOZ393143:JPT393152 JYV393143:JZP393152 KIR393143:KJL393152 KSN393143:KTH393152 LCJ393143:LDD393152 LMF393143:LMZ393152 LWB393143:LWV393152 MFX393143:MGR393152 MPT393143:MQN393152 MZP393143:NAJ393152 NJL393143:NKF393152 NTH393143:NUB393152 ODD393143:ODX393152 OMZ393143:ONT393152 OWV393143:OXP393152 PGR393143:PHL393152 PQN393143:PRH393152 QAJ393143:QBD393152 QKF393143:QKZ393152 QUB393143:QUV393152 RDX393143:RER393152 RNT393143:RON393152 RXP393143:RYJ393152 SHL393143:SIF393152 SRH393143:SSB393152 TBD393143:TBX393152 TKZ393143:TLT393152 TUV393143:TVP393152 UER393143:UFL393152 UON393143:UPH393152 UYJ393143:UZD393152 VIF393143:VIZ393152 VSB393143:VSV393152 WBX393143:WCR393152 WLT393143:WMN393152 WVP393143:WWJ393152 JD458679:JX458688 SZ458679:TT458688 ACV458679:ADP458688 AMR458679:ANL458688 AWN458679:AXH458688 BGJ458679:BHD458688 BQF458679:BQZ458688 CAB458679:CAV458688 CJX458679:CKR458688 CTT458679:CUN458688 DDP458679:DEJ458688 DNL458679:DOF458688 DXH458679:DYB458688 EHD458679:EHX458688 EQZ458679:ERT458688 FAV458679:FBP458688 FKR458679:FLL458688 FUN458679:FVH458688 GEJ458679:GFD458688 GOF458679:GOZ458688 GYB458679:GYV458688 HHX458679:HIR458688 HRT458679:HSN458688 IBP458679:ICJ458688 ILL458679:IMF458688 IVH458679:IWB458688 JFD458679:JFX458688 JOZ458679:JPT458688 JYV458679:JZP458688 KIR458679:KJL458688 KSN458679:KTH458688 LCJ458679:LDD458688 LMF458679:LMZ458688 LWB458679:LWV458688 MFX458679:MGR458688 MPT458679:MQN458688 MZP458679:NAJ458688 NJL458679:NKF458688 NTH458679:NUB458688 ODD458679:ODX458688 OMZ458679:ONT458688 OWV458679:OXP458688 PGR458679:PHL458688 PQN458679:PRH458688 QAJ458679:QBD458688 QKF458679:QKZ458688 QUB458679:QUV458688 RDX458679:RER458688 RNT458679:RON458688 RXP458679:RYJ458688 SHL458679:SIF458688 SRH458679:SSB458688 TBD458679:TBX458688 TKZ458679:TLT458688 TUV458679:TVP458688 UER458679:UFL458688 UON458679:UPH458688 UYJ458679:UZD458688 VIF458679:VIZ458688 VSB458679:VSV458688 WBX458679:WCR458688 WLT458679:WMN458688 WVP458679:WWJ458688 JD524215:JX524224 SZ524215:TT524224 ACV524215:ADP524224 AMR524215:ANL524224 AWN524215:AXH524224 BGJ524215:BHD524224 BQF524215:BQZ524224 CAB524215:CAV524224 CJX524215:CKR524224 CTT524215:CUN524224 DDP524215:DEJ524224 DNL524215:DOF524224 DXH524215:DYB524224 EHD524215:EHX524224 EQZ524215:ERT524224 FAV524215:FBP524224 FKR524215:FLL524224 FUN524215:FVH524224 GEJ524215:GFD524224 GOF524215:GOZ524224 GYB524215:GYV524224 HHX524215:HIR524224 HRT524215:HSN524224 IBP524215:ICJ524224 ILL524215:IMF524224 IVH524215:IWB524224 JFD524215:JFX524224 JOZ524215:JPT524224 JYV524215:JZP524224 KIR524215:KJL524224 KSN524215:KTH524224 LCJ524215:LDD524224 LMF524215:LMZ524224 LWB524215:LWV524224 MFX524215:MGR524224 MPT524215:MQN524224 MZP524215:NAJ524224 NJL524215:NKF524224 NTH524215:NUB524224 ODD524215:ODX524224 OMZ524215:ONT524224 OWV524215:OXP524224 PGR524215:PHL524224 PQN524215:PRH524224 QAJ524215:QBD524224 QKF524215:QKZ524224 QUB524215:QUV524224 RDX524215:RER524224 RNT524215:RON524224 RXP524215:RYJ524224 SHL524215:SIF524224 SRH524215:SSB524224 TBD524215:TBX524224 TKZ524215:TLT524224 TUV524215:TVP524224 UER524215:UFL524224 UON524215:UPH524224 UYJ524215:UZD524224 VIF524215:VIZ524224 VSB524215:VSV524224 WBX524215:WCR524224 WLT524215:WMN524224 WVP524215:WWJ524224 JD589751:JX589760 SZ589751:TT589760 ACV589751:ADP589760 AMR589751:ANL589760 AWN589751:AXH589760 BGJ589751:BHD589760 BQF589751:BQZ589760 CAB589751:CAV589760 CJX589751:CKR589760 CTT589751:CUN589760 DDP589751:DEJ589760 DNL589751:DOF589760 DXH589751:DYB589760 EHD589751:EHX589760 EQZ589751:ERT589760 FAV589751:FBP589760 FKR589751:FLL589760 FUN589751:FVH589760 GEJ589751:GFD589760 GOF589751:GOZ589760 GYB589751:GYV589760 HHX589751:HIR589760 HRT589751:HSN589760 IBP589751:ICJ589760 ILL589751:IMF589760 IVH589751:IWB589760 JFD589751:JFX589760 JOZ589751:JPT589760 JYV589751:JZP589760 KIR589751:KJL589760 KSN589751:KTH589760 LCJ589751:LDD589760 LMF589751:LMZ589760 LWB589751:LWV589760 MFX589751:MGR589760 MPT589751:MQN589760 MZP589751:NAJ589760 NJL589751:NKF589760 NTH589751:NUB589760 ODD589751:ODX589760 OMZ589751:ONT589760 OWV589751:OXP589760 PGR589751:PHL589760 PQN589751:PRH589760 QAJ589751:QBD589760 QKF589751:QKZ589760 QUB589751:QUV589760 RDX589751:RER589760 RNT589751:RON589760 RXP589751:RYJ589760 SHL589751:SIF589760 SRH589751:SSB589760 TBD589751:TBX589760 TKZ589751:TLT589760 TUV589751:TVP589760 UER589751:UFL589760 UON589751:UPH589760 UYJ589751:UZD589760 VIF589751:VIZ589760 VSB589751:VSV589760 WBX589751:WCR589760 WLT589751:WMN589760 WVP589751:WWJ589760 JD655287:JX655296 SZ655287:TT655296 ACV655287:ADP655296 AMR655287:ANL655296 AWN655287:AXH655296 BGJ655287:BHD655296 BQF655287:BQZ655296 CAB655287:CAV655296 CJX655287:CKR655296 CTT655287:CUN655296 DDP655287:DEJ655296 DNL655287:DOF655296 DXH655287:DYB655296 EHD655287:EHX655296 EQZ655287:ERT655296 FAV655287:FBP655296 FKR655287:FLL655296 FUN655287:FVH655296 GEJ655287:GFD655296 GOF655287:GOZ655296 GYB655287:GYV655296 HHX655287:HIR655296 HRT655287:HSN655296 IBP655287:ICJ655296 ILL655287:IMF655296 IVH655287:IWB655296 JFD655287:JFX655296 JOZ655287:JPT655296 JYV655287:JZP655296 KIR655287:KJL655296 KSN655287:KTH655296 LCJ655287:LDD655296 LMF655287:LMZ655296 LWB655287:LWV655296 MFX655287:MGR655296 MPT655287:MQN655296 MZP655287:NAJ655296 NJL655287:NKF655296 NTH655287:NUB655296 ODD655287:ODX655296 OMZ655287:ONT655296 OWV655287:OXP655296 PGR655287:PHL655296 PQN655287:PRH655296 QAJ655287:QBD655296 QKF655287:QKZ655296 QUB655287:QUV655296 RDX655287:RER655296 RNT655287:RON655296 RXP655287:RYJ655296 SHL655287:SIF655296 SRH655287:SSB655296 TBD655287:TBX655296 TKZ655287:TLT655296 TUV655287:TVP655296 UER655287:UFL655296 UON655287:UPH655296 UYJ655287:UZD655296 VIF655287:VIZ655296 VSB655287:VSV655296 WBX655287:WCR655296 WLT655287:WMN655296 WVP655287:WWJ655296 JD720823:JX720832 SZ720823:TT720832 ACV720823:ADP720832 AMR720823:ANL720832 AWN720823:AXH720832 BGJ720823:BHD720832 BQF720823:BQZ720832 CAB720823:CAV720832 CJX720823:CKR720832 CTT720823:CUN720832 DDP720823:DEJ720832 DNL720823:DOF720832 DXH720823:DYB720832 EHD720823:EHX720832 EQZ720823:ERT720832 FAV720823:FBP720832 FKR720823:FLL720832 FUN720823:FVH720832 GEJ720823:GFD720832 GOF720823:GOZ720832 GYB720823:GYV720832 HHX720823:HIR720832 HRT720823:HSN720832 IBP720823:ICJ720832 ILL720823:IMF720832 IVH720823:IWB720832 JFD720823:JFX720832 JOZ720823:JPT720832 JYV720823:JZP720832 KIR720823:KJL720832 KSN720823:KTH720832 LCJ720823:LDD720832 LMF720823:LMZ720832 LWB720823:LWV720832 MFX720823:MGR720832 MPT720823:MQN720832 MZP720823:NAJ720832 NJL720823:NKF720832 NTH720823:NUB720832 ODD720823:ODX720832 OMZ720823:ONT720832 OWV720823:OXP720832 PGR720823:PHL720832 PQN720823:PRH720832 QAJ720823:QBD720832 QKF720823:QKZ720832 QUB720823:QUV720832 RDX720823:RER720832 RNT720823:RON720832 RXP720823:RYJ720832 SHL720823:SIF720832 SRH720823:SSB720832 TBD720823:TBX720832 TKZ720823:TLT720832 TUV720823:TVP720832 UER720823:UFL720832 UON720823:UPH720832 UYJ720823:UZD720832 VIF720823:VIZ720832 VSB720823:VSV720832 WBX720823:WCR720832 WLT720823:WMN720832 WVP720823:WWJ720832 JD786359:JX786368 SZ786359:TT786368 ACV786359:ADP786368 AMR786359:ANL786368 AWN786359:AXH786368 BGJ786359:BHD786368 BQF786359:BQZ786368 CAB786359:CAV786368 CJX786359:CKR786368 CTT786359:CUN786368 DDP786359:DEJ786368 DNL786359:DOF786368 DXH786359:DYB786368 EHD786359:EHX786368 EQZ786359:ERT786368 FAV786359:FBP786368 FKR786359:FLL786368 FUN786359:FVH786368 GEJ786359:GFD786368 GOF786359:GOZ786368 GYB786359:GYV786368 HHX786359:HIR786368 HRT786359:HSN786368 IBP786359:ICJ786368 ILL786359:IMF786368 IVH786359:IWB786368 JFD786359:JFX786368 JOZ786359:JPT786368 JYV786359:JZP786368 KIR786359:KJL786368 KSN786359:KTH786368 LCJ786359:LDD786368 LMF786359:LMZ786368 LWB786359:LWV786368 MFX786359:MGR786368 MPT786359:MQN786368 MZP786359:NAJ786368 NJL786359:NKF786368 NTH786359:NUB786368 ODD786359:ODX786368 OMZ786359:ONT786368 OWV786359:OXP786368 PGR786359:PHL786368 PQN786359:PRH786368 QAJ786359:QBD786368 QKF786359:QKZ786368 QUB786359:QUV786368 RDX786359:RER786368 RNT786359:RON786368 RXP786359:RYJ786368 SHL786359:SIF786368 SRH786359:SSB786368 TBD786359:TBX786368 TKZ786359:TLT786368 TUV786359:TVP786368 UER786359:UFL786368 UON786359:UPH786368 UYJ786359:UZD786368 VIF786359:VIZ786368 VSB786359:VSV786368 WBX786359:WCR786368 WLT786359:WMN786368 WVP786359:WWJ786368 JD851895:JX851904 SZ851895:TT851904 ACV851895:ADP851904 AMR851895:ANL851904 AWN851895:AXH851904 BGJ851895:BHD851904 BQF851895:BQZ851904 CAB851895:CAV851904 CJX851895:CKR851904 CTT851895:CUN851904 DDP851895:DEJ851904 DNL851895:DOF851904 DXH851895:DYB851904 EHD851895:EHX851904 EQZ851895:ERT851904 FAV851895:FBP851904 FKR851895:FLL851904 FUN851895:FVH851904 GEJ851895:GFD851904 GOF851895:GOZ851904 GYB851895:GYV851904 HHX851895:HIR851904 HRT851895:HSN851904 IBP851895:ICJ851904 ILL851895:IMF851904 IVH851895:IWB851904 JFD851895:JFX851904 JOZ851895:JPT851904 JYV851895:JZP851904 KIR851895:KJL851904 KSN851895:KTH851904 LCJ851895:LDD851904 LMF851895:LMZ851904 LWB851895:LWV851904 MFX851895:MGR851904 MPT851895:MQN851904 MZP851895:NAJ851904 NJL851895:NKF851904 NTH851895:NUB851904 ODD851895:ODX851904 OMZ851895:ONT851904 OWV851895:OXP851904 PGR851895:PHL851904 PQN851895:PRH851904 QAJ851895:QBD851904 QKF851895:QKZ851904 QUB851895:QUV851904 RDX851895:RER851904 RNT851895:RON851904 RXP851895:RYJ851904 SHL851895:SIF851904 SRH851895:SSB851904 TBD851895:TBX851904 TKZ851895:TLT851904 TUV851895:TVP851904 UER851895:UFL851904 UON851895:UPH851904 UYJ851895:UZD851904 VIF851895:VIZ851904 VSB851895:VSV851904 WBX851895:WCR851904 WLT851895:WMN851904 WVP851895:WWJ851904 JD917431:JX917440 SZ917431:TT917440 ACV917431:ADP917440 AMR917431:ANL917440 AWN917431:AXH917440 BGJ917431:BHD917440 BQF917431:BQZ917440 CAB917431:CAV917440 CJX917431:CKR917440 CTT917431:CUN917440 DDP917431:DEJ917440 DNL917431:DOF917440 DXH917431:DYB917440 EHD917431:EHX917440 EQZ917431:ERT917440 FAV917431:FBP917440 FKR917431:FLL917440 FUN917431:FVH917440 GEJ917431:GFD917440 GOF917431:GOZ917440 GYB917431:GYV917440 HHX917431:HIR917440 HRT917431:HSN917440 IBP917431:ICJ917440 ILL917431:IMF917440 IVH917431:IWB917440 JFD917431:JFX917440 JOZ917431:JPT917440 JYV917431:JZP917440 KIR917431:KJL917440 KSN917431:KTH917440 LCJ917431:LDD917440 LMF917431:LMZ917440 LWB917431:LWV917440 MFX917431:MGR917440 MPT917431:MQN917440 MZP917431:NAJ917440 NJL917431:NKF917440 NTH917431:NUB917440 ODD917431:ODX917440 OMZ917431:ONT917440 OWV917431:OXP917440 PGR917431:PHL917440 PQN917431:PRH917440 QAJ917431:QBD917440 QKF917431:QKZ917440 QUB917431:QUV917440 RDX917431:RER917440 RNT917431:RON917440 RXP917431:RYJ917440 SHL917431:SIF917440 SRH917431:SSB917440 TBD917431:TBX917440 TKZ917431:TLT917440 TUV917431:TVP917440 UER917431:UFL917440 UON917431:UPH917440 UYJ917431:UZD917440 VIF917431:VIZ917440 VSB917431:VSV917440 WBX917431:WCR917440 WLT917431:WMN917440 WVP917431:WWJ917440 JD982967:JX982976 SZ982967:TT982976 ACV982967:ADP982976 AMR982967:ANL982976 AWN982967:AXH982976 BGJ982967:BHD982976 BQF982967:BQZ982976 CAB982967:CAV982976 CJX982967:CKR982976 CTT982967:CUN982976 DDP982967:DEJ982976 DNL982967:DOF982976 DXH982967:DYB982976 EHD982967:EHX982976 EQZ982967:ERT982976 FAV982967:FBP982976 FKR982967:FLL982976 FUN982967:FVH982976 GEJ982967:GFD982976 GOF982967:GOZ982976 GYB982967:GYV982976 HHX982967:HIR982976 HRT982967:HSN982976 IBP982967:ICJ982976 ILL982967:IMF982976 IVH982967:IWB982976 JFD982967:JFX982976 JOZ982967:JPT982976 JYV982967:JZP982976 KIR982967:KJL982976 KSN982967:KTH982976 LCJ982967:LDD982976 LMF982967:LMZ982976 LWB982967:LWV982976 MFX982967:MGR982976 MPT982967:MQN982976 MZP982967:NAJ982976 NJL982967:NKF982976 NTH982967:NUB982976 ODD982967:ODX982976 OMZ982967:ONT982976 OWV982967:OXP982976 PGR982967:PHL982976 PQN982967:PRH982976 QAJ982967:QBD982976 QKF982967:QKZ982976 QUB982967:QUV982976 RDX982967:RER982976 RNT982967:RON982976 RXP982967:RYJ982976 SHL982967:SIF982976 SRH982967:SSB982976 TBD982967:TBX982976 TKZ982967:TLT982976 TUV982967:TVP982976 UER982967:UFL982976 UON982967:UPH982976 UYJ982967:UZD982976 VIF982967:VIZ982976 VSB982967:VSV982976 WBX982967:WCR982976 WLT982967:WMN982976 WVP982967:WWJ982976 JD65451:JX65460 SZ65451:TT65460 ACV65451:ADP65460 AMR65451:ANL65460 AWN65451:AXH65460 BGJ65451:BHD65460 BQF65451:BQZ65460 CAB65451:CAV65460 CJX65451:CKR65460 CTT65451:CUN65460 DDP65451:DEJ65460 DNL65451:DOF65460 DXH65451:DYB65460 EHD65451:EHX65460 EQZ65451:ERT65460 FAV65451:FBP65460 FKR65451:FLL65460 FUN65451:FVH65460 GEJ65451:GFD65460 GOF65451:GOZ65460 GYB65451:GYV65460 HHX65451:HIR65460 HRT65451:HSN65460 IBP65451:ICJ65460 ILL65451:IMF65460 IVH65451:IWB65460 JFD65451:JFX65460 JOZ65451:JPT65460 JYV65451:JZP65460 KIR65451:KJL65460 KSN65451:KTH65460 LCJ65451:LDD65460 LMF65451:LMZ65460 LWB65451:LWV65460 MFX65451:MGR65460 MPT65451:MQN65460 MZP65451:NAJ65460 NJL65451:NKF65460 NTH65451:NUB65460 ODD65451:ODX65460 OMZ65451:ONT65460 OWV65451:OXP65460 PGR65451:PHL65460 PQN65451:PRH65460 QAJ65451:QBD65460 QKF65451:QKZ65460 QUB65451:QUV65460 RDX65451:RER65460 RNT65451:RON65460 RXP65451:RYJ65460 SHL65451:SIF65460 SRH65451:SSB65460 TBD65451:TBX65460 TKZ65451:TLT65460 TUV65451:TVP65460 UER65451:UFL65460 UON65451:UPH65460 UYJ65451:UZD65460 VIF65451:VIZ65460 VSB65451:VSV65460 WBX65451:WCR65460 WLT65451:WMN65460 WVP65451:WWJ65460 JD130987:JX130996 SZ130987:TT130996 ACV130987:ADP130996 AMR130987:ANL130996 AWN130987:AXH130996 BGJ130987:BHD130996 BQF130987:BQZ130996 CAB130987:CAV130996 CJX130987:CKR130996 CTT130987:CUN130996 DDP130987:DEJ130996 DNL130987:DOF130996 DXH130987:DYB130996 EHD130987:EHX130996 EQZ130987:ERT130996 FAV130987:FBP130996 FKR130987:FLL130996 FUN130987:FVH130996 GEJ130987:GFD130996 GOF130987:GOZ130996 GYB130987:GYV130996 HHX130987:HIR130996 HRT130987:HSN130996 IBP130987:ICJ130996 ILL130987:IMF130996 IVH130987:IWB130996 JFD130987:JFX130996 JOZ130987:JPT130996 JYV130987:JZP130996 KIR130987:KJL130996 KSN130987:KTH130996 LCJ130987:LDD130996 LMF130987:LMZ130996 LWB130987:LWV130996 MFX130987:MGR130996 MPT130987:MQN130996 MZP130987:NAJ130996 NJL130987:NKF130996 NTH130987:NUB130996 ODD130987:ODX130996 OMZ130987:ONT130996 OWV130987:OXP130996 PGR130987:PHL130996 PQN130987:PRH130996 QAJ130987:QBD130996 QKF130987:QKZ130996 QUB130987:QUV130996 RDX130987:RER130996 RNT130987:RON130996 RXP130987:RYJ130996 SHL130987:SIF130996 SRH130987:SSB130996 TBD130987:TBX130996 TKZ130987:TLT130996 TUV130987:TVP130996 UER130987:UFL130996 UON130987:UPH130996 UYJ130987:UZD130996 VIF130987:VIZ130996 VSB130987:VSV130996 WBX130987:WCR130996 WLT130987:WMN130996 WVP130987:WWJ130996 JD196523:JX196532 SZ196523:TT196532 ACV196523:ADP196532 AMR196523:ANL196532 AWN196523:AXH196532 BGJ196523:BHD196532 BQF196523:BQZ196532 CAB196523:CAV196532 CJX196523:CKR196532 CTT196523:CUN196532 DDP196523:DEJ196532 DNL196523:DOF196532 DXH196523:DYB196532 EHD196523:EHX196532 EQZ196523:ERT196532 FAV196523:FBP196532 FKR196523:FLL196532 FUN196523:FVH196532 GEJ196523:GFD196532 GOF196523:GOZ196532 GYB196523:GYV196532 HHX196523:HIR196532 HRT196523:HSN196532 IBP196523:ICJ196532 ILL196523:IMF196532 IVH196523:IWB196532 JFD196523:JFX196532 JOZ196523:JPT196532 JYV196523:JZP196532 KIR196523:KJL196532 KSN196523:KTH196532 LCJ196523:LDD196532 LMF196523:LMZ196532 LWB196523:LWV196532 MFX196523:MGR196532 MPT196523:MQN196532 MZP196523:NAJ196532 NJL196523:NKF196532 NTH196523:NUB196532 ODD196523:ODX196532 OMZ196523:ONT196532 OWV196523:OXP196532 PGR196523:PHL196532 PQN196523:PRH196532 QAJ196523:QBD196532 QKF196523:QKZ196532 QUB196523:QUV196532 RDX196523:RER196532 RNT196523:RON196532 RXP196523:RYJ196532 SHL196523:SIF196532 SRH196523:SSB196532 TBD196523:TBX196532 TKZ196523:TLT196532 TUV196523:TVP196532 UER196523:UFL196532 UON196523:UPH196532 UYJ196523:UZD196532 VIF196523:VIZ196532 VSB196523:VSV196532 WBX196523:WCR196532 WLT196523:WMN196532 WVP196523:WWJ196532 JD262059:JX262068 SZ262059:TT262068 ACV262059:ADP262068 AMR262059:ANL262068 AWN262059:AXH262068 BGJ262059:BHD262068 BQF262059:BQZ262068 CAB262059:CAV262068 CJX262059:CKR262068 CTT262059:CUN262068 DDP262059:DEJ262068 DNL262059:DOF262068 DXH262059:DYB262068 EHD262059:EHX262068 EQZ262059:ERT262068 FAV262059:FBP262068 FKR262059:FLL262068 FUN262059:FVH262068 GEJ262059:GFD262068 GOF262059:GOZ262068 GYB262059:GYV262068 HHX262059:HIR262068 HRT262059:HSN262068 IBP262059:ICJ262068 ILL262059:IMF262068 IVH262059:IWB262068 JFD262059:JFX262068 JOZ262059:JPT262068 JYV262059:JZP262068 KIR262059:KJL262068 KSN262059:KTH262068 LCJ262059:LDD262068 LMF262059:LMZ262068 LWB262059:LWV262068 MFX262059:MGR262068 MPT262059:MQN262068 MZP262059:NAJ262068 NJL262059:NKF262068 NTH262059:NUB262068 ODD262059:ODX262068 OMZ262059:ONT262068 OWV262059:OXP262068 PGR262059:PHL262068 PQN262059:PRH262068 QAJ262059:QBD262068 QKF262059:QKZ262068 QUB262059:QUV262068 RDX262059:RER262068 RNT262059:RON262068 RXP262059:RYJ262068 SHL262059:SIF262068 SRH262059:SSB262068 TBD262059:TBX262068 TKZ262059:TLT262068 TUV262059:TVP262068 UER262059:UFL262068 UON262059:UPH262068 UYJ262059:UZD262068 VIF262059:VIZ262068 VSB262059:VSV262068 WBX262059:WCR262068 WLT262059:WMN262068 WVP262059:WWJ262068 JD327595:JX327604 SZ327595:TT327604 ACV327595:ADP327604 AMR327595:ANL327604 AWN327595:AXH327604 BGJ327595:BHD327604 BQF327595:BQZ327604 CAB327595:CAV327604 CJX327595:CKR327604 CTT327595:CUN327604 DDP327595:DEJ327604 DNL327595:DOF327604 DXH327595:DYB327604 EHD327595:EHX327604 EQZ327595:ERT327604 FAV327595:FBP327604 FKR327595:FLL327604 FUN327595:FVH327604 GEJ327595:GFD327604 GOF327595:GOZ327604 GYB327595:GYV327604 HHX327595:HIR327604 HRT327595:HSN327604 IBP327595:ICJ327604 ILL327595:IMF327604 IVH327595:IWB327604 JFD327595:JFX327604 JOZ327595:JPT327604 JYV327595:JZP327604 KIR327595:KJL327604 KSN327595:KTH327604 LCJ327595:LDD327604 LMF327595:LMZ327604 LWB327595:LWV327604 MFX327595:MGR327604 MPT327595:MQN327604 MZP327595:NAJ327604 NJL327595:NKF327604 NTH327595:NUB327604 ODD327595:ODX327604 OMZ327595:ONT327604 OWV327595:OXP327604 PGR327595:PHL327604 PQN327595:PRH327604 QAJ327595:QBD327604 QKF327595:QKZ327604 QUB327595:QUV327604 RDX327595:RER327604 RNT327595:RON327604 RXP327595:RYJ327604 SHL327595:SIF327604 SRH327595:SSB327604 TBD327595:TBX327604 TKZ327595:TLT327604 TUV327595:TVP327604 UER327595:UFL327604 UON327595:UPH327604 UYJ327595:UZD327604 VIF327595:VIZ327604 VSB327595:VSV327604 WBX327595:WCR327604 WLT327595:WMN327604 WVP327595:WWJ327604 JD393131:JX393140 SZ393131:TT393140 ACV393131:ADP393140 AMR393131:ANL393140 AWN393131:AXH393140 BGJ393131:BHD393140 BQF393131:BQZ393140 CAB393131:CAV393140 CJX393131:CKR393140 CTT393131:CUN393140 DDP393131:DEJ393140 DNL393131:DOF393140 DXH393131:DYB393140 EHD393131:EHX393140 EQZ393131:ERT393140 FAV393131:FBP393140 FKR393131:FLL393140 FUN393131:FVH393140 GEJ393131:GFD393140 GOF393131:GOZ393140 GYB393131:GYV393140 HHX393131:HIR393140 HRT393131:HSN393140 IBP393131:ICJ393140 ILL393131:IMF393140 IVH393131:IWB393140 JFD393131:JFX393140 JOZ393131:JPT393140 JYV393131:JZP393140 KIR393131:KJL393140 KSN393131:KTH393140 LCJ393131:LDD393140 LMF393131:LMZ393140 LWB393131:LWV393140 MFX393131:MGR393140 MPT393131:MQN393140 MZP393131:NAJ393140 NJL393131:NKF393140 NTH393131:NUB393140 ODD393131:ODX393140 OMZ393131:ONT393140 OWV393131:OXP393140 PGR393131:PHL393140 PQN393131:PRH393140 QAJ393131:QBD393140 QKF393131:QKZ393140 QUB393131:QUV393140 RDX393131:RER393140 RNT393131:RON393140 RXP393131:RYJ393140 SHL393131:SIF393140 SRH393131:SSB393140 TBD393131:TBX393140 TKZ393131:TLT393140 TUV393131:TVP393140 UER393131:UFL393140 UON393131:UPH393140 UYJ393131:UZD393140 VIF393131:VIZ393140 VSB393131:VSV393140 WBX393131:WCR393140 WLT393131:WMN393140 WVP393131:WWJ393140 JD458667:JX458676 SZ458667:TT458676 ACV458667:ADP458676 AMR458667:ANL458676 AWN458667:AXH458676 BGJ458667:BHD458676 BQF458667:BQZ458676 CAB458667:CAV458676 CJX458667:CKR458676 CTT458667:CUN458676 DDP458667:DEJ458676 DNL458667:DOF458676 DXH458667:DYB458676 EHD458667:EHX458676 EQZ458667:ERT458676 FAV458667:FBP458676 FKR458667:FLL458676 FUN458667:FVH458676 GEJ458667:GFD458676 GOF458667:GOZ458676 GYB458667:GYV458676 HHX458667:HIR458676 HRT458667:HSN458676 IBP458667:ICJ458676 ILL458667:IMF458676 IVH458667:IWB458676 JFD458667:JFX458676 JOZ458667:JPT458676 JYV458667:JZP458676 KIR458667:KJL458676 KSN458667:KTH458676 LCJ458667:LDD458676 LMF458667:LMZ458676 LWB458667:LWV458676 MFX458667:MGR458676 MPT458667:MQN458676 MZP458667:NAJ458676 NJL458667:NKF458676 NTH458667:NUB458676 ODD458667:ODX458676 OMZ458667:ONT458676 OWV458667:OXP458676 PGR458667:PHL458676 PQN458667:PRH458676 QAJ458667:QBD458676 QKF458667:QKZ458676 QUB458667:QUV458676 RDX458667:RER458676 RNT458667:RON458676 RXP458667:RYJ458676 SHL458667:SIF458676 SRH458667:SSB458676 TBD458667:TBX458676 TKZ458667:TLT458676 TUV458667:TVP458676 UER458667:UFL458676 UON458667:UPH458676 UYJ458667:UZD458676 VIF458667:VIZ458676 VSB458667:VSV458676 WBX458667:WCR458676 WLT458667:WMN458676 WVP458667:WWJ458676 JD524203:JX524212 SZ524203:TT524212 ACV524203:ADP524212 AMR524203:ANL524212 AWN524203:AXH524212 BGJ524203:BHD524212 BQF524203:BQZ524212 CAB524203:CAV524212 CJX524203:CKR524212 CTT524203:CUN524212 DDP524203:DEJ524212 DNL524203:DOF524212 DXH524203:DYB524212 EHD524203:EHX524212 EQZ524203:ERT524212 FAV524203:FBP524212 FKR524203:FLL524212 FUN524203:FVH524212 GEJ524203:GFD524212 GOF524203:GOZ524212 GYB524203:GYV524212 HHX524203:HIR524212 HRT524203:HSN524212 IBP524203:ICJ524212 ILL524203:IMF524212 IVH524203:IWB524212 JFD524203:JFX524212 JOZ524203:JPT524212 JYV524203:JZP524212 KIR524203:KJL524212 KSN524203:KTH524212 LCJ524203:LDD524212 LMF524203:LMZ524212 LWB524203:LWV524212 MFX524203:MGR524212 MPT524203:MQN524212 MZP524203:NAJ524212 NJL524203:NKF524212 NTH524203:NUB524212 ODD524203:ODX524212 OMZ524203:ONT524212 OWV524203:OXP524212 PGR524203:PHL524212 PQN524203:PRH524212 QAJ524203:QBD524212 QKF524203:QKZ524212 QUB524203:QUV524212 RDX524203:RER524212 RNT524203:RON524212 RXP524203:RYJ524212 SHL524203:SIF524212 SRH524203:SSB524212 TBD524203:TBX524212 TKZ524203:TLT524212 TUV524203:TVP524212 UER524203:UFL524212 UON524203:UPH524212 UYJ524203:UZD524212 VIF524203:VIZ524212 VSB524203:VSV524212 WBX524203:WCR524212 WLT524203:WMN524212 WVP524203:WWJ524212 JD589739:JX589748 SZ589739:TT589748 ACV589739:ADP589748 AMR589739:ANL589748 AWN589739:AXH589748 BGJ589739:BHD589748 BQF589739:BQZ589748 CAB589739:CAV589748 CJX589739:CKR589748 CTT589739:CUN589748 DDP589739:DEJ589748 DNL589739:DOF589748 DXH589739:DYB589748 EHD589739:EHX589748 EQZ589739:ERT589748 FAV589739:FBP589748 FKR589739:FLL589748 FUN589739:FVH589748 GEJ589739:GFD589748 GOF589739:GOZ589748 GYB589739:GYV589748 HHX589739:HIR589748 HRT589739:HSN589748 IBP589739:ICJ589748 ILL589739:IMF589748 IVH589739:IWB589748 JFD589739:JFX589748 JOZ589739:JPT589748 JYV589739:JZP589748 KIR589739:KJL589748 KSN589739:KTH589748 LCJ589739:LDD589748 LMF589739:LMZ589748 LWB589739:LWV589748 MFX589739:MGR589748 MPT589739:MQN589748 MZP589739:NAJ589748 NJL589739:NKF589748 NTH589739:NUB589748 ODD589739:ODX589748 OMZ589739:ONT589748 OWV589739:OXP589748 PGR589739:PHL589748 PQN589739:PRH589748 QAJ589739:QBD589748 QKF589739:QKZ589748 QUB589739:QUV589748 RDX589739:RER589748 RNT589739:RON589748 RXP589739:RYJ589748 SHL589739:SIF589748 SRH589739:SSB589748 TBD589739:TBX589748 TKZ589739:TLT589748 TUV589739:TVP589748 UER589739:UFL589748 UON589739:UPH589748 UYJ589739:UZD589748 VIF589739:VIZ589748 VSB589739:VSV589748 WBX589739:WCR589748 WLT589739:WMN589748 WVP589739:WWJ589748 JD655275:JX655284 SZ655275:TT655284 ACV655275:ADP655284 AMR655275:ANL655284 AWN655275:AXH655284 BGJ655275:BHD655284 BQF655275:BQZ655284 CAB655275:CAV655284 CJX655275:CKR655284 CTT655275:CUN655284 DDP655275:DEJ655284 DNL655275:DOF655284 DXH655275:DYB655284 EHD655275:EHX655284 EQZ655275:ERT655284 FAV655275:FBP655284 FKR655275:FLL655284 FUN655275:FVH655284 GEJ655275:GFD655284 GOF655275:GOZ655284 GYB655275:GYV655284 HHX655275:HIR655284 HRT655275:HSN655284 IBP655275:ICJ655284 ILL655275:IMF655284 IVH655275:IWB655284 JFD655275:JFX655284 JOZ655275:JPT655284 JYV655275:JZP655284 KIR655275:KJL655284 KSN655275:KTH655284 LCJ655275:LDD655284 LMF655275:LMZ655284 LWB655275:LWV655284 MFX655275:MGR655284 MPT655275:MQN655284 MZP655275:NAJ655284 NJL655275:NKF655284 NTH655275:NUB655284 ODD655275:ODX655284 OMZ655275:ONT655284 OWV655275:OXP655284 PGR655275:PHL655284 PQN655275:PRH655284 QAJ655275:QBD655284 QKF655275:QKZ655284 QUB655275:QUV655284 RDX655275:RER655284 RNT655275:RON655284 RXP655275:RYJ655284 SHL655275:SIF655284 SRH655275:SSB655284 TBD655275:TBX655284 TKZ655275:TLT655284 TUV655275:TVP655284 UER655275:UFL655284 UON655275:UPH655284 UYJ655275:UZD655284 VIF655275:VIZ655284 VSB655275:VSV655284 WBX655275:WCR655284 WLT655275:WMN655284 WVP655275:WWJ655284 JD720811:JX720820 SZ720811:TT720820 ACV720811:ADP720820 AMR720811:ANL720820 AWN720811:AXH720820 BGJ720811:BHD720820 BQF720811:BQZ720820 CAB720811:CAV720820 CJX720811:CKR720820 CTT720811:CUN720820 DDP720811:DEJ720820 DNL720811:DOF720820 DXH720811:DYB720820 EHD720811:EHX720820 EQZ720811:ERT720820 FAV720811:FBP720820 FKR720811:FLL720820 FUN720811:FVH720820 GEJ720811:GFD720820 GOF720811:GOZ720820 GYB720811:GYV720820 HHX720811:HIR720820 HRT720811:HSN720820 IBP720811:ICJ720820 ILL720811:IMF720820 IVH720811:IWB720820 JFD720811:JFX720820 JOZ720811:JPT720820 JYV720811:JZP720820 KIR720811:KJL720820 KSN720811:KTH720820 LCJ720811:LDD720820 LMF720811:LMZ720820 LWB720811:LWV720820 MFX720811:MGR720820 MPT720811:MQN720820 MZP720811:NAJ720820 NJL720811:NKF720820 NTH720811:NUB720820 ODD720811:ODX720820 OMZ720811:ONT720820 OWV720811:OXP720820 PGR720811:PHL720820 PQN720811:PRH720820 QAJ720811:QBD720820 QKF720811:QKZ720820 QUB720811:QUV720820 RDX720811:RER720820 RNT720811:RON720820 RXP720811:RYJ720820 SHL720811:SIF720820 SRH720811:SSB720820 TBD720811:TBX720820 TKZ720811:TLT720820 TUV720811:TVP720820 UER720811:UFL720820 UON720811:UPH720820 UYJ720811:UZD720820 VIF720811:VIZ720820 VSB720811:VSV720820 WBX720811:WCR720820 WLT720811:WMN720820 WVP720811:WWJ720820 JD786347:JX786356 SZ786347:TT786356 ACV786347:ADP786356 AMR786347:ANL786356 AWN786347:AXH786356 BGJ786347:BHD786356 BQF786347:BQZ786356 CAB786347:CAV786356 CJX786347:CKR786356 CTT786347:CUN786356 DDP786347:DEJ786356 DNL786347:DOF786356 DXH786347:DYB786356 EHD786347:EHX786356 EQZ786347:ERT786356 FAV786347:FBP786356 FKR786347:FLL786356 FUN786347:FVH786356 GEJ786347:GFD786356 GOF786347:GOZ786356 GYB786347:GYV786356 HHX786347:HIR786356 HRT786347:HSN786356 IBP786347:ICJ786356 ILL786347:IMF786356 IVH786347:IWB786356 JFD786347:JFX786356 JOZ786347:JPT786356 JYV786347:JZP786356 KIR786347:KJL786356 KSN786347:KTH786356 LCJ786347:LDD786356 LMF786347:LMZ786356 LWB786347:LWV786356 MFX786347:MGR786356 MPT786347:MQN786356 MZP786347:NAJ786356 NJL786347:NKF786356 NTH786347:NUB786356 ODD786347:ODX786356 OMZ786347:ONT786356 OWV786347:OXP786356 PGR786347:PHL786356 PQN786347:PRH786356 QAJ786347:QBD786356 QKF786347:QKZ786356 QUB786347:QUV786356 RDX786347:RER786356 RNT786347:RON786356 RXP786347:RYJ786356 SHL786347:SIF786356 SRH786347:SSB786356 TBD786347:TBX786356 TKZ786347:TLT786356 TUV786347:TVP786356 UER786347:UFL786356 UON786347:UPH786356 UYJ786347:UZD786356 VIF786347:VIZ786356 VSB786347:VSV786356 WBX786347:WCR786356 WLT786347:WMN786356 WVP786347:WWJ786356 JD851883:JX851892 SZ851883:TT851892 ACV851883:ADP851892 AMR851883:ANL851892 AWN851883:AXH851892 BGJ851883:BHD851892 BQF851883:BQZ851892 CAB851883:CAV851892 CJX851883:CKR851892 CTT851883:CUN851892 DDP851883:DEJ851892 DNL851883:DOF851892 DXH851883:DYB851892 EHD851883:EHX851892 EQZ851883:ERT851892 FAV851883:FBP851892 FKR851883:FLL851892 FUN851883:FVH851892 GEJ851883:GFD851892 GOF851883:GOZ851892 GYB851883:GYV851892 HHX851883:HIR851892 HRT851883:HSN851892 IBP851883:ICJ851892 ILL851883:IMF851892 IVH851883:IWB851892 JFD851883:JFX851892 JOZ851883:JPT851892 JYV851883:JZP851892 KIR851883:KJL851892 KSN851883:KTH851892 LCJ851883:LDD851892 LMF851883:LMZ851892 LWB851883:LWV851892 MFX851883:MGR851892 MPT851883:MQN851892 MZP851883:NAJ851892 NJL851883:NKF851892 NTH851883:NUB851892 ODD851883:ODX851892 OMZ851883:ONT851892 OWV851883:OXP851892 PGR851883:PHL851892 PQN851883:PRH851892 QAJ851883:QBD851892 QKF851883:QKZ851892 QUB851883:QUV851892 RDX851883:RER851892 RNT851883:RON851892 RXP851883:RYJ851892 SHL851883:SIF851892 SRH851883:SSB851892 TBD851883:TBX851892 TKZ851883:TLT851892 TUV851883:TVP851892 UER851883:UFL851892 UON851883:UPH851892 UYJ851883:UZD851892 VIF851883:VIZ851892 VSB851883:VSV851892 WBX851883:WCR851892 WLT851883:WMN851892 WVP851883:WWJ851892 JD917419:JX917428 SZ917419:TT917428 ACV917419:ADP917428 AMR917419:ANL917428 AWN917419:AXH917428 BGJ917419:BHD917428 BQF917419:BQZ917428 CAB917419:CAV917428 CJX917419:CKR917428 CTT917419:CUN917428 DDP917419:DEJ917428 DNL917419:DOF917428 DXH917419:DYB917428 EHD917419:EHX917428 EQZ917419:ERT917428 FAV917419:FBP917428 FKR917419:FLL917428 FUN917419:FVH917428 GEJ917419:GFD917428 GOF917419:GOZ917428 GYB917419:GYV917428 HHX917419:HIR917428 HRT917419:HSN917428 IBP917419:ICJ917428 ILL917419:IMF917428 IVH917419:IWB917428 JFD917419:JFX917428 JOZ917419:JPT917428 JYV917419:JZP917428 KIR917419:KJL917428 KSN917419:KTH917428 LCJ917419:LDD917428 LMF917419:LMZ917428 LWB917419:LWV917428 MFX917419:MGR917428 MPT917419:MQN917428 MZP917419:NAJ917428 NJL917419:NKF917428 NTH917419:NUB917428 ODD917419:ODX917428 OMZ917419:ONT917428 OWV917419:OXP917428 PGR917419:PHL917428 PQN917419:PRH917428 QAJ917419:QBD917428 QKF917419:QKZ917428 QUB917419:QUV917428 RDX917419:RER917428 RNT917419:RON917428 RXP917419:RYJ917428 SHL917419:SIF917428 SRH917419:SSB917428 TBD917419:TBX917428 TKZ917419:TLT917428 TUV917419:TVP917428 UER917419:UFL917428 UON917419:UPH917428 UYJ917419:UZD917428 VIF917419:VIZ917428 VSB917419:VSV917428 WBX917419:WCR917428 WLT917419:WMN917428 WVP917419:WWJ917428 JD982955:JX982964 SZ982955:TT982964 ACV982955:ADP982964 AMR982955:ANL982964 AWN982955:AXH982964 BGJ982955:BHD982964 BQF982955:BQZ982964 CAB982955:CAV982964 CJX982955:CKR982964 CTT982955:CUN982964 DDP982955:DEJ982964 DNL982955:DOF982964 DXH982955:DYB982964 EHD982955:EHX982964 EQZ982955:ERT982964 FAV982955:FBP982964 FKR982955:FLL982964 FUN982955:FVH982964 GEJ982955:GFD982964 GOF982955:GOZ982964 GYB982955:GYV982964 HHX982955:HIR982964 HRT982955:HSN982964 IBP982955:ICJ982964 ILL982955:IMF982964 IVH982955:IWB982964 JFD982955:JFX982964 JOZ982955:JPT982964 JYV982955:JZP982964 KIR982955:KJL982964 KSN982955:KTH982964 LCJ982955:LDD982964 LMF982955:LMZ982964 LWB982955:LWV982964 MFX982955:MGR982964 MPT982955:MQN982964 MZP982955:NAJ982964 NJL982955:NKF982964 NTH982955:NUB982964 ODD982955:ODX982964 OMZ982955:ONT982964 OWV982955:OXP982964 PGR982955:PHL982964 PQN982955:PRH982964 QAJ982955:QBD982964 QKF982955:QKZ982964 QUB982955:QUV982964 RDX982955:RER982964 RNT982955:RON982964 RXP982955:RYJ982964 SHL982955:SIF982964 SRH982955:SSB982964 TBD982955:TBX982964 TKZ982955:TLT982964 TUV982955:TVP982964 UER982955:UFL982964 UON982955:UPH982964 UYJ982955:UZD982964 VIF982955:VIZ982964 VSB982955:VSV982964 WBX982955:WCR982964 WLT982955:WMN982964 WVP982955:WWJ982964 JD65440:JX65449 SZ65440:TT65449 ACV65440:ADP65449 AMR65440:ANL65449 AWN65440:AXH65449 BGJ65440:BHD65449 BQF65440:BQZ65449 CAB65440:CAV65449 CJX65440:CKR65449 CTT65440:CUN65449 DDP65440:DEJ65449 DNL65440:DOF65449 DXH65440:DYB65449 EHD65440:EHX65449 EQZ65440:ERT65449 FAV65440:FBP65449 FKR65440:FLL65449 FUN65440:FVH65449 GEJ65440:GFD65449 GOF65440:GOZ65449 GYB65440:GYV65449 HHX65440:HIR65449 HRT65440:HSN65449 IBP65440:ICJ65449 ILL65440:IMF65449 IVH65440:IWB65449 JFD65440:JFX65449 JOZ65440:JPT65449 JYV65440:JZP65449 KIR65440:KJL65449 KSN65440:KTH65449 LCJ65440:LDD65449 LMF65440:LMZ65449 LWB65440:LWV65449 MFX65440:MGR65449 MPT65440:MQN65449 MZP65440:NAJ65449 NJL65440:NKF65449 NTH65440:NUB65449 ODD65440:ODX65449 OMZ65440:ONT65449 OWV65440:OXP65449 PGR65440:PHL65449 PQN65440:PRH65449 QAJ65440:QBD65449 QKF65440:QKZ65449 QUB65440:QUV65449 RDX65440:RER65449 RNT65440:RON65449 RXP65440:RYJ65449 SHL65440:SIF65449 SRH65440:SSB65449 TBD65440:TBX65449 TKZ65440:TLT65449 TUV65440:TVP65449 UER65440:UFL65449 UON65440:UPH65449 UYJ65440:UZD65449 VIF65440:VIZ65449 VSB65440:VSV65449 WBX65440:WCR65449 WLT65440:WMN65449 WVP65440:WWJ65449 JD130976:JX130985 SZ130976:TT130985 ACV130976:ADP130985 AMR130976:ANL130985 AWN130976:AXH130985 BGJ130976:BHD130985 BQF130976:BQZ130985 CAB130976:CAV130985 CJX130976:CKR130985 CTT130976:CUN130985 DDP130976:DEJ130985 DNL130976:DOF130985 DXH130976:DYB130985 EHD130976:EHX130985 EQZ130976:ERT130985 FAV130976:FBP130985 FKR130976:FLL130985 FUN130976:FVH130985 GEJ130976:GFD130985 GOF130976:GOZ130985 GYB130976:GYV130985 HHX130976:HIR130985 HRT130976:HSN130985 IBP130976:ICJ130985 ILL130976:IMF130985 IVH130976:IWB130985 JFD130976:JFX130985 JOZ130976:JPT130985 JYV130976:JZP130985 KIR130976:KJL130985 KSN130976:KTH130985 LCJ130976:LDD130985 LMF130976:LMZ130985 LWB130976:LWV130985 MFX130976:MGR130985 MPT130976:MQN130985 MZP130976:NAJ130985 NJL130976:NKF130985 NTH130976:NUB130985 ODD130976:ODX130985 OMZ130976:ONT130985 OWV130976:OXP130985 PGR130976:PHL130985 PQN130976:PRH130985 QAJ130976:QBD130985 QKF130976:QKZ130985 QUB130976:QUV130985 RDX130976:RER130985 RNT130976:RON130985 RXP130976:RYJ130985 SHL130976:SIF130985 SRH130976:SSB130985 TBD130976:TBX130985 TKZ130976:TLT130985 TUV130976:TVP130985 UER130976:UFL130985 UON130976:UPH130985 UYJ130976:UZD130985 VIF130976:VIZ130985 VSB130976:VSV130985 WBX130976:WCR130985 WLT130976:WMN130985 WVP130976:WWJ130985 JD196512:JX196521 SZ196512:TT196521 ACV196512:ADP196521 AMR196512:ANL196521 AWN196512:AXH196521 BGJ196512:BHD196521 BQF196512:BQZ196521 CAB196512:CAV196521 CJX196512:CKR196521 CTT196512:CUN196521 DDP196512:DEJ196521 DNL196512:DOF196521 DXH196512:DYB196521 EHD196512:EHX196521 EQZ196512:ERT196521 FAV196512:FBP196521 FKR196512:FLL196521 FUN196512:FVH196521 GEJ196512:GFD196521 GOF196512:GOZ196521 GYB196512:GYV196521 HHX196512:HIR196521 HRT196512:HSN196521 IBP196512:ICJ196521 ILL196512:IMF196521 IVH196512:IWB196521 JFD196512:JFX196521 JOZ196512:JPT196521 JYV196512:JZP196521 KIR196512:KJL196521 KSN196512:KTH196521 LCJ196512:LDD196521 LMF196512:LMZ196521 LWB196512:LWV196521 MFX196512:MGR196521 MPT196512:MQN196521 MZP196512:NAJ196521 NJL196512:NKF196521 NTH196512:NUB196521 ODD196512:ODX196521 OMZ196512:ONT196521 OWV196512:OXP196521 PGR196512:PHL196521 PQN196512:PRH196521 QAJ196512:QBD196521 QKF196512:QKZ196521 QUB196512:QUV196521 RDX196512:RER196521 RNT196512:RON196521 RXP196512:RYJ196521 SHL196512:SIF196521 SRH196512:SSB196521 TBD196512:TBX196521 TKZ196512:TLT196521 TUV196512:TVP196521 UER196512:UFL196521 UON196512:UPH196521 UYJ196512:UZD196521 VIF196512:VIZ196521 VSB196512:VSV196521 WBX196512:WCR196521 WLT196512:WMN196521 WVP196512:WWJ196521 JD262048:JX262057 SZ262048:TT262057 ACV262048:ADP262057 AMR262048:ANL262057 AWN262048:AXH262057 BGJ262048:BHD262057 BQF262048:BQZ262057 CAB262048:CAV262057 CJX262048:CKR262057 CTT262048:CUN262057 DDP262048:DEJ262057 DNL262048:DOF262057 DXH262048:DYB262057 EHD262048:EHX262057 EQZ262048:ERT262057 FAV262048:FBP262057 FKR262048:FLL262057 FUN262048:FVH262057 GEJ262048:GFD262057 GOF262048:GOZ262057 GYB262048:GYV262057 HHX262048:HIR262057 HRT262048:HSN262057 IBP262048:ICJ262057 ILL262048:IMF262057 IVH262048:IWB262057 JFD262048:JFX262057 JOZ262048:JPT262057 JYV262048:JZP262057 KIR262048:KJL262057 KSN262048:KTH262057 LCJ262048:LDD262057 LMF262048:LMZ262057 LWB262048:LWV262057 MFX262048:MGR262057 MPT262048:MQN262057 MZP262048:NAJ262057 NJL262048:NKF262057 NTH262048:NUB262057 ODD262048:ODX262057 OMZ262048:ONT262057 OWV262048:OXP262057 PGR262048:PHL262057 PQN262048:PRH262057 QAJ262048:QBD262057 QKF262048:QKZ262057 QUB262048:QUV262057 RDX262048:RER262057 RNT262048:RON262057 RXP262048:RYJ262057 SHL262048:SIF262057 SRH262048:SSB262057 TBD262048:TBX262057 TKZ262048:TLT262057 TUV262048:TVP262057 UER262048:UFL262057 UON262048:UPH262057 UYJ262048:UZD262057 VIF262048:VIZ262057 VSB262048:VSV262057 WBX262048:WCR262057 WLT262048:WMN262057 WVP262048:WWJ262057 JD327584:JX327593 SZ327584:TT327593 ACV327584:ADP327593 AMR327584:ANL327593 AWN327584:AXH327593 BGJ327584:BHD327593 BQF327584:BQZ327593 CAB327584:CAV327593 CJX327584:CKR327593 CTT327584:CUN327593 DDP327584:DEJ327593 DNL327584:DOF327593 DXH327584:DYB327593 EHD327584:EHX327593 EQZ327584:ERT327593 FAV327584:FBP327593 FKR327584:FLL327593 FUN327584:FVH327593 GEJ327584:GFD327593 GOF327584:GOZ327593 GYB327584:GYV327593 HHX327584:HIR327593 HRT327584:HSN327593 IBP327584:ICJ327593 ILL327584:IMF327593 IVH327584:IWB327593 JFD327584:JFX327593 JOZ327584:JPT327593 JYV327584:JZP327593 KIR327584:KJL327593 KSN327584:KTH327593 LCJ327584:LDD327593 LMF327584:LMZ327593 LWB327584:LWV327593 MFX327584:MGR327593 MPT327584:MQN327593 MZP327584:NAJ327593 NJL327584:NKF327593 NTH327584:NUB327593 ODD327584:ODX327593 OMZ327584:ONT327593 OWV327584:OXP327593 PGR327584:PHL327593 PQN327584:PRH327593 QAJ327584:QBD327593 QKF327584:QKZ327593 QUB327584:QUV327593 RDX327584:RER327593 RNT327584:RON327593 RXP327584:RYJ327593 SHL327584:SIF327593 SRH327584:SSB327593 TBD327584:TBX327593 TKZ327584:TLT327593 TUV327584:TVP327593 UER327584:UFL327593 UON327584:UPH327593 UYJ327584:UZD327593 VIF327584:VIZ327593 VSB327584:VSV327593 WBX327584:WCR327593 WLT327584:WMN327593 WVP327584:WWJ327593 JD393120:JX393129 SZ393120:TT393129 ACV393120:ADP393129 AMR393120:ANL393129 AWN393120:AXH393129 BGJ393120:BHD393129 BQF393120:BQZ393129 CAB393120:CAV393129 CJX393120:CKR393129 CTT393120:CUN393129 DDP393120:DEJ393129 DNL393120:DOF393129 DXH393120:DYB393129 EHD393120:EHX393129 EQZ393120:ERT393129 FAV393120:FBP393129 FKR393120:FLL393129 FUN393120:FVH393129 GEJ393120:GFD393129 GOF393120:GOZ393129 GYB393120:GYV393129 HHX393120:HIR393129 HRT393120:HSN393129 IBP393120:ICJ393129 ILL393120:IMF393129 IVH393120:IWB393129 JFD393120:JFX393129 JOZ393120:JPT393129 JYV393120:JZP393129 KIR393120:KJL393129 KSN393120:KTH393129 LCJ393120:LDD393129 LMF393120:LMZ393129 LWB393120:LWV393129 MFX393120:MGR393129 MPT393120:MQN393129 MZP393120:NAJ393129 NJL393120:NKF393129 NTH393120:NUB393129 ODD393120:ODX393129 OMZ393120:ONT393129 OWV393120:OXP393129 PGR393120:PHL393129 PQN393120:PRH393129 QAJ393120:QBD393129 QKF393120:QKZ393129 QUB393120:QUV393129 RDX393120:RER393129 RNT393120:RON393129 RXP393120:RYJ393129 SHL393120:SIF393129 SRH393120:SSB393129 TBD393120:TBX393129 TKZ393120:TLT393129 TUV393120:TVP393129 UER393120:UFL393129 UON393120:UPH393129 UYJ393120:UZD393129 VIF393120:VIZ393129 VSB393120:VSV393129 WBX393120:WCR393129 WLT393120:WMN393129 WVP393120:WWJ393129 JD458656:JX458665 SZ458656:TT458665 ACV458656:ADP458665 AMR458656:ANL458665 AWN458656:AXH458665 BGJ458656:BHD458665 BQF458656:BQZ458665 CAB458656:CAV458665 CJX458656:CKR458665 CTT458656:CUN458665 DDP458656:DEJ458665 DNL458656:DOF458665 DXH458656:DYB458665 EHD458656:EHX458665 EQZ458656:ERT458665 FAV458656:FBP458665 FKR458656:FLL458665 FUN458656:FVH458665 GEJ458656:GFD458665 GOF458656:GOZ458665 GYB458656:GYV458665 HHX458656:HIR458665 HRT458656:HSN458665 IBP458656:ICJ458665 ILL458656:IMF458665 IVH458656:IWB458665 JFD458656:JFX458665 JOZ458656:JPT458665 JYV458656:JZP458665 KIR458656:KJL458665 KSN458656:KTH458665 LCJ458656:LDD458665 LMF458656:LMZ458665 LWB458656:LWV458665 MFX458656:MGR458665 MPT458656:MQN458665 MZP458656:NAJ458665 NJL458656:NKF458665 NTH458656:NUB458665 ODD458656:ODX458665 OMZ458656:ONT458665 OWV458656:OXP458665 PGR458656:PHL458665 PQN458656:PRH458665 QAJ458656:QBD458665 QKF458656:QKZ458665 QUB458656:QUV458665 RDX458656:RER458665 RNT458656:RON458665 RXP458656:RYJ458665 SHL458656:SIF458665 SRH458656:SSB458665 TBD458656:TBX458665 TKZ458656:TLT458665 TUV458656:TVP458665 UER458656:UFL458665 UON458656:UPH458665 UYJ458656:UZD458665 VIF458656:VIZ458665 VSB458656:VSV458665 WBX458656:WCR458665 WLT458656:WMN458665 WVP458656:WWJ458665 JD524192:JX524201 SZ524192:TT524201 ACV524192:ADP524201 AMR524192:ANL524201 AWN524192:AXH524201 BGJ524192:BHD524201 BQF524192:BQZ524201 CAB524192:CAV524201 CJX524192:CKR524201 CTT524192:CUN524201 DDP524192:DEJ524201 DNL524192:DOF524201 DXH524192:DYB524201 EHD524192:EHX524201 EQZ524192:ERT524201 FAV524192:FBP524201 FKR524192:FLL524201 FUN524192:FVH524201 GEJ524192:GFD524201 GOF524192:GOZ524201 GYB524192:GYV524201 HHX524192:HIR524201 HRT524192:HSN524201 IBP524192:ICJ524201 ILL524192:IMF524201 IVH524192:IWB524201 JFD524192:JFX524201 JOZ524192:JPT524201 JYV524192:JZP524201 KIR524192:KJL524201 KSN524192:KTH524201 LCJ524192:LDD524201 LMF524192:LMZ524201 LWB524192:LWV524201 MFX524192:MGR524201 MPT524192:MQN524201 MZP524192:NAJ524201 NJL524192:NKF524201 NTH524192:NUB524201 ODD524192:ODX524201 OMZ524192:ONT524201 OWV524192:OXP524201 PGR524192:PHL524201 PQN524192:PRH524201 QAJ524192:QBD524201 QKF524192:QKZ524201 QUB524192:QUV524201 RDX524192:RER524201 RNT524192:RON524201 RXP524192:RYJ524201 SHL524192:SIF524201 SRH524192:SSB524201 TBD524192:TBX524201 TKZ524192:TLT524201 TUV524192:TVP524201 UER524192:UFL524201 UON524192:UPH524201 UYJ524192:UZD524201 VIF524192:VIZ524201 VSB524192:VSV524201 WBX524192:WCR524201 WLT524192:WMN524201 WVP524192:WWJ524201 JD589728:JX589737 SZ589728:TT589737 ACV589728:ADP589737 AMR589728:ANL589737 AWN589728:AXH589737 BGJ589728:BHD589737 BQF589728:BQZ589737 CAB589728:CAV589737 CJX589728:CKR589737 CTT589728:CUN589737 DDP589728:DEJ589737 DNL589728:DOF589737 DXH589728:DYB589737 EHD589728:EHX589737 EQZ589728:ERT589737 FAV589728:FBP589737 FKR589728:FLL589737 FUN589728:FVH589737 GEJ589728:GFD589737 GOF589728:GOZ589737 GYB589728:GYV589737 HHX589728:HIR589737 HRT589728:HSN589737 IBP589728:ICJ589737 ILL589728:IMF589737 IVH589728:IWB589737 JFD589728:JFX589737 JOZ589728:JPT589737 JYV589728:JZP589737 KIR589728:KJL589737 KSN589728:KTH589737 LCJ589728:LDD589737 LMF589728:LMZ589737 LWB589728:LWV589737 MFX589728:MGR589737 MPT589728:MQN589737 MZP589728:NAJ589737 NJL589728:NKF589737 NTH589728:NUB589737 ODD589728:ODX589737 OMZ589728:ONT589737 OWV589728:OXP589737 PGR589728:PHL589737 PQN589728:PRH589737 QAJ589728:QBD589737 QKF589728:QKZ589737 QUB589728:QUV589737 RDX589728:RER589737 RNT589728:RON589737 RXP589728:RYJ589737 SHL589728:SIF589737 SRH589728:SSB589737 TBD589728:TBX589737 TKZ589728:TLT589737 TUV589728:TVP589737 UER589728:UFL589737 UON589728:UPH589737 UYJ589728:UZD589737 VIF589728:VIZ589737 VSB589728:VSV589737 WBX589728:WCR589737 WLT589728:WMN589737 WVP589728:WWJ589737 JD655264:JX655273 SZ655264:TT655273 ACV655264:ADP655273 AMR655264:ANL655273 AWN655264:AXH655273 BGJ655264:BHD655273 BQF655264:BQZ655273 CAB655264:CAV655273 CJX655264:CKR655273 CTT655264:CUN655273 DDP655264:DEJ655273 DNL655264:DOF655273 DXH655264:DYB655273 EHD655264:EHX655273 EQZ655264:ERT655273 FAV655264:FBP655273 FKR655264:FLL655273 FUN655264:FVH655273 GEJ655264:GFD655273 GOF655264:GOZ655273 GYB655264:GYV655273 HHX655264:HIR655273 HRT655264:HSN655273 IBP655264:ICJ655273 ILL655264:IMF655273 IVH655264:IWB655273 JFD655264:JFX655273 JOZ655264:JPT655273 JYV655264:JZP655273 KIR655264:KJL655273 KSN655264:KTH655273 LCJ655264:LDD655273 LMF655264:LMZ655273 LWB655264:LWV655273 MFX655264:MGR655273 MPT655264:MQN655273 MZP655264:NAJ655273 NJL655264:NKF655273 NTH655264:NUB655273 ODD655264:ODX655273 OMZ655264:ONT655273 OWV655264:OXP655273 PGR655264:PHL655273 PQN655264:PRH655273 QAJ655264:QBD655273 QKF655264:QKZ655273 QUB655264:QUV655273 RDX655264:RER655273 RNT655264:RON655273 RXP655264:RYJ655273 SHL655264:SIF655273 SRH655264:SSB655273 TBD655264:TBX655273 TKZ655264:TLT655273 TUV655264:TVP655273 UER655264:UFL655273 UON655264:UPH655273 UYJ655264:UZD655273 VIF655264:VIZ655273 VSB655264:VSV655273 WBX655264:WCR655273 WLT655264:WMN655273 WVP655264:WWJ655273 JD720800:JX720809 SZ720800:TT720809 ACV720800:ADP720809 AMR720800:ANL720809 AWN720800:AXH720809 BGJ720800:BHD720809 BQF720800:BQZ720809 CAB720800:CAV720809 CJX720800:CKR720809 CTT720800:CUN720809 DDP720800:DEJ720809 DNL720800:DOF720809 DXH720800:DYB720809 EHD720800:EHX720809 EQZ720800:ERT720809 FAV720800:FBP720809 FKR720800:FLL720809 FUN720800:FVH720809 GEJ720800:GFD720809 GOF720800:GOZ720809 GYB720800:GYV720809 HHX720800:HIR720809 HRT720800:HSN720809 IBP720800:ICJ720809 ILL720800:IMF720809 IVH720800:IWB720809 JFD720800:JFX720809 JOZ720800:JPT720809 JYV720800:JZP720809 KIR720800:KJL720809 KSN720800:KTH720809 LCJ720800:LDD720809 LMF720800:LMZ720809 LWB720800:LWV720809 MFX720800:MGR720809 MPT720800:MQN720809 MZP720800:NAJ720809 NJL720800:NKF720809 NTH720800:NUB720809 ODD720800:ODX720809 OMZ720800:ONT720809 OWV720800:OXP720809 PGR720800:PHL720809 PQN720800:PRH720809 QAJ720800:QBD720809 QKF720800:QKZ720809 QUB720800:QUV720809 RDX720800:RER720809 RNT720800:RON720809 RXP720800:RYJ720809 SHL720800:SIF720809 SRH720800:SSB720809 TBD720800:TBX720809 TKZ720800:TLT720809 TUV720800:TVP720809 UER720800:UFL720809 UON720800:UPH720809 UYJ720800:UZD720809 VIF720800:VIZ720809 VSB720800:VSV720809 WBX720800:WCR720809 WLT720800:WMN720809 WVP720800:WWJ720809 JD786336:JX786345 SZ786336:TT786345 ACV786336:ADP786345 AMR786336:ANL786345 AWN786336:AXH786345 BGJ786336:BHD786345 BQF786336:BQZ786345 CAB786336:CAV786345 CJX786336:CKR786345 CTT786336:CUN786345 DDP786336:DEJ786345 DNL786336:DOF786345 DXH786336:DYB786345 EHD786336:EHX786345 EQZ786336:ERT786345 FAV786336:FBP786345 FKR786336:FLL786345 FUN786336:FVH786345 GEJ786336:GFD786345 GOF786336:GOZ786345 GYB786336:GYV786345 HHX786336:HIR786345 HRT786336:HSN786345 IBP786336:ICJ786345 ILL786336:IMF786345 IVH786336:IWB786345 JFD786336:JFX786345 JOZ786336:JPT786345 JYV786336:JZP786345 KIR786336:KJL786345 KSN786336:KTH786345 LCJ786336:LDD786345 LMF786336:LMZ786345 LWB786336:LWV786345 MFX786336:MGR786345 MPT786336:MQN786345 MZP786336:NAJ786345 NJL786336:NKF786345 NTH786336:NUB786345 ODD786336:ODX786345 OMZ786336:ONT786345 OWV786336:OXP786345 PGR786336:PHL786345 PQN786336:PRH786345 QAJ786336:QBD786345 QKF786336:QKZ786345 QUB786336:QUV786345 RDX786336:RER786345 RNT786336:RON786345 RXP786336:RYJ786345 SHL786336:SIF786345 SRH786336:SSB786345 TBD786336:TBX786345 TKZ786336:TLT786345 TUV786336:TVP786345 UER786336:UFL786345 UON786336:UPH786345 UYJ786336:UZD786345 VIF786336:VIZ786345 VSB786336:VSV786345 WBX786336:WCR786345 WLT786336:WMN786345 WVP786336:WWJ786345 JD851872:JX851881 SZ851872:TT851881 ACV851872:ADP851881 AMR851872:ANL851881 AWN851872:AXH851881 BGJ851872:BHD851881 BQF851872:BQZ851881 CAB851872:CAV851881 CJX851872:CKR851881 CTT851872:CUN851881 DDP851872:DEJ851881 DNL851872:DOF851881 DXH851872:DYB851881 EHD851872:EHX851881 EQZ851872:ERT851881 FAV851872:FBP851881 FKR851872:FLL851881 FUN851872:FVH851881 GEJ851872:GFD851881 GOF851872:GOZ851881 GYB851872:GYV851881 HHX851872:HIR851881 HRT851872:HSN851881 IBP851872:ICJ851881 ILL851872:IMF851881 IVH851872:IWB851881 JFD851872:JFX851881 JOZ851872:JPT851881 JYV851872:JZP851881 KIR851872:KJL851881 KSN851872:KTH851881 LCJ851872:LDD851881 LMF851872:LMZ851881 LWB851872:LWV851881 MFX851872:MGR851881 MPT851872:MQN851881 MZP851872:NAJ851881 NJL851872:NKF851881 NTH851872:NUB851881 ODD851872:ODX851881 OMZ851872:ONT851881 OWV851872:OXP851881 PGR851872:PHL851881 PQN851872:PRH851881 QAJ851872:QBD851881 QKF851872:QKZ851881 QUB851872:QUV851881 RDX851872:RER851881 RNT851872:RON851881 RXP851872:RYJ851881 SHL851872:SIF851881 SRH851872:SSB851881 TBD851872:TBX851881 TKZ851872:TLT851881 TUV851872:TVP851881 UER851872:UFL851881 UON851872:UPH851881 UYJ851872:UZD851881 VIF851872:VIZ851881 VSB851872:VSV851881 WBX851872:WCR851881 WLT851872:WMN851881 WVP851872:WWJ851881 JD917408:JX917417 SZ917408:TT917417 ACV917408:ADP917417 AMR917408:ANL917417 AWN917408:AXH917417 BGJ917408:BHD917417 BQF917408:BQZ917417 CAB917408:CAV917417 CJX917408:CKR917417 CTT917408:CUN917417 DDP917408:DEJ917417 DNL917408:DOF917417 DXH917408:DYB917417 EHD917408:EHX917417 EQZ917408:ERT917417 FAV917408:FBP917417 FKR917408:FLL917417 FUN917408:FVH917417 GEJ917408:GFD917417 GOF917408:GOZ917417 GYB917408:GYV917417 HHX917408:HIR917417 HRT917408:HSN917417 IBP917408:ICJ917417 ILL917408:IMF917417 IVH917408:IWB917417 JFD917408:JFX917417 JOZ917408:JPT917417 JYV917408:JZP917417 KIR917408:KJL917417 KSN917408:KTH917417 LCJ917408:LDD917417 LMF917408:LMZ917417 LWB917408:LWV917417 MFX917408:MGR917417 MPT917408:MQN917417 MZP917408:NAJ917417 NJL917408:NKF917417 NTH917408:NUB917417 ODD917408:ODX917417 OMZ917408:ONT917417 OWV917408:OXP917417 PGR917408:PHL917417 PQN917408:PRH917417 QAJ917408:QBD917417 QKF917408:QKZ917417 QUB917408:QUV917417 RDX917408:RER917417 RNT917408:RON917417 RXP917408:RYJ917417 SHL917408:SIF917417 SRH917408:SSB917417 TBD917408:TBX917417 TKZ917408:TLT917417 TUV917408:TVP917417 UER917408:UFL917417 UON917408:UPH917417 UYJ917408:UZD917417 VIF917408:VIZ917417 VSB917408:VSV917417 WBX917408:WCR917417 WLT917408:WMN917417 WVP917408:WWJ917417 JD982944:JX982953 SZ982944:TT982953 ACV982944:ADP982953 AMR982944:ANL982953 AWN982944:AXH982953 BGJ982944:BHD982953 BQF982944:BQZ982953 CAB982944:CAV982953 CJX982944:CKR982953 CTT982944:CUN982953 DDP982944:DEJ982953 DNL982944:DOF982953 DXH982944:DYB982953 EHD982944:EHX982953 EQZ982944:ERT982953 FAV982944:FBP982953 FKR982944:FLL982953 FUN982944:FVH982953 GEJ982944:GFD982953 GOF982944:GOZ982953 GYB982944:GYV982953 HHX982944:HIR982953 HRT982944:HSN982953 IBP982944:ICJ982953 ILL982944:IMF982953 IVH982944:IWB982953 JFD982944:JFX982953 JOZ982944:JPT982953 JYV982944:JZP982953 KIR982944:KJL982953 KSN982944:KTH982953 LCJ982944:LDD982953 LMF982944:LMZ982953 LWB982944:LWV982953 MFX982944:MGR982953 MPT982944:MQN982953 MZP982944:NAJ982953 NJL982944:NKF982953 NTH982944:NUB982953 ODD982944:ODX982953 OMZ982944:ONT982953 OWV982944:OXP982953 PGR982944:PHL982953 PQN982944:PRH982953 QAJ982944:QBD982953 QKF982944:QKZ982953 QUB982944:QUV982953 RDX982944:RER982953 RNT982944:RON982953 RXP982944:RYJ982953 SHL982944:SIF982953 SRH982944:SSB982953 TBD982944:TBX982953 TKZ982944:TLT982953 TUV982944:TVP982953 UER982944:UFL982953 UON982944:UPH982953 UYJ982944:UZD982953 VIF982944:VIZ982953 VSB982944:VSV982953 WBX982944:WCR982953 WLT982944:WMN982953 WVP982944:WWJ982953 JD65429:JX65438 SZ65429:TT65438 ACV65429:ADP65438 AMR65429:ANL65438 AWN65429:AXH65438 BGJ65429:BHD65438 BQF65429:BQZ65438 CAB65429:CAV65438 CJX65429:CKR65438 CTT65429:CUN65438 DDP65429:DEJ65438 DNL65429:DOF65438 DXH65429:DYB65438 EHD65429:EHX65438 EQZ65429:ERT65438 FAV65429:FBP65438 FKR65429:FLL65438 FUN65429:FVH65438 GEJ65429:GFD65438 GOF65429:GOZ65438 GYB65429:GYV65438 HHX65429:HIR65438 HRT65429:HSN65438 IBP65429:ICJ65438 ILL65429:IMF65438 IVH65429:IWB65438 JFD65429:JFX65438 JOZ65429:JPT65438 JYV65429:JZP65438 KIR65429:KJL65438 KSN65429:KTH65438 LCJ65429:LDD65438 LMF65429:LMZ65438 LWB65429:LWV65438 MFX65429:MGR65438 MPT65429:MQN65438 MZP65429:NAJ65438 NJL65429:NKF65438 NTH65429:NUB65438 ODD65429:ODX65438 OMZ65429:ONT65438 OWV65429:OXP65438 PGR65429:PHL65438 PQN65429:PRH65438 QAJ65429:QBD65438 QKF65429:QKZ65438 QUB65429:QUV65438 RDX65429:RER65438 RNT65429:RON65438 RXP65429:RYJ65438 SHL65429:SIF65438 SRH65429:SSB65438 TBD65429:TBX65438 TKZ65429:TLT65438 TUV65429:TVP65438 UER65429:UFL65438 UON65429:UPH65438 UYJ65429:UZD65438 VIF65429:VIZ65438 VSB65429:VSV65438 WBX65429:WCR65438 WLT65429:WMN65438 WVP65429:WWJ65438 JD130965:JX130974 SZ130965:TT130974 ACV130965:ADP130974 AMR130965:ANL130974 AWN130965:AXH130974 BGJ130965:BHD130974 BQF130965:BQZ130974 CAB130965:CAV130974 CJX130965:CKR130974 CTT130965:CUN130974 DDP130965:DEJ130974 DNL130965:DOF130974 DXH130965:DYB130974 EHD130965:EHX130974 EQZ130965:ERT130974 FAV130965:FBP130974 FKR130965:FLL130974 FUN130965:FVH130974 GEJ130965:GFD130974 GOF130965:GOZ130974 GYB130965:GYV130974 HHX130965:HIR130974 HRT130965:HSN130974 IBP130965:ICJ130974 ILL130965:IMF130974 IVH130965:IWB130974 JFD130965:JFX130974 JOZ130965:JPT130974 JYV130965:JZP130974 KIR130965:KJL130974 KSN130965:KTH130974 LCJ130965:LDD130974 LMF130965:LMZ130974 LWB130965:LWV130974 MFX130965:MGR130974 MPT130965:MQN130974 MZP130965:NAJ130974 NJL130965:NKF130974 NTH130965:NUB130974 ODD130965:ODX130974 OMZ130965:ONT130974 OWV130965:OXP130974 PGR130965:PHL130974 PQN130965:PRH130974 QAJ130965:QBD130974 QKF130965:QKZ130974 QUB130965:QUV130974 RDX130965:RER130974 RNT130965:RON130974 RXP130965:RYJ130974 SHL130965:SIF130974 SRH130965:SSB130974 TBD130965:TBX130974 TKZ130965:TLT130974 TUV130965:TVP130974 UER130965:UFL130974 UON130965:UPH130974 UYJ130965:UZD130974 VIF130965:VIZ130974 VSB130965:VSV130974 WBX130965:WCR130974 WLT130965:WMN130974 WVP130965:WWJ130974 JD196501:JX196510 SZ196501:TT196510 ACV196501:ADP196510 AMR196501:ANL196510 AWN196501:AXH196510 BGJ196501:BHD196510 BQF196501:BQZ196510 CAB196501:CAV196510 CJX196501:CKR196510 CTT196501:CUN196510 DDP196501:DEJ196510 DNL196501:DOF196510 DXH196501:DYB196510 EHD196501:EHX196510 EQZ196501:ERT196510 FAV196501:FBP196510 FKR196501:FLL196510 FUN196501:FVH196510 GEJ196501:GFD196510 GOF196501:GOZ196510 GYB196501:GYV196510 HHX196501:HIR196510 HRT196501:HSN196510 IBP196501:ICJ196510 ILL196501:IMF196510 IVH196501:IWB196510 JFD196501:JFX196510 JOZ196501:JPT196510 JYV196501:JZP196510 KIR196501:KJL196510 KSN196501:KTH196510 LCJ196501:LDD196510 LMF196501:LMZ196510 LWB196501:LWV196510 MFX196501:MGR196510 MPT196501:MQN196510 MZP196501:NAJ196510 NJL196501:NKF196510 NTH196501:NUB196510 ODD196501:ODX196510 OMZ196501:ONT196510 OWV196501:OXP196510 PGR196501:PHL196510 PQN196501:PRH196510 QAJ196501:QBD196510 QKF196501:QKZ196510 QUB196501:QUV196510 RDX196501:RER196510 RNT196501:RON196510 RXP196501:RYJ196510 SHL196501:SIF196510 SRH196501:SSB196510 TBD196501:TBX196510 TKZ196501:TLT196510 TUV196501:TVP196510 UER196501:UFL196510 UON196501:UPH196510 UYJ196501:UZD196510 VIF196501:VIZ196510 VSB196501:VSV196510 WBX196501:WCR196510 WLT196501:WMN196510 WVP196501:WWJ196510 JD262037:JX262046 SZ262037:TT262046 ACV262037:ADP262046 AMR262037:ANL262046 AWN262037:AXH262046 BGJ262037:BHD262046 BQF262037:BQZ262046 CAB262037:CAV262046 CJX262037:CKR262046 CTT262037:CUN262046 DDP262037:DEJ262046 DNL262037:DOF262046 DXH262037:DYB262046 EHD262037:EHX262046 EQZ262037:ERT262046 FAV262037:FBP262046 FKR262037:FLL262046 FUN262037:FVH262046 GEJ262037:GFD262046 GOF262037:GOZ262046 GYB262037:GYV262046 HHX262037:HIR262046 HRT262037:HSN262046 IBP262037:ICJ262046 ILL262037:IMF262046 IVH262037:IWB262046 JFD262037:JFX262046 JOZ262037:JPT262046 JYV262037:JZP262046 KIR262037:KJL262046 KSN262037:KTH262046 LCJ262037:LDD262046 LMF262037:LMZ262046 LWB262037:LWV262046 MFX262037:MGR262046 MPT262037:MQN262046 MZP262037:NAJ262046 NJL262037:NKF262046 NTH262037:NUB262046 ODD262037:ODX262046 OMZ262037:ONT262046 OWV262037:OXP262046 PGR262037:PHL262046 PQN262037:PRH262046 QAJ262037:QBD262046 QKF262037:QKZ262046 QUB262037:QUV262046 RDX262037:RER262046 RNT262037:RON262046 RXP262037:RYJ262046 SHL262037:SIF262046 SRH262037:SSB262046 TBD262037:TBX262046 TKZ262037:TLT262046 TUV262037:TVP262046 UER262037:UFL262046 UON262037:UPH262046 UYJ262037:UZD262046 VIF262037:VIZ262046 VSB262037:VSV262046 WBX262037:WCR262046 WLT262037:WMN262046 WVP262037:WWJ262046 JD327573:JX327582 SZ327573:TT327582 ACV327573:ADP327582 AMR327573:ANL327582 AWN327573:AXH327582 BGJ327573:BHD327582 BQF327573:BQZ327582 CAB327573:CAV327582 CJX327573:CKR327582 CTT327573:CUN327582 DDP327573:DEJ327582 DNL327573:DOF327582 DXH327573:DYB327582 EHD327573:EHX327582 EQZ327573:ERT327582 FAV327573:FBP327582 FKR327573:FLL327582 FUN327573:FVH327582 GEJ327573:GFD327582 GOF327573:GOZ327582 GYB327573:GYV327582 HHX327573:HIR327582 HRT327573:HSN327582 IBP327573:ICJ327582 ILL327573:IMF327582 IVH327573:IWB327582 JFD327573:JFX327582 JOZ327573:JPT327582 JYV327573:JZP327582 KIR327573:KJL327582 KSN327573:KTH327582 LCJ327573:LDD327582 LMF327573:LMZ327582 LWB327573:LWV327582 MFX327573:MGR327582 MPT327573:MQN327582 MZP327573:NAJ327582 NJL327573:NKF327582 NTH327573:NUB327582 ODD327573:ODX327582 OMZ327573:ONT327582 OWV327573:OXP327582 PGR327573:PHL327582 PQN327573:PRH327582 QAJ327573:QBD327582 QKF327573:QKZ327582 QUB327573:QUV327582 RDX327573:RER327582 RNT327573:RON327582 RXP327573:RYJ327582 SHL327573:SIF327582 SRH327573:SSB327582 TBD327573:TBX327582 TKZ327573:TLT327582 TUV327573:TVP327582 UER327573:UFL327582 UON327573:UPH327582 UYJ327573:UZD327582 VIF327573:VIZ327582 VSB327573:VSV327582 WBX327573:WCR327582 WLT327573:WMN327582 WVP327573:WWJ327582 JD393109:JX393118 SZ393109:TT393118 ACV393109:ADP393118 AMR393109:ANL393118 AWN393109:AXH393118 BGJ393109:BHD393118 BQF393109:BQZ393118 CAB393109:CAV393118 CJX393109:CKR393118 CTT393109:CUN393118 DDP393109:DEJ393118 DNL393109:DOF393118 DXH393109:DYB393118 EHD393109:EHX393118 EQZ393109:ERT393118 FAV393109:FBP393118 FKR393109:FLL393118 FUN393109:FVH393118 GEJ393109:GFD393118 GOF393109:GOZ393118 GYB393109:GYV393118 HHX393109:HIR393118 HRT393109:HSN393118 IBP393109:ICJ393118 ILL393109:IMF393118 IVH393109:IWB393118 JFD393109:JFX393118 JOZ393109:JPT393118 JYV393109:JZP393118 KIR393109:KJL393118 KSN393109:KTH393118 LCJ393109:LDD393118 LMF393109:LMZ393118 LWB393109:LWV393118 MFX393109:MGR393118 MPT393109:MQN393118 MZP393109:NAJ393118 NJL393109:NKF393118 NTH393109:NUB393118 ODD393109:ODX393118 OMZ393109:ONT393118 OWV393109:OXP393118 PGR393109:PHL393118 PQN393109:PRH393118 QAJ393109:QBD393118 QKF393109:QKZ393118 QUB393109:QUV393118 RDX393109:RER393118 RNT393109:RON393118 RXP393109:RYJ393118 SHL393109:SIF393118 SRH393109:SSB393118 TBD393109:TBX393118 TKZ393109:TLT393118 TUV393109:TVP393118 UER393109:UFL393118 UON393109:UPH393118 UYJ393109:UZD393118 VIF393109:VIZ393118 VSB393109:VSV393118 WBX393109:WCR393118 WLT393109:WMN393118 WVP393109:WWJ393118 JD458645:JX458654 SZ458645:TT458654 ACV458645:ADP458654 AMR458645:ANL458654 AWN458645:AXH458654 BGJ458645:BHD458654 BQF458645:BQZ458654 CAB458645:CAV458654 CJX458645:CKR458654 CTT458645:CUN458654 DDP458645:DEJ458654 DNL458645:DOF458654 DXH458645:DYB458654 EHD458645:EHX458654 EQZ458645:ERT458654 FAV458645:FBP458654 FKR458645:FLL458654 FUN458645:FVH458654 GEJ458645:GFD458654 GOF458645:GOZ458654 GYB458645:GYV458654 HHX458645:HIR458654 HRT458645:HSN458654 IBP458645:ICJ458654 ILL458645:IMF458654 IVH458645:IWB458654 JFD458645:JFX458654 JOZ458645:JPT458654 JYV458645:JZP458654 KIR458645:KJL458654 KSN458645:KTH458654 LCJ458645:LDD458654 LMF458645:LMZ458654 LWB458645:LWV458654 MFX458645:MGR458654 MPT458645:MQN458654 MZP458645:NAJ458654 NJL458645:NKF458654 NTH458645:NUB458654 ODD458645:ODX458654 OMZ458645:ONT458654 OWV458645:OXP458654 PGR458645:PHL458654 PQN458645:PRH458654 QAJ458645:QBD458654 QKF458645:QKZ458654 QUB458645:QUV458654 RDX458645:RER458654 RNT458645:RON458654 RXP458645:RYJ458654 SHL458645:SIF458654 SRH458645:SSB458654 TBD458645:TBX458654 TKZ458645:TLT458654 TUV458645:TVP458654 UER458645:UFL458654 UON458645:UPH458654 UYJ458645:UZD458654 VIF458645:VIZ458654 VSB458645:VSV458654 WBX458645:WCR458654 WLT458645:WMN458654 WVP458645:WWJ458654 JD524181:JX524190 SZ524181:TT524190 ACV524181:ADP524190 AMR524181:ANL524190 AWN524181:AXH524190 BGJ524181:BHD524190 BQF524181:BQZ524190 CAB524181:CAV524190 CJX524181:CKR524190 CTT524181:CUN524190 DDP524181:DEJ524190 DNL524181:DOF524190 DXH524181:DYB524190 EHD524181:EHX524190 EQZ524181:ERT524190 FAV524181:FBP524190 FKR524181:FLL524190 FUN524181:FVH524190 GEJ524181:GFD524190 GOF524181:GOZ524190 GYB524181:GYV524190 HHX524181:HIR524190 HRT524181:HSN524190 IBP524181:ICJ524190 ILL524181:IMF524190 IVH524181:IWB524190 JFD524181:JFX524190 JOZ524181:JPT524190 JYV524181:JZP524190 KIR524181:KJL524190 KSN524181:KTH524190 LCJ524181:LDD524190 LMF524181:LMZ524190 LWB524181:LWV524190 MFX524181:MGR524190 MPT524181:MQN524190 MZP524181:NAJ524190 NJL524181:NKF524190 NTH524181:NUB524190 ODD524181:ODX524190 OMZ524181:ONT524190 OWV524181:OXP524190 PGR524181:PHL524190 PQN524181:PRH524190 QAJ524181:QBD524190 QKF524181:QKZ524190 QUB524181:QUV524190 RDX524181:RER524190 RNT524181:RON524190 RXP524181:RYJ524190 SHL524181:SIF524190 SRH524181:SSB524190 TBD524181:TBX524190 TKZ524181:TLT524190 TUV524181:TVP524190 UER524181:UFL524190 UON524181:UPH524190 UYJ524181:UZD524190 VIF524181:VIZ524190 VSB524181:VSV524190 WBX524181:WCR524190 WLT524181:WMN524190 WVP524181:WWJ524190 JD589717:JX589726 SZ589717:TT589726 ACV589717:ADP589726 AMR589717:ANL589726 AWN589717:AXH589726 BGJ589717:BHD589726 BQF589717:BQZ589726 CAB589717:CAV589726 CJX589717:CKR589726 CTT589717:CUN589726 DDP589717:DEJ589726 DNL589717:DOF589726 DXH589717:DYB589726 EHD589717:EHX589726 EQZ589717:ERT589726 FAV589717:FBP589726 FKR589717:FLL589726 FUN589717:FVH589726 GEJ589717:GFD589726 GOF589717:GOZ589726 GYB589717:GYV589726 HHX589717:HIR589726 HRT589717:HSN589726 IBP589717:ICJ589726 ILL589717:IMF589726 IVH589717:IWB589726 JFD589717:JFX589726 JOZ589717:JPT589726 JYV589717:JZP589726 KIR589717:KJL589726 KSN589717:KTH589726 LCJ589717:LDD589726 LMF589717:LMZ589726 LWB589717:LWV589726 MFX589717:MGR589726 MPT589717:MQN589726 MZP589717:NAJ589726 NJL589717:NKF589726 NTH589717:NUB589726 ODD589717:ODX589726 OMZ589717:ONT589726 OWV589717:OXP589726 PGR589717:PHL589726 PQN589717:PRH589726 QAJ589717:QBD589726 QKF589717:QKZ589726 QUB589717:QUV589726 RDX589717:RER589726 RNT589717:RON589726 RXP589717:RYJ589726 SHL589717:SIF589726 SRH589717:SSB589726 TBD589717:TBX589726 TKZ589717:TLT589726 TUV589717:TVP589726 UER589717:UFL589726 UON589717:UPH589726 UYJ589717:UZD589726 VIF589717:VIZ589726 VSB589717:VSV589726 WBX589717:WCR589726 WLT589717:WMN589726 WVP589717:WWJ589726 JD655253:JX655262 SZ655253:TT655262 ACV655253:ADP655262 AMR655253:ANL655262 AWN655253:AXH655262 BGJ655253:BHD655262 BQF655253:BQZ655262 CAB655253:CAV655262 CJX655253:CKR655262 CTT655253:CUN655262 DDP655253:DEJ655262 DNL655253:DOF655262 DXH655253:DYB655262 EHD655253:EHX655262 EQZ655253:ERT655262 FAV655253:FBP655262 FKR655253:FLL655262 FUN655253:FVH655262 GEJ655253:GFD655262 GOF655253:GOZ655262 GYB655253:GYV655262 HHX655253:HIR655262 HRT655253:HSN655262 IBP655253:ICJ655262 ILL655253:IMF655262 IVH655253:IWB655262 JFD655253:JFX655262 JOZ655253:JPT655262 JYV655253:JZP655262 KIR655253:KJL655262 KSN655253:KTH655262 LCJ655253:LDD655262 LMF655253:LMZ655262 LWB655253:LWV655262 MFX655253:MGR655262 MPT655253:MQN655262 MZP655253:NAJ655262 NJL655253:NKF655262 NTH655253:NUB655262 ODD655253:ODX655262 OMZ655253:ONT655262 OWV655253:OXP655262 PGR655253:PHL655262 PQN655253:PRH655262 QAJ655253:QBD655262 QKF655253:QKZ655262 QUB655253:QUV655262 RDX655253:RER655262 RNT655253:RON655262 RXP655253:RYJ655262 SHL655253:SIF655262 SRH655253:SSB655262 TBD655253:TBX655262 TKZ655253:TLT655262 TUV655253:TVP655262 UER655253:UFL655262 UON655253:UPH655262 UYJ655253:UZD655262 VIF655253:VIZ655262 VSB655253:VSV655262 WBX655253:WCR655262 WLT655253:WMN655262 WVP655253:WWJ655262 JD720789:JX720798 SZ720789:TT720798 ACV720789:ADP720798 AMR720789:ANL720798 AWN720789:AXH720798 BGJ720789:BHD720798 BQF720789:BQZ720798 CAB720789:CAV720798 CJX720789:CKR720798 CTT720789:CUN720798 DDP720789:DEJ720798 DNL720789:DOF720798 DXH720789:DYB720798 EHD720789:EHX720798 EQZ720789:ERT720798 FAV720789:FBP720798 FKR720789:FLL720798 FUN720789:FVH720798 GEJ720789:GFD720798 GOF720789:GOZ720798 GYB720789:GYV720798 HHX720789:HIR720798 HRT720789:HSN720798 IBP720789:ICJ720798 ILL720789:IMF720798 IVH720789:IWB720798 JFD720789:JFX720798 JOZ720789:JPT720798 JYV720789:JZP720798 KIR720789:KJL720798 KSN720789:KTH720798 LCJ720789:LDD720798 LMF720789:LMZ720798 LWB720789:LWV720798 MFX720789:MGR720798 MPT720789:MQN720798 MZP720789:NAJ720798 NJL720789:NKF720798 NTH720789:NUB720798 ODD720789:ODX720798 OMZ720789:ONT720798 OWV720789:OXP720798 PGR720789:PHL720798 PQN720789:PRH720798 QAJ720789:QBD720798 QKF720789:QKZ720798 QUB720789:QUV720798 RDX720789:RER720798 RNT720789:RON720798 RXP720789:RYJ720798 SHL720789:SIF720798 SRH720789:SSB720798 TBD720789:TBX720798 TKZ720789:TLT720798 TUV720789:TVP720798 UER720789:UFL720798 UON720789:UPH720798 UYJ720789:UZD720798 VIF720789:VIZ720798 VSB720789:VSV720798 WBX720789:WCR720798 WLT720789:WMN720798 WVP720789:WWJ720798 JD786325:JX786334 SZ786325:TT786334 ACV786325:ADP786334 AMR786325:ANL786334 AWN786325:AXH786334 BGJ786325:BHD786334 BQF786325:BQZ786334 CAB786325:CAV786334 CJX786325:CKR786334 CTT786325:CUN786334 DDP786325:DEJ786334 DNL786325:DOF786334 DXH786325:DYB786334 EHD786325:EHX786334 EQZ786325:ERT786334 FAV786325:FBP786334 FKR786325:FLL786334 FUN786325:FVH786334 GEJ786325:GFD786334 GOF786325:GOZ786334 GYB786325:GYV786334 HHX786325:HIR786334 HRT786325:HSN786334 IBP786325:ICJ786334 ILL786325:IMF786334 IVH786325:IWB786334 JFD786325:JFX786334 JOZ786325:JPT786334 JYV786325:JZP786334 KIR786325:KJL786334 KSN786325:KTH786334 LCJ786325:LDD786334 LMF786325:LMZ786334 LWB786325:LWV786334 MFX786325:MGR786334 MPT786325:MQN786334 MZP786325:NAJ786334 NJL786325:NKF786334 NTH786325:NUB786334 ODD786325:ODX786334 OMZ786325:ONT786334 OWV786325:OXP786334 PGR786325:PHL786334 PQN786325:PRH786334 QAJ786325:QBD786334 QKF786325:QKZ786334 QUB786325:QUV786334 RDX786325:RER786334 RNT786325:RON786334 RXP786325:RYJ786334 SHL786325:SIF786334 SRH786325:SSB786334 TBD786325:TBX786334 TKZ786325:TLT786334 TUV786325:TVP786334 UER786325:UFL786334 UON786325:UPH786334 UYJ786325:UZD786334 VIF786325:VIZ786334 VSB786325:VSV786334 WBX786325:WCR786334 WLT786325:WMN786334 WVP786325:WWJ786334 JD851861:JX851870 SZ851861:TT851870 ACV851861:ADP851870 AMR851861:ANL851870 AWN851861:AXH851870 BGJ851861:BHD851870 BQF851861:BQZ851870 CAB851861:CAV851870 CJX851861:CKR851870 CTT851861:CUN851870 DDP851861:DEJ851870 DNL851861:DOF851870 DXH851861:DYB851870 EHD851861:EHX851870 EQZ851861:ERT851870 FAV851861:FBP851870 FKR851861:FLL851870 FUN851861:FVH851870 GEJ851861:GFD851870 GOF851861:GOZ851870 GYB851861:GYV851870 HHX851861:HIR851870 HRT851861:HSN851870 IBP851861:ICJ851870 ILL851861:IMF851870 IVH851861:IWB851870 JFD851861:JFX851870 JOZ851861:JPT851870 JYV851861:JZP851870 KIR851861:KJL851870 KSN851861:KTH851870 LCJ851861:LDD851870 LMF851861:LMZ851870 LWB851861:LWV851870 MFX851861:MGR851870 MPT851861:MQN851870 MZP851861:NAJ851870 NJL851861:NKF851870 NTH851861:NUB851870 ODD851861:ODX851870 OMZ851861:ONT851870 OWV851861:OXP851870 PGR851861:PHL851870 PQN851861:PRH851870 QAJ851861:QBD851870 QKF851861:QKZ851870 QUB851861:QUV851870 RDX851861:RER851870 RNT851861:RON851870 RXP851861:RYJ851870 SHL851861:SIF851870 SRH851861:SSB851870 TBD851861:TBX851870 TKZ851861:TLT851870 TUV851861:TVP851870 UER851861:UFL851870 UON851861:UPH851870 UYJ851861:UZD851870 VIF851861:VIZ851870 VSB851861:VSV851870 WBX851861:WCR851870 WLT851861:WMN851870 WVP851861:WWJ851870 JD917397:JX917406 SZ917397:TT917406 ACV917397:ADP917406 AMR917397:ANL917406 AWN917397:AXH917406 BGJ917397:BHD917406 BQF917397:BQZ917406 CAB917397:CAV917406 CJX917397:CKR917406 CTT917397:CUN917406 DDP917397:DEJ917406 DNL917397:DOF917406 DXH917397:DYB917406 EHD917397:EHX917406 EQZ917397:ERT917406 FAV917397:FBP917406 FKR917397:FLL917406 FUN917397:FVH917406 GEJ917397:GFD917406 GOF917397:GOZ917406 GYB917397:GYV917406 HHX917397:HIR917406 HRT917397:HSN917406 IBP917397:ICJ917406 ILL917397:IMF917406 IVH917397:IWB917406 JFD917397:JFX917406 JOZ917397:JPT917406 JYV917397:JZP917406 KIR917397:KJL917406 KSN917397:KTH917406 LCJ917397:LDD917406 LMF917397:LMZ917406 LWB917397:LWV917406 MFX917397:MGR917406 MPT917397:MQN917406 MZP917397:NAJ917406 NJL917397:NKF917406 NTH917397:NUB917406 ODD917397:ODX917406 OMZ917397:ONT917406 OWV917397:OXP917406 PGR917397:PHL917406 PQN917397:PRH917406 QAJ917397:QBD917406 QKF917397:QKZ917406 QUB917397:QUV917406 RDX917397:RER917406 RNT917397:RON917406 RXP917397:RYJ917406 SHL917397:SIF917406 SRH917397:SSB917406 TBD917397:TBX917406 TKZ917397:TLT917406 TUV917397:TVP917406 UER917397:UFL917406 UON917397:UPH917406 UYJ917397:UZD917406 VIF917397:VIZ917406 VSB917397:VSV917406 WBX917397:WCR917406 WLT917397:WMN917406 WVP917397:WWJ917406 JD982933:JX982942 SZ982933:TT982942 ACV982933:ADP982942 AMR982933:ANL982942 AWN982933:AXH982942 BGJ982933:BHD982942 BQF982933:BQZ982942 CAB982933:CAV982942 CJX982933:CKR982942 CTT982933:CUN982942 DDP982933:DEJ982942 DNL982933:DOF982942 DXH982933:DYB982942 EHD982933:EHX982942 EQZ982933:ERT982942 FAV982933:FBP982942 FKR982933:FLL982942 FUN982933:FVH982942 GEJ982933:GFD982942 GOF982933:GOZ982942 GYB982933:GYV982942 HHX982933:HIR982942 HRT982933:HSN982942 IBP982933:ICJ982942 ILL982933:IMF982942 IVH982933:IWB982942 JFD982933:JFX982942 JOZ982933:JPT982942 JYV982933:JZP982942 KIR982933:KJL982942 KSN982933:KTH982942 LCJ982933:LDD982942 LMF982933:LMZ982942 LWB982933:LWV982942 MFX982933:MGR982942 MPT982933:MQN982942 MZP982933:NAJ982942 NJL982933:NKF982942 NTH982933:NUB982942 ODD982933:ODX982942 OMZ982933:ONT982942 OWV982933:OXP982942 PGR982933:PHL982942 PQN982933:PRH982942 QAJ982933:QBD982942 QKF982933:QKZ982942 QUB982933:QUV982942 RDX982933:RER982942 RNT982933:RON982942 RXP982933:RYJ982942 SHL982933:SIF982942 SRH982933:SSB982942 TBD982933:TBX982942 TKZ982933:TLT982942 TUV982933:TVP982942 UER982933:UFL982942 UON982933:UPH982942 UYJ982933:UZD982942 VIF982933:VIZ982942 VSB982933:VSV982942 WBX982933:WCR982942 WLT982933:WMN982942 WVP982933:WWJ982942 JD65418:JX65427 SZ65418:TT65427 ACV65418:ADP65427 AMR65418:ANL65427 AWN65418:AXH65427 BGJ65418:BHD65427 BQF65418:BQZ65427 CAB65418:CAV65427 CJX65418:CKR65427 CTT65418:CUN65427 DDP65418:DEJ65427 DNL65418:DOF65427 DXH65418:DYB65427 EHD65418:EHX65427 EQZ65418:ERT65427 FAV65418:FBP65427 FKR65418:FLL65427 FUN65418:FVH65427 GEJ65418:GFD65427 GOF65418:GOZ65427 GYB65418:GYV65427 HHX65418:HIR65427 HRT65418:HSN65427 IBP65418:ICJ65427 ILL65418:IMF65427 IVH65418:IWB65427 JFD65418:JFX65427 JOZ65418:JPT65427 JYV65418:JZP65427 KIR65418:KJL65427 KSN65418:KTH65427 LCJ65418:LDD65427 LMF65418:LMZ65427 LWB65418:LWV65427 MFX65418:MGR65427 MPT65418:MQN65427 MZP65418:NAJ65427 NJL65418:NKF65427 NTH65418:NUB65427 ODD65418:ODX65427 OMZ65418:ONT65427 OWV65418:OXP65427 PGR65418:PHL65427 PQN65418:PRH65427 QAJ65418:QBD65427 QKF65418:QKZ65427 QUB65418:QUV65427 RDX65418:RER65427 RNT65418:RON65427 RXP65418:RYJ65427 SHL65418:SIF65427 SRH65418:SSB65427 TBD65418:TBX65427 TKZ65418:TLT65427 TUV65418:TVP65427 UER65418:UFL65427 UON65418:UPH65427 UYJ65418:UZD65427 VIF65418:VIZ65427 VSB65418:VSV65427 WBX65418:WCR65427 WLT65418:WMN65427 WVP65418:WWJ65427 JD130954:JX130963 SZ130954:TT130963 ACV130954:ADP130963 AMR130954:ANL130963 AWN130954:AXH130963 BGJ130954:BHD130963 BQF130954:BQZ130963 CAB130954:CAV130963 CJX130954:CKR130963 CTT130954:CUN130963 DDP130954:DEJ130963 DNL130954:DOF130963 DXH130954:DYB130963 EHD130954:EHX130963 EQZ130954:ERT130963 FAV130954:FBP130963 FKR130954:FLL130963 FUN130954:FVH130963 GEJ130954:GFD130963 GOF130954:GOZ130963 GYB130954:GYV130963 HHX130954:HIR130963 HRT130954:HSN130963 IBP130954:ICJ130963 ILL130954:IMF130963 IVH130954:IWB130963 JFD130954:JFX130963 JOZ130954:JPT130963 JYV130954:JZP130963 KIR130954:KJL130963 KSN130954:KTH130963 LCJ130954:LDD130963 LMF130954:LMZ130963 LWB130954:LWV130963 MFX130954:MGR130963 MPT130954:MQN130963 MZP130954:NAJ130963 NJL130954:NKF130963 NTH130954:NUB130963 ODD130954:ODX130963 OMZ130954:ONT130963 OWV130954:OXP130963 PGR130954:PHL130963 PQN130954:PRH130963 QAJ130954:QBD130963 QKF130954:QKZ130963 QUB130954:QUV130963 RDX130954:RER130963 RNT130954:RON130963 RXP130954:RYJ130963 SHL130954:SIF130963 SRH130954:SSB130963 TBD130954:TBX130963 TKZ130954:TLT130963 TUV130954:TVP130963 UER130954:UFL130963 UON130954:UPH130963 UYJ130954:UZD130963 VIF130954:VIZ130963 VSB130954:VSV130963 WBX130954:WCR130963 WLT130954:WMN130963 WVP130954:WWJ130963 JD196490:JX196499 SZ196490:TT196499 ACV196490:ADP196499 AMR196490:ANL196499 AWN196490:AXH196499 BGJ196490:BHD196499 BQF196490:BQZ196499 CAB196490:CAV196499 CJX196490:CKR196499 CTT196490:CUN196499 DDP196490:DEJ196499 DNL196490:DOF196499 DXH196490:DYB196499 EHD196490:EHX196499 EQZ196490:ERT196499 FAV196490:FBP196499 FKR196490:FLL196499 FUN196490:FVH196499 GEJ196490:GFD196499 GOF196490:GOZ196499 GYB196490:GYV196499 HHX196490:HIR196499 HRT196490:HSN196499 IBP196490:ICJ196499 ILL196490:IMF196499 IVH196490:IWB196499 JFD196490:JFX196499 JOZ196490:JPT196499 JYV196490:JZP196499 KIR196490:KJL196499 KSN196490:KTH196499 LCJ196490:LDD196499 LMF196490:LMZ196499 LWB196490:LWV196499 MFX196490:MGR196499 MPT196490:MQN196499 MZP196490:NAJ196499 NJL196490:NKF196499 NTH196490:NUB196499 ODD196490:ODX196499 OMZ196490:ONT196499 OWV196490:OXP196499 PGR196490:PHL196499 PQN196490:PRH196499 QAJ196490:QBD196499 QKF196490:QKZ196499 QUB196490:QUV196499 RDX196490:RER196499 RNT196490:RON196499 RXP196490:RYJ196499 SHL196490:SIF196499 SRH196490:SSB196499 TBD196490:TBX196499 TKZ196490:TLT196499 TUV196490:TVP196499 UER196490:UFL196499 UON196490:UPH196499 UYJ196490:UZD196499 VIF196490:VIZ196499 VSB196490:VSV196499 WBX196490:WCR196499 WLT196490:WMN196499 WVP196490:WWJ196499 JD262026:JX262035 SZ262026:TT262035 ACV262026:ADP262035 AMR262026:ANL262035 AWN262026:AXH262035 BGJ262026:BHD262035 BQF262026:BQZ262035 CAB262026:CAV262035 CJX262026:CKR262035 CTT262026:CUN262035 DDP262026:DEJ262035 DNL262026:DOF262035 DXH262026:DYB262035 EHD262026:EHX262035 EQZ262026:ERT262035 FAV262026:FBP262035 FKR262026:FLL262035 FUN262026:FVH262035 GEJ262026:GFD262035 GOF262026:GOZ262035 GYB262026:GYV262035 HHX262026:HIR262035 HRT262026:HSN262035 IBP262026:ICJ262035 ILL262026:IMF262035 IVH262026:IWB262035 JFD262026:JFX262035 JOZ262026:JPT262035 JYV262026:JZP262035 KIR262026:KJL262035 KSN262026:KTH262035 LCJ262026:LDD262035 LMF262026:LMZ262035 LWB262026:LWV262035 MFX262026:MGR262035 MPT262026:MQN262035 MZP262026:NAJ262035 NJL262026:NKF262035 NTH262026:NUB262035 ODD262026:ODX262035 OMZ262026:ONT262035 OWV262026:OXP262035 PGR262026:PHL262035 PQN262026:PRH262035 QAJ262026:QBD262035 QKF262026:QKZ262035 QUB262026:QUV262035 RDX262026:RER262035 RNT262026:RON262035 RXP262026:RYJ262035 SHL262026:SIF262035 SRH262026:SSB262035 TBD262026:TBX262035 TKZ262026:TLT262035 TUV262026:TVP262035 UER262026:UFL262035 UON262026:UPH262035 UYJ262026:UZD262035 VIF262026:VIZ262035 VSB262026:VSV262035 WBX262026:WCR262035 WLT262026:WMN262035 WVP262026:WWJ262035 JD327562:JX327571 SZ327562:TT327571 ACV327562:ADP327571 AMR327562:ANL327571 AWN327562:AXH327571 BGJ327562:BHD327571 BQF327562:BQZ327571 CAB327562:CAV327571 CJX327562:CKR327571 CTT327562:CUN327571 DDP327562:DEJ327571 DNL327562:DOF327571 DXH327562:DYB327571 EHD327562:EHX327571 EQZ327562:ERT327571 FAV327562:FBP327571 FKR327562:FLL327571 FUN327562:FVH327571 GEJ327562:GFD327571 GOF327562:GOZ327571 GYB327562:GYV327571 HHX327562:HIR327571 HRT327562:HSN327571 IBP327562:ICJ327571 ILL327562:IMF327571 IVH327562:IWB327571 JFD327562:JFX327571 JOZ327562:JPT327571 JYV327562:JZP327571 KIR327562:KJL327571 KSN327562:KTH327571 LCJ327562:LDD327571 LMF327562:LMZ327571 LWB327562:LWV327571 MFX327562:MGR327571 MPT327562:MQN327571 MZP327562:NAJ327571 NJL327562:NKF327571 NTH327562:NUB327571 ODD327562:ODX327571 OMZ327562:ONT327571 OWV327562:OXP327571 PGR327562:PHL327571 PQN327562:PRH327571 QAJ327562:QBD327571 QKF327562:QKZ327571 QUB327562:QUV327571 RDX327562:RER327571 RNT327562:RON327571 RXP327562:RYJ327571 SHL327562:SIF327571 SRH327562:SSB327571 TBD327562:TBX327571 TKZ327562:TLT327571 TUV327562:TVP327571 UER327562:UFL327571 UON327562:UPH327571 UYJ327562:UZD327571 VIF327562:VIZ327571 VSB327562:VSV327571 WBX327562:WCR327571 WLT327562:WMN327571 WVP327562:WWJ327571 JD393098:JX393107 SZ393098:TT393107 ACV393098:ADP393107 AMR393098:ANL393107 AWN393098:AXH393107 BGJ393098:BHD393107 BQF393098:BQZ393107 CAB393098:CAV393107 CJX393098:CKR393107 CTT393098:CUN393107 DDP393098:DEJ393107 DNL393098:DOF393107 DXH393098:DYB393107 EHD393098:EHX393107 EQZ393098:ERT393107 FAV393098:FBP393107 FKR393098:FLL393107 FUN393098:FVH393107 GEJ393098:GFD393107 GOF393098:GOZ393107 GYB393098:GYV393107 HHX393098:HIR393107 HRT393098:HSN393107 IBP393098:ICJ393107 ILL393098:IMF393107 IVH393098:IWB393107 JFD393098:JFX393107 JOZ393098:JPT393107 JYV393098:JZP393107 KIR393098:KJL393107 KSN393098:KTH393107 LCJ393098:LDD393107 LMF393098:LMZ393107 LWB393098:LWV393107 MFX393098:MGR393107 MPT393098:MQN393107 MZP393098:NAJ393107 NJL393098:NKF393107 NTH393098:NUB393107 ODD393098:ODX393107 OMZ393098:ONT393107 OWV393098:OXP393107 PGR393098:PHL393107 PQN393098:PRH393107 QAJ393098:QBD393107 QKF393098:QKZ393107 QUB393098:QUV393107 RDX393098:RER393107 RNT393098:RON393107 RXP393098:RYJ393107 SHL393098:SIF393107 SRH393098:SSB393107 TBD393098:TBX393107 TKZ393098:TLT393107 TUV393098:TVP393107 UER393098:UFL393107 UON393098:UPH393107 UYJ393098:UZD393107 VIF393098:VIZ393107 VSB393098:VSV393107 WBX393098:WCR393107 WLT393098:WMN393107 WVP393098:WWJ393107 JD458634:JX458643 SZ458634:TT458643 ACV458634:ADP458643 AMR458634:ANL458643 AWN458634:AXH458643 BGJ458634:BHD458643 BQF458634:BQZ458643 CAB458634:CAV458643 CJX458634:CKR458643 CTT458634:CUN458643 DDP458634:DEJ458643 DNL458634:DOF458643 DXH458634:DYB458643 EHD458634:EHX458643 EQZ458634:ERT458643 FAV458634:FBP458643 FKR458634:FLL458643 FUN458634:FVH458643 GEJ458634:GFD458643 GOF458634:GOZ458643 GYB458634:GYV458643 HHX458634:HIR458643 HRT458634:HSN458643 IBP458634:ICJ458643 ILL458634:IMF458643 IVH458634:IWB458643 JFD458634:JFX458643 JOZ458634:JPT458643 JYV458634:JZP458643 KIR458634:KJL458643 KSN458634:KTH458643 LCJ458634:LDD458643 LMF458634:LMZ458643 LWB458634:LWV458643 MFX458634:MGR458643 MPT458634:MQN458643 MZP458634:NAJ458643 NJL458634:NKF458643 NTH458634:NUB458643 ODD458634:ODX458643 OMZ458634:ONT458643 OWV458634:OXP458643 PGR458634:PHL458643 PQN458634:PRH458643 QAJ458634:QBD458643 QKF458634:QKZ458643 QUB458634:QUV458643 RDX458634:RER458643 RNT458634:RON458643 RXP458634:RYJ458643 SHL458634:SIF458643 SRH458634:SSB458643 TBD458634:TBX458643 TKZ458634:TLT458643 TUV458634:TVP458643 UER458634:UFL458643 UON458634:UPH458643 UYJ458634:UZD458643 VIF458634:VIZ458643 VSB458634:VSV458643 WBX458634:WCR458643 WLT458634:WMN458643 WVP458634:WWJ458643 JD524170:JX524179 SZ524170:TT524179 ACV524170:ADP524179 AMR524170:ANL524179 AWN524170:AXH524179 BGJ524170:BHD524179 BQF524170:BQZ524179 CAB524170:CAV524179 CJX524170:CKR524179 CTT524170:CUN524179 DDP524170:DEJ524179 DNL524170:DOF524179 DXH524170:DYB524179 EHD524170:EHX524179 EQZ524170:ERT524179 FAV524170:FBP524179 FKR524170:FLL524179 FUN524170:FVH524179 GEJ524170:GFD524179 GOF524170:GOZ524179 GYB524170:GYV524179 HHX524170:HIR524179 HRT524170:HSN524179 IBP524170:ICJ524179 ILL524170:IMF524179 IVH524170:IWB524179 JFD524170:JFX524179 JOZ524170:JPT524179 JYV524170:JZP524179 KIR524170:KJL524179 KSN524170:KTH524179 LCJ524170:LDD524179 LMF524170:LMZ524179 LWB524170:LWV524179 MFX524170:MGR524179 MPT524170:MQN524179 MZP524170:NAJ524179 NJL524170:NKF524179 NTH524170:NUB524179 ODD524170:ODX524179 OMZ524170:ONT524179 OWV524170:OXP524179 PGR524170:PHL524179 PQN524170:PRH524179 QAJ524170:QBD524179 QKF524170:QKZ524179 QUB524170:QUV524179 RDX524170:RER524179 RNT524170:RON524179 RXP524170:RYJ524179 SHL524170:SIF524179 SRH524170:SSB524179 TBD524170:TBX524179 TKZ524170:TLT524179 TUV524170:TVP524179 UER524170:UFL524179 UON524170:UPH524179 UYJ524170:UZD524179 VIF524170:VIZ524179 VSB524170:VSV524179 WBX524170:WCR524179 WLT524170:WMN524179 WVP524170:WWJ524179 JD589706:JX589715 SZ589706:TT589715 ACV589706:ADP589715 AMR589706:ANL589715 AWN589706:AXH589715 BGJ589706:BHD589715 BQF589706:BQZ589715 CAB589706:CAV589715 CJX589706:CKR589715 CTT589706:CUN589715 DDP589706:DEJ589715 DNL589706:DOF589715 DXH589706:DYB589715 EHD589706:EHX589715 EQZ589706:ERT589715 FAV589706:FBP589715 FKR589706:FLL589715 FUN589706:FVH589715 GEJ589706:GFD589715 GOF589706:GOZ589715 GYB589706:GYV589715 HHX589706:HIR589715 HRT589706:HSN589715 IBP589706:ICJ589715 ILL589706:IMF589715 IVH589706:IWB589715 JFD589706:JFX589715 JOZ589706:JPT589715 JYV589706:JZP589715 KIR589706:KJL589715 KSN589706:KTH589715 LCJ589706:LDD589715 LMF589706:LMZ589715 LWB589706:LWV589715 MFX589706:MGR589715 MPT589706:MQN589715 MZP589706:NAJ589715 NJL589706:NKF589715 NTH589706:NUB589715 ODD589706:ODX589715 OMZ589706:ONT589715 OWV589706:OXP589715 PGR589706:PHL589715 PQN589706:PRH589715 QAJ589706:QBD589715 QKF589706:QKZ589715 QUB589706:QUV589715 RDX589706:RER589715 RNT589706:RON589715 RXP589706:RYJ589715 SHL589706:SIF589715 SRH589706:SSB589715 TBD589706:TBX589715 TKZ589706:TLT589715 TUV589706:TVP589715 UER589706:UFL589715 UON589706:UPH589715 UYJ589706:UZD589715 VIF589706:VIZ589715 VSB589706:VSV589715 WBX589706:WCR589715 WLT589706:WMN589715 WVP589706:WWJ589715 JD655242:JX655251 SZ655242:TT655251 ACV655242:ADP655251 AMR655242:ANL655251 AWN655242:AXH655251 BGJ655242:BHD655251 BQF655242:BQZ655251 CAB655242:CAV655251 CJX655242:CKR655251 CTT655242:CUN655251 DDP655242:DEJ655251 DNL655242:DOF655251 DXH655242:DYB655251 EHD655242:EHX655251 EQZ655242:ERT655251 FAV655242:FBP655251 FKR655242:FLL655251 FUN655242:FVH655251 GEJ655242:GFD655251 GOF655242:GOZ655251 GYB655242:GYV655251 HHX655242:HIR655251 HRT655242:HSN655251 IBP655242:ICJ655251 ILL655242:IMF655251 IVH655242:IWB655251 JFD655242:JFX655251 JOZ655242:JPT655251 JYV655242:JZP655251 KIR655242:KJL655251 KSN655242:KTH655251 LCJ655242:LDD655251 LMF655242:LMZ655251 LWB655242:LWV655251 MFX655242:MGR655251 MPT655242:MQN655251 MZP655242:NAJ655251 NJL655242:NKF655251 NTH655242:NUB655251 ODD655242:ODX655251 OMZ655242:ONT655251 OWV655242:OXP655251 PGR655242:PHL655251 PQN655242:PRH655251 QAJ655242:QBD655251 QKF655242:QKZ655251 QUB655242:QUV655251 RDX655242:RER655251 RNT655242:RON655251 RXP655242:RYJ655251 SHL655242:SIF655251 SRH655242:SSB655251 TBD655242:TBX655251 TKZ655242:TLT655251 TUV655242:TVP655251 UER655242:UFL655251 UON655242:UPH655251 UYJ655242:UZD655251 VIF655242:VIZ655251 VSB655242:VSV655251 WBX655242:WCR655251 WLT655242:WMN655251 WVP655242:WWJ655251 JD720778:JX720787 SZ720778:TT720787 ACV720778:ADP720787 AMR720778:ANL720787 AWN720778:AXH720787 BGJ720778:BHD720787 BQF720778:BQZ720787 CAB720778:CAV720787 CJX720778:CKR720787 CTT720778:CUN720787 DDP720778:DEJ720787 DNL720778:DOF720787 DXH720778:DYB720787 EHD720778:EHX720787 EQZ720778:ERT720787 FAV720778:FBP720787 FKR720778:FLL720787 FUN720778:FVH720787 GEJ720778:GFD720787 GOF720778:GOZ720787 GYB720778:GYV720787 HHX720778:HIR720787 HRT720778:HSN720787 IBP720778:ICJ720787 ILL720778:IMF720787 IVH720778:IWB720787 JFD720778:JFX720787 JOZ720778:JPT720787 JYV720778:JZP720787 KIR720778:KJL720787 KSN720778:KTH720787 LCJ720778:LDD720787 LMF720778:LMZ720787 LWB720778:LWV720787 MFX720778:MGR720787 MPT720778:MQN720787 MZP720778:NAJ720787 NJL720778:NKF720787 NTH720778:NUB720787 ODD720778:ODX720787 OMZ720778:ONT720787 OWV720778:OXP720787 PGR720778:PHL720787 PQN720778:PRH720787 QAJ720778:QBD720787 QKF720778:QKZ720787 QUB720778:QUV720787 RDX720778:RER720787 RNT720778:RON720787 RXP720778:RYJ720787 SHL720778:SIF720787 SRH720778:SSB720787 TBD720778:TBX720787 TKZ720778:TLT720787 TUV720778:TVP720787 UER720778:UFL720787 UON720778:UPH720787 UYJ720778:UZD720787 VIF720778:VIZ720787 VSB720778:VSV720787 WBX720778:WCR720787 WLT720778:WMN720787 WVP720778:WWJ720787 JD786314:JX786323 SZ786314:TT786323 ACV786314:ADP786323 AMR786314:ANL786323 AWN786314:AXH786323 BGJ786314:BHD786323 BQF786314:BQZ786323 CAB786314:CAV786323 CJX786314:CKR786323 CTT786314:CUN786323 DDP786314:DEJ786323 DNL786314:DOF786323 DXH786314:DYB786323 EHD786314:EHX786323 EQZ786314:ERT786323 FAV786314:FBP786323 FKR786314:FLL786323 FUN786314:FVH786323 GEJ786314:GFD786323 GOF786314:GOZ786323 GYB786314:GYV786323 HHX786314:HIR786323 HRT786314:HSN786323 IBP786314:ICJ786323 ILL786314:IMF786323 IVH786314:IWB786323 JFD786314:JFX786323 JOZ786314:JPT786323 JYV786314:JZP786323 KIR786314:KJL786323 KSN786314:KTH786323 LCJ786314:LDD786323 LMF786314:LMZ786323 LWB786314:LWV786323 MFX786314:MGR786323 MPT786314:MQN786323 MZP786314:NAJ786323 NJL786314:NKF786323 NTH786314:NUB786323 ODD786314:ODX786323 OMZ786314:ONT786323 OWV786314:OXP786323 PGR786314:PHL786323 PQN786314:PRH786323 QAJ786314:QBD786323 QKF786314:QKZ786323 QUB786314:QUV786323 RDX786314:RER786323 RNT786314:RON786323 RXP786314:RYJ786323 SHL786314:SIF786323 SRH786314:SSB786323 TBD786314:TBX786323 TKZ786314:TLT786323 TUV786314:TVP786323 UER786314:UFL786323 UON786314:UPH786323 UYJ786314:UZD786323 VIF786314:VIZ786323 VSB786314:VSV786323 WBX786314:WCR786323 WLT786314:WMN786323 WVP786314:WWJ786323 JD851850:JX851859 SZ851850:TT851859 ACV851850:ADP851859 AMR851850:ANL851859 AWN851850:AXH851859 BGJ851850:BHD851859 BQF851850:BQZ851859 CAB851850:CAV851859 CJX851850:CKR851859 CTT851850:CUN851859 DDP851850:DEJ851859 DNL851850:DOF851859 DXH851850:DYB851859 EHD851850:EHX851859 EQZ851850:ERT851859 FAV851850:FBP851859 FKR851850:FLL851859 FUN851850:FVH851859 GEJ851850:GFD851859 GOF851850:GOZ851859 GYB851850:GYV851859 HHX851850:HIR851859 HRT851850:HSN851859 IBP851850:ICJ851859 ILL851850:IMF851859 IVH851850:IWB851859 JFD851850:JFX851859 JOZ851850:JPT851859 JYV851850:JZP851859 KIR851850:KJL851859 KSN851850:KTH851859 LCJ851850:LDD851859 LMF851850:LMZ851859 LWB851850:LWV851859 MFX851850:MGR851859 MPT851850:MQN851859 MZP851850:NAJ851859 NJL851850:NKF851859 NTH851850:NUB851859 ODD851850:ODX851859 OMZ851850:ONT851859 OWV851850:OXP851859 PGR851850:PHL851859 PQN851850:PRH851859 QAJ851850:QBD851859 QKF851850:QKZ851859 QUB851850:QUV851859 RDX851850:RER851859 RNT851850:RON851859 RXP851850:RYJ851859 SHL851850:SIF851859 SRH851850:SSB851859 TBD851850:TBX851859 TKZ851850:TLT851859 TUV851850:TVP851859 UER851850:UFL851859 UON851850:UPH851859 UYJ851850:UZD851859 VIF851850:VIZ851859 VSB851850:VSV851859 WBX851850:WCR851859 WLT851850:WMN851859 WVP851850:WWJ851859 JD917386:JX917395 SZ917386:TT917395 ACV917386:ADP917395 AMR917386:ANL917395 AWN917386:AXH917395 BGJ917386:BHD917395 BQF917386:BQZ917395 CAB917386:CAV917395 CJX917386:CKR917395 CTT917386:CUN917395 DDP917386:DEJ917395 DNL917386:DOF917395 DXH917386:DYB917395 EHD917386:EHX917395 EQZ917386:ERT917395 FAV917386:FBP917395 FKR917386:FLL917395 FUN917386:FVH917395 GEJ917386:GFD917395 GOF917386:GOZ917395 GYB917386:GYV917395 HHX917386:HIR917395 HRT917386:HSN917395 IBP917386:ICJ917395 ILL917386:IMF917395 IVH917386:IWB917395 JFD917386:JFX917395 JOZ917386:JPT917395 JYV917386:JZP917395 KIR917386:KJL917395 KSN917386:KTH917395 LCJ917386:LDD917395 LMF917386:LMZ917395 LWB917386:LWV917395 MFX917386:MGR917395 MPT917386:MQN917395 MZP917386:NAJ917395 NJL917386:NKF917395 NTH917386:NUB917395 ODD917386:ODX917395 OMZ917386:ONT917395 OWV917386:OXP917395 PGR917386:PHL917395 PQN917386:PRH917395 QAJ917386:QBD917395 QKF917386:QKZ917395 QUB917386:QUV917395 RDX917386:RER917395 RNT917386:RON917395 RXP917386:RYJ917395 SHL917386:SIF917395 SRH917386:SSB917395 TBD917386:TBX917395 TKZ917386:TLT917395 TUV917386:TVP917395 UER917386:UFL917395 UON917386:UPH917395 UYJ917386:UZD917395 VIF917386:VIZ917395 VSB917386:VSV917395 WBX917386:WCR917395 WLT917386:WMN917395 WVP917386:WWJ917395 JD982922:JX982931 SZ982922:TT982931 ACV982922:ADP982931 AMR982922:ANL982931 AWN982922:AXH982931 BGJ982922:BHD982931 BQF982922:BQZ982931 CAB982922:CAV982931 CJX982922:CKR982931 CTT982922:CUN982931 DDP982922:DEJ982931 DNL982922:DOF982931 DXH982922:DYB982931 EHD982922:EHX982931 EQZ982922:ERT982931 FAV982922:FBP982931 FKR982922:FLL982931 FUN982922:FVH982931 GEJ982922:GFD982931 GOF982922:GOZ982931 GYB982922:GYV982931 HHX982922:HIR982931 HRT982922:HSN982931 IBP982922:ICJ982931 ILL982922:IMF982931 IVH982922:IWB982931 JFD982922:JFX982931 JOZ982922:JPT982931 JYV982922:JZP982931 KIR982922:KJL982931 KSN982922:KTH982931 LCJ982922:LDD982931 LMF982922:LMZ982931 LWB982922:LWV982931 MFX982922:MGR982931 MPT982922:MQN982931 MZP982922:NAJ982931 NJL982922:NKF982931 NTH982922:NUB982931 ODD982922:ODX982931 OMZ982922:ONT982931 OWV982922:OXP982931 PGR982922:PHL982931 PQN982922:PRH982931 QAJ982922:QBD982931 QKF982922:QKZ982931 QUB982922:QUV982931 RDX982922:RER982931 RNT982922:RON982931 RXP982922:RYJ982931 SHL982922:SIF982931 SRH982922:SSB982931 TBD982922:TBX982931 TKZ982922:TLT982931 TUV982922:TVP982931 UER982922:UFL982931 UON982922:UPH982931 UYJ982922:UZD982931 VIF982922:VIZ982931 VSB982922:VSV982931 WBX982922:WCR982931 WLT982922:WMN982931 WVP982922:WWJ982931 JD65407:JX65416 SZ65407:TT65416 ACV65407:ADP65416 AMR65407:ANL65416 AWN65407:AXH65416 BGJ65407:BHD65416 BQF65407:BQZ65416 CAB65407:CAV65416 CJX65407:CKR65416 CTT65407:CUN65416 DDP65407:DEJ65416 DNL65407:DOF65416 DXH65407:DYB65416 EHD65407:EHX65416 EQZ65407:ERT65416 FAV65407:FBP65416 FKR65407:FLL65416 FUN65407:FVH65416 GEJ65407:GFD65416 GOF65407:GOZ65416 GYB65407:GYV65416 HHX65407:HIR65416 HRT65407:HSN65416 IBP65407:ICJ65416 ILL65407:IMF65416 IVH65407:IWB65416 JFD65407:JFX65416 JOZ65407:JPT65416 JYV65407:JZP65416 KIR65407:KJL65416 KSN65407:KTH65416 LCJ65407:LDD65416 LMF65407:LMZ65416 LWB65407:LWV65416 MFX65407:MGR65416 MPT65407:MQN65416 MZP65407:NAJ65416 NJL65407:NKF65416 NTH65407:NUB65416 ODD65407:ODX65416 OMZ65407:ONT65416 OWV65407:OXP65416 PGR65407:PHL65416 PQN65407:PRH65416 QAJ65407:QBD65416 QKF65407:QKZ65416 QUB65407:QUV65416 RDX65407:RER65416 RNT65407:RON65416 RXP65407:RYJ65416 SHL65407:SIF65416 SRH65407:SSB65416 TBD65407:TBX65416 TKZ65407:TLT65416 TUV65407:TVP65416 UER65407:UFL65416 UON65407:UPH65416 UYJ65407:UZD65416 VIF65407:VIZ65416 VSB65407:VSV65416 WBX65407:WCR65416 WLT65407:WMN65416 WVP65407:WWJ65416 JD130943:JX130952 SZ130943:TT130952 ACV130943:ADP130952 AMR130943:ANL130952 AWN130943:AXH130952 BGJ130943:BHD130952 BQF130943:BQZ130952 CAB130943:CAV130952 CJX130943:CKR130952 CTT130943:CUN130952 DDP130943:DEJ130952 DNL130943:DOF130952 DXH130943:DYB130952 EHD130943:EHX130952 EQZ130943:ERT130952 FAV130943:FBP130952 FKR130943:FLL130952 FUN130943:FVH130952 GEJ130943:GFD130952 GOF130943:GOZ130952 GYB130943:GYV130952 HHX130943:HIR130952 HRT130943:HSN130952 IBP130943:ICJ130952 ILL130943:IMF130952 IVH130943:IWB130952 JFD130943:JFX130952 JOZ130943:JPT130952 JYV130943:JZP130952 KIR130943:KJL130952 KSN130943:KTH130952 LCJ130943:LDD130952 LMF130943:LMZ130952 LWB130943:LWV130952 MFX130943:MGR130952 MPT130943:MQN130952 MZP130943:NAJ130952 NJL130943:NKF130952 NTH130943:NUB130952 ODD130943:ODX130952 OMZ130943:ONT130952 OWV130943:OXP130952 PGR130943:PHL130952 PQN130943:PRH130952 QAJ130943:QBD130952 QKF130943:QKZ130952 QUB130943:QUV130952 RDX130943:RER130952 RNT130943:RON130952 RXP130943:RYJ130952 SHL130943:SIF130952 SRH130943:SSB130952 TBD130943:TBX130952 TKZ130943:TLT130952 TUV130943:TVP130952 UER130943:UFL130952 UON130943:UPH130952 UYJ130943:UZD130952 VIF130943:VIZ130952 VSB130943:VSV130952 WBX130943:WCR130952 WLT130943:WMN130952 WVP130943:WWJ130952 JD196479:JX196488 SZ196479:TT196488 ACV196479:ADP196488 AMR196479:ANL196488 AWN196479:AXH196488 BGJ196479:BHD196488 BQF196479:BQZ196488 CAB196479:CAV196488 CJX196479:CKR196488 CTT196479:CUN196488 DDP196479:DEJ196488 DNL196479:DOF196488 DXH196479:DYB196488 EHD196479:EHX196488 EQZ196479:ERT196488 FAV196479:FBP196488 FKR196479:FLL196488 FUN196479:FVH196488 GEJ196479:GFD196488 GOF196479:GOZ196488 GYB196479:GYV196488 HHX196479:HIR196488 HRT196479:HSN196488 IBP196479:ICJ196488 ILL196479:IMF196488 IVH196479:IWB196488 JFD196479:JFX196488 JOZ196479:JPT196488 JYV196479:JZP196488 KIR196479:KJL196488 KSN196479:KTH196488 LCJ196479:LDD196488 LMF196479:LMZ196488 LWB196479:LWV196488 MFX196479:MGR196488 MPT196479:MQN196488 MZP196479:NAJ196488 NJL196479:NKF196488 NTH196479:NUB196488 ODD196479:ODX196488 OMZ196479:ONT196488 OWV196479:OXP196488 PGR196479:PHL196488 PQN196479:PRH196488 QAJ196479:QBD196488 QKF196479:QKZ196488 QUB196479:QUV196488 RDX196479:RER196488 RNT196479:RON196488 RXP196479:RYJ196488 SHL196479:SIF196488 SRH196479:SSB196488 TBD196479:TBX196488 TKZ196479:TLT196488 TUV196479:TVP196488 UER196479:UFL196488 UON196479:UPH196488 UYJ196479:UZD196488 VIF196479:VIZ196488 VSB196479:VSV196488 WBX196479:WCR196488 WLT196479:WMN196488 WVP196479:WWJ196488 JD262015:JX262024 SZ262015:TT262024 ACV262015:ADP262024 AMR262015:ANL262024 AWN262015:AXH262024 BGJ262015:BHD262024 BQF262015:BQZ262024 CAB262015:CAV262024 CJX262015:CKR262024 CTT262015:CUN262024 DDP262015:DEJ262024 DNL262015:DOF262024 DXH262015:DYB262024 EHD262015:EHX262024 EQZ262015:ERT262024 FAV262015:FBP262024 FKR262015:FLL262024 FUN262015:FVH262024 GEJ262015:GFD262024 GOF262015:GOZ262024 GYB262015:GYV262024 HHX262015:HIR262024 HRT262015:HSN262024 IBP262015:ICJ262024 ILL262015:IMF262024 IVH262015:IWB262024 JFD262015:JFX262024 JOZ262015:JPT262024 JYV262015:JZP262024 KIR262015:KJL262024 KSN262015:KTH262024 LCJ262015:LDD262024 LMF262015:LMZ262024 LWB262015:LWV262024 MFX262015:MGR262024 MPT262015:MQN262024 MZP262015:NAJ262024 NJL262015:NKF262024 NTH262015:NUB262024 ODD262015:ODX262024 OMZ262015:ONT262024 OWV262015:OXP262024 PGR262015:PHL262024 PQN262015:PRH262024 QAJ262015:QBD262024 QKF262015:QKZ262024 QUB262015:QUV262024 RDX262015:RER262024 RNT262015:RON262024 RXP262015:RYJ262024 SHL262015:SIF262024 SRH262015:SSB262024 TBD262015:TBX262024 TKZ262015:TLT262024 TUV262015:TVP262024 UER262015:UFL262024 UON262015:UPH262024 UYJ262015:UZD262024 VIF262015:VIZ262024 VSB262015:VSV262024 WBX262015:WCR262024 WLT262015:WMN262024 WVP262015:WWJ262024 JD327551:JX327560 SZ327551:TT327560 ACV327551:ADP327560 AMR327551:ANL327560 AWN327551:AXH327560 BGJ327551:BHD327560 BQF327551:BQZ327560 CAB327551:CAV327560 CJX327551:CKR327560 CTT327551:CUN327560 DDP327551:DEJ327560 DNL327551:DOF327560 DXH327551:DYB327560 EHD327551:EHX327560 EQZ327551:ERT327560 FAV327551:FBP327560 FKR327551:FLL327560 FUN327551:FVH327560 GEJ327551:GFD327560 GOF327551:GOZ327560 GYB327551:GYV327560 HHX327551:HIR327560 HRT327551:HSN327560 IBP327551:ICJ327560 ILL327551:IMF327560 IVH327551:IWB327560 JFD327551:JFX327560 JOZ327551:JPT327560 JYV327551:JZP327560 KIR327551:KJL327560 KSN327551:KTH327560 LCJ327551:LDD327560 LMF327551:LMZ327560 LWB327551:LWV327560 MFX327551:MGR327560 MPT327551:MQN327560 MZP327551:NAJ327560 NJL327551:NKF327560 NTH327551:NUB327560 ODD327551:ODX327560 OMZ327551:ONT327560 OWV327551:OXP327560 PGR327551:PHL327560 PQN327551:PRH327560 QAJ327551:QBD327560 QKF327551:QKZ327560 QUB327551:QUV327560 RDX327551:RER327560 RNT327551:RON327560 RXP327551:RYJ327560 SHL327551:SIF327560 SRH327551:SSB327560 TBD327551:TBX327560 TKZ327551:TLT327560 TUV327551:TVP327560 UER327551:UFL327560 UON327551:UPH327560 UYJ327551:UZD327560 VIF327551:VIZ327560 VSB327551:VSV327560 WBX327551:WCR327560 WLT327551:WMN327560 WVP327551:WWJ327560 JD393087:JX393096 SZ393087:TT393096 ACV393087:ADP393096 AMR393087:ANL393096 AWN393087:AXH393096 BGJ393087:BHD393096 BQF393087:BQZ393096 CAB393087:CAV393096 CJX393087:CKR393096 CTT393087:CUN393096 DDP393087:DEJ393096 DNL393087:DOF393096 DXH393087:DYB393096 EHD393087:EHX393096 EQZ393087:ERT393096 FAV393087:FBP393096 FKR393087:FLL393096 FUN393087:FVH393096 GEJ393087:GFD393096 GOF393087:GOZ393096 GYB393087:GYV393096 HHX393087:HIR393096 HRT393087:HSN393096 IBP393087:ICJ393096 ILL393087:IMF393096 IVH393087:IWB393096 JFD393087:JFX393096 JOZ393087:JPT393096 JYV393087:JZP393096 KIR393087:KJL393096 KSN393087:KTH393096 LCJ393087:LDD393096 LMF393087:LMZ393096 LWB393087:LWV393096 MFX393087:MGR393096 MPT393087:MQN393096 MZP393087:NAJ393096 NJL393087:NKF393096 NTH393087:NUB393096 ODD393087:ODX393096 OMZ393087:ONT393096 OWV393087:OXP393096 PGR393087:PHL393096 PQN393087:PRH393096 QAJ393087:QBD393096 QKF393087:QKZ393096 QUB393087:QUV393096 RDX393087:RER393096 RNT393087:RON393096 RXP393087:RYJ393096 SHL393087:SIF393096 SRH393087:SSB393096 TBD393087:TBX393096 TKZ393087:TLT393096 TUV393087:TVP393096 UER393087:UFL393096 UON393087:UPH393096 UYJ393087:UZD393096 VIF393087:VIZ393096 VSB393087:VSV393096 WBX393087:WCR393096 WLT393087:WMN393096 WVP393087:WWJ393096 JD458623:JX458632 SZ458623:TT458632 ACV458623:ADP458632 AMR458623:ANL458632 AWN458623:AXH458632 BGJ458623:BHD458632 BQF458623:BQZ458632 CAB458623:CAV458632 CJX458623:CKR458632 CTT458623:CUN458632 DDP458623:DEJ458632 DNL458623:DOF458632 DXH458623:DYB458632 EHD458623:EHX458632 EQZ458623:ERT458632 FAV458623:FBP458632 FKR458623:FLL458632 FUN458623:FVH458632 GEJ458623:GFD458632 GOF458623:GOZ458632 GYB458623:GYV458632 HHX458623:HIR458632 HRT458623:HSN458632 IBP458623:ICJ458632 ILL458623:IMF458632 IVH458623:IWB458632 JFD458623:JFX458632 JOZ458623:JPT458632 JYV458623:JZP458632 KIR458623:KJL458632 KSN458623:KTH458632 LCJ458623:LDD458632 LMF458623:LMZ458632 LWB458623:LWV458632 MFX458623:MGR458632 MPT458623:MQN458632 MZP458623:NAJ458632 NJL458623:NKF458632 NTH458623:NUB458632 ODD458623:ODX458632 OMZ458623:ONT458632 OWV458623:OXP458632 PGR458623:PHL458632 PQN458623:PRH458632 QAJ458623:QBD458632 QKF458623:QKZ458632 QUB458623:QUV458632 RDX458623:RER458632 RNT458623:RON458632 RXP458623:RYJ458632 SHL458623:SIF458632 SRH458623:SSB458632 TBD458623:TBX458632 TKZ458623:TLT458632 TUV458623:TVP458632 UER458623:UFL458632 UON458623:UPH458632 UYJ458623:UZD458632 VIF458623:VIZ458632 VSB458623:VSV458632 WBX458623:WCR458632 WLT458623:WMN458632 WVP458623:WWJ458632 JD524159:JX524168 SZ524159:TT524168 ACV524159:ADP524168 AMR524159:ANL524168 AWN524159:AXH524168 BGJ524159:BHD524168 BQF524159:BQZ524168 CAB524159:CAV524168 CJX524159:CKR524168 CTT524159:CUN524168 DDP524159:DEJ524168 DNL524159:DOF524168 DXH524159:DYB524168 EHD524159:EHX524168 EQZ524159:ERT524168 FAV524159:FBP524168 FKR524159:FLL524168 FUN524159:FVH524168 GEJ524159:GFD524168 GOF524159:GOZ524168 GYB524159:GYV524168 HHX524159:HIR524168 HRT524159:HSN524168 IBP524159:ICJ524168 ILL524159:IMF524168 IVH524159:IWB524168 JFD524159:JFX524168 JOZ524159:JPT524168 JYV524159:JZP524168 KIR524159:KJL524168 KSN524159:KTH524168 LCJ524159:LDD524168 LMF524159:LMZ524168 LWB524159:LWV524168 MFX524159:MGR524168 MPT524159:MQN524168 MZP524159:NAJ524168 NJL524159:NKF524168 NTH524159:NUB524168 ODD524159:ODX524168 OMZ524159:ONT524168 OWV524159:OXP524168 PGR524159:PHL524168 PQN524159:PRH524168 QAJ524159:QBD524168 QKF524159:QKZ524168 QUB524159:QUV524168 RDX524159:RER524168 RNT524159:RON524168 RXP524159:RYJ524168 SHL524159:SIF524168 SRH524159:SSB524168 TBD524159:TBX524168 TKZ524159:TLT524168 TUV524159:TVP524168 UER524159:UFL524168 UON524159:UPH524168 UYJ524159:UZD524168 VIF524159:VIZ524168 VSB524159:VSV524168 WBX524159:WCR524168 WLT524159:WMN524168 WVP524159:WWJ524168 JD589695:JX589704 SZ589695:TT589704 ACV589695:ADP589704 AMR589695:ANL589704 AWN589695:AXH589704 BGJ589695:BHD589704 BQF589695:BQZ589704 CAB589695:CAV589704 CJX589695:CKR589704 CTT589695:CUN589704 DDP589695:DEJ589704 DNL589695:DOF589704 DXH589695:DYB589704 EHD589695:EHX589704 EQZ589695:ERT589704 FAV589695:FBP589704 FKR589695:FLL589704 FUN589695:FVH589704 GEJ589695:GFD589704 GOF589695:GOZ589704 GYB589695:GYV589704 HHX589695:HIR589704 HRT589695:HSN589704 IBP589695:ICJ589704 ILL589695:IMF589704 IVH589695:IWB589704 JFD589695:JFX589704 JOZ589695:JPT589704 JYV589695:JZP589704 KIR589695:KJL589704 KSN589695:KTH589704 LCJ589695:LDD589704 LMF589695:LMZ589704 LWB589695:LWV589704 MFX589695:MGR589704 MPT589695:MQN589704 MZP589695:NAJ589704 NJL589695:NKF589704 NTH589695:NUB589704 ODD589695:ODX589704 OMZ589695:ONT589704 OWV589695:OXP589704 PGR589695:PHL589704 PQN589695:PRH589704 QAJ589695:QBD589704 QKF589695:QKZ589704 QUB589695:QUV589704 RDX589695:RER589704 RNT589695:RON589704 RXP589695:RYJ589704 SHL589695:SIF589704 SRH589695:SSB589704 TBD589695:TBX589704 TKZ589695:TLT589704 TUV589695:TVP589704 UER589695:UFL589704 UON589695:UPH589704 UYJ589695:UZD589704 VIF589695:VIZ589704 VSB589695:VSV589704 WBX589695:WCR589704 WLT589695:WMN589704 WVP589695:WWJ589704 JD655231:JX655240 SZ655231:TT655240 ACV655231:ADP655240 AMR655231:ANL655240 AWN655231:AXH655240 BGJ655231:BHD655240 BQF655231:BQZ655240 CAB655231:CAV655240 CJX655231:CKR655240 CTT655231:CUN655240 DDP655231:DEJ655240 DNL655231:DOF655240 DXH655231:DYB655240 EHD655231:EHX655240 EQZ655231:ERT655240 FAV655231:FBP655240 FKR655231:FLL655240 FUN655231:FVH655240 GEJ655231:GFD655240 GOF655231:GOZ655240 GYB655231:GYV655240 HHX655231:HIR655240 HRT655231:HSN655240 IBP655231:ICJ655240 ILL655231:IMF655240 IVH655231:IWB655240 JFD655231:JFX655240 JOZ655231:JPT655240 JYV655231:JZP655240 KIR655231:KJL655240 KSN655231:KTH655240 LCJ655231:LDD655240 LMF655231:LMZ655240 LWB655231:LWV655240 MFX655231:MGR655240 MPT655231:MQN655240 MZP655231:NAJ655240 NJL655231:NKF655240 NTH655231:NUB655240 ODD655231:ODX655240 OMZ655231:ONT655240 OWV655231:OXP655240 PGR655231:PHL655240 PQN655231:PRH655240 QAJ655231:QBD655240 QKF655231:QKZ655240 QUB655231:QUV655240 RDX655231:RER655240 RNT655231:RON655240 RXP655231:RYJ655240 SHL655231:SIF655240 SRH655231:SSB655240 TBD655231:TBX655240 TKZ655231:TLT655240 TUV655231:TVP655240 UER655231:UFL655240 UON655231:UPH655240 UYJ655231:UZD655240 VIF655231:VIZ655240 VSB655231:VSV655240 WBX655231:WCR655240 WLT655231:WMN655240 WVP655231:WWJ655240 JD720767:JX720776 SZ720767:TT720776 ACV720767:ADP720776 AMR720767:ANL720776 AWN720767:AXH720776 BGJ720767:BHD720776 BQF720767:BQZ720776 CAB720767:CAV720776 CJX720767:CKR720776 CTT720767:CUN720776 DDP720767:DEJ720776 DNL720767:DOF720776 DXH720767:DYB720776 EHD720767:EHX720776 EQZ720767:ERT720776 FAV720767:FBP720776 FKR720767:FLL720776 FUN720767:FVH720776 GEJ720767:GFD720776 GOF720767:GOZ720776 GYB720767:GYV720776 HHX720767:HIR720776 HRT720767:HSN720776 IBP720767:ICJ720776 ILL720767:IMF720776 IVH720767:IWB720776 JFD720767:JFX720776 JOZ720767:JPT720776 JYV720767:JZP720776 KIR720767:KJL720776 KSN720767:KTH720776 LCJ720767:LDD720776 LMF720767:LMZ720776 LWB720767:LWV720776 MFX720767:MGR720776 MPT720767:MQN720776 MZP720767:NAJ720776 NJL720767:NKF720776 NTH720767:NUB720776 ODD720767:ODX720776 OMZ720767:ONT720776 OWV720767:OXP720776 PGR720767:PHL720776 PQN720767:PRH720776 QAJ720767:QBD720776 QKF720767:QKZ720776 QUB720767:QUV720776 RDX720767:RER720776 RNT720767:RON720776 RXP720767:RYJ720776 SHL720767:SIF720776 SRH720767:SSB720776 TBD720767:TBX720776 TKZ720767:TLT720776 TUV720767:TVP720776 UER720767:UFL720776 UON720767:UPH720776 UYJ720767:UZD720776 VIF720767:VIZ720776 VSB720767:VSV720776 WBX720767:WCR720776 WLT720767:WMN720776 WVP720767:WWJ720776 JD786303:JX786312 SZ786303:TT786312 ACV786303:ADP786312 AMR786303:ANL786312 AWN786303:AXH786312 BGJ786303:BHD786312 BQF786303:BQZ786312 CAB786303:CAV786312 CJX786303:CKR786312 CTT786303:CUN786312 DDP786303:DEJ786312 DNL786303:DOF786312 DXH786303:DYB786312 EHD786303:EHX786312 EQZ786303:ERT786312 FAV786303:FBP786312 FKR786303:FLL786312 FUN786303:FVH786312 GEJ786303:GFD786312 GOF786303:GOZ786312 GYB786303:GYV786312 HHX786303:HIR786312 HRT786303:HSN786312 IBP786303:ICJ786312 ILL786303:IMF786312 IVH786303:IWB786312 JFD786303:JFX786312 JOZ786303:JPT786312 JYV786303:JZP786312 KIR786303:KJL786312 KSN786303:KTH786312 LCJ786303:LDD786312 LMF786303:LMZ786312 LWB786303:LWV786312 MFX786303:MGR786312 MPT786303:MQN786312 MZP786303:NAJ786312 NJL786303:NKF786312 NTH786303:NUB786312 ODD786303:ODX786312 OMZ786303:ONT786312 OWV786303:OXP786312 PGR786303:PHL786312 PQN786303:PRH786312 QAJ786303:QBD786312 QKF786303:QKZ786312 QUB786303:QUV786312 RDX786303:RER786312 RNT786303:RON786312 RXP786303:RYJ786312 SHL786303:SIF786312 SRH786303:SSB786312 TBD786303:TBX786312 TKZ786303:TLT786312 TUV786303:TVP786312 UER786303:UFL786312 UON786303:UPH786312 UYJ786303:UZD786312 VIF786303:VIZ786312 VSB786303:VSV786312 WBX786303:WCR786312 WLT786303:WMN786312 WVP786303:WWJ786312 JD851839:JX851848 SZ851839:TT851848 ACV851839:ADP851848 AMR851839:ANL851848 AWN851839:AXH851848 BGJ851839:BHD851848 BQF851839:BQZ851848 CAB851839:CAV851848 CJX851839:CKR851848 CTT851839:CUN851848 DDP851839:DEJ851848 DNL851839:DOF851848 DXH851839:DYB851848 EHD851839:EHX851848 EQZ851839:ERT851848 FAV851839:FBP851848 FKR851839:FLL851848 FUN851839:FVH851848 GEJ851839:GFD851848 GOF851839:GOZ851848 GYB851839:GYV851848 HHX851839:HIR851848 HRT851839:HSN851848 IBP851839:ICJ851848 ILL851839:IMF851848 IVH851839:IWB851848 JFD851839:JFX851848 JOZ851839:JPT851848 JYV851839:JZP851848 KIR851839:KJL851848 KSN851839:KTH851848 LCJ851839:LDD851848 LMF851839:LMZ851848 LWB851839:LWV851848 MFX851839:MGR851848 MPT851839:MQN851848 MZP851839:NAJ851848 NJL851839:NKF851848 NTH851839:NUB851848 ODD851839:ODX851848 OMZ851839:ONT851848 OWV851839:OXP851848 PGR851839:PHL851848 PQN851839:PRH851848 QAJ851839:QBD851848 QKF851839:QKZ851848 QUB851839:QUV851848 RDX851839:RER851848 RNT851839:RON851848 RXP851839:RYJ851848 SHL851839:SIF851848 SRH851839:SSB851848 TBD851839:TBX851848 TKZ851839:TLT851848 TUV851839:TVP851848 UER851839:UFL851848 UON851839:UPH851848 UYJ851839:UZD851848 VIF851839:VIZ851848 VSB851839:VSV851848 WBX851839:WCR851848 WLT851839:WMN851848 WVP851839:WWJ851848 JD917375:JX917384 SZ917375:TT917384 ACV917375:ADP917384 AMR917375:ANL917384 AWN917375:AXH917384 BGJ917375:BHD917384 BQF917375:BQZ917384 CAB917375:CAV917384 CJX917375:CKR917384 CTT917375:CUN917384 DDP917375:DEJ917384 DNL917375:DOF917384 DXH917375:DYB917384 EHD917375:EHX917384 EQZ917375:ERT917384 FAV917375:FBP917384 FKR917375:FLL917384 FUN917375:FVH917384 GEJ917375:GFD917384 GOF917375:GOZ917384 GYB917375:GYV917384 HHX917375:HIR917384 HRT917375:HSN917384 IBP917375:ICJ917384 ILL917375:IMF917384 IVH917375:IWB917384 JFD917375:JFX917384 JOZ917375:JPT917384 JYV917375:JZP917384 KIR917375:KJL917384 KSN917375:KTH917384 LCJ917375:LDD917384 LMF917375:LMZ917384 LWB917375:LWV917384 MFX917375:MGR917384 MPT917375:MQN917384 MZP917375:NAJ917384 NJL917375:NKF917384 NTH917375:NUB917384 ODD917375:ODX917384 OMZ917375:ONT917384 OWV917375:OXP917384 PGR917375:PHL917384 PQN917375:PRH917384 QAJ917375:QBD917384 QKF917375:QKZ917384 QUB917375:QUV917384 RDX917375:RER917384 RNT917375:RON917384 RXP917375:RYJ917384 SHL917375:SIF917384 SRH917375:SSB917384 TBD917375:TBX917384 TKZ917375:TLT917384 TUV917375:TVP917384 UER917375:UFL917384 UON917375:UPH917384 UYJ917375:UZD917384 VIF917375:VIZ917384 VSB917375:VSV917384 WBX917375:WCR917384 WLT917375:WMN917384 WVP917375:WWJ917384 JD982911:JX982920 SZ982911:TT982920 ACV982911:ADP982920 AMR982911:ANL982920 AWN982911:AXH982920 BGJ982911:BHD982920 BQF982911:BQZ982920 CAB982911:CAV982920 CJX982911:CKR982920 CTT982911:CUN982920 DDP982911:DEJ982920 DNL982911:DOF982920 DXH982911:DYB982920 EHD982911:EHX982920 EQZ982911:ERT982920 FAV982911:FBP982920 FKR982911:FLL982920 FUN982911:FVH982920 GEJ982911:GFD982920 GOF982911:GOZ982920 GYB982911:GYV982920 HHX982911:HIR982920 HRT982911:HSN982920 IBP982911:ICJ982920 ILL982911:IMF982920 IVH982911:IWB982920 JFD982911:JFX982920 JOZ982911:JPT982920 JYV982911:JZP982920 KIR982911:KJL982920 KSN982911:KTH982920 LCJ982911:LDD982920 LMF982911:LMZ982920 LWB982911:LWV982920 MFX982911:MGR982920 MPT982911:MQN982920 MZP982911:NAJ982920 NJL982911:NKF982920 NTH982911:NUB982920 ODD982911:ODX982920 OMZ982911:ONT982920 OWV982911:OXP982920 PGR982911:PHL982920 PQN982911:PRH982920 QAJ982911:QBD982920 QKF982911:QKZ982920 QUB982911:QUV982920 RDX982911:RER982920 RNT982911:RON982920 RXP982911:RYJ982920 SHL982911:SIF982920 SRH982911:SSB982920 TBD982911:TBX982920 TKZ982911:TLT982920 TUV982911:TVP982920 UER982911:UFL982920 UON982911:UPH982920 UYJ982911:UZD982920 VIF982911:VIZ982920 VSB982911:VSV982920 WBX982911:WCR982920 WLT982911:WMN982920 WVP982911:WWJ982920 JD65396:JX65405 SZ65396:TT65405 ACV65396:ADP65405 AMR65396:ANL65405 AWN65396:AXH65405 BGJ65396:BHD65405 BQF65396:BQZ65405 CAB65396:CAV65405 CJX65396:CKR65405 CTT65396:CUN65405 DDP65396:DEJ65405 DNL65396:DOF65405 DXH65396:DYB65405 EHD65396:EHX65405 EQZ65396:ERT65405 FAV65396:FBP65405 FKR65396:FLL65405 FUN65396:FVH65405 GEJ65396:GFD65405 GOF65396:GOZ65405 GYB65396:GYV65405 HHX65396:HIR65405 HRT65396:HSN65405 IBP65396:ICJ65405 ILL65396:IMF65405 IVH65396:IWB65405 JFD65396:JFX65405 JOZ65396:JPT65405 JYV65396:JZP65405 KIR65396:KJL65405 KSN65396:KTH65405 LCJ65396:LDD65405 LMF65396:LMZ65405 LWB65396:LWV65405 MFX65396:MGR65405 MPT65396:MQN65405 MZP65396:NAJ65405 NJL65396:NKF65405 NTH65396:NUB65405 ODD65396:ODX65405 OMZ65396:ONT65405 OWV65396:OXP65405 PGR65396:PHL65405 PQN65396:PRH65405 QAJ65396:QBD65405 QKF65396:QKZ65405 QUB65396:QUV65405 RDX65396:RER65405 RNT65396:RON65405 RXP65396:RYJ65405 SHL65396:SIF65405 SRH65396:SSB65405 TBD65396:TBX65405 TKZ65396:TLT65405 TUV65396:TVP65405 UER65396:UFL65405 UON65396:UPH65405 UYJ65396:UZD65405 VIF65396:VIZ65405 VSB65396:VSV65405 WBX65396:WCR65405 WLT65396:WMN65405 WVP65396:WWJ65405 JD130932:JX130941 SZ130932:TT130941 ACV130932:ADP130941 AMR130932:ANL130941 AWN130932:AXH130941 BGJ130932:BHD130941 BQF130932:BQZ130941 CAB130932:CAV130941 CJX130932:CKR130941 CTT130932:CUN130941 DDP130932:DEJ130941 DNL130932:DOF130941 DXH130932:DYB130941 EHD130932:EHX130941 EQZ130932:ERT130941 FAV130932:FBP130941 FKR130932:FLL130941 FUN130932:FVH130941 GEJ130932:GFD130941 GOF130932:GOZ130941 GYB130932:GYV130941 HHX130932:HIR130941 HRT130932:HSN130941 IBP130932:ICJ130941 ILL130932:IMF130941 IVH130932:IWB130941 JFD130932:JFX130941 JOZ130932:JPT130941 JYV130932:JZP130941 KIR130932:KJL130941 KSN130932:KTH130941 LCJ130932:LDD130941 LMF130932:LMZ130941 LWB130932:LWV130941 MFX130932:MGR130941 MPT130932:MQN130941 MZP130932:NAJ130941 NJL130932:NKF130941 NTH130932:NUB130941 ODD130932:ODX130941 OMZ130932:ONT130941 OWV130932:OXP130941 PGR130932:PHL130941 PQN130932:PRH130941 QAJ130932:QBD130941 QKF130932:QKZ130941 QUB130932:QUV130941 RDX130932:RER130941 RNT130932:RON130941 RXP130932:RYJ130941 SHL130932:SIF130941 SRH130932:SSB130941 TBD130932:TBX130941 TKZ130932:TLT130941 TUV130932:TVP130941 UER130932:UFL130941 UON130932:UPH130941 UYJ130932:UZD130941 VIF130932:VIZ130941 VSB130932:VSV130941 WBX130932:WCR130941 WLT130932:WMN130941 WVP130932:WWJ130941 JD196468:JX196477 SZ196468:TT196477 ACV196468:ADP196477 AMR196468:ANL196477 AWN196468:AXH196477 BGJ196468:BHD196477 BQF196468:BQZ196477 CAB196468:CAV196477 CJX196468:CKR196477 CTT196468:CUN196477 DDP196468:DEJ196477 DNL196468:DOF196477 DXH196468:DYB196477 EHD196468:EHX196477 EQZ196468:ERT196477 FAV196468:FBP196477 FKR196468:FLL196477 FUN196468:FVH196477 GEJ196468:GFD196477 GOF196468:GOZ196477 GYB196468:GYV196477 HHX196468:HIR196477 HRT196468:HSN196477 IBP196468:ICJ196477 ILL196468:IMF196477 IVH196468:IWB196477 JFD196468:JFX196477 JOZ196468:JPT196477 JYV196468:JZP196477 KIR196468:KJL196477 KSN196468:KTH196477 LCJ196468:LDD196477 LMF196468:LMZ196477 LWB196468:LWV196477 MFX196468:MGR196477 MPT196468:MQN196477 MZP196468:NAJ196477 NJL196468:NKF196477 NTH196468:NUB196477 ODD196468:ODX196477 OMZ196468:ONT196477 OWV196468:OXP196477 PGR196468:PHL196477 PQN196468:PRH196477 QAJ196468:QBD196477 QKF196468:QKZ196477 QUB196468:QUV196477 RDX196468:RER196477 RNT196468:RON196477 RXP196468:RYJ196477 SHL196468:SIF196477 SRH196468:SSB196477 TBD196468:TBX196477 TKZ196468:TLT196477 TUV196468:TVP196477 UER196468:UFL196477 UON196468:UPH196477 UYJ196468:UZD196477 VIF196468:VIZ196477 VSB196468:VSV196477 WBX196468:WCR196477 WLT196468:WMN196477 WVP196468:WWJ196477 JD262004:JX262013 SZ262004:TT262013 ACV262004:ADP262013 AMR262004:ANL262013 AWN262004:AXH262013 BGJ262004:BHD262013 BQF262004:BQZ262013 CAB262004:CAV262013 CJX262004:CKR262013 CTT262004:CUN262013 DDP262004:DEJ262013 DNL262004:DOF262013 DXH262004:DYB262013 EHD262004:EHX262013 EQZ262004:ERT262013 FAV262004:FBP262013 FKR262004:FLL262013 FUN262004:FVH262013 GEJ262004:GFD262013 GOF262004:GOZ262013 GYB262004:GYV262013 HHX262004:HIR262013 HRT262004:HSN262013 IBP262004:ICJ262013 ILL262004:IMF262013 IVH262004:IWB262013 JFD262004:JFX262013 JOZ262004:JPT262013 JYV262004:JZP262013 KIR262004:KJL262013 KSN262004:KTH262013 LCJ262004:LDD262013 LMF262004:LMZ262013 LWB262004:LWV262013 MFX262004:MGR262013 MPT262004:MQN262013 MZP262004:NAJ262013 NJL262004:NKF262013 NTH262004:NUB262013 ODD262004:ODX262013 OMZ262004:ONT262013 OWV262004:OXP262013 PGR262004:PHL262013 PQN262004:PRH262013 QAJ262004:QBD262013 QKF262004:QKZ262013 QUB262004:QUV262013 RDX262004:RER262013 RNT262004:RON262013 RXP262004:RYJ262013 SHL262004:SIF262013 SRH262004:SSB262013 TBD262004:TBX262013 TKZ262004:TLT262013 TUV262004:TVP262013 UER262004:UFL262013 UON262004:UPH262013 UYJ262004:UZD262013 VIF262004:VIZ262013 VSB262004:VSV262013 WBX262004:WCR262013 WLT262004:WMN262013 WVP262004:WWJ262013 JD327540:JX327549 SZ327540:TT327549 ACV327540:ADP327549 AMR327540:ANL327549 AWN327540:AXH327549 BGJ327540:BHD327549 BQF327540:BQZ327549 CAB327540:CAV327549 CJX327540:CKR327549 CTT327540:CUN327549 DDP327540:DEJ327549 DNL327540:DOF327549 DXH327540:DYB327549 EHD327540:EHX327549 EQZ327540:ERT327549 FAV327540:FBP327549 FKR327540:FLL327549 FUN327540:FVH327549 GEJ327540:GFD327549 GOF327540:GOZ327549 GYB327540:GYV327549 HHX327540:HIR327549 HRT327540:HSN327549 IBP327540:ICJ327549 ILL327540:IMF327549 IVH327540:IWB327549 JFD327540:JFX327549 JOZ327540:JPT327549 JYV327540:JZP327549 KIR327540:KJL327549 KSN327540:KTH327549 LCJ327540:LDD327549 LMF327540:LMZ327549 LWB327540:LWV327549 MFX327540:MGR327549 MPT327540:MQN327549 MZP327540:NAJ327549 NJL327540:NKF327549 NTH327540:NUB327549 ODD327540:ODX327549 OMZ327540:ONT327549 OWV327540:OXP327549 PGR327540:PHL327549 PQN327540:PRH327549 QAJ327540:QBD327549 QKF327540:QKZ327549 QUB327540:QUV327549 RDX327540:RER327549 RNT327540:RON327549 RXP327540:RYJ327549 SHL327540:SIF327549 SRH327540:SSB327549 TBD327540:TBX327549 TKZ327540:TLT327549 TUV327540:TVP327549 UER327540:UFL327549 UON327540:UPH327549 UYJ327540:UZD327549 VIF327540:VIZ327549 VSB327540:VSV327549 WBX327540:WCR327549 WLT327540:WMN327549 WVP327540:WWJ327549 JD393076:JX393085 SZ393076:TT393085 ACV393076:ADP393085 AMR393076:ANL393085 AWN393076:AXH393085 BGJ393076:BHD393085 BQF393076:BQZ393085 CAB393076:CAV393085 CJX393076:CKR393085 CTT393076:CUN393085 DDP393076:DEJ393085 DNL393076:DOF393085 DXH393076:DYB393085 EHD393076:EHX393085 EQZ393076:ERT393085 FAV393076:FBP393085 FKR393076:FLL393085 FUN393076:FVH393085 GEJ393076:GFD393085 GOF393076:GOZ393085 GYB393076:GYV393085 HHX393076:HIR393085 HRT393076:HSN393085 IBP393076:ICJ393085 ILL393076:IMF393085 IVH393076:IWB393085 JFD393076:JFX393085 JOZ393076:JPT393085 JYV393076:JZP393085 KIR393076:KJL393085 KSN393076:KTH393085 LCJ393076:LDD393085 LMF393076:LMZ393085 LWB393076:LWV393085 MFX393076:MGR393085 MPT393076:MQN393085 MZP393076:NAJ393085 NJL393076:NKF393085 NTH393076:NUB393085 ODD393076:ODX393085 OMZ393076:ONT393085 OWV393076:OXP393085 PGR393076:PHL393085 PQN393076:PRH393085 QAJ393076:QBD393085 QKF393076:QKZ393085 QUB393076:QUV393085 RDX393076:RER393085 RNT393076:RON393085 RXP393076:RYJ393085 SHL393076:SIF393085 SRH393076:SSB393085 TBD393076:TBX393085 TKZ393076:TLT393085 TUV393076:TVP393085 UER393076:UFL393085 UON393076:UPH393085 UYJ393076:UZD393085 VIF393076:VIZ393085 VSB393076:VSV393085 WBX393076:WCR393085 WLT393076:WMN393085 WVP393076:WWJ393085 JD458612:JX458621 SZ458612:TT458621 ACV458612:ADP458621 AMR458612:ANL458621 AWN458612:AXH458621 BGJ458612:BHD458621 BQF458612:BQZ458621 CAB458612:CAV458621 CJX458612:CKR458621 CTT458612:CUN458621 DDP458612:DEJ458621 DNL458612:DOF458621 DXH458612:DYB458621 EHD458612:EHX458621 EQZ458612:ERT458621 FAV458612:FBP458621 FKR458612:FLL458621 FUN458612:FVH458621 GEJ458612:GFD458621 GOF458612:GOZ458621 GYB458612:GYV458621 HHX458612:HIR458621 HRT458612:HSN458621 IBP458612:ICJ458621 ILL458612:IMF458621 IVH458612:IWB458621 JFD458612:JFX458621 JOZ458612:JPT458621 JYV458612:JZP458621 KIR458612:KJL458621 KSN458612:KTH458621 LCJ458612:LDD458621 LMF458612:LMZ458621 LWB458612:LWV458621 MFX458612:MGR458621 MPT458612:MQN458621 MZP458612:NAJ458621 NJL458612:NKF458621 NTH458612:NUB458621 ODD458612:ODX458621 OMZ458612:ONT458621 OWV458612:OXP458621 PGR458612:PHL458621 PQN458612:PRH458621 QAJ458612:QBD458621 QKF458612:QKZ458621 QUB458612:QUV458621 RDX458612:RER458621 RNT458612:RON458621 RXP458612:RYJ458621 SHL458612:SIF458621 SRH458612:SSB458621 TBD458612:TBX458621 TKZ458612:TLT458621 TUV458612:TVP458621 UER458612:UFL458621 UON458612:UPH458621 UYJ458612:UZD458621 VIF458612:VIZ458621 VSB458612:VSV458621 WBX458612:WCR458621 WLT458612:WMN458621 WVP458612:WWJ458621 JD524148:JX524157 SZ524148:TT524157 ACV524148:ADP524157 AMR524148:ANL524157 AWN524148:AXH524157 BGJ524148:BHD524157 BQF524148:BQZ524157 CAB524148:CAV524157 CJX524148:CKR524157 CTT524148:CUN524157 DDP524148:DEJ524157 DNL524148:DOF524157 DXH524148:DYB524157 EHD524148:EHX524157 EQZ524148:ERT524157 FAV524148:FBP524157 FKR524148:FLL524157 FUN524148:FVH524157 GEJ524148:GFD524157 GOF524148:GOZ524157 GYB524148:GYV524157 HHX524148:HIR524157 HRT524148:HSN524157 IBP524148:ICJ524157 ILL524148:IMF524157 IVH524148:IWB524157 JFD524148:JFX524157 JOZ524148:JPT524157 JYV524148:JZP524157 KIR524148:KJL524157 KSN524148:KTH524157 LCJ524148:LDD524157 LMF524148:LMZ524157 LWB524148:LWV524157 MFX524148:MGR524157 MPT524148:MQN524157 MZP524148:NAJ524157 NJL524148:NKF524157 NTH524148:NUB524157 ODD524148:ODX524157 OMZ524148:ONT524157 OWV524148:OXP524157 PGR524148:PHL524157 PQN524148:PRH524157 QAJ524148:QBD524157 QKF524148:QKZ524157 QUB524148:QUV524157 RDX524148:RER524157 RNT524148:RON524157 RXP524148:RYJ524157 SHL524148:SIF524157 SRH524148:SSB524157 TBD524148:TBX524157 TKZ524148:TLT524157 TUV524148:TVP524157 UER524148:UFL524157 UON524148:UPH524157 UYJ524148:UZD524157 VIF524148:VIZ524157 VSB524148:VSV524157 WBX524148:WCR524157 WLT524148:WMN524157 WVP524148:WWJ524157 JD589684:JX589693 SZ589684:TT589693 ACV589684:ADP589693 AMR589684:ANL589693 AWN589684:AXH589693 BGJ589684:BHD589693 BQF589684:BQZ589693 CAB589684:CAV589693 CJX589684:CKR589693 CTT589684:CUN589693 DDP589684:DEJ589693 DNL589684:DOF589693 DXH589684:DYB589693 EHD589684:EHX589693 EQZ589684:ERT589693 FAV589684:FBP589693 FKR589684:FLL589693 FUN589684:FVH589693 GEJ589684:GFD589693 GOF589684:GOZ589693 GYB589684:GYV589693 HHX589684:HIR589693 HRT589684:HSN589693 IBP589684:ICJ589693 ILL589684:IMF589693 IVH589684:IWB589693 JFD589684:JFX589693 JOZ589684:JPT589693 JYV589684:JZP589693 KIR589684:KJL589693 KSN589684:KTH589693 LCJ589684:LDD589693 LMF589684:LMZ589693 LWB589684:LWV589693 MFX589684:MGR589693 MPT589684:MQN589693 MZP589684:NAJ589693 NJL589684:NKF589693 NTH589684:NUB589693 ODD589684:ODX589693 OMZ589684:ONT589693 OWV589684:OXP589693 PGR589684:PHL589693 PQN589684:PRH589693 QAJ589684:QBD589693 QKF589684:QKZ589693 QUB589684:QUV589693 RDX589684:RER589693 RNT589684:RON589693 RXP589684:RYJ589693 SHL589684:SIF589693 SRH589684:SSB589693 TBD589684:TBX589693 TKZ589684:TLT589693 TUV589684:TVP589693 UER589684:UFL589693 UON589684:UPH589693 UYJ589684:UZD589693 VIF589684:VIZ589693 VSB589684:VSV589693 WBX589684:WCR589693 WLT589684:WMN589693 WVP589684:WWJ589693 JD655220:JX655229 SZ655220:TT655229 ACV655220:ADP655229 AMR655220:ANL655229 AWN655220:AXH655229 BGJ655220:BHD655229 BQF655220:BQZ655229 CAB655220:CAV655229 CJX655220:CKR655229 CTT655220:CUN655229 DDP655220:DEJ655229 DNL655220:DOF655229 DXH655220:DYB655229 EHD655220:EHX655229 EQZ655220:ERT655229 FAV655220:FBP655229 FKR655220:FLL655229 FUN655220:FVH655229 GEJ655220:GFD655229 GOF655220:GOZ655229 GYB655220:GYV655229 HHX655220:HIR655229 HRT655220:HSN655229 IBP655220:ICJ655229 ILL655220:IMF655229 IVH655220:IWB655229 JFD655220:JFX655229 JOZ655220:JPT655229 JYV655220:JZP655229 KIR655220:KJL655229 KSN655220:KTH655229 LCJ655220:LDD655229 LMF655220:LMZ655229 LWB655220:LWV655229 MFX655220:MGR655229 MPT655220:MQN655229 MZP655220:NAJ655229 NJL655220:NKF655229 NTH655220:NUB655229 ODD655220:ODX655229 OMZ655220:ONT655229 OWV655220:OXP655229 PGR655220:PHL655229 PQN655220:PRH655229 QAJ655220:QBD655229 QKF655220:QKZ655229 QUB655220:QUV655229 RDX655220:RER655229 RNT655220:RON655229 RXP655220:RYJ655229 SHL655220:SIF655229 SRH655220:SSB655229 TBD655220:TBX655229 TKZ655220:TLT655229 TUV655220:TVP655229 UER655220:UFL655229 UON655220:UPH655229 UYJ655220:UZD655229 VIF655220:VIZ655229 VSB655220:VSV655229 WBX655220:WCR655229 WLT655220:WMN655229 WVP655220:WWJ655229 JD720756:JX720765 SZ720756:TT720765 ACV720756:ADP720765 AMR720756:ANL720765 AWN720756:AXH720765 BGJ720756:BHD720765 BQF720756:BQZ720765 CAB720756:CAV720765 CJX720756:CKR720765 CTT720756:CUN720765 DDP720756:DEJ720765 DNL720756:DOF720765 DXH720756:DYB720765 EHD720756:EHX720765 EQZ720756:ERT720765 FAV720756:FBP720765 FKR720756:FLL720765 FUN720756:FVH720765 GEJ720756:GFD720765 GOF720756:GOZ720765 GYB720756:GYV720765 HHX720756:HIR720765 HRT720756:HSN720765 IBP720756:ICJ720765 ILL720756:IMF720765 IVH720756:IWB720765 JFD720756:JFX720765 JOZ720756:JPT720765 JYV720756:JZP720765 KIR720756:KJL720765 KSN720756:KTH720765 LCJ720756:LDD720765 LMF720756:LMZ720765 LWB720756:LWV720765 MFX720756:MGR720765 MPT720756:MQN720765 MZP720756:NAJ720765 NJL720756:NKF720765 NTH720756:NUB720765 ODD720756:ODX720765 OMZ720756:ONT720765 OWV720756:OXP720765 PGR720756:PHL720765 PQN720756:PRH720765 QAJ720756:QBD720765 QKF720756:QKZ720765 QUB720756:QUV720765 RDX720756:RER720765 RNT720756:RON720765 RXP720756:RYJ720765 SHL720756:SIF720765 SRH720756:SSB720765 TBD720756:TBX720765 TKZ720756:TLT720765 TUV720756:TVP720765 UER720756:UFL720765 UON720756:UPH720765 UYJ720756:UZD720765 VIF720756:VIZ720765 VSB720756:VSV720765 WBX720756:WCR720765 WLT720756:WMN720765 WVP720756:WWJ720765 JD786292:JX786301 SZ786292:TT786301 ACV786292:ADP786301 AMR786292:ANL786301 AWN786292:AXH786301 BGJ786292:BHD786301 BQF786292:BQZ786301 CAB786292:CAV786301 CJX786292:CKR786301 CTT786292:CUN786301 DDP786292:DEJ786301 DNL786292:DOF786301 DXH786292:DYB786301 EHD786292:EHX786301 EQZ786292:ERT786301 FAV786292:FBP786301 FKR786292:FLL786301 FUN786292:FVH786301 GEJ786292:GFD786301 GOF786292:GOZ786301 GYB786292:GYV786301 HHX786292:HIR786301 HRT786292:HSN786301 IBP786292:ICJ786301 ILL786292:IMF786301 IVH786292:IWB786301 JFD786292:JFX786301 JOZ786292:JPT786301 JYV786292:JZP786301 KIR786292:KJL786301 KSN786292:KTH786301 LCJ786292:LDD786301 LMF786292:LMZ786301 LWB786292:LWV786301 MFX786292:MGR786301 MPT786292:MQN786301 MZP786292:NAJ786301 NJL786292:NKF786301 NTH786292:NUB786301 ODD786292:ODX786301 OMZ786292:ONT786301 OWV786292:OXP786301 PGR786292:PHL786301 PQN786292:PRH786301 QAJ786292:QBD786301 QKF786292:QKZ786301 QUB786292:QUV786301 RDX786292:RER786301 RNT786292:RON786301 RXP786292:RYJ786301 SHL786292:SIF786301 SRH786292:SSB786301 TBD786292:TBX786301 TKZ786292:TLT786301 TUV786292:TVP786301 UER786292:UFL786301 UON786292:UPH786301 UYJ786292:UZD786301 VIF786292:VIZ786301 VSB786292:VSV786301 WBX786292:WCR786301 WLT786292:WMN786301 WVP786292:WWJ786301 JD851828:JX851837 SZ851828:TT851837 ACV851828:ADP851837 AMR851828:ANL851837 AWN851828:AXH851837 BGJ851828:BHD851837 BQF851828:BQZ851837 CAB851828:CAV851837 CJX851828:CKR851837 CTT851828:CUN851837 DDP851828:DEJ851837 DNL851828:DOF851837 DXH851828:DYB851837 EHD851828:EHX851837 EQZ851828:ERT851837 FAV851828:FBP851837 FKR851828:FLL851837 FUN851828:FVH851837 GEJ851828:GFD851837 GOF851828:GOZ851837 GYB851828:GYV851837 HHX851828:HIR851837 HRT851828:HSN851837 IBP851828:ICJ851837 ILL851828:IMF851837 IVH851828:IWB851837 JFD851828:JFX851837 JOZ851828:JPT851837 JYV851828:JZP851837 KIR851828:KJL851837 KSN851828:KTH851837 LCJ851828:LDD851837 LMF851828:LMZ851837 LWB851828:LWV851837 MFX851828:MGR851837 MPT851828:MQN851837 MZP851828:NAJ851837 NJL851828:NKF851837 NTH851828:NUB851837 ODD851828:ODX851837 OMZ851828:ONT851837 OWV851828:OXP851837 PGR851828:PHL851837 PQN851828:PRH851837 QAJ851828:QBD851837 QKF851828:QKZ851837 QUB851828:QUV851837 RDX851828:RER851837 RNT851828:RON851837 RXP851828:RYJ851837 SHL851828:SIF851837 SRH851828:SSB851837 TBD851828:TBX851837 TKZ851828:TLT851837 TUV851828:TVP851837 UER851828:UFL851837 UON851828:UPH851837 UYJ851828:UZD851837 VIF851828:VIZ851837 VSB851828:VSV851837 WBX851828:WCR851837 WLT851828:WMN851837 WVP851828:WWJ851837 JD917364:JX917373 SZ917364:TT917373 ACV917364:ADP917373 AMR917364:ANL917373 AWN917364:AXH917373 BGJ917364:BHD917373 BQF917364:BQZ917373 CAB917364:CAV917373 CJX917364:CKR917373 CTT917364:CUN917373 DDP917364:DEJ917373 DNL917364:DOF917373 DXH917364:DYB917373 EHD917364:EHX917373 EQZ917364:ERT917373 FAV917364:FBP917373 FKR917364:FLL917373 FUN917364:FVH917373 GEJ917364:GFD917373 GOF917364:GOZ917373 GYB917364:GYV917373 HHX917364:HIR917373 HRT917364:HSN917373 IBP917364:ICJ917373 ILL917364:IMF917373 IVH917364:IWB917373 JFD917364:JFX917373 JOZ917364:JPT917373 JYV917364:JZP917373 KIR917364:KJL917373 KSN917364:KTH917373 LCJ917364:LDD917373 LMF917364:LMZ917373 LWB917364:LWV917373 MFX917364:MGR917373 MPT917364:MQN917373 MZP917364:NAJ917373 NJL917364:NKF917373 NTH917364:NUB917373 ODD917364:ODX917373 OMZ917364:ONT917373 OWV917364:OXP917373 PGR917364:PHL917373 PQN917364:PRH917373 QAJ917364:QBD917373 QKF917364:QKZ917373 QUB917364:QUV917373 RDX917364:RER917373 RNT917364:RON917373 RXP917364:RYJ917373 SHL917364:SIF917373 SRH917364:SSB917373 TBD917364:TBX917373 TKZ917364:TLT917373 TUV917364:TVP917373 UER917364:UFL917373 UON917364:UPH917373 UYJ917364:UZD917373 VIF917364:VIZ917373 VSB917364:VSV917373 WBX917364:WCR917373 WLT917364:WMN917373 WVP917364:WWJ917373 JD982900:JX982909 SZ982900:TT982909 ACV982900:ADP982909 AMR982900:ANL982909 AWN982900:AXH982909 BGJ982900:BHD982909 BQF982900:BQZ982909 CAB982900:CAV982909 CJX982900:CKR982909 CTT982900:CUN982909 DDP982900:DEJ982909 DNL982900:DOF982909 DXH982900:DYB982909 EHD982900:EHX982909 EQZ982900:ERT982909 FAV982900:FBP982909 FKR982900:FLL982909 FUN982900:FVH982909 GEJ982900:GFD982909 GOF982900:GOZ982909 GYB982900:GYV982909 HHX982900:HIR982909 HRT982900:HSN982909 IBP982900:ICJ982909 ILL982900:IMF982909 IVH982900:IWB982909 JFD982900:JFX982909 JOZ982900:JPT982909 JYV982900:JZP982909 KIR982900:KJL982909 KSN982900:KTH982909 LCJ982900:LDD982909 LMF982900:LMZ982909 LWB982900:LWV982909 MFX982900:MGR982909 MPT982900:MQN982909 MZP982900:NAJ982909 NJL982900:NKF982909 NTH982900:NUB982909 ODD982900:ODX982909 OMZ982900:ONT982909 OWV982900:OXP982909 PGR982900:PHL982909 PQN982900:PRH982909 QAJ982900:QBD982909 QKF982900:QKZ982909 QUB982900:QUV982909 RDX982900:RER982909 RNT982900:RON982909 RXP982900:RYJ982909 SHL982900:SIF982909 SRH982900:SSB982909 TBD982900:TBX982909 TKZ982900:TLT982909 TUV982900:TVP982909 UER982900:UFL982909 UON982900:UPH982909 UYJ982900:UZD982909 VIF982900:VIZ982909 VSB982900:VSV982909 WBX982900:WCR982909 WLT982900:WMN982909 WVP982900:WWJ982909 JD65385:JX65394 SZ65385:TT65394 ACV65385:ADP65394 AMR65385:ANL65394 AWN65385:AXH65394 BGJ65385:BHD65394 BQF65385:BQZ65394 CAB65385:CAV65394 CJX65385:CKR65394 CTT65385:CUN65394 DDP65385:DEJ65394 DNL65385:DOF65394 DXH65385:DYB65394 EHD65385:EHX65394 EQZ65385:ERT65394 FAV65385:FBP65394 FKR65385:FLL65394 FUN65385:FVH65394 GEJ65385:GFD65394 GOF65385:GOZ65394 GYB65385:GYV65394 HHX65385:HIR65394 HRT65385:HSN65394 IBP65385:ICJ65394 ILL65385:IMF65394 IVH65385:IWB65394 JFD65385:JFX65394 JOZ65385:JPT65394 JYV65385:JZP65394 KIR65385:KJL65394 KSN65385:KTH65394 LCJ65385:LDD65394 LMF65385:LMZ65394 LWB65385:LWV65394 MFX65385:MGR65394 MPT65385:MQN65394 MZP65385:NAJ65394 NJL65385:NKF65394 NTH65385:NUB65394 ODD65385:ODX65394 OMZ65385:ONT65394 OWV65385:OXP65394 PGR65385:PHL65394 PQN65385:PRH65394 QAJ65385:QBD65394 QKF65385:QKZ65394 QUB65385:QUV65394 RDX65385:RER65394 RNT65385:RON65394 RXP65385:RYJ65394 SHL65385:SIF65394 SRH65385:SSB65394 TBD65385:TBX65394 TKZ65385:TLT65394 TUV65385:TVP65394 UER65385:UFL65394 UON65385:UPH65394 UYJ65385:UZD65394 VIF65385:VIZ65394 VSB65385:VSV65394 WBX65385:WCR65394 WLT65385:WMN65394 WVP65385:WWJ65394 JD130921:JX130930 SZ130921:TT130930 ACV130921:ADP130930 AMR130921:ANL130930 AWN130921:AXH130930 BGJ130921:BHD130930 BQF130921:BQZ130930 CAB130921:CAV130930 CJX130921:CKR130930 CTT130921:CUN130930 DDP130921:DEJ130930 DNL130921:DOF130930 DXH130921:DYB130930 EHD130921:EHX130930 EQZ130921:ERT130930 FAV130921:FBP130930 FKR130921:FLL130930 FUN130921:FVH130930 GEJ130921:GFD130930 GOF130921:GOZ130930 GYB130921:GYV130930 HHX130921:HIR130930 HRT130921:HSN130930 IBP130921:ICJ130930 ILL130921:IMF130930 IVH130921:IWB130930 JFD130921:JFX130930 JOZ130921:JPT130930 JYV130921:JZP130930 KIR130921:KJL130930 KSN130921:KTH130930 LCJ130921:LDD130930 LMF130921:LMZ130930 LWB130921:LWV130930 MFX130921:MGR130930 MPT130921:MQN130930 MZP130921:NAJ130930 NJL130921:NKF130930 NTH130921:NUB130930 ODD130921:ODX130930 OMZ130921:ONT130930 OWV130921:OXP130930 PGR130921:PHL130930 PQN130921:PRH130930 QAJ130921:QBD130930 QKF130921:QKZ130930 QUB130921:QUV130930 RDX130921:RER130930 RNT130921:RON130930 RXP130921:RYJ130930 SHL130921:SIF130930 SRH130921:SSB130930 TBD130921:TBX130930 TKZ130921:TLT130930 TUV130921:TVP130930 UER130921:UFL130930 UON130921:UPH130930 UYJ130921:UZD130930 VIF130921:VIZ130930 VSB130921:VSV130930 WBX130921:WCR130930 WLT130921:WMN130930 WVP130921:WWJ130930 JD196457:JX196466 SZ196457:TT196466 ACV196457:ADP196466 AMR196457:ANL196466 AWN196457:AXH196466 BGJ196457:BHD196466 BQF196457:BQZ196466 CAB196457:CAV196466 CJX196457:CKR196466 CTT196457:CUN196466 DDP196457:DEJ196466 DNL196457:DOF196466 DXH196457:DYB196466 EHD196457:EHX196466 EQZ196457:ERT196466 FAV196457:FBP196466 FKR196457:FLL196466 FUN196457:FVH196466 GEJ196457:GFD196466 GOF196457:GOZ196466 GYB196457:GYV196466 HHX196457:HIR196466 HRT196457:HSN196466 IBP196457:ICJ196466 ILL196457:IMF196466 IVH196457:IWB196466 JFD196457:JFX196466 JOZ196457:JPT196466 JYV196457:JZP196466 KIR196457:KJL196466 KSN196457:KTH196466 LCJ196457:LDD196466 LMF196457:LMZ196466 LWB196457:LWV196466 MFX196457:MGR196466 MPT196457:MQN196466 MZP196457:NAJ196466 NJL196457:NKF196466 NTH196457:NUB196466 ODD196457:ODX196466 OMZ196457:ONT196466 OWV196457:OXP196466 PGR196457:PHL196466 PQN196457:PRH196466 QAJ196457:QBD196466 QKF196457:QKZ196466 QUB196457:QUV196466 RDX196457:RER196466 RNT196457:RON196466 RXP196457:RYJ196466 SHL196457:SIF196466 SRH196457:SSB196466 TBD196457:TBX196466 TKZ196457:TLT196466 TUV196457:TVP196466 UER196457:UFL196466 UON196457:UPH196466 UYJ196457:UZD196466 VIF196457:VIZ196466 VSB196457:VSV196466 WBX196457:WCR196466 WLT196457:WMN196466 WVP196457:WWJ196466 JD261993:JX262002 SZ261993:TT262002 ACV261993:ADP262002 AMR261993:ANL262002 AWN261993:AXH262002 BGJ261993:BHD262002 BQF261993:BQZ262002 CAB261993:CAV262002 CJX261993:CKR262002 CTT261993:CUN262002 DDP261993:DEJ262002 DNL261993:DOF262002 DXH261993:DYB262002 EHD261993:EHX262002 EQZ261993:ERT262002 FAV261993:FBP262002 FKR261993:FLL262002 FUN261993:FVH262002 GEJ261993:GFD262002 GOF261993:GOZ262002 GYB261993:GYV262002 HHX261993:HIR262002 HRT261993:HSN262002 IBP261993:ICJ262002 ILL261993:IMF262002 IVH261993:IWB262002 JFD261993:JFX262002 JOZ261993:JPT262002 JYV261993:JZP262002 KIR261993:KJL262002 KSN261993:KTH262002 LCJ261993:LDD262002 LMF261993:LMZ262002 LWB261993:LWV262002 MFX261993:MGR262002 MPT261993:MQN262002 MZP261993:NAJ262002 NJL261993:NKF262002 NTH261993:NUB262002 ODD261993:ODX262002 OMZ261993:ONT262002 OWV261993:OXP262002 PGR261993:PHL262002 PQN261993:PRH262002 QAJ261993:QBD262002 QKF261993:QKZ262002 QUB261993:QUV262002 RDX261993:RER262002 RNT261993:RON262002 RXP261993:RYJ262002 SHL261993:SIF262002 SRH261993:SSB262002 TBD261993:TBX262002 TKZ261993:TLT262002 TUV261993:TVP262002 UER261993:UFL262002 UON261993:UPH262002 UYJ261993:UZD262002 VIF261993:VIZ262002 VSB261993:VSV262002 WBX261993:WCR262002 WLT261993:WMN262002 WVP261993:WWJ262002 JD327529:JX327538 SZ327529:TT327538 ACV327529:ADP327538 AMR327529:ANL327538 AWN327529:AXH327538 BGJ327529:BHD327538 BQF327529:BQZ327538 CAB327529:CAV327538 CJX327529:CKR327538 CTT327529:CUN327538 DDP327529:DEJ327538 DNL327529:DOF327538 DXH327529:DYB327538 EHD327529:EHX327538 EQZ327529:ERT327538 FAV327529:FBP327538 FKR327529:FLL327538 FUN327529:FVH327538 GEJ327529:GFD327538 GOF327529:GOZ327538 GYB327529:GYV327538 HHX327529:HIR327538 HRT327529:HSN327538 IBP327529:ICJ327538 ILL327529:IMF327538 IVH327529:IWB327538 JFD327529:JFX327538 JOZ327529:JPT327538 JYV327529:JZP327538 KIR327529:KJL327538 KSN327529:KTH327538 LCJ327529:LDD327538 LMF327529:LMZ327538 LWB327529:LWV327538 MFX327529:MGR327538 MPT327529:MQN327538 MZP327529:NAJ327538 NJL327529:NKF327538 NTH327529:NUB327538 ODD327529:ODX327538 OMZ327529:ONT327538 OWV327529:OXP327538 PGR327529:PHL327538 PQN327529:PRH327538 QAJ327529:QBD327538 QKF327529:QKZ327538 QUB327529:QUV327538 RDX327529:RER327538 RNT327529:RON327538 RXP327529:RYJ327538 SHL327529:SIF327538 SRH327529:SSB327538 TBD327529:TBX327538 TKZ327529:TLT327538 TUV327529:TVP327538 UER327529:UFL327538 UON327529:UPH327538 UYJ327529:UZD327538 VIF327529:VIZ327538 VSB327529:VSV327538 WBX327529:WCR327538 WLT327529:WMN327538 WVP327529:WWJ327538 JD393065:JX393074 SZ393065:TT393074 ACV393065:ADP393074 AMR393065:ANL393074 AWN393065:AXH393074 BGJ393065:BHD393074 BQF393065:BQZ393074 CAB393065:CAV393074 CJX393065:CKR393074 CTT393065:CUN393074 DDP393065:DEJ393074 DNL393065:DOF393074 DXH393065:DYB393074 EHD393065:EHX393074 EQZ393065:ERT393074 FAV393065:FBP393074 FKR393065:FLL393074 FUN393065:FVH393074 GEJ393065:GFD393074 GOF393065:GOZ393074 GYB393065:GYV393074 HHX393065:HIR393074 HRT393065:HSN393074 IBP393065:ICJ393074 ILL393065:IMF393074 IVH393065:IWB393074 JFD393065:JFX393074 JOZ393065:JPT393074 JYV393065:JZP393074 KIR393065:KJL393074 KSN393065:KTH393074 LCJ393065:LDD393074 LMF393065:LMZ393074 LWB393065:LWV393074 MFX393065:MGR393074 MPT393065:MQN393074 MZP393065:NAJ393074 NJL393065:NKF393074 NTH393065:NUB393074 ODD393065:ODX393074 OMZ393065:ONT393074 OWV393065:OXP393074 PGR393065:PHL393074 PQN393065:PRH393074 QAJ393065:QBD393074 QKF393065:QKZ393074 QUB393065:QUV393074 RDX393065:RER393074 RNT393065:RON393074 RXP393065:RYJ393074 SHL393065:SIF393074 SRH393065:SSB393074 TBD393065:TBX393074 TKZ393065:TLT393074 TUV393065:TVP393074 UER393065:UFL393074 UON393065:UPH393074 UYJ393065:UZD393074 VIF393065:VIZ393074 VSB393065:VSV393074 WBX393065:WCR393074 WLT393065:WMN393074 WVP393065:WWJ393074 JD458601:JX458610 SZ458601:TT458610 ACV458601:ADP458610 AMR458601:ANL458610 AWN458601:AXH458610 BGJ458601:BHD458610 BQF458601:BQZ458610 CAB458601:CAV458610 CJX458601:CKR458610 CTT458601:CUN458610 DDP458601:DEJ458610 DNL458601:DOF458610 DXH458601:DYB458610 EHD458601:EHX458610 EQZ458601:ERT458610 FAV458601:FBP458610 FKR458601:FLL458610 FUN458601:FVH458610 GEJ458601:GFD458610 GOF458601:GOZ458610 GYB458601:GYV458610 HHX458601:HIR458610 HRT458601:HSN458610 IBP458601:ICJ458610 ILL458601:IMF458610 IVH458601:IWB458610 JFD458601:JFX458610 JOZ458601:JPT458610 JYV458601:JZP458610 KIR458601:KJL458610 KSN458601:KTH458610 LCJ458601:LDD458610 LMF458601:LMZ458610 LWB458601:LWV458610 MFX458601:MGR458610 MPT458601:MQN458610 MZP458601:NAJ458610 NJL458601:NKF458610 NTH458601:NUB458610 ODD458601:ODX458610 OMZ458601:ONT458610 OWV458601:OXP458610 PGR458601:PHL458610 PQN458601:PRH458610 QAJ458601:QBD458610 QKF458601:QKZ458610 QUB458601:QUV458610 RDX458601:RER458610 RNT458601:RON458610 RXP458601:RYJ458610 SHL458601:SIF458610 SRH458601:SSB458610 TBD458601:TBX458610 TKZ458601:TLT458610 TUV458601:TVP458610 UER458601:UFL458610 UON458601:UPH458610 UYJ458601:UZD458610 VIF458601:VIZ458610 VSB458601:VSV458610 WBX458601:WCR458610 WLT458601:WMN458610 WVP458601:WWJ458610 JD524137:JX524146 SZ524137:TT524146 ACV524137:ADP524146 AMR524137:ANL524146 AWN524137:AXH524146 BGJ524137:BHD524146 BQF524137:BQZ524146 CAB524137:CAV524146 CJX524137:CKR524146 CTT524137:CUN524146 DDP524137:DEJ524146 DNL524137:DOF524146 DXH524137:DYB524146 EHD524137:EHX524146 EQZ524137:ERT524146 FAV524137:FBP524146 FKR524137:FLL524146 FUN524137:FVH524146 GEJ524137:GFD524146 GOF524137:GOZ524146 GYB524137:GYV524146 HHX524137:HIR524146 HRT524137:HSN524146 IBP524137:ICJ524146 ILL524137:IMF524146 IVH524137:IWB524146 JFD524137:JFX524146 JOZ524137:JPT524146 JYV524137:JZP524146 KIR524137:KJL524146 KSN524137:KTH524146 LCJ524137:LDD524146 LMF524137:LMZ524146 LWB524137:LWV524146 MFX524137:MGR524146 MPT524137:MQN524146 MZP524137:NAJ524146 NJL524137:NKF524146 NTH524137:NUB524146 ODD524137:ODX524146 OMZ524137:ONT524146 OWV524137:OXP524146 PGR524137:PHL524146 PQN524137:PRH524146 QAJ524137:QBD524146 QKF524137:QKZ524146 QUB524137:QUV524146 RDX524137:RER524146 RNT524137:RON524146 RXP524137:RYJ524146 SHL524137:SIF524146 SRH524137:SSB524146 TBD524137:TBX524146 TKZ524137:TLT524146 TUV524137:TVP524146 UER524137:UFL524146 UON524137:UPH524146 UYJ524137:UZD524146 VIF524137:VIZ524146 VSB524137:VSV524146 WBX524137:WCR524146 WLT524137:WMN524146 WVP524137:WWJ524146 JD589673:JX589682 SZ589673:TT589682 ACV589673:ADP589682 AMR589673:ANL589682 AWN589673:AXH589682 BGJ589673:BHD589682 BQF589673:BQZ589682 CAB589673:CAV589682 CJX589673:CKR589682 CTT589673:CUN589682 DDP589673:DEJ589682 DNL589673:DOF589682 DXH589673:DYB589682 EHD589673:EHX589682 EQZ589673:ERT589682 FAV589673:FBP589682 FKR589673:FLL589682 FUN589673:FVH589682 GEJ589673:GFD589682 GOF589673:GOZ589682 GYB589673:GYV589682 HHX589673:HIR589682 HRT589673:HSN589682 IBP589673:ICJ589682 ILL589673:IMF589682 IVH589673:IWB589682 JFD589673:JFX589682 JOZ589673:JPT589682 JYV589673:JZP589682 KIR589673:KJL589682 KSN589673:KTH589682 LCJ589673:LDD589682 LMF589673:LMZ589682 LWB589673:LWV589682 MFX589673:MGR589682 MPT589673:MQN589682 MZP589673:NAJ589682 NJL589673:NKF589682 NTH589673:NUB589682 ODD589673:ODX589682 OMZ589673:ONT589682 OWV589673:OXP589682 PGR589673:PHL589682 PQN589673:PRH589682 QAJ589673:QBD589682 QKF589673:QKZ589682 QUB589673:QUV589682 RDX589673:RER589682 RNT589673:RON589682 RXP589673:RYJ589682 SHL589673:SIF589682 SRH589673:SSB589682 TBD589673:TBX589682 TKZ589673:TLT589682 TUV589673:TVP589682 UER589673:UFL589682 UON589673:UPH589682 UYJ589673:UZD589682 VIF589673:VIZ589682 VSB589673:VSV589682 WBX589673:WCR589682 WLT589673:WMN589682 WVP589673:WWJ589682 JD655209:JX655218 SZ655209:TT655218 ACV655209:ADP655218 AMR655209:ANL655218 AWN655209:AXH655218 BGJ655209:BHD655218 BQF655209:BQZ655218 CAB655209:CAV655218 CJX655209:CKR655218 CTT655209:CUN655218 DDP655209:DEJ655218 DNL655209:DOF655218 DXH655209:DYB655218 EHD655209:EHX655218 EQZ655209:ERT655218 FAV655209:FBP655218 FKR655209:FLL655218 FUN655209:FVH655218 GEJ655209:GFD655218 GOF655209:GOZ655218 GYB655209:GYV655218 HHX655209:HIR655218 HRT655209:HSN655218 IBP655209:ICJ655218 ILL655209:IMF655218 IVH655209:IWB655218 JFD655209:JFX655218 JOZ655209:JPT655218 JYV655209:JZP655218 KIR655209:KJL655218 KSN655209:KTH655218 LCJ655209:LDD655218 LMF655209:LMZ655218 LWB655209:LWV655218 MFX655209:MGR655218 MPT655209:MQN655218 MZP655209:NAJ655218 NJL655209:NKF655218 NTH655209:NUB655218 ODD655209:ODX655218 OMZ655209:ONT655218 OWV655209:OXP655218 PGR655209:PHL655218 PQN655209:PRH655218 QAJ655209:QBD655218 QKF655209:QKZ655218 QUB655209:QUV655218 RDX655209:RER655218 RNT655209:RON655218 RXP655209:RYJ655218 SHL655209:SIF655218 SRH655209:SSB655218 TBD655209:TBX655218 TKZ655209:TLT655218 TUV655209:TVP655218 UER655209:UFL655218 UON655209:UPH655218 UYJ655209:UZD655218 VIF655209:VIZ655218 VSB655209:VSV655218 WBX655209:WCR655218 WLT655209:WMN655218 WVP655209:WWJ655218 JD720745:JX720754 SZ720745:TT720754 ACV720745:ADP720754 AMR720745:ANL720754 AWN720745:AXH720754 BGJ720745:BHD720754 BQF720745:BQZ720754 CAB720745:CAV720754 CJX720745:CKR720754 CTT720745:CUN720754 DDP720745:DEJ720754 DNL720745:DOF720754 DXH720745:DYB720754 EHD720745:EHX720754 EQZ720745:ERT720754 FAV720745:FBP720754 FKR720745:FLL720754 FUN720745:FVH720754 GEJ720745:GFD720754 GOF720745:GOZ720754 GYB720745:GYV720754 HHX720745:HIR720754 HRT720745:HSN720754 IBP720745:ICJ720754 ILL720745:IMF720754 IVH720745:IWB720754 JFD720745:JFX720754 JOZ720745:JPT720754 JYV720745:JZP720754 KIR720745:KJL720754 KSN720745:KTH720754 LCJ720745:LDD720754 LMF720745:LMZ720754 LWB720745:LWV720754 MFX720745:MGR720754 MPT720745:MQN720754 MZP720745:NAJ720754 NJL720745:NKF720754 NTH720745:NUB720754 ODD720745:ODX720754 OMZ720745:ONT720754 OWV720745:OXP720754 PGR720745:PHL720754 PQN720745:PRH720754 QAJ720745:QBD720754 QKF720745:QKZ720754 QUB720745:QUV720754 RDX720745:RER720754 RNT720745:RON720754 RXP720745:RYJ720754 SHL720745:SIF720754 SRH720745:SSB720754 TBD720745:TBX720754 TKZ720745:TLT720754 TUV720745:TVP720754 UER720745:UFL720754 UON720745:UPH720754 UYJ720745:UZD720754 VIF720745:VIZ720754 VSB720745:VSV720754 WBX720745:WCR720754 WLT720745:WMN720754 WVP720745:WWJ720754 JD786281:JX786290 SZ786281:TT786290 ACV786281:ADP786290 AMR786281:ANL786290 AWN786281:AXH786290 BGJ786281:BHD786290 BQF786281:BQZ786290 CAB786281:CAV786290 CJX786281:CKR786290 CTT786281:CUN786290 DDP786281:DEJ786290 DNL786281:DOF786290 DXH786281:DYB786290 EHD786281:EHX786290 EQZ786281:ERT786290 FAV786281:FBP786290 FKR786281:FLL786290 FUN786281:FVH786290 GEJ786281:GFD786290 GOF786281:GOZ786290 GYB786281:GYV786290 HHX786281:HIR786290 HRT786281:HSN786290 IBP786281:ICJ786290 ILL786281:IMF786290 IVH786281:IWB786290 JFD786281:JFX786290 JOZ786281:JPT786290 JYV786281:JZP786290 KIR786281:KJL786290 KSN786281:KTH786290 LCJ786281:LDD786290 LMF786281:LMZ786290 LWB786281:LWV786290 MFX786281:MGR786290 MPT786281:MQN786290 MZP786281:NAJ786290 NJL786281:NKF786290 NTH786281:NUB786290 ODD786281:ODX786290 OMZ786281:ONT786290 OWV786281:OXP786290 PGR786281:PHL786290 PQN786281:PRH786290 QAJ786281:QBD786290 QKF786281:QKZ786290 QUB786281:QUV786290 RDX786281:RER786290 RNT786281:RON786290 RXP786281:RYJ786290 SHL786281:SIF786290 SRH786281:SSB786290 TBD786281:TBX786290 TKZ786281:TLT786290 TUV786281:TVP786290 UER786281:UFL786290 UON786281:UPH786290 UYJ786281:UZD786290 VIF786281:VIZ786290 VSB786281:VSV786290 WBX786281:WCR786290 WLT786281:WMN786290 WVP786281:WWJ786290 JD851817:JX851826 SZ851817:TT851826 ACV851817:ADP851826 AMR851817:ANL851826 AWN851817:AXH851826 BGJ851817:BHD851826 BQF851817:BQZ851826 CAB851817:CAV851826 CJX851817:CKR851826 CTT851817:CUN851826 DDP851817:DEJ851826 DNL851817:DOF851826 DXH851817:DYB851826 EHD851817:EHX851826 EQZ851817:ERT851826 FAV851817:FBP851826 FKR851817:FLL851826 FUN851817:FVH851826 GEJ851817:GFD851826 GOF851817:GOZ851826 GYB851817:GYV851826 HHX851817:HIR851826 HRT851817:HSN851826 IBP851817:ICJ851826 ILL851817:IMF851826 IVH851817:IWB851826 JFD851817:JFX851826 JOZ851817:JPT851826 JYV851817:JZP851826 KIR851817:KJL851826 KSN851817:KTH851826 LCJ851817:LDD851826 LMF851817:LMZ851826 LWB851817:LWV851826 MFX851817:MGR851826 MPT851817:MQN851826 MZP851817:NAJ851826 NJL851817:NKF851826 NTH851817:NUB851826 ODD851817:ODX851826 OMZ851817:ONT851826 OWV851817:OXP851826 PGR851817:PHL851826 PQN851817:PRH851826 QAJ851817:QBD851826 QKF851817:QKZ851826 QUB851817:QUV851826 RDX851817:RER851826 RNT851817:RON851826 RXP851817:RYJ851826 SHL851817:SIF851826 SRH851817:SSB851826 TBD851817:TBX851826 TKZ851817:TLT851826 TUV851817:TVP851826 UER851817:UFL851826 UON851817:UPH851826 UYJ851817:UZD851826 VIF851817:VIZ851826 VSB851817:VSV851826 WBX851817:WCR851826 WLT851817:WMN851826 WVP851817:WWJ851826 JD917353:JX917362 SZ917353:TT917362 ACV917353:ADP917362 AMR917353:ANL917362 AWN917353:AXH917362 BGJ917353:BHD917362 BQF917353:BQZ917362 CAB917353:CAV917362 CJX917353:CKR917362 CTT917353:CUN917362 DDP917353:DEJ917362 DNL917353:DOF917362 DXH917353:DYB917362 EHD917353:EHX917362 EQZ917353:ERT917362 FAV917353:FBP917362 FKR917353:FLL917362 FUN917353:FVH917362 GEJ917353:GFD917362 GOF917353:GOZ917362 GYB917353:GYV917362 HHX917353:HIR917362 HRT917353:HSN917362 IBP917353:ICJ917362 ILL917353:IMF917362 IVH917353:IWB917362 JFD917353:JFX917362 JOZ917353:JPT917362 JYV917353:JZP917362 KIR917353:KJL917362 KSN917353:KTH917362 LCJ917353:LDD917362 LMF917353:LMZ917362 LWB917353:LWV917362 MFX917353:MGR917362 MPT917353:MQN917362 MZP917353:NAJ917362 NJL917353:NKF917362 NTH917353:NUB917362 ODD917353:ODX917362 OMZ917353:ONT917362 OWV917353:OXP917362 PGR917353:PHL917362 PQN917353:PRH917362 QAJ917353:QBD917362 QKF917353:QKZ917362 QUB917353:QUV917362 RDX917353:RER917362 RNT917353:RON917362 RXP917353:RYJ917362 SHL917353:SIF917362 SRH917353:SSB917362 TBD917353:TBX917362 TKZ917353:TLT917362 TUV917353:TVP917362 UER917353:UFL917362 UON917353:UPH917362 UYJ917353:UZD917362 VIF917353:VIZ917362 VSB917353:VSV917362 WBX917353:WCR917362 WLT917353:WMN917362 WVP917353:WWJ917362 JD982889:JX982898 SZ982889:TT982898 ACV982889:ADP982898 AMR982889:ANL982898 AWN982889:AXH982898 BGJ982889:BHD982898 BQF982889:BQZ982898 CAB982889:CAV982898 CJX982889:CKR982898 CTT982889:CUN982898 DDP982889:DEJ982898 DNL982889:DOF982898 DXH982889:DYB982898 EHD982889:EHX982898 EQZ982889:ERT982898 FAV982889:FBP982898 FKR982889:FLL982898 FUN982889:FVH982898 GEJ982889:GFD982898 GOF982889:GOZ982898 GYB982889:GYV982898 HHX982889:HIR982898 HRT982889:HSN982898 IBP982889:ICJ982898 ILL982889:IMF982898 IVH982889:IWB982898 JFD982889:JFX982898 JOZ982889:JPT982898 JYV982889:JZP982898 KIR982889:KJL982898 KSN982889:KTH982898 LCJ982889:LDD982898 LMF982889:LMZ982898 LWB982889:LWV982898 MFX982889:MGR982898 MPT982889:MQN982898 MZP982889:NAJ982898 NJL982889:NKF982898 NTH982889:NUB982898 ODD982889:ODX982898 OMZ982889:ONT982898 OWV982889:OXP982898 PGR982889:PHL982898 PQN982889:PRH982898 QAJ982889:QBD982898 QKF982889:QKZ982898 QUB982889:QUV982898 RDX982889:RER982898 RNT982889:RON982898 RXP982889:RYJ982898 SHL982889:SIF982898 SRH982889:SSB982898 TBD982889:TBX982898 TKZ982889:TLT982898 TUV982889:TVP982898 UER982889:UFL982898 UON982889:UPH982898 UYJ982889:UZD982898 VIF982889:VIZ982898 VSB982889:VSV982898 WBX982889:WCR982898 WLT982889:WMN982898 WVP982889:WWJ982898 JD65374:JX65383 SZ65374:TT65383 ACV65374:ADP65383 AMR65374:ANL65383 AWN65374:AXH65383 BGJ65374:BHD65383 BQF65374:BQZ65383 CAB65374:CAV65383 CJX65374:CKR65383 CTT65374:CUN65383 DDP65374:DEJ65383 DNL65374:DOF65383 DXH65374:DYB65383 EHD65374:EHX65383 EQZ65374:ERT65383 FAV65374:FBP65383 FKR65374:FLL65383 FUN65374:FVH65383 GEJ65374:GFD65383 GOF65374:GOZ65383 GYB65374:GYV65383 HHX65374:HIR65383 HRT65374:HSN65383 IBP65374:ICJ65383 ILL65374:IMF65383 IVH65374:IWB65383 JFD65374:JFX65383 JOZ65374:JPT65383 JYV65374:JZP65383 KIR65374:KJL65383 KSN65374:KTH65383 LCJ65374:LDD65383 LMF65374:LMZ65383 LWB65374:LWV65383 MFX65374:MGR65383 MPT65374:MQN65383 MZP65374:NAJ65383 NJL65374:NKF65383 NTH65374:NUB65383 ODD65374:ODX65383 OMZ65374:ONT65383 OWV65374:OXP65383 PGR65374:PHL65383 PQN65374:PRH65383 QAJ65374:QBD65383 QKF65374:QKZ65383 QUB65374:QUV65383 RDX65374:RER65383 RNT65374:RON65383 RXP65374:RYJ65383 SHL65374:SIF65383 SRH65374:SSB65383 TBD65374:TBX65383 TKZ65374:TLT65383 TUV65374:TVP65383 UER65374:UFL65383 UON65374:UPH65383 UYJ65374:UZD65383 VIF65374:VIZ65383 VSB65374:VSV65383 WBX65374:WCR65383 WLT65374:WMN65383 WVP65374:WWJ65383 JD130910:JX130919 SZ130910:TT130919 ACV130910:ADP130919 AMR130910:ANL130919 AWN130910:AXH130919 BGJ130910:BHD130919 BQF130910:BQZ130919 CAB130910:CAV130919 CJX130910:CKR130919 CTT130910:CUN130919 DDP130910:DEJ130919 DNL130910:DOF130919 DXH130910:DYB130919 EHD130910:EHX130919 EQZ130910:ERT130919 FAV130910:FBP130919 FKR130910:FLL130919 FUN130910:FVH130919 GEJ130910:GFD130919 GOF130910:GOZ130919 GYB130910:GYV130919 HHX130910:HIR130919 HRT130910:HSN130919 IBP130910:ICJ130919 ILL130910:IMF130919 IVH130910:IWB130919 JFD130910:JFX130919 JOZ130910:JPT130919 JYV130910:JZP130919 KIR130910:KJL130919 KSN130910:KTH130919 LCJ130910:LDD130919 LMF130910:LMZ130919 LWB130910:LWV130919 MFX130910:MGR130919 MPT130910:MQN130919 MZP130910:NAJ130919 NJL130910:NKF130919 NTH130910:NUB130919 ODD130910:ODX130919 OMZ130910:ONT130919 OWV130910:OXP130919 PGR130910:PHL130919 PQN130910:PRH130919 QAJ130910:QBD130919 QKF130910:QKZ130919 QUB130910:QUV130919 RDX130910:RER130919 RNT130910:RON130919 RXP130910:RYJ130919 SHL130910:SIF130919 SRH130910:SSB130919 TBD130910:TBX130919 TKZ130910:TLT130919 TUV130910:TVP130919 UER130910:UFL130919 UON130910:UPH130919 UYJ130910:UZD130919 VIF130910:VIZ130919 VSB130910:VSV130919 WBX130910:WCR130919 WLT130910:WMN130919 WVP130910:WWJ130919 JD196446:JX196455 SZ196446:TT196455 ACV196446:ADP196455 AMR196446:ANL196455 AWN196446:AXH196455 BGJ196446:BHD196455 BQF196446:BQZ196455 CAB196446:CAV196455 CJX196446:CKR196455 CTT196446:CUN196455 DDP196446:DEJ196455 DNL196446:DOF196455 DXH196446:DYB196455 EHD196446:EHX196455 EQZ196446:ERT196455 FAV196446:FBP196455 FKR196446:FLL196455 FUN196446:FVH196455 GEJ196446:GFD196455 GOF196446:GOZ196455 GYB196446:GYV196455 HHX196446:HIR196455 HRT196446:HSN196455 IBP196446:ICJ196455 ILL196446:IMF196455 IVH196446:IWB196455 JFD196446:JFX196455 JOZ196446:JPT196455 JYV196446:JZP196455 KIR196446:KJL196455 KSN196446:KTH196455 LCJ196446:LDD196455 LMF196446:LMZ196455 LWB196446:LWV196455 MFX196446:MGR196455 MPT196446:MQN196455 MZP196446:NAJ196455 NJL196446:NKF196455 NTH196446:NUB196455 ODD196446:ODX196455 OMZ196446:ONT196455 OWV196446:OXP196455 PGR196446:PHL196455 PQN196446:PRH196455 QAJ196446:QBD196455 QKF196446:QKZ196455 QUB196446:QUV196455 RDX196446:RER196455 RNT196446:RON196455 RXP196446:RYJ196455 SHL196446:SIF196455 SRH196446:SSB196455 TBD196446:TBX196455 TKZ196446:TLT196455 TUV196446:TVP196455 UER196446:UFL196455 UON196446:UPH196455 UYJ196446:UZD196455 VIF196446:VIZ196455 VSB196446:VSV196455 WBX196446:WCR196455 WLT196446:WMN196455 WVP196446:WWJ196455 JD261982:JX261991 SZ261982:TT261991 ACV261982:ADP261991 AMR261982:ANL261991 AWN261982:AXH261991 BGJ261982:BHD261991 BQF261982:BQZ261991 CAB261982:CAV261991 CJX261982:CKR261991 CTT261982:CUN261991 DDP261982:DEJ261991 DNL261982:DOF261991 DXH261982:DYB261991 EHD261982:EHX261991 EQZ261982:ERT261991 FAV261982:FBP261991 FKR261982:FLL261991 FUN261982:FVH261991 GEJ261982:GFD261991 GOF261982:GOZ261991 GYB261982:GYV261991 HHX261982:HIR261991 HRT261982:HSN261991 IBP261982:ICJ261991 ILL261982:IMF261991 IVH261982:IWB261991 JFD261982:JFX261991 JOZ261982:JPT261991 JYV261982:JZP261991 KIR261982:KJL261991 KSN261982:KTH261991 LCJ261982:LDD261991 LMF261982:LMZ261991 LWB261982:LWV261991 MFX261982:MGR261991 MPT261982:MQN261991 MZP261982:NAJ261991 NJL261982:NKF261991 NTH261982:NUB261991 ODD261982:ODX261991 OMZ261982:ONT261991 OWV261982:OXP261991 PGR261982:PHL261991 PQN261982:PRH261991 QAJ261982:QBD261991 QKF261982:QKZ261991 QUB261982:QUV261991 RDX261982:RER261991 RNT261982:RON261991 RXP261982:RYJ261991 SHL261982:SIF261991 SRH261982:SSB261991 TBD261982:TBX261991 TKZ261982:TLT261991 TUV261982:TVP261991 UER261982:UFL261991 UON261982:UPH261991 UYJ261982:UZD261991 VIF261982:VIZ261991 VSB261982:VSV261991 WBX261982:WCR261991 WLT261982:WMN261991 WVP261982:WWJ261991 JD327518:JX327527 SZ327518:TT327527 ACV327518:ADP327527 AMR327518:ANL327527 AWN327518:AXH327527 BGJ327518:BHD327527 BQF327518:BQZ327527 CAB327518:CAV327527 CJX327518:CKR327527 CTT327518:CUN327527 DDP327518:DEJ327527 DNL327518:DOF327527 DXH327518:DYB327527 EHD327518:EHX327527 EQZ327518:ERT327527 FAV327518:FBP327527 FKR327518:FLL327527 FUN327518:FVH327527 GEJ327518:GFD327527 GOF327518:GOZ327527 GYB327518:GYV327527 HHX327518:HIR327527 HRT327518:HSN327527 IBP327518:ICJ327527 ILL327518:IMF327527 IVH327518:IWB327527 JFD327518:JFX327527 JOZ327518:JPT327527 JYV327518:JZP327527 KIR327518:KJL327527 KSN327518:KTH327527 LCJ327518:LDD327527 LMF327518:LMZ327527 LWB327518:LWV327527 MFX327518:MGR327527 MPT327518:MQN327527 MZP327518:NAJ327527 NJL327518:NKF327527 NTH327518:NUB327527 ODD327518:ODX327527 OMZ327518:ONT327527 OWV327518:OXP327527 PGR327518:PHL327527 PQN327518:PRH327527 QAJ327518:QBD327527 QKF327518:QKZ327527 QUB327518:QUV327527 RDX327518:RER327527 RNT327518:RON327527 RXP327518:RYJ327527 SHL327518:SIF327527 SRH327518:SSB327527 TBD327518:TBX327527 TKZ327518:TLT327527 TUV327518:TVP327527 UER327518:UFL327527 UON327518:UPH327527 UYJ327518:UZD327527 VIF327518:VIZ327527 VSB327518:VSV327527 WBX327518:WCR327527 WLT327518:WMN327527 WVP327518:WWJ327527 JD393054:JX393063 SZ393054:TT393063 ACV393054:ADP393063 AMR393054:ANL393063 AWN393054:AXH393063 BGJ393054:BHD393063 BQF393054:BQZ393063 CAB393054:CAV393063 CJX393054:CKR393063 CTT393054:CUN393063 DDP393054:DEJ393063 DNL393054:DOF393063 DXH393054:DYB393063 EHD393054:EHX393063 EQZ393054:ERT393063 FAV393054:FBP393063 FKR393054:FLL393063 FUN393054:FVH393063 GEJ393054:GFD393063 GOF393054:GOZ393063 GYB393054:GYV393063 HHX393054:HIR393063 HRT393054:HSN393063 IBP393054:ICJ393063 ILL393054:IMF393063 IVH393054:IWB393063 JFD393054:JFX393063 JOZ393054:JPT393063 JYV393054:JZP393063 KIR393054:KJL393063 KSN393054:KTH393063 LCJ393054:LDD393063 LMF393054:LMZ393063 LWB393054:LWV393063 MFX393054:MGR393063 MPT393054:MQN393063 MZP393054:NAJ393063 NJL393054:NKF393063 NTH393054:NUB393063 ODD393054:ODX393063 OMZ393054:ONT393063 OWV393054:OXP393063 PGR393054:PHL393063 PQN393054:PRH393063 QAJ393054:QBD393063 QKF393054:QKZ393063 QUB393054:QUV393063 RDX393054:RER393063 RNT393054:RON393063 RXP393054:RYJ393063 SHL393054:SIF393063 SRH393054:SSB393063 TBD393054:TBX393063 TKZ393054:TLT393063 TUV393054:TVP393063 UER393054:UFL393063 UON393054:UPH393063 UYJ393054:UZD393063 VIF393054:VIZ393063 VSB393054:VSV393063 WBX393054:WCR393063 WLT393054:WMN393063 WVP393054:WWJ393063 JD458590:JX458599 SZ458590:TT458599 ACV458590:ADP458599 AMR458590:ANL458599 AWN458590:AXH458599 BGJ458590:BHD458599 BQF458590:BQZ458599 CAB458590:CAV458599 CJX458590:CKR458599 CTT458590:CUN458599 DDP458590:DEJ458599 DNL458590:DOF458599 DXH458590:DYB458599 EHD458590:EHX458599 EQZ458590:ERT458599 FAV458590:FBP458599 FKR458590:FLL458599 FUN458590:FVH458599 GEJ458590:GFD458599 GOF458590:GOZ458599 GYB458590:GYV458599 HHX458590:HIR458599 HRT458590:HSN458599 IBP458590:ICJ458599 ILL458590:IMF458599 IVH458590:IWB458599 JFD458590:JFX458599 JOZ458590:JPT458599 JYV458590:JZP458599 KIR458590:KJL458599 KSN458590:KTH458599 LCJ458590:LDD458599 LMF458590:LMZ458599 LWB458590:LWV458599 MFX458590:MGR458599 MPT458590:MQN458599 MZP458590:NAJ458599 NJL458590:NKF458599 NTH458590:NUB458599 ODD458590:ODX458599 OMZ458590:ONT458599 OWV458590:OXP458599 PGR458590:PHL458599 PQN458590:PRH458599 QAJ458590:QBD458599 QKF458590:QKZ458599 QUB458590:QUV458599 RDX458590:RER458599 RNT458590:RON458599 RXP458590:RYJ458599 SHL458590:SIF458599 SRH458590:SSB458599 TBD458590:TBX458599 TKZ458590:TLT458599 TUV458590:TVP458599 UER458590:UFL458599 UON458590:UPH458599 UYJ458590:UZD458599 VIF458590:VIZ458599 VSB458590:VSV458599 WBX458590:WCR458599 WLT458590:WMN458599 WVP458590:WWJ458599 JD524126:JX524135 SZ524126:TT524135 ACV524126:ADP524135 AMR524126:ANL524135 AWN524126:AXH524135 BGJ524126:BHD524135 BQF524126:BQZ524135 CAB524126:CAV524135 CJX524126:CKR524135 CTT524126:CUN524135 DDP524126:DEJ524135 DNL524126:DOF524135 DXH524126:DYB524135 EHD524126:EHX524135 EQZ524126:ERT524135 FAV524126:FBP524135 FKR524126:FLL524135 FUN524126:FVH524135 GEJ524126:GFD524135 GOF524126:GOZ524135 GYB524126:GYV524135 HHX524126:HIR524135 HRT524126:HSN524135 IBP524126:ICJ524135 ILL524126:IMF524135 IVH524126:IWB524135 JFD524126:JFX524135 JOZ524126:JPT524135 JYV524126:JZP524135 KIR524126:KJL524135 KSN524126:KTH524135 LCJ524126:LDD524135 LMF524126:LMZ524135 LWB524126:LWV524135 MFX524126:MGR524135 MPT524126:MQN524135 MZP524126:NAJ524135 NJL524126:NKF524135 NTH524126:NUB524135 ODD524126:ODX524135 OMZ524126:ONT524135 OWV524126:OXP524135 PGR524126:PHL524135 PQN524126:PRH524135 QAJ524126:QBD524135 QKF524126:QKZ524135 QUB524126:QUV524135 RDX524126:RER524135 RNT524126:RON524135 RXP524126:RYJ524135 SHL524126:SIF524135 SRH524126:SSB524135 TBD524126:TBX524135 TKZ524126:TLT524135 TUV524126:TVP524135 UER524126:UFL524135 UON524126:UPH524135 UYJ524126:UZD524135 VIF524126:VIZ524135 VSB524126:VSV524135 WBX524126:WCR524135 WLT524126:WMN524135 WVP524126:WWJ524135 JD589662:JX589671 SZ589662:TT589671 ACV589662:ADP589671 AMR589662:ANL589671 AWN589662:AXH589671 BGJ589662:BHD589671 BQF589662:BQZ589671 CAB589662:CAV589671 CJX589662:CKR589671 CTT589662:CUN589671 DDP589662:DEJ589671 DNL589662:DOF589671 DXH589662:DYB589671 EHD589662:EHX589671 EQZ589662:ERT589671 FAV589662:FBP589671 FKR589662:FLL589671 FUN589662:FVH589671 GEJ589662:GFD589671 GOF589662:GOZ589671 GYB589662:GYV589671 HHX589662:HIR589671 HRT589662:HSN589671 IBP589662:ICJ589671 ILL589662:IMF589671 IVH589662:IWB589671 JFD589662:JFX589671 JOZ589662:JPT589671 JYV589662:JZP589671 KIR589662:KJL589671 KSN589662:KTH589671 LCJ589662:LDD589671 LMF589662:LMZ589671 LWB589662:LWV589671 MFX589662:MGR589671 MPT589662:MQN589671 MZP589662:NAJ589671 NJL589662:NKF589671 NTH589662:NUB589671 ODD589662:ODX589671 OMZ589662:ONT589671 OWV589662:OXP589671 PGR589662:PHL589671 PQN589662:PRH589671 QAJ589662:QBD589671 QKF589662:QKZ589671 QUB589662:QUV589671 RDX589662:RER589671 RNT589662:RON589671 RXP589662:RYJ589671 SHL589662:SIF589671 SRH589662:SSB589671 TBD589662:TBX589671 TKZ589662:TLT589671 TUV589662:TVP589671 UER589662:UFL589671 UON589662:UPH589671 UYJ589662:UZD589671 VIF589662:VIZ589671 VSB589662:VSV589671 WBX589662:WCR589671 WLT589662:WMN589671 WVP589662:WWJ589671 JD655198:JX655207 SZ655198:TT655207 ACV655198:ADP655207 AMR655198:ANL655207 AWN655198:AXH655207 BGJ655198:BHD655207 BQF655198:BQZ655207 CAB655198:CAV655207 CJX655198:CKR655207 CTT655198:CUN655207 DDP655198:DEJ655207 DNL655198:DOF655207 DXH655198:DYB655207 EHD655198:EHX655207 EQZ655198:ERT655207 FAV655198:FBP655207 FKR655198:FLL655207 FUN655198:FVH655207 GEJ655198:GFD655207 GOF655198:GOZ655207 GYB655198:GYV655207 HHX655198:HIR655207 HRT655198:HSN655207 IBP655198:ICJ655207 ILL655198:IMF655207 IVH655198:IWB655207 JFD655198:JFX655207 JOZ655198:JPT655207 JYV655198:JZP655207 KIR655198:KJL655207 KSN655198:KTH655207 LCJ655198:LDD655207 LMF655198:LMZ655207 LWB655198:LWV655207 MFX655198:MGR655207 MPT655198:MQN655207 MZP655198:NAJ655207 NJL655198:NKF655207 NTH655198:NUB655207 ODD655198:ODX655207 OMZ655198:ONT655207 OWV655198:OXP655207 PGR655198:PHL655207 PQN655198:PRH655207 QAJ655198:QBD655207 QKF655198:QKZ655207 QUB655198:QUV655207 RDX655198:RER655207 RNT655198:RON655207 RXP655198:RYJ655207 SHL655198:SIF655207 SRH655198:SSB655207 TBD655198:TBX655207 TKZ655198:TLT655207 TUV655198:TVP655207 UER655198:UFL655207 UON655198:UPH655207 UYJ655198:UZD655207 VIF655198:VIZ655207 VSB655198:VSV655207 WBX655198:WCR655207 WLT655198:WMN655207 WVP655198:WWJ655207 JD720734:JX720743 SZ720734:TT720743 ACV720734:ADP720743 AMR720734:ANL720743 AWN720734:AXH720743 BGJ720734:BHD720743 BQF720734:BQZ720743 CAB720734:CAV720743 CJX720734:CKR720743 CTT720734:CUN720743 DDP720734:DEJ720743 DNL720734:DOF720743 DXH720734:DYB720743 EHD720734:EHX720743 EQZ720734:ERT720743 FAV720734:FBP720743 FKR720734:FLL720743 FUN720734:FVH720743 GEJ720734:GFD720743 GOF720734:GOZ720743 GYB720734:GYV720743 HHX720734:HIR720743 HRT720734:HSN720743 IBP720734:ICJ720743 ILL720734:IMF720743 IVH720734:IWB720743 JFD720734:JFX720743 JOZ720734:JPT720743 JYV720734:JZP720743 KIR720734:KJL720743 KSN720734:KTH720743 LCJ720734:LDD720743 LMF720734:LMZ720743 LWB720734:LWV720743 MFX720734:MGR720743 MPT720734:MQN720743 MZP720734:NAJ720743 NJL720734:NKF720743 NTH720734:NUB720743 ODD720734:ODX720743 OMZ720734:ONT720743 OWV720734:OXP720743 PGR720734:PHL720743 PQN720734:PRH720743 QAJ720734:QBD720743 QKF720734:QKZ720743 QUB720734:QUV720743 RDX720734:RER720743 RNT720734:RON720743 RXP720734:RYJ720743 SHL720734:SIF720743 SRH720734:SSB720743 TBD720734:TBX720743 TKZ720734:TLT720743 TUV720734:TVP720743 UER720734:UFL720743 UON720734:UPH720743 UYJ720734:UZD720743 VIF720734:VIZ720743 VSB720734:VSV720743 WBX720734:WCR720743 WLT720734:WMN720743 WVP720734:WWJ720743 JD786270:JX786279 SZ786270:TT786279 ACV786270:ADP786279 AMR786270:ANL786279 AWN786270:AXH786279 BGJ786270:BHD786279 BQF786270:BQZ786279 CAB786270:CAV786279 CJX786270:CKR786279 CTT786270:CUN786279 DDP786270:DEJ786279 DNL786270:DOF786279 DXH786270:DYB786279 EHD786270:EHX786279 EQZ786270:ERT786279 FAV786270:FBP786279 FKR786270:FLL786279 FUN786270:FVH786279 GEJ786270:GFD786279 GOF786270:GOZ786279 GYB786270:GYV786279 HHX786270:HIR786279 HRT786270:HSN786279 IBP786270:ICJ786279 ILL786270:IMF786279 IVH786270:IWB786279 JFD786270:JFX786279 JOZ786270:JPT786279 JYV786270:JZP786279 KIR786270:KJL786279 KSN786270:KTH786279 LCJ786270:LDD786279 LMF786270:LMZ786279 LWB786270:LWV786279 MFX786270:MGR786279 MPT786270:MQN786279 MZP786270:NAJ786279 NJL786270:NKF786279 NTH786270:NUB786279 ODD786270:ODX786279 OMZ786270:ONT786279 OWV786270:OXP786279 PGR786270:PHL786279 PQN786270:PRH786279 QAJ786270:QBD786279 QKF786270:QKZ786279 QUB786270:QUV786279 RDX786270:RER786279 RNT786270:RON786279 RXP786270:RYJ786279 SHL786270:SIF786279 SRH786270:SSB786279 TBD786270:TBX786279 TKZ786270:TLT786279 TUV786270:TVP786279 UER786270:UFL786279 UON786270:UPH786279 UYJ786270:UZD786279 VIF786270:VIZ786279 VSB786270:VSV786279 WBX786270:WCR786279 WLT786270:WMN786279 WVP786270:WWJ786279 JD851806:JX851815 SZ851806:TT851815 ACV851806:ADP851815 AMR851806:ANL851815 AWN851806:AXH851815 BGJ851806:BHD851815 BQF851806:BQZ851815 CAB851806:CAV851815 CJX851806:CKR851815 CTT851806:CUN851815 DDP851806:DEJ851815 DNL851806:DOF851815 DXH851806:DYB851815 EHD851806:EHX851815 EQZ851806:ERT851815 FAV851806:FBP851815 FKR851806:FLL851815 FUN851806:FVH851815 GEJ851806:GFD851815 GOF851806:GOZ851815 GYB851806:GYV851815 HHX851806:HIR851815 HRT851806:HSN851815 IBP851806:ICJ851815 ILL851806:IMF851815 IVH851806:IWB851815 JFD851806:JFX851815 JOZ851806:JPT851815 JYV851806:JZP851815 KIR851806:KJL851815 KSN851806:KTH851815 LCJ851806:LDD851815 LMF851806:LMZ851815 LWB851806:LWV851815 MFX851806:MGR851815 MPT851806:MQN851815 MZP851806:NAJ851815 NJL851806:NKF851815 NTH851806:NUB851815 ODD851806:ODX851815 OMZ851806:ONT851815 OWV851806:OXP851815 PGR851806:PHL851815 PQN851806:PRH851815 QAJ851806:QBD851815 QKF851806:QKZ851815 QUB851806:QUV851815 RDX851806:RER851815 RNT851806:RON851815 RXP851806:RYJ851815 SHL851806:SIF851815 SRH851806:SSB851815 TBD851806:TBX851815 TKZ851806:TLT851815 TUV851806:TVP851815 UER851806:UFL851815 UON851806:UPH851815 UYJ851806:UZD851815 VIF851806:VIZ851815 VSB851806:VSV851815 WBX851806:WCR851815 WLT851806:WMN851815 WVP851806:WWJ851815 JD917342:JX917351 SZ917342:TT917351 ACV917342:ADP917351 AMR917342:ANL917351 AWN917342:AXH917351 BGJ917342:BHD917351 BQF917342:BQZ917351 CAB917342:CAV917351 CJX917342:CKR917351 CTT917342:CUN917351 DDP917342:DEJ917351 DNL917342:DOF917351 DXH917342:DYB917351 EHD917342:EHX917351 EQZ917342:ERT917351 FAV917342:FBP917351 FKR917342:FLL917351 FUN917342:FVH917351 GEJ917342:GFD917351 GOF917342:GOZ917351 GYB917342:GYV917351 HHX917342:HIR917351 HRT917342:HSN917351 IBP917342:ICJ917351 ILL917342:IMF917351 IVH917342:IWB917351 JFD917342:JFX917351 JOZ917342:JPT917351 JYV917342:JZP917351 KIR917342:KJL917351 KSN917342:KTH917351 LCJ917342:LDD917351 LMF917342:LMZ917351 LWB917342:LWV917351 MFX917342:MGR917351 MPT917342:MQN917351 MZP917342:NAJ917351 NJL917342:NKF917351 NTH917342:NUB917351 ODD917342:ODX917351 OMZ917342:ONT917351 OWV917342:OXP917351 PGR917342:PHL917351 PQN917342:PRH917351 QAJ917342:QBD917351 QKF917342:QKZ917351 QUB917342:QUV917351 RDX917342:RER917351 RNT917342:RON917351 RXP917342:RYJ917351 SHL917342:SIF917351 SRH917342:SSB917351 TBD917342:TBX917351 TKZ917342:TLT917351 TUV917342:TVP917351 UER917342:UFL917351 UON917342:UPH917351 UYJ917342:UZD917351 VIF917342:VIZ917351 VSB917342:VSV917351 WBX917342:WCR917351 WLT917342:WMN917351 WVP917342:WWJ917351 JD982878:JX982887 SZ982878:TT982887 ACV982878:ADP982887 AMR982878:ANL982887 AWN982878:AXH982887 BGJ982878:BHD982887 BQF982878:BQZ982887 CAB982878:CAV982887 CJX982878:CKR982887 CTT982878:CUN982887 DDP982878:DEJ982887 DNL982878:DOF982887 DXH982878:DYB982887 EHD982878:EHX982887 EQZ982878:ERT982887 FAV982878:FBP982887 FKR982878:FLL982887 FUN982878:FVH982887 GEJ982878:GFD982887 GOF982878:GOZ982887 GYB982878:GYV982887 HHX982878:HIR982887 HRT982878:HSN982887 IBP982878:ICJ982887 ILL982878:IMF982887 IVH982878:IWB982887 JFD982878:JFX982887 JOZ982878:JPT982887 JYV982878:JZP982887 KIR982878:KJL982887 KSN982878:KTH982887 LCJ982878:LDD982887 LMF982878:LMZ982887 LWB982878:LWV982887 MFX982878:MGR982887 MPT982878:MQN982887 MZP982878:NAJ982887 NJL982878:NKF982887 NTH982878:NUB982887 ODD982878:ODX982887 OMZ982878:ONT982887 OWV982878:OXP982887 PGR982878:PHL982887 PQN982878:PRH982887 QAJ982878:QBD982887 QKF982878:QKZ982887 QUB982878:QUV982887 RDX982878:RER982887 RNT982878:RON982887 RXP982878:RYJ982887 SHL982878:SIF982887 SRH982878:SSB982887 TBD982878:TBX982887 TKZ982878:TLT982887 TUV982878:TVP982887 UER982878:UFL982887 UON982878:UPH982887 UYJ982878:UZD982887 VIF982878:VIZ982887 VSB982878:VSV982887 WBX982878:WCR982887 WLT982878:WMN982887 WVP982878:WWJ982887 JD65363:JX65372 SZ65363:TT65372 ACV65363:ADP65372 AMR65363:ANL65372 AWN65363:AXH65372 BGJ65363:BHD65372 BQF65363:BQZ65372 CAB65363:CAV65372 CJX65363:CKR65372 CTT65363:CUN65372 DDP65363:DEJ65372 DNL65363:DOF65372 DXH65363:DYB65372 EHD65363:EHX65372 EQZ65363:ERT65372 FAV65363:FBP65372 FKR65363:FLL65372 FUN65363:FVH65372 GEJ65363:GFD65372 GOF65363:GOZ65372 GYB65363:GYV65372 HHX65363:HIR65372 HRT65363:HSN65372 IBP65363:ICJ65372 ILL65363:IMF65372 IVH65363:IWB65372 JFD65363:JFX65372 JOZ65363:JPT65372 JYV65363:JZP65372 KIR65363:KJL65372 KSN65363:KTH65372 LCJ65363:LDD65372 LMF65363:LMZ65372 LWB65363:LWV65372 MFX65363:MGR65372 MPT65363:MQN65372 MZP65363:NAJ65372 NJL65363:NKF65372 NTH65363:NUB65372 ODD65363:ODX65372 OMZ65363:ONT65372 OWV65363:OXP65372 PGR65363:PHL65372 PQN65363:PRH65372 QAJ65363:QBD65372 QKF65363:QKZ65372 QUB65363:QUV65372 RDX65363:RER65372 RNT65363:RON65372 RXP65363:RYJ65372 SHL65363:SIF65372 SRH65363:SSB65372 TBD65363:TBX65372 TKZ65363:TLT65372 TUV65363:TVP65372 UER65363:UFL65372 UON65363:UPH65372 UYJ65363:UZD65372 VIF65363:VIZ65372 VSB65363:VSV65372 WBX65363:WCR65372 WLT65363:WMN65372 WVP65363:WWJ65372 JD130899:JX130908 SZ130899:TT130908 ACV130899:ADP130908 AMR130899:ANL130908 AWN130899:AXH130908 BGJ130899:BHD130908 BQF130899:BQZ130908 CAB130899:CAV130908 CJX130899:CKR130908 CTT130899:CUN130908 DDP130899:DEJ130908 DNL130899:DOF130908 DXH130899:DYB130908 EHD130899:EHX130908 EQZ130899:ERT130908 FAV130899:FBP130908 FKR130899:FLL130908 FUN130899:FVH130908 GEJ130899:GFD130908 GOF130899:GOZ130908 GYB130899:GYV130908 HHX130899:HIR130908 HRT130899:HSN130908 IBP130899:ICJ130908 ILL130899:IMF130908 IVH130899:IWB130908 JFD130899:JFX130908 JOZ130899:JPT130908 JYV130899:JZP130908 KIR130899:KJL130908 KSN130899:KTH130908 LCJ130899:LDD130908 LMF130899:LMZ130908 LWB130899:LWV130908 MFX130899:MGR130908 MPT130899:MQN130908 MZP130899:NAJ130908 NJL130899:NKF130908 NTH130899:NUB130908 ODD130899:ODX130908 OMZ130899:ONT130908 OWV130899:OXP130908 PGR130899:PHL130908 PQN130899:PRH130908 QAJ130899:QBD130908 QKF130899:QKZ130908 QUB130899:QUV130908 RDX130899:RER130908 RNT130899:RON130908 RXP130899:RYJ130908 SHL130899:SIF130908 SRH130899:SSB130908 TBD130899:TBX130908 TKZ130899:TLT130908 TUV130899:TVP130908 UER130899:UFL130908 UON130899:UPH130908 UYJ130899:UZD130908 VIF130899:VIZ130908 VSB130899:VSV130908 WBX130899:WCR130908 WLT130899:WMN130908 WVP130899:WWJ130908 JD196435:JX196444 SZ196435:TT196444 ACV196435:ADP196444 AMR196435:ANL196444 AWN196435:AXH196444 BGJ196435:BHD196444 BQF196435:BQZ196444 CAB196435:CAV196444 CJX196435:CKR196444 CTT196435:CUN196444 DDP196435:DEJ196444 DNL196435:DOF196444 DXH196435:DYB196444 EHD196435:EHX196444 EQZ196435:ERT196444 FAV196435:FBP196444 FKR196435:FLL196444 FUN196435:FVH196444 GEJ196435:GFD196444 GOF196435:GOZ196444 GYB196435:GYV196444 HHX196435:HIR196444 HRT196435:HSN196444 IBP196435:ICJ196444 ILL196435:IMF196444 IVH196435:IWB196444 JFD196435:JFX196444 JOZ196435:JPT196444 JYV196435:JZP196444 KIR196435:KJL196444 KSN196435:KTH196444 LCJ196435:LDD196444 LMF196435:LMZ196444 LWB196435:LWV196444 MFX196435:MGR196444 MPT196435:MQN196444 MZP196435:NAJ196444 NJL196435:NKF196444 NTH196435:NUB196444 ODD196435:ODX196444 OMZ196435:ONT196444 OWV196435:OXP196444 PGR196435:PHL196444 PQN196435:PRH196444 QAJ196435:QBD196444 QKF196435:QKZ196444 QUB196435:QUV196444 RDX196435:RER196444 RNT196435:RON196444 RXP196435:RYJ196444 SHL196435:SIF196444 SRH196435:SSB196444 TBD196435:TBX196444 TKZ196435:TLT196444 TUV196435:TVP196444 UER196435:UFL196444 UON196435:UPH196444 UYJ196435:UZD196444 VIF196435:VIZ196444 VSB196435:VSV196444 WBX196435:WCR196444 WLT196435:WMN196444 WVP196435:WWJ196444 JD261971:JX261980 SZ261971:TT261980 ACV261971:ADP261980 AMR261971:ANL261980 AWN261971:AXH261980 BGJ261971:BHD261980 BQF261971:BQZ261980 CAB261971:CAV261980 CJX261971:CKR261980 CTT261971:CUN261980 DDP261971:DEJ261980 DNL261971:DOF261980 DXH261971:DYB261980 EHD261971:EHX261980 EQZ261971:ERT261980 FAV261971:FBP261980 FKR261971:FLL261980 FUN261971:FVH261980 GEJ261971:GFD261980 GOF261971:GOZ261980 GYB261971:GYV261980 HHX261971:HIR261980 HRT261971:HSN261980 IBP261971:ICJ261980 ILL261971:IMF261980 IVH261971:IWB261980 JFD261971:JFX261980 JOZ261971:JPT261980 JYV261971:JZP261980 KIR261971:KJL261980 KSN261971:KTH261980 LCJ261971:LDD261980 LMF261971:LMZ261980 LWB261971:LWV261980 MFX261971:MGR261980 MPT261971:MQN261980 MZP261971:NAJ261980 NJL261971:NKF261980 NTH261971:NUB261980 ODD261971:ODX261980 OMZ261971:ONT261980 OWV261971:OXP261980 PGR261971:PHL261980 PQN261971:PRH261980 QAJ261971:QBD261980 QKF261971:QKZ261980 QUB261971:QUV261980 RDX261971:RER261980 RNT261971:RON261980 RXP261971:RYJ261980 SHL261971:SIF261980 SRH261971:SSB261980 TBD261971:TBX261980 TKZ261971:TLT261980 TUV261971:TVP261980 UER261971:UFL261980 UON261971:UPH261980 UYJ261971:UZD261980 VIF261971:VIZ261980 VSB261971:VSV261980 WBX261971:WCR261980 WLT261971:WMN261980 WVP261971:WWJ261980 JD327507:JX327516 SZ327507:TT327516 ACV327507:ADP327516 AMR327507:ANL327516 AWN327507:AXH327516 BGJ327507:BHD327516 BQF327507:BQZ327516 CAB327507:CAV327516 CJX327507:CKR327516 CTT327507:CUN327516 DDP327507:DEJ327516 DNL327507:DOF327516 DXH327507:DYB327516 EHD327507:EHX327516 EQZ327507:ERT327516 FAV327507:FBP327516 FKR327507:FLL327516 FUN327507:FVH327516 GEJ327507:GFD327516 GOF327507:GOZ327516 GYB327507:GYV327516 HHX327507:HIR327516 HRT327507:HSN327516 IBP327507:ICJ327516 ILL327507:IMF327516 IVH327507:IWB327516 JFD327507:JFX327516 JOZ327507:JPT327516 JYV327507:JZP327516 KIR327507:KJL327516 KSN327507:KTH327516 LCJ327507:LDD327516 LMF327507:LMZ327516 LWB327507:LWV327516 MFX327507:MGR327516 MPT327507:MQN327516 MZP327507:NAJ327516 NJL327507:NKF327516 NTH327507:NUB327516 ODD327507:ODX327516 OMZ327507:ONT327516 OWV327507:OXP327516 PGR327507:PHL327516 PQN327507:PRH327516 QAJ327507:QBD327516 QKF327507:QKZ327516 QUB327507:QUV327516 RDX327507:RER327516 RNT327507:RON327516 RXP327507:RYJ327516 SHL327507:SIF327516 SRH327507:SSB327516 TBD327507:TBX327516 TKZ327507:TLT327516 TUV327507:TVP327516 UER327507:UFL327516 UON327507:UPH327516 UYJ327507:UZD327516 VIF327507:VIZ327516 VSB327507:VSV327516 WBX327507:WCR327516 WLT327507:WMN327516 WVP327507:WWJ327516 JD393043:JX393052 SZ393043:TT393052 ACV393043:ADP393052 AMR393043:ANL393052 AWN393043:AXH393052 BGJ393043:BHD393052 BQF393043:BQZ393052 CAB393043:CAV393052 CJX393043:CKR393052 CTT393043:CUN393052 DDP393043:DEJ393052 DNL393043:DOF393052 DXH393043:DYB393052 EHD393043:EHX393052 EQZ393043:ERT393052 FAV393043:FBP393052 FKR393043:FLL393052 FUN393043:FVH393052 GEJ393043:GFD393052 GOF393043:GOZ393052 GYB393043:GYV393052 HHX393043:HIR393052 HRT393043:HSN393052 IBP393043:ICJ393052 ILL393043:IMF393052 IVH393043:IWB393052 JFD393043:JFX393052 JOZ393043:JPT393052 JYV393043:JZP393052 KIR393043:KJL393052 KSN393043:KTH393052 LCJ393043:LDD393052 LMF393043:LMZ393052 LWB393043:LWV393052 MFX393043:MGR393052 MPT393043:MQN393052 MZP393043:NAJ393052 NJL393043:NKF393052 NTH393043:NUB393052 ODD393043:ODX393052 OMZ393043:ONT393052 OWV393043:OXP393052 PGR393043:PHL393052 PQN393043:PRH393052 QAJ393043:QBD393052 QKF393043:QKZ393052 QUB393043:QUV393052 RDX393043:RER393052 RNT393043:RON393052 RXP393043:RYJ393052 SHL393043:SIF393052 SRH393043:SSB393052 TBD393043:TBX393052 TKZ393043:TLT393052 TUV393043:TVP393052 UER393043:UFL393052 UON393043:UPH393052 UYJ393043:UZD393052 VIF393043:VIZ393052 VSB393043:VSV393052 WBX393043:WCR393052 WLT393043:WMN393052 WVP393043:WWJ393052 JD458579:JX458588 SZ458579:TT458588 ACV458579:ADP458588 AMR458579:ANL458588 AWN458579:AXH458588 BGJ458579:BHD458588 BQF458579:BQZ458588 CAB458579:CAV458588 CJX458579:CKR458588 CTT458579:CUN458588 DDP458579:DEJ458588 DNL458579:DOF458588 DXH458579:DYB458588 EHD458579:EHX458588 EQZ458579:ERT458588 FAV458579:FBP458588 FKR458579:FLL458588 FUN458579:FVH458588 GEJ458579:GFD458588 GOF458579:GOZ458588 GYB458579:GYV458588 HHX458579:HIR458588 HRT458579:HSN458588 IBP458579:ICJ458588 ILL458579:IMF458588 IVH458579:IWB458588 JFD458579:JFX458588 JOZ458579:JPT458588 JYV458579:JZP458588 KIR458579:KJL458588 KSN458579:KTH458588 LCJ458579:LDD458588 LMF458579:LMZ458588 LWB458579:LWV458588 MFX458579:MGR458588 MPT458579:MQN458588 MZP458579:NAJ458588 NJL458579:NKF458588 NTH458579:NUB458588 ODD458579:ODX458588 OMZ458579:ONT458588 OWV458579:OXP458588 PGR458579:PHL458588 PQN458579:PRH458588 QAJ458579:QBD458588 QKF458579:QKZ458588 QUB458579:QUV458588 RDX458579:RER458588 RNT458579:RON458588 RXP458579:RYJ458588 SHL458579:SIF458588 SRH458579:SSB458588 TBD458579:TBX458588 TKZ458579:TLT458588 TUV458579:TVP458588 UER458579:UFL458588 UON458579:UPH458588 UYJ458579:UZD458588 VIF458579:VIZ458588 VSB458579:VSV458588 WBX458579:WCR458588 WLT458579:WMN458588 WVP458579:WWJ458588 JD524115:JX524124 SZ524115:TT524124 ACV524115:ADP524124 AMR524115:ANL524124 AWN524115:AXH524124 BGJ524115:BHD524124 BQF524115:BQZ524124 CAB524115:CAV524124 CJX524115:CKR524124 CTT524115:CUN524124 DDP524115:DEJ524124 DNL524115:DOF524124 DXH524115:DYB524124 EHD524115:EHX524124 EQZ524115:ERT524124 FAV524115:FBP524124 FKR524115:FLL524124 FUN524115:FVH524124 GEJ524115:GFD524124 GOF524115:GOZ524124 GYB524115:GYV524124 HHX524115:HIR524124 HRT524115:HSN524124 IBP524115:ICJ524124 ILL524115:IMF524124 IVH524115:IWB524124 JFD524115:JFX524124 JOZ524115:JPT524124 JYV524115:JZP524124 KIR524115:KJL524124 KSN524115:KTH524124 LCJ524115:LDD524124 LMF524115:LMZ524124 LWB524115:LWV524124 MFX524115:MGR524124 MPT524115:MQN524124 MZP524115:NAJ524124 NJL524115:NKF524124 NTH524115:NUB524124 ODD524115:ODX524124 OMZ524115:ONT524124 OWV524115:OXP524124 PGR524115:PHL524124 PQN524115:PRH524124 QAJ524115:QBD524124 QKF524115:QKZ524124 QUB524115:QUV524124 RDX524115:RER524124 RNT524115:RON524124 RXP524115:RYJ524124 SHL524115:SIF524124 SRH524115:SSB524124 TBD524115:TBX524124 TKZ524115:TLT524124 TUV524115:TVP524124 UER524115:UFL524124 UON524115:UPH524124 UYJ524115:UZD524124 VIF524115:VIZ524124 VSB524115:VSV524124 WBX524115:WCR524124 WLT524115:WMN524124 WVP524115:WWJ524124 JD589651:JX589660 SZ589651:TT589660 ACV589651:ADP589660 AMR589651:ANL589660 AWN589651:AXH589660 BGJ589651:BHD589660 BQF589651:BQZ589660 CAB589651:CAV589660 CJX589651:CKR589660 CTT589651:CUN589660 DDP589651:DEJ589660 DNL589651:DOF589660 DXH589651:DYB589660 EHD589651:EHX589660 EQZ589651:ERT589660 FAV589651:FBP589660 FKR589651:FLL589660 FUN589651:FVH589660 GEJ589651:GFD589660 GOF589651:GOZ589660 GYB589651:GYV589660 HHX589651:HIR589660 HRT589651:HSN589660 IBP589651:ICJ589660 ILL589651:IMF589660 IVH589651:IWB589660 JFD589651:JFX589660 JOZ589651:JPT589660 JYV589651:JZP589660 KIR589651:KJL589660 KSN589651:KTH589660 LCJ589651:LDD589660 LMF589651:LMZ589660 LWB589651:LWV589660 MFX589651:MGR589660 MPT589651:MQN589660 MZP589651:NAJ589660 NJL589651:NKF589660 NTH589651:NUB589660 ODD589651:ODX589660 OMZ589651:ONT589660 OWV589651:OXP589660 PGR589651:PHL589660 PQN589651:PRH589660 QAJ589651:QBD589660 QKF589651:QKZ589660 QUB589651:QUV589660 RDX589651:RER589660 RNT589651:RON589660 RXP589651:RYJ589660 SHL589651:SIF589660 SRH589651:SSB589660 TBD589651:TBX589660 TKZ589651:TLT589660 TUV589651:TVP589660 UER589651:UFL589660 UON589651:UPH589660 UYJ589651:UZD589660 VIF589651:VIZ589660 VSB589651:VSV589660 WBX589651:WCR589660 WLT589651:WMN589660 WVP589651:WWJ589660 JD655187:JX655196 SZ655187:TT655196 ACV655187:ADP655196 AMR655187:ANL655196 AWN655187:AXH655196 BGJ655187:BHD655196 BQF655187:BQZ655196 CAB655187:CAV655196 CJX655187:CKR655196 CTT655187:CUN655196 DDP655187:DEJ655196 DNL655187:DOF655196 DXH655187:DYB655196 EHD655187:EHX655196 EQZ655187:ERT655196 FAV655187:FBP655196 FKR655187:FLL655196 FUN655187:FVH655196 GEJ655187:GFD655196 GOF655187:GOZ655196 GYB655187:GYV655196 HHX655187:HIR655196 HRT655187:HSN655196 IBP655187:ICJ655196 ILL655187:IMF655196 IVH655187:IWB655196 JFD655187:JFX655196 JOZ655187:JPT655196 JYV655187:JZP655196 KIR655187:KJL655196 KSN655187:KTH655196 LCJ655187:LDD655196 LMF655187:LMZ655196 LWB655187:LWV655196 MFX655187:MGR655196 MPT655187:MQN655196 MZP655187:NAJ655196 NJL655187:NKF655196 NTH655187:NUB655196 ODD655187:ODX655196 OMZ655187:ONT655196 OWV655187:OXP655196 PGR655187:PHL655196 PQN655187:PRH655196 QAJ655187:QBD655196 QKF655187:QKZ655196 QUB655187:QUV655196 RDX655187:RER655196 RNT655187:RON655196 RXP655187:RYJ655196 SHL655187:SIF655196 SRH655187:SSB655196 TBD655187:TBX655196 TKZ655187:TLT655196 TUV655187:TVP655196 UER655187:UFL655196 UON655187:UPH655196 UYJ655187:UZD655196 VIF655187:VIZ655196 VSB655187:VSV655196 WBX655187:WCR655196 WLT655187:WMN655196 WVP655187:WWJ655196 JD720723:JX720732 SZ720723:TT720732 ACV720723:ADP720732 AMR720723:ANL720732 AWN720723:AXH720732 BGJ720723:BHD720732 BQF720723:BQZ720732 CAB720723:CAV720732 CJX720723:CKR720732 CTT720723:CUN720732 DDP720723:DEJ720732 DNL720723:DOF720732 DXH720723:DYB720732 EHD720723:EHX720732 EQZ720723:ERT720732 FAV720723:FBP720732 FKR720723:FLL720732 FUN720723:FVH720732 GEJ720723:GFD720732 GOF720723:GOZ720732 GYB720723:GYV720732 HHX720723:HIR720732 HRT720723:HSN720732 IBP720723:ICJ720732 ILL720723:IMF720732 IVH720723:IWB720732 JFD720723:JFX720732 JOZ720723:JPT720732 JYV720723:JZP720732 KIR720723:KJL720732 KSN720723:KTH720732 LCJ720723:LDD720732 LMF720723:LMZ720732 LWB720723:LWV720732 MFX720723:MGR720732 MPT720723:MQN720732 MZP720723:NAJ720732 NJL720723:NKF720732 NTH720723:NUB720732 ODD720723:ODX720732 OMZ720723:ONT720732 OWV720723:OXP720732 PGR720723:PHL720732 PQN720723:PRH720732 QAJ720723:QBD720732 QKF720723:QKZ720732 QUB720723:QUV720732 RDX720723:RER720732 RNT720723:RON720732 RXP720723:RYJ720732 SHL720723:SIF720732 SRH720723:SSB720732 TBD720723:TBX720732 TKZ720723:TLT720732 TUV720723:TVP720732 UER720723:UFL720732 UON720723:UPH720732 UYJ720723:UZD720732 VIF720723:VIZ720732 VSB720723:VSV720732 WBX720723:WCR720732 WLT720723:WMN720732 WVP720723:WWJ720732 JD786259:JX786268 SZ786259:TT786268 ACV786259:ADP786268 AMR786259:ANL786268 AWN786259:AXH786268 BGJ786259:BHD786268 BQF786259:BQZ786268 CAB786259:CAV786268 CJX786259:CKR786268 CTT786259:CUN786268 DDP786259:DEJ786268 DNL786259:DOF786268 DXH786259:DYB786268 EHD786259:EHX786268 EQZ786259:ERT786268 FAV786259:FBP786268 FKR786259:FLL786268 FUN786259:FVH786268 GEJ786259:GFD786268 GOF786259:GOZ786268 GYB786259:GYV786268 HHX786259:HIR786268 HRT786259:HSN786268 IBP786259:ICJ786268 ILL786259:IMF786268 IVH786259:IWB786268 JFD786259:JFX786268 JOZ786259:JPT786268 JYV786259:JZP786268 KIR786259:KJL786268 KSN786259:KTH786268 LCJ786259:LDD786268 LMF786259:LMZ786268 LWB786259:LWV786268 MFX786259:MGR786268 MPT786259:MQN786268 MZP786259:NAJ786268 NJL786259:NKF786268 NTH786259:NUB786268 ODD786259:ODX786268 OMZ786259:ONT786268 OWV786259:OXP786268 PGR786259:PHL786268 PQN786259:PRH786268 QAJ786259:QBD786268 QKF786259:QKZ786268 QUB786259:QUV786268 RDX786259:RER786268 RNT786259:RON786268 RXP786259:RYJ786268 SHL786259:SIF786268 SRH786259:SSB786268 TBD786259:TBX786268 TKZ786259:TLT786268 TUV786259:TVP786268 UER786259:UFL786268 UON786259:UPH786268 UYJ786259:UZD786268 VIF786259:VIZ786268 VSB786259:VSV786268 WBX786259:WCR786268 WLT786259:WMN786268 WVP786259:WWJ786268 JD851795:JX851804 SZ851795:TT851804 ACV851795:ADP851804 AMR851795:ANL851804 AWN851795:AXH851804 BGJ851795:BHD851804 BQF851795:BQZ851804 CAB851795:CAV851804 CJX851795:CKR851804 CTT851795:CUN851804 DDP851795:DEJ851804 DNL851795:DOF851804 DXH851795:DYB851804 EHD851795:EHX851804 EQZ851795:ERT851804 FAV851795:FBP851804 FKR851795:FLL851804 FUN851795:FVH851804 GEJ851795:GFD851804 GOF851795:GOZ851804 GYB851795:GYV851804 HHX851795:HIR851804 HRT851795:HSN851804 IBP851795:ICJ851804 ILL851795:IMF851804 IVH851795:IWB851804 JFD851795:JFX851804 JOZ851795:JPT851804 JYV851795:JZP851804 KIR851795:KJL851804 KSN851795:KTH851804 LCJ851795:LDD851804 LMF851795:LMZ851804 LWB851795:LWV851804 MFX851795:MGR851804 MPT851795:MQN851804 MZP851795:NAJ851804 NJL851795:NKF851804 NTH851795:NUB851804 ODD851795:ODX851804 OMZ851795:ONT851804 OWV851795:OXP851804 PGR851795:PHL851804 PQN851795:PRH851804 QAJ851795:QBD851804 QKF851795:QKZ851804 QUB851795:QUV851804 RDX851795:RER851804 RNT851795:RON851804 RXP851795:RYJ851804 SHL851795:SIF851804 SRH851795:SSB851804 TBD851795:TBX851804 TKZ851795:TLT851804 TUV851795:TVP851804 UER851795:UFL851804 UON851795:UPH851804 UYJ851795:UZD851804 VIF851795:VIZ851804 VSB851795:VSV851804 WBX851795:WCR851804 WLT851795:WMN851804 WVP851795:WWJ851804 JD917331:JX917340 SZ917331:TT917340 ACV917331:ADP917340 AMR917331:ANL917340 AWN917331:AXH917340 BGJ917331:BHD917340 BQF917331:BQZ917340 CAB917331:CAV917340 CJX917331:CKR917340 CTT917331:CUN917340 DDP917331:DEJ917340 DNL917331:DOF917340 DXH917331:DYB917340 EHD917331:EHX917340 EQZ917331:ERT917340 FAV917331:FBP917340 FKR917331:FLL917340 FUN917331:FVH917340 GEJ917331:GFD917340 GOF917331:GOZ917340 GYB917331:GYV917340 HHX917331:HIR917340 HRT917331:HSN917340 IBP917331:ICJ917340 ILL917331:IMF917340 IVH917331:IWB917340 JFD917331:JFX917340 JOZ917331:JPT917340 JYV917331:JZP917340 KIR917331:KJL917340 KSN917331:KTH917340 LCJ917331:LDD917340 LMF917331:LMZ917340 LWB917331:LWV917340 MFX917331:MGR917340 MPT917331:MQN917340 MZP917331:NAJ917340 NJL917331:NKF917340 NTH917331:NUB917340 ODD917331:ODX917340 OMZ917331:ONT917340 OWV917331:OXP917340 PGR917331:PHL917340 PQN917331:PRH917340 QAJ917331:QBD917340 QKF917331:QKZ917340 QUB917331:QUV917340 RDX917331:RER917340 RNT917331:RON917340 RXP917331:RYJ917340 SHL917331:SIF917340 SRH917331:SSB917340 TBD917331:TBX917340 TKZ917331:TLT917340 TUV917331:TVP917340 UER917331:UFL917340 UON917331:UPH917340 UYJ917331:UZD917340 VIF917331:VIZ917340 VSB917331:VSV917340 WBX917331:WCR917340 WLT917331:WMN917340 WVP917331:WWJ917340 JD982867:JX982876 SZ982867:TT982876 ACV982867:ADP982876 AMR982867:ANL982876 AWN982867:AXH982876 BGJ982867:BHD982876 BQF982867:BQZ982876 CAB982867:CAV982876 CJX982867:CKR982876 CTT982867:CUN982876 DDP982867:DEJ982876 DNL982867:DOF982876 DXH982867:DYB982876 EHD982867:EHX982876 EQZ982867:ERT982876 FAV982867:FBP982876 FKR982867:FLL982876 FUN982867:FVH982876 GEJ982867:GFD982876 GOF982867:GOZ982876 GYB982867:GYV982876 HHX982867:HIR982876 HRT982867:HSN982876 IBP982867:ICJ982876 ILL982867:IMF982876 IVH982867:IWB982876 JFD982867:JFX982876 JOZ982867:JPT982876 JYV982867:JZP982876 KIR982867:KJL982876 KSN982867:KTH982876 LCJ982867:LDD982876 LMF982867:LMZ982876 LWB982867:LWV982876 MFX982867:MGR982876 MPT982867:MQN982876 MZP982867:NAJ982876 NJL982867:NKF982876 NTH982867:NUB982876 ODD982867:ODX982876 OMZ982867:ONT982876 OWV982867:OXP982876 PGR982867:PHL982876 PQN982867:PRH982876 QAJ982867:QBD982876 QKF982867:QKZ982876 QUB982867:QUV982876 RDX982867:RER982876 RNT982867:RON982876 RXP982867:RYJ982876 SHL982867:SIF982876 SRH982867:SSB982876 TBD982867:TBX982876 TKZ982867:TLT982876 TUV982867:TVP982876 UER982867:UFL982876 UON982867:UPH982876 UYJ982867:UZD982876 VIF982867:VIZ982876 VSB982867:VSV982876 WBX982867:WCR982876 WLT982867:WMN982876 WVP982867:WWJ982876 JD65351:JX65360 SZ65351:TT65360 ACV65351:ADP65360 AMR65351:ANL65360 AWN65351:AXH65360 BGJ65351:BHD65360 BQF65351:BQZ65360 CAB65351:CAV65360 CJX65351:CKR65360 CTT65351:CUN65360 DDP65351:DEJ65360 DNL65351:DOF65360 DXH65351:DYB65360 EHD65351:EHX65360 EQZ65351:ERT65360 FAV65351:FBP65360 FKR65351:FLL65360 FUN65351:FVH65360 GEJ65351:GFD65360 GOF65351:GOZ65360 GYB65351:GYV65360 HHX65351:HIR65360 HRT65351:HSN65360 IBP65351:ICJ65360 ILL65351:IMF65360 IVH65351:IWB65360 JFD65351:JFX65360 JOZ65351:JPT65360 JYV65351:JZP65360 KIR65351:KJL65360 KSN65351:KTH65360 LCJ65351:LDD65360 LMF65351:LMZ65360 LWB65351:LWV65360 MFX65351:MGR65360 MPT65351:MQN65360 MZP65351:NAJ65360 NJL65351:NKF65360 NTH65351:NUB65360 ODD65351:ODX65360 OMZ65351:ONT65360 OWV65351:OXP65360 PGR65351:PHL65360 PQN65351:PRH65360 QAJ65351:QBD65360 QKF65351:QKZ65360 QUB65351:QUV65360 RDX65351:RER65360 RNT65351:RON65360 RXP65351:RYJ65360 SHL65351:SIF65360 SRH65351:SSB65360 TBD65351:TBX65360 TKZ65351:TLT65360 TUV65351:TVP65360 UER65351:UFL65360 UON65351:UPH65360 UYJ65351:UZD65360 VIF65351:VIZ65360 VSB65351:VSV65360 WBX65351:WCR65360 WLT65351:WMN65360 WVP65351:WWJ65360 JD130887:JX130896 SZ130887:TT130896 ACV130887:ADP130896 AMR130887:ANL130896 AWN130887:AXH130896 BGJ130887:BHD130896 BQF130887:BQZ130896 CAB130887:CAV130896 CJX130887:CKR130896 CTT130887:CUN130896 DDP130887:DEJ130896 DNL130887:DOF130896 DXH130887:DYB130896 EHD130887:EHX130896 EQZ130887:ERT130896 FAV130887:FBP130896 FKR130887:FLL130896 FUN130887:FVH130896 GEJ130887:GFD130896 GOF130887:GOZ130896 GYB130887:GYV130896 HHX130887:HIR130896 HRT130887:HSN130896 IBP130887:ICJ130896 ILL130887:IMF130896 IVH130887:IWB130896 JFD130887:JFX130896 JOZ130887:JPT130896 JYV130887:JZP130896 KIR130887:KJL130896 KSN130887:KTH130896 LCJ130887:LDD130896 LMF130887:LMZ130896 LWB130887:LWV130896 MFX130887:MGR130896 MPT130887:MQN130896 MZP130887:NAJ130896 NJL130887:NKF130896 NTH130887:NUB130896 ODD130887:ODX130896 OMZ130887:ONT130896 OWV130887:OXP130896 PGR130887:PHL130896 PQN130887:PRH130896 QAJ130887:QBD130896 QKF130887:QKZ130896 QUB130887:QUV130896 RDX130887:RER130896 RNT130887:RON130896 RXP130887:RYJ130896 SHL130887:SIF130896 SRH130887:SSB130896 TBD130887:TBX130896 TKZ130887:TLT130896 TUV130887:TVP130896 UER130887:UFL130896 UON130887:UPH130896 UYJ130887:UZD130896 VIF130887:VIZ130896 VSB130887:VSV130896 WBX130887:WCR130896 WLT130887:WMN130896 WVP130887:WWJ130896 JD196423:JX196432 SZ196423:TT196432 ACV196423:ADP196432 AMR196423:ANL196432 AWN196423:AXH196432 BGJ196423:BHD196432 BQF196423:BQZ196432 CAB196423:CAV196432 CJX196423:CKR196432 CTT196423:CUN196432 DDP196423:DEJ196432 DNL196423:DOF196432 DXH196423:DYB196432 EHD196423:EHX196432 EQZ196423:ERT196432 FAV196423:FBP196432 FKR196423:FLL196432 FUN196423:FVH196432 GEJ196423:GFD196432 GOF196423:GOZ196432 GYB196423:GYV196432 HHX196423:HIR196432 HRT196423:HSN196432 IBP196423:ICJ196432 ILL196423:IMF196432 IVH196423:IWB196432 JFD196423:JFX196432 JOZ196423:JPT196432 JYV196423:JZP196432 KIR196423:KJL196432 KSN196423:KTH196432 LCJ196423:LDD196432 LMF196423:LMZ196432 LWB196423:LWV196432 MFX196423:MGR196432 MPT196423:MQN196432 MZP196423:NAJ196432 NJL196423:NKF196432 NTH196423:NUB196432 ODD196423:ODX196432 OMZ196423:ONT196432 OWV196423:OXP196432 PGR196423:PHL196432 PQN196423:PRH196432 QAJ196423:QBD196432 QKF196423:QKZ196432 QUB196423:QUV196432 RDX196423:RER196432 RNT196423:RON196432 RXP196423:RYJ196432 SHL196423:SIF196432 SRH196423:SSB196432 TBD196423:TBX196432 TKZ196423:TLT196432 TUV196423:TVP196432 UER196423:UFL196432 UON196423:UPH196432 UYJ196423:UZD196432 VIF196423:VIZ196432 VSB196423:VSV196432 WBX196423:WCR196432 WLT196423:WMN196432 WVP196423:WWJ196432 JD261959:JX261968 SZ261959:TT261968 ACV261959:ADP261968 AMR261959:ANL261968 AWN261959:AXH261968 BGJ261959:BHD261968 BQF261959:BQZ261968 CAB261959:CAV261968 CJX261959:CKR261968 CTT261959:CUN261968 DDP261959:DEJ261968 DNL261959:DOF261968 DXH261959:DYB261968 EHD261959:EHX261968 EQZ261959:ERT261968 FAV261959:FBP261968 FKR261959:FLL261968 FUN261959:FVH261968 GEJ261959:GFD261968 GOF261959:GOZ261968 GYB261959:GYV261968 HHX261959:HIR261968 HRT261959:HSN261968 IBP261959:ICJ261968 ILL261959:IMF261968 IVH261959:IWB261968 JFD261959:JFX261968 JOZ261959:JPT261968 JYV261959:JZP261968 KIR261959:KJL261968 KSN261959:KTH261968 LCJ261959:LDD261968 LMF261959:LMZ261968 LWB261959:LWV261968 MFX261959:MGR261968 MPT261959:MQN261968 MZP261959:NAJ261968 NJL261959:NKF261968 NTH261959:NUB261968 ODD261959:ODX261968 OMZ261959:ONT261968 OWV261959:OXP261968 PGR261959:PHL261968 PQN261959:PRH261968 QAJ261959:QBD261968 QKF261959:QKZ261968 QUB261959:QUV261968 RDX261959:RER261968 RNT261959:RON261968 RXP261959:RYJ261968 SHL261959:SIF261968 SRH261959:SSB261968 TBD261959:TBX261968 TKZ261959:TLT261968 TUV261959:TVP261968 UER261959:UFL261968 UON261959:UPH261968 UYJ261959:UZD261968 VIF261959:VIZ261968 VSB261959:VSV261968 WBX261959:WCR261968 WLT261959:WMN261968 WVP261959:WWJ261968 JD327495:JX327504 SZ327495:TT327504 ACV327495:ADP327504 AMR327495:ANL327504 AWN327495:AXH327504 BGJ327495:BHD327504 BQF327495:BQZ327504 CAB327495:CAV327504 CJX327495:CKR327504 CTT327495:CUN327504 DDP327495:DEJ327504 DNL327495:DOF327504 DXH327495:DYB327504 EHD327495:EHX327504 EQZ327495:ERT327504 FAV327495:FBP327504 FKR327495:FLL327504 FUN327495:FVH327504 GEJ327495:GFD327504 GOF327495:GOZ327504 GYB327495:GYV327504 HHX327495:HIR327504 HRT327495:HSN327504 IBP327495:ICJ327504 ILL327495:IMF327504 IVH327495:IWB327504 JFD327495:JFX327504 JOZ327495:JPT327504 JYV327495:JZP327504 KIR327495:KJL327504 KSN327495:KTH327504 LCJ327495:LDD327504 LMF327495:LMZ327504 LWB327495:LWV327504 MFX327495:MGR327504 MPT327495:MQN327504 MZP327495:NAJ327504 NJL327495:NKF327504 NTH327495:NUB327504 ODD327495:ODX327504 OMZ327495:ONT327504 OWV327495:OXP327504 PGR327495:PHL327504 PQN327495:PRH327504 QAJ327495:QBD327504 QKF327495:QKZ327504 QUB327495:QUV327504 RDX327495:RER327504 RNT327495:RON327504 RXP327495:RYJ327504 SHL327495:SIF327504 SRH327495:SSB327504 TBD327495:TBX327504 TKZ327495:TLT327504 TUV327495:TVP327504 UER327495:UFL327504 UON327495:UPH327504 UYJ327495:UZD327504 VIF327495:VIZ327504 VSB327495:VSV327504 WBX327495:WCR327504 WLT327495:WMN327504 WVP327495:WWJ327504 JD393031:JX393040 SZ393031:TT393040 ACV393031:ADP393040 AMR393031:ANL393040 AWN393031:AXH393040 BGJ393031:BHD393040 BQF393031:BQZ393040 CAB393031:CAV393040 CJX393031:CKR393040 CTT393031:CUN393040 DDP393031:DEJ393040 DNL393031:DOF393040 DXH393031:DYB393040 EHD393031:EHX393040 EQZ393031:ERT393040 FAV393031:FBP393040 FKR393031:FLL393040 FUN393031:FVH393040 GEJ393031:GFD393040 GOF393031:GOZ393040 GYB393031:GYV393040 HHX393031:HIR393040 HRT393031:HSN393040 IBP393031:ICJ393040 ILL393031:IMF393040 IVH393031:IWB393040 JFD393031:JFX393040 JOZ393031:JPT393040 JYV393031:JZP393040 KIR393031:KJL393040 KSN393031:KTH393040 LCJ393031:LDD393040 LMF393031:LMZ393040 LWB393031:LWV393040 MFX393031:MGR393040 MPT393031:MQN393040 MZP393031:NAJ393040 NJL393031:NKF393040 NTH393031:NUB393040 ODD393031:ODX393040 OMZ393031:ONT393040 OWV393031:OXP393040 PGR393031:PHL393040 PQN393031:PRH393040 QAJ393031:QBD393040 QKF393031:QKZ393040 QUB393031:QUV393040 RDX393031:RER393040 RNT393031:RON393040 RXP393031:RYJ393040 SHL393031:SIF393040 SRH393031:SSB393040 TBD393031:TBX393040 TKZ393031:TLT393040 TUV393031:TVP393040 UER393031:UFL393040 UON393031:UPH393040 UYJ393031:UZD393040 VIF393031:VIZ393040 VSB393031:VSV393040 WBX393031:WCR393040 WLT393031:WMN393040 WVP393031:WWJ393040 JD458567:JX458576 SZ458567:TT458576 ACV458567:ADP458576 AMR458567:ANL458576 AWN458567:AXH458576 BGJ458567:BHD458576 BQF458567:BQZ458576 CAB458567:CAV458576 CJX458567:CKR458576 CTT458567:CUN458576 DDP458567:DEJ458576 DNL458567:DOF458576 DXH458567:DYB458576 EHD458567:EHX458576 EQZ458567:ERT458576 FAV458567:FBP458576 FKR458567:FLL458576 FUN458567:FVH458576 GEJ458567:GFD458576 GOF458567:GOZ458576 GYB458567:GYV458576 HHX458567:HIR458576 HRT458567:HSN458576 IBP458567:ICJ458576 ILL458567:IMF458576 IVH458567:IWB458576 JFD458567:JFX458576 JOZ458567:JPT458576 JYV458567:JZP458576 KIR458567:KJL458576 KSN458567:KTH458576 LCJ458567:LDD458576 LMF458567:LMZ458576 LWB458567:LWV458576 MFX458567:MGR458576 MPT458567:MQN458576 MZP458567:NAJ458576 NJL458567:NKF458576 NTH458567:NUB458576 ODD458567:ODX458576 OMZ458567:ONT458576 OWV458567:OXP458576 PGR458567:PHL458576 PQN458567:PRH458576 QAJ458567:QBD458576 QKF458567:QKZ458576 QUB458567:QUV458576 RDX458567:RER458576 RNT458567:RON458576 RXP458567:RYJ458576 SHL458567:SIF458576 SRH458567:SSB458576 TBD458567:TBX458576 TKZ458567:TLT458576 TUV458567:TVP458576 UER458567:UFL458576 UON458567:UPH458576 UYJ458567:UZD458576 VIF458567:VIZ458576 VSB458567:VSV458576 WBX458567:WCR458576 WLT458567:WMN458576 WVP458567:WWJ458576 JD524103:JX524112 SZ524103:TT524112 ACV524103:ADP524112 AMR524103:ANL524112 AWN524103:AXH524112 BGJ524103:BHD524112 BQF524103:BQZ524112 CAB524103:CAV524112 CJX524103:CKR524112 CTT524103:CUN524112 DDP524103:DEJ524112 DNL524103:DOF524112 DXH524103:DYB524112 EHD524103:EHX524112 EQZ524103:ERT524112 FAV524103:FBP524112 FKR524103:FLL524112 FUN524103:FVH524112 GEJ524103:GFD524112 GOF524103:GOZ524112 GYB524103:GYV524112 HHX524103:HIR524112 HRT524103:HSN524112 IBP524103:ICJ524112 ILL524103:IMF524112 IVH524103:IWB524112 JFD524103:JFX524112 JOZ524103:JPT524112 JYV524103:JZP524112 KIR524103:KJL524112 KSN524103:KTH524112 LCJ524103:LDD524112 LMF524103:LMZ524112 LWB524103:LWV524112 MFX524103:MGR524112 MPT524103:MQN524112 MZP524103:NAJ524112 NJL524103:NKF524112 NTH524103:NUB524112 ODD524103:ODX524112 OMZ524103:ONT524112 OWV524103:OXP524112 PGR524103:PHL524112 PQN524103:PRH524112 QAJ524103:QBD524112 QKF524103:QKZ524112 QUB524103:QUV524112 RDX524103:RER524112 RNT524103:RON524112 RXP524103:RYJ524112 SHL524103:SIF524112 SRH524103:SSB524112 TBD524103:TBX524112 TKZ524103:TLT524112 TUV524103:TVP524112 UER524103:UFL524112 UON524103:UPH524112 UYJ524103:UZD524112 VIF524103:VIZ524112 VSB524103:VSV524112 WBX524103:WCR524112 WLT524103:WMN524112 WVP524103:WWJ524112 JD589639:JX589648 SZ589639:TT589648 ACV589639:ADP589648 AMR589639:ANL589648 AWN589639:AXH589648 BGJ589639:BHD589648 BQF589639:BQZ589648 CAB589639:CAV589648 CJX589639:CKR589648 CTT589639:CUN589648 DDP589639:DEJ589648 DNL589639:DOF589648 DXH589639:DYB589648 EHD589639:EHX589648 EQZ589639:ERT589648 FAV589639:FBP589648 FKR589639:FLL589648 FUN589639:FVH589648 GEJ589639:GFD589648 GOF589639:GOZ589648 GYB589639:GYV589648 HHX589639:HIR589648 HRT589639:HSN589648 IBP589639:ICJ589648 ILL589639:IMF589648 IVH589639:IWB589648 JFD589639:JFX589648 JOZ589639:JPT589648 JYV589639:JZP589648 KIR589639:KJL589648 KSN589639:KTH589648 LCJ589639:LDD589648 LMF589639:LMZ589648 LWB589639:LWV589648 MFX589639:MGR589648 MPT589639:MQN589648 MZP589639:NAJ589648 NJL589639:NKF589648 NTH589639:NUB589648 ODD589639:ODX589648 OMZ589639:ONT589648 OWV589639:OXP589648 PGR589639:PHL589648 PQN589639:PRH589648 QAJ589639:QBD589648 QKF589639:QKZ589648 QUB589639:QUV589648 RDX589639:RER589648 RNT589639:RON589648 RXP589639:RYJ589648 SHL589639:SIF589648 SRH589639:SSB589648 TBD589639:TBX589648 TKZ589639:TLT589648 TUV589639:TVP589648 UER589639:UFL589648 UON589639:UPH589648 UYJ589639:UZD589648 VIF589639:VIZ589648 VSB589639:VSV589648 WBX589639:WCR589648 WLT589639:WMN589648 WVP589639:WWJ589648 JD655175:JX655184 SZ655175:TT655184 ACV655175:ADP655184 AMR655175:ANL655184 AWN655175:AXH655184 BGJ655175:BHD655184 BQF655175:BQZ655184 CAB655175:CAV655184 CJX655175:CKR655184 CTT655175:CUN655184 DDP655175:DEJ655184 DNL655175:DOF655184 DXH655175:DYB655184 EHD655175:EHX655184 EQZ655175:ERT655184 FAV655175:FBP655184 FKR655175:FLL655184 FUN655175:FVH655184 GEJ655175:GFD655184 GOF655175:GOZ655184 GYB655175:GYV655184 HHX655175:HIR655184 HRT655175:HSN655184 IBP655175:ICJ655184 ILL655175:IMF655184 IVH655175:IWB655184 JFD655175:JFX655184 JOZ655175:JPT655184 JYV655175:JZP655184 KIR655175:KJL655184 KSN655175:KTH655184 LCJ655175:LDD655184 LMF655175:LMZ655184 LWB655175:LWV655184 MFX655175:MGR655184 MPT655175:MQN655184 MZP655175:NAJ655184 NJL655175:NKF655184 NTH655175:NUB655184 ODD655175:ODX655184 OMZ655175:ONT655184 OWV655175:OXP655184 PGR655175:PHL655184 PQN655175:PRH655184 QAJ655175:QBD655184 QKF655175:QKZ655184 QUB655175:QUV655184 RDX655175:RER655184 RNT655175:RON655184 RXP655175:RYJ655184 SHL655175:SIF655184 SRH655175:SSB655184 TBD655175:TBX655184 TKZ655175:TLT655184 TUV655175:TVP655184 UER655175:UFL655184 UON655175:UPH655184 UYJ655175:UZD655184 VIF655175:VIZ655184 VSB655175:VSV655184 WBX655175:WCR655184 WLT655175:WMN655184 WVP655175:WWJ655184 JD720711:JX720720 SZ720711:TT720720 ACV720711:ADP720720 AMR720711:ANL720720 AWN720711:AXH720720 BGJ720711:BHD720720 BQF720711:BQZ720720 CAB720711:CAV720720 CJX720711:CKR720720 CTT720711:CUN720720 DDP720711:DEJ720720 DNL720711:DOF720720 DXH720711:DYB720720 EHD720711:EHX720720 EQZ720711:ERT720720 FAV720711:FBP720720 FKR720711:FLL720720 FUN720711:FVH720720 GEJ720711:GFD720720 GOF720711:GOZ720720 GYB720711:GYV720720 HHX720711:HIR720720 HRT720711:HSN720720 IBP720711:ICJ720720 ILL720711:IMF720720 IVH720711:IWB720720 JFD720711:JFX720720 JOZ720711:JPT720720 JYV720711:JZP720720 KIR720711:KJL720720 KSN720711:KTH720720 LCJ720711:LDD720720 LMF720711:LMZ720720 LWB720711:LWV720720 MFX720711:MGR720720 MPT720711:MQN720720 MZP720711:NAJ720720 NJL720711:NKF720720 NTH720711:NUB720720 ODD720711:ODX720720 OMZ720711:ONT720720 OWV720711:OXP720720 PGR720711:PHL720720 PQN720711:PRH720720 QAJ720711:QBD720720 QKF720711:QKZ720720 QUB720711:QUV720720 RDX720711:RER720720 RNT720711:RON720720 RXP720711:RYJ720720 SHL720711:SIF720720 SRH720711:SSB720720 TBD720711:TBX720720 TKZ720711:TLT720720 TUV720711:TVP720720 UER720711:UFL720720 UON720711:UPH720720 UYJ720711:UZD720720 VIF720711:VIZ720720 VSB720711:VSV720720 WBX720711:WCR720720 WLT720711:WMN720720 WVP720711:WWJ720720 JD786247:JX786256 SZ786247:TT786256 ACV786247:ADP786256 AMR786247:ANL786256 AWN786247:AXH786256 BGJ786247:BHD786256 BQF786247:BQZ786256 CAB786247:CAV786256 CJX786247:CKR786256 CTT786247:CUN786256 DDP786247:DEJ786256 DNL786247:DOF786256 DXH786247:DYB786256 EHD786247:EHX786256 EQZ786247:ERT786256 FAV786247:FBP786256 FKR786247:FLL786256 FUN786247:FVH786256 GEJ786247:GFD786256 GOF786247:GOZ786256 GYB786247:GYV786256 HHX786247:HIR786256 HRT786247:HSN786256 IBP786247:ICJ786256 ILL786247:IMF786256 IVH786247:IWB786256 JFD786247:JFX786256 JOZ786247:JPT786256 JYV786247:JZP786256 KIR786247:KJL786256 KSN786247:KTH786256 LCJ786247:LDD786256 LMF786247:LMZ786256 LWB786247:LWV786256 MFX786247:MGR786256 MPT786247:MQN786256 MZP786247:NAJ786256 NJL786247:NKF786256 NTH786247:NUB786256 ODD786247:ODX786256 OMZ786247:ONT786256 OWV786247:OXP786256 PGR786247:PHL786256 PQN786247:PRH786256 QAJ786247:QBD786256 QKF786247:QKZ786256 QUB786247:QUV786256 RDX786247:RER786256 RNT786247:RON786256 RXP786247:RYJ786256 SHL786247:SIF786256 SRH786247:SSB786256 TBD786247:TBX786256 TKZ786247:TLT786256 TUV786247:TVP786256 UER786247:UFL786256 UON786247:UPH786256 UYJ786247:UZD786256 VIF786247:VIZ786256 VSB786247:VSV786256 WBX786247:WCR786256 WLT786247:WMN786256 WVP786247:WWJ786256 JD851783:JX851792 SZ851783:TT851792 ACV851783:ADP851792 AMR851783:ANL851792 AWN851783:AXH851792 BGJ851783:BHD851792 BQF851783:BQZ851792 CAB851783:CAV851792 CJX851783:CKR851792 CTT851783:CUN851792 DDP851783:DEJ851792 DNL851783:DOF851792 DXH851783:DYB851792 EHD851783:EHX851792 EQZ851783:ERT851792 FAV851783:FBP851792 FKR851783:FLL851792 FUN851783:FVH851792 GEJ851783:GFD851792 GOF851783:GOZ851792 GYB851783:GYV851792 HHX851783:HIR851792 HRT851783:HSN851792 IBP851783:ICJ851792 ILL851783:IMF851792 IVH851783:IWB851792 JFD851783:JFX851792 JOZ851783:JPT851792 JYV851783:JZP851792 KIR851783:KJL851792 KSN851783:KTH851792 LCJ851783:LDD851792 LMF851783:LMZ851792 LWB851783:LWV851792 MFX851783:MGR851792 MPT851783:MQN851792 MZP851783:NAJ851792 NJL851783:NKF851792 NTH851783:NUB851792 ODD851783:ODX851792 OMZ851783:ONT851792 OWV851783:OXP851792 PGR851783:PHL851792 PQN851783:PRH851792 QAJ851783:QBD851792 QKF851783:QKZ851792 QUB851783:QUV851792 RDX851783:RER851792 RNT851783:RON851792 RXP851783:RYJ851792 SHL851783:SIF851792 SRH851783:SSB851792 TBD851783:TBX851792 TKZ851783:TLT851792 TUV851783:TVP851792 UER851783:UFL851792 UON851783:UPH851792 UYJ851783:UZD851792 VIF851783:VIZ851792 VSB851783:VSV851792 WBX851783:WCR851792 WLT851783:WMN851792 WVP851783:WWJ851792 JD917319:JX917328 SZ917319:TT917328 ACV917319:ADP917328 AMR917319:ANL917328 AWN917319:AXH917328 BGJ917319:BHD917328 BQF917319:BQZ917328 CAB917319:CAV917328 CJX917319:CKR917328 CTT917319:CUN917328 DDP917319:DEJ917328 DNL917319:DOF917328 DXH917319:DYB917328 EHD917319:EHX917328 EQZ917319:ERT917328 FAV917319:FBP917328 FKR917319:FLL917328 FUN917319:FVH917328 GEJ917319:GFD917328 GOF917319:GOZ917328 GYB917319:GYV917328 HHX917319:HIR917328 HRT917319:HSN917328 IBP917319:ICJ917328 ILL917319:IMF917328 IVH917319:IWB917328 JFD917319:JFX917328 JOZ917319:JPT917328 JYV917319:JZP917328 KIR917319:KJL917328 KSN917319:KTH917328 LCJ917319:LDD917328 LMF917319:LMZ917328 LWB917319:LWV917328 MFX917319:MGR917328 MPT917319:MQN917328 MZP917319:NAJ917328 NJL917319:NKF917328 NTH917319:NUB917328 ODD917319:ODX917328 OMZ917319:ONT917328 OWV917319:OXP917328 PGR917319:PHL917328 PQN917319:PRH917328 QAJ917319:QBD917328 QKF917319:QKZ917328 QUB917319:QUV917328 RDX917319:RER917328 RNT917319:RON917328 RXP917319:RYJ917328 SHL917319:SIF917328 SRH917319:SSB917328 TBD917319:TBX917328 TKZ917319:TLT917328 TUV917319:TVP917328 UER917319:UFL917328 UON917319:UPH917328 UYJ917319:UZD917328 VIF917319:VIZ917328 VSB917319:VSV917328 WBX917319:WCR917328 WLT917319:WMN917328 WVP917319:WWJ917328 JD982855:JX982864 SZ982855:TT982864 ACV982855:ADP982864 AMR982855:ANL982864 AWN982855:AXH982864 BGJ982855:BHD982864 BQF982855:BQZ982864 CAB982855:CAV982864 CJX982855:CKR982864 CTT982855:CUN982864 DDP982855:DEJ982864 DNL982855:DOF982864 DXH982855:DYB982864 EHD982855:EHX982864 EQZ982855:ERT982864 FAV982855:FBP982864 FKR982855:FLL982864 FUN982855:FVH982864 GEJ982855:GFD982864 GOF982855:GOZ982864 GYB982855:GYV982864 HHX982855:HIR982864 HRT982855:HSN982864 IBP982855:ICJ982864 ILL982855:IMF982864 IVH982855:IWB982864 JFD982855:JFX982864 JOZ982855:JPT982864 JYV982855:JZP982864 KIR982855:KJL982864 KSN982855:KTH982864 LCJ982855:LDD982864 LMF982855:LMZ982864 LWB982855:LWV982864 MFX982855:MGR982864 MPT982855:MQN982864 MZP982855:NAJ982864 NJL982855:NKF982864 NTH982855:NUB982864 ODD982855:ODX982864 OMZ982855:ONT982864 OWV982855:OXP982864 PGR982855:PHL982864 PQN982855:PRH982864 QAJ982855:QBD982864 QKF982855:QKZ982864 QUB982855:QUV982864 RDX982855:RER982864 RNT982855:RON982864 RXP982855:RYJ982864 SHL982855:SIF982864 SRH982855:SSB982864 TBD982855:TBX982864 TKZ982855:TLT982864 TUV982855:TVP982864 UER982855:UFL982864 UON982855:UPH982864 UYJ982855:UZD982864 VIF982855:VIZ982864 VSB982855:VSV982864 WBX982855:WCR982864 WLT982855:WMN982864 WVP982855:WWJ982864 JD65340:JX65349 SZ65340:TT65349 ACV65340:ADP65349 AMR65340:ANL65349 AWN65340:AXH65349 BGJ65340:BHD65349 BQF65340:BQZ65349 CAB65340:CAV65349 CJX65340:CKR65349 CTT65340:CUN65349 DDP65340:DEJ65349 DNL65340:DOF65349 DXH65340:DYB65349 EHD65340:EHX65349 EQZ65340:ERT65349 FAV65340:FBP65349 FKR65340:FLL65349 FUN65340:FVH65349 GEJ65340:GFD65349 GOF65340:GOZ65349 GYB65340:GYV65349 HHX65340:HIR65349 HRT65340:HSN65349 IBP65340:ICJ65349 ILL65340:IMF65349 IVH65340:IWB65349 JFD65340:JFX65349 JOZ65340:JPT65349 JYV65340:JZP65349 KIR65340:KJL65349 KSN65340:KTH65349 LCJ65340:LDD65349 LMF65340:LMZ65349 LWB65340:LWV65349 MFX65340:MGR65349 MPT65340:MQN65349 MZP65340:NAJ65349 NJL65340:NKF65349 NTH65340:NUB65349 ODD65340:ODX65349 OMZ65340:ONT65349 OWV65340:OXP65349 PGR65340:PHL65349 PQN65340:PRH65349 QAJ65340:QBD65349 QKF65340:QKZ65349 QUB65340:QUV65349 RDX65340:RER65349 RNT65340:RON65349 RXP65340:RYJ65349 SHL65340:SIF65349 SRH65340:SSB65349 TBD65340:TBX65349 TKZ65340:TLT65349 TUV65340:TVP65349 UER65340:UFL65349 UON65340:UPH65349 UYJ65340:UZD65349 VIF65340:VIZ65349 VSB65340:VSV65349 WBX65340:WCR65349 WLT65340:WMN65349 WVP65340:WWJ65349 JD130876:JX130885 SZ130876:TT130885 ACV130876:ADP130885 AMR130876:ANL130885 AWN130876:AXH130885 BGJ130876:BHD130885 BQF130876:BQZ130885 CAB130876:CAV130885 CJX130876:CKR130885 CTT130876:CUN130885 DDP130876:DEJ130885 DNL130876:DOF130885 DXH130876:DYB130885 EHD130876:EHX130885 EQZ130876:ERT130885 FAV130876:FBP130885 FKR130876:FLL130885 FUN130876:FVH130885 GEJ130876:GFD130885 GOF130876:GOZ130885 GYB130876:GYV130885 HHX130876:HIR130885 HRT130876:HSN130885 IBP130876:ICJ130885 ILL130876:IMF130885 IVH130876:IWB130885 JFD130876:JFX130885 JOZ130876:JPT130885 JYV130876:JZP130885 KIR130876:KJL130885 KSN130876:KTH130885 LCJ130876:LDD130885 LMF130876:LMZ130885 LWB130876:LWV130885 MFX130876:MGR130885 MPT130876:MQN130885 MZP130876:NAJ130885 NJL130876:NKF130885 NTH130876:NUB130885 ODD130876:ODX130885 OMZ130876:ONT130885 OWV130876:OXP130885 PGR130876:PHL130885 PQN130876:PRH130885 QAJ130876:QBD130885 QKF130876:QKZ130885 QUB130876:QUV130885 RDX130876:RER130885 RNT130876:RON130885 RXP130876:RYJ130885 SHL130876:SIF130885 SRH130876:SSB130885 TBD130876:TBX130885 TKZ130876:TLT130885 TUV130876:TVP130885 UER130876:UFL130885 UON130876:UPH130885 UYJ130876:UZD130885 VIF130876:VIZ130885 VSB130876:VSV130885 WBX130876:WCR130885 WLT130876:WMN130885 WVP130876:WWJ130885 JD196412:JX196421 SZ196412:TT196421 ACV196412:ADP196421 AMR196412:ANL196421 AWN196412:AXH196421 BGJ196412:BHD196421 BQF196412:BQZ196421 CAB196412:CAV196421 CJX196412:CKR196421 CTT196412:CUN196421 DDP196412:DEJ196421 DNL196412:DOF196421 DXH196412:DYB196421 EHD196412:EHX196421 EQZ196412:ERT196421 FAV196412:FBP196421 FKR196412:FLL196421 FUN196412:FVH196421 GEJ196412:GFD196421 GOF196412:GOZ196421 GYB196412:GYV196421 HHX196412:HIR196421 HRT196412:HSN196421 IBP196412:ICJ196421 ILL196412:IMF196421 IVH196412:IWB196421 JFD196412:JFX196421 JOZ196412:JPT196421 JYV196412:JZP196421 KIR196412:KJL196421 KSN196412:KTH196421 LCJ196412:LDD196421 LMF196412:LMZ196421 LWB196412:LWV196421 MFX196412:MGR196421 MPT196412:MQN196421 MZP196412:NAJ196421 NJL196412:NKF196421 NTH196412:NUB196421 ODD196412:ODX196421 OMZ196412:ONT196421 OWV196412:OXP196421 PGR196412:PHL196421 PQN196412:PRH196421 QAJ196412:QBD196421 QKF196412:QKZ196421 QUB196412:QUV196421 RDX196412:RER196421 RNT196412:RON196421 RXP196412:RYJ196421 SHL196412:SIF196421 SRH196412:SSB196421 TBD196412:TBX196421 TKZ196412:TLT196421 TUV196412:TVP196421 UER196412:UFL196421 UON196412:UPH196421 UYJ196412:UZD196421 VIF196412:VIZ196421 VSB196412:VSV196421 WBX196412:WCR196421 WLT196412:WMN196421 WVP196412:WWJ196421 JD261948:JX261957 SZ261948:TT261957 ACV261948:ADP261957 AMR261948:ANL261957 AWN261948:AXH261957 BGJ261948:BHD261957 BQF261948:BQZ261957 CAB261948:CAV261957 CJX261948:CKR261957 CTT261948:CUN261957 DDP261948:DEJ261957 DNL261948:DOF261957 DXH261948:DYB261957 EHD261948:EHX261957 EQZ261948:ERT261957 FAV261948:FBP261957 FKR261948:FLL261957 FUN261948:FVH261957 GEJ261948:GFD261957 GOF261948:GOZ261957 GYB261948:GYV261957 HHX261948:HIR261957 HRT261948:HSN261957 IBP261948:ICJ261957 ILL261948:IMF261957 IVH261948:IWB261957 JFD261948:JFX261957 JOZ261948:JPT261957 JYV261948:JZP261957 KIR261948:KJL261957 KSN261948:KTH261957 LCJ261948:LDD261957 LMF261948:LMZ261957 LWB261948:LWV261957 MFX261948:MGR261957 MPT261948:MQN261957 MZP261948:NAJ261957 NJL261948:NKF261957 NTH261948:NUB261957 ODD261948:ODX261957 OMZ261948:ONT261957 OWV261948:OXP261957 PGR261948:PHL261957 PQN261948:PRH261957 QAJ261948:QBD261957 QKF261948:QKZ261957 QUB261948:QUV261957 RDX261948:RER261957 RNT261948:RON261957 RXP261948:RYJ261957 SHL261948:SIF261957 SRH261948:SSB261957 TBD261948:TBX261957 TKZ261948:TLT261957 TUV261948:TVP261957 UER261948:UFL261957 UON261948:UPH261957 UYJ261948:UZD261957 VIF261948:VIZ261957 VSB261948:VSV261957 WBX261948:WCR261957 WLT261948:WMN261957 WVP261948:WWJ261957 JD327484:JX327493 SZ327484:TT327493 ACV327484:ADP327493 AMR327484:ANL327493 AWN327484:AXH327493 BGJ327484:BHD327493 BQF327484:BQZ327493 CAB327484:CAV327493 CJX327484:CKR327493 CTT327484:CUN327493 DDP327484:DEJ327493 DNL327484:DOF327493 DXH327484:DYB327493 EHD327484:EHX327493 EQZ327484:ERT327493 FAV327484:FBP327493 FKR327484:FLL327493 FUN327484:FVH327493 GEJ327484:GFD327493 GOF327484:GOZ327493 GYB327484:GYV327493 HHX327484:HIR327493 HRT327484:HSN327493 IBP327484:ICJ327493 ILL327484:IMF327493 IVH327484:IWB327493 JFD327484:JFX327493 JOZ327484:JPT327493 JYV327484:JZP327493 KIR327484:KJL327493 KSN327484:KTH327493 LCJ327484:LDD327493 LMF327484:LMZ327493 LWB327484:LWV327493 MFX327484:MGR327493 MPT327484:MQN327493 MZP327484:NAJ327493 NJL327484:NKF327493 NTH327484:NUB327493 ODD327484:ODX327493 OMZ327484:ONT327493 OWV327484:OXP327493 PGR327484:PHL327493 PQN327484:PRH327493 QAJ327484:QBD327493 QKF327484:QKZ327493 QUB327484:QUV327493 RDX327484:RER327493 RNT327484:RON327493 RXP327484:RYJ327493 SHL327484:SIF327493 SRH327484:SSB327493 TBD327484:TBX327493 TKZ327484:TLT327493 TUV327484:TVP327493 UER327484:UFL327493 UON327484:UPH327493 UYJ327484:UZD327493 VIF327484:VIZ327493 VSB327484:VSV327493 WBX327484:WCR327493 WLT327484:WMN327493 WVP327484:WWJ327493 JD393020:JX393029 SZ393020:TT393029 ACV393020:ADP393029 AMR393020:ANL393029 AWN393020:AXH393029 BGJ393020:BHD393029 BQF393020:BQZ393029 CAB393020:CAV393029 CJX393020:CKR393029 CTT393020:CUN393029 DDP393020:DEJ393029 DNL393020:DOF393029 DXH393020:DYB393029 EHD393020:EHX393029 EQZ393020:ERT393029 FAV393020:FBP393029 FKR393020:FLL393029 FUN393020:FVH393029 GEJ393020:GFD393029 GOF393020:GOZ393029 GYB393020:GYV393029 HHX393020:HIR393029 HRT393020:HSN393029 IBP393020:ICJ393029 ILL393020:IMF393029 IVH393020:IWB393029 JFD393020:JFX393029 JOZ393020:JPT393029 JYV393020:JZP393029 KIR393020:KJL393029 KSN393020:KTH393029 LCJ393020:LDD393029 LMF393020:LMZ393029 LWB393020:LWV393029 MFX393020:MGR393029 MPT393020:MQN393029 MZP393020:NAJ393029 NJL393020:NKF393029 NTH393020:NUB393029 ODD393020:ODX393029 OMZ393020:ONT393029 OWV393020:OXP393029 PGR393020:PHL393029 PQN393020:PRH393029 QAJ393020:QBD393029 QKF393020:QKZ393029 QUB393020:QUV393029 RDX393020:RER393029 RNT393020:RON393029 RXP393020:RYJ393029 SHL393020:SIF393029 SRH393020:SSB393029 TBD393020:TBX393029 TKZ393020:TLT393029 TUV393020:TVP393029 UER393020:UFL393029 UON393020:UPH393029 UYJ393020:UZD393029 VIF393020:VIZ393029 VSB393020:VSV393029 WBX393020:WCR393029 WLT393020:WMN393029 WVP393020:WWJ393029 JD458556:JX458565 SZ458556:TT458565 ACV458556:ADP458565 AMR458556:ANL458565 AWN458556:AXH458565 BGJ458556:BHD458565 BQF458556:BQZ458565 CAB458556:CAV458565 CJX458556:CKR458565 CTT458556:CUN458565 DDP458556:DEJ458565 DNL458556:DOF458565 DXH458556:DYB458565 EHD458556:EHX458565 EQZ458556:ERT458565 FAV458556:FBP458565 FKR458556:FLL458565 FUN458556:FVH458565 GEJ458556:GFD458565 GOF458556:GOZ458565 GYB458556:GYV458565 HHX458556:HIR458565 HRT458556:HSN458565 IBP458556:ICJ458565 ILL458556:IMF458565 IVH458556:IWB458565 JFD458556:JFX458565 JOZ458556:JPT458565 JYV458556:JZP458565 KIR458556:KJL458565 KSN458556:KTH458565 LCJ458556:LDD458565 LMF458556:LMZ458565 LWB458556:LWV458565 MFX458556:MGR458565 MPT458556:MQN458565 MZP458556:NAJ458565 NJL458556:NKF458565 NTH458556:NUB458565 ODD458556:ODX458565 OMZ458556:ONT458565 OWV458556:OXP458565 PGR458556:PHL458565 PQN458556:PRH458565 QAJ458556:QBD458565 QKF458556:QKZ458565 QUB458556:QUV458565 RDX458556:RER458565 RNT458556:RON458565 RXP458556:RYJ458565 SHL458556:SIF458565 SRH458556:SSB458565 TBD458556:TBX458565 TKZ458556:TLT458565 TUV458556:TVP458565 UER458556:UFL458565 UON458556:UPH458565 UYJ458556:UZD458565 VIF458556:VIZ458565 VSB458556:VSV458565 WBX458556:WCR458565 WLT458556:WMN458565 WVP458556:WWJ458565 JD524092:JX524101 SZ524092:TT524101 ACV524092:ADP524101 AMR524092:ANL524101 AWN524092:AXH524101 BGJ524092:BHD524101 BQF524092:BQZ524101 CAB524092:CAV524101 CJX524092:CKR524101 CTT524092:CUN524101 DDP524092:DEJ524101 DNL524092:DOF524101 DXH524092:DYB524101 EHD524092:EHX524101 EQZ524092:ERT524101 FAV524092:FBP524101 FKR524092:FLL524101 FUN524092:FVH524101 GEJ524092:GFD524101 GOF524092:GOZ524101 GYB524092:GYV524101 HHX524092:HIR524101 HRT524092:HSN524101 IBP524092:ICJ524101 ILL524092:IMF524101 IVH524092:IWB524101 JFD524092:JFX524101 JOZ524092:JPT524101 JYV524092:JZP524101 KIR524092:KJL524101 KSN524092:KTH524101 LCJ524092:LDD524101 LMF524092:LMZ524101 LWB524092:LWV524101 MFX524092:MGR524101 MPT524092:MQN524101 MZP524092:NAJ524101 NJL524092:NKF524101 NTH524092:NUB524101 ODD524092:ODX524101 OMZ524092:ONT524101 OWV524092:OXP524101 PGR524092:PHL524101 PQN524092:PRH524101 QAJ524092:QBD524101 QKF524092:QKZ524101 QUB524092:QUV524101 RDX524092:RER524101 RNT524092:RON524101 RXP524092:RYJ524101 SHL524092:SIF524101 SRH524092:SSB524101 TBD524092:TBX524101 TKZ524092:TLT524101 TUV524092:TVP524101 UER524092:UFL524101 UON524092:UPH524101 UYJ524092:UZD524101 VIF524092:VIZ524101 VSB524092:VSV524101 WBX524092:WCR524101 WLT524092:WMN524101 WVP524092:WWJ524101 JD589628:JX589637 SZ589628:TT589637 ACV589628:ADP589637 AMR589628:ANL589637 AWN589628:AXH589637 BGJ589628:BHD589637 BQF589628:BQZ589637 CAB589628:CAV589637 CJX589628:CKR589637 CTT589628:CUN589637 DDP589628:DEJ589637 DNL589628:DOF589637 DXH589628:DYB589637 EHD589628:EHX589637 EQZ589628:ERT589637 FAV589628:FBP589637 FKR589628:FLL589637 FUN589628:FVH589637 GEJ589628:GFD589637 GOF589628:GOZ589637 GYB589628:GYV589637 HHX589628:HIR589637 HRT589628:HSN589637 IBP589628:ICJ589637 ILL589628:IMF589637 IVH589628:IWB589637 JFD589628:JFX589637 JOZ589628:JPT589637 JYV589628:JZP589637 KIR589628:KJL589637 KSN589628:KTH589637 LCJ589628:LDD589637 LMF589628:LMZ589637 LWB589628:LWV589637 MFX589628:MGR589637 MPT589628:MQN589637 MZP589628:NAJ589637 NJL589628:NKF589637 NTH589628:NUB589637 ODD589628:ODX589637 OMZ589628:ONT589637 OWV589628:OXP589637 PGR589628:PHL589637 PQN589628:PRH589637 QAJ589628:QBD589637 QKF589628:QKZ589637 QUB589628:QUV589637 RDX589628:RER589637 RNT589628:RON589637 RXP589628:RYJ589637 SHL589628:SIF589637 SRH589628:SSB589637 TBD589628:TBX589637 TKZ589628:TLT589637 TUV589628:TVP589637 UER589628:UFL589637 UON589628:UPH589637 UYJ589628:UZD589637 VIF589628:VIZ589637 VSB589628:VSV589637 WBX589628:WCR589637 WLT589628:WMN589637 WVP589628:WWJ589637 JD655164:JX655173 SZ655164:TT655173 ACV655164:ADP655173 AMR655164:ANL655173 AWN655164:AXH655173 BGJ655164:BHD655173 BQF655164:BQZ655173 CAB655164:CAV655173 CJX655164:CKR655173 CTT655164:CUN655173 DDP655164:DEJ655173 DNL655164:DOF655173 DXH655164:DYB655173 EHD655164:EHX655173 EQZ655164:ERT655173 FAV655164:FBP655173 FKR655164:FLL655173 FUN655164:FVH655173 GEJ655164:GFD655173 GOF655164:GOZ655173 GYB655164:GYV655173 HHX655164:HIR655173 HRT655164:HSN655173 IBP655164:ICJ655173 ILL655164:IMF655173 IVH655164:IWB655173 JFD655164:JFX655173 JOZ655164:JPT655173 JYV655164:JZP655173 KIR655164:KJL655173 KSN655164:KTH655173 LCJ655164:LDD655173 LMF655164:LMZ655173 LWB655164:LWV655173 MFX655164:MGR655173 MPT655164:MQN655173 MZP655164:NAJ655173 NJL655164:NKF655173 NTH655164:NUB655173 ODD655164:ODX655173 OMZ655164:ONT655173 OWV655164:OXP655173 PGR655164:PHL655173 PQN655164:PRH655173 QAJ655164:QBD655173 QKF655164:QKZ655173 QUB655164:QUV655173 RDX655164:RER655173 RNT655164:RON655173 RXP655164:RYJ655173 SHL655164:SIF655173 SRH655164:SSB655173 TBD655164:TBX655173 TKZ655164:TLT655173 TUV655164:TVP655173 UER655164:UFL655173 UON655164:UPH655173 UYJ655164:UZD655173 VIF655164:VIZ655173 VSB655164:VSV655173 WBX655164:WCR655173 WLT655164:WMN655173 WVP655164:WWJ655173 JD720700:JX720709 SZ720700:TT720709 ACV720700:ADP720709 AMR720700:ANL720709 AWN720700:AXH720709 BGJ720700:BHD720709 BQF720700:BQZ720709 CAB720700:CAV720709 CJX720700:CKR720709 CTT720700:CUN720709 DDP720700:DEJ720709 DNL720700:DOF720709 DXH720700:DYB720709 EHD720700:EHX720709 EQZ720700:ERT720709 FAV720700:FBP720709 FKR720700:FLL720709 FUN720700:FVH720709 GEJ720700:GFD720709 GOF720700:GOZ720709 GYB720700:GYV720709 HHX720700:HIR720709 HRT720700:HSN720709 IBP720700:ICJ720709 ILL720700:IMF720709 IVH720700:IWB720709 JFD720700:JFX720709 JOZ720700:JPT720709 JYV720700:JZP720709 KIR720700:KJL720709 KSN720700:KTH720709 LCJ720700:LDD720709 LMF720700:LMZ720709 LWB720700:LWV720709 MFX720700:MGR720709 MPT720700:MQN720709 MZP720700:NAJ720709 NJL720700:NKF720709 NTH720700:NUB720709 ODD720700:ODX720709 OMZ720700:ONT720709 OWV720700:OXP720709 PGR720700:PHL720709 PQN720700:PRH720709 QAJ720700:QBD720709 QKF720700:QKZ720709 QUB720700:QUV720709 RDX720700:RER720709 RNT720700:RON720709 RXP720700:RYJ720709 SHL720700:SIF720709 SRH720700:SSB720709 TBD720700:TBX720709 TKZ720700:TLT720709 TUV720700:TVP720709 UER720700:UFL720709 UON720700:UPH720709 UYJ720700:UZD720709 VIF720700:VIZ720709 VSB720700:VSV720709 WBX720700:WCR720709 WLT720700:WMN720709 WVP720700:WWJ720709 JD786236:JX786245 SZ786236:TT786245 ACV786236:ADP786245 AMR786236:ANL786245 AWN786236:AXH786245 BGJ786236:BHD786245 BQF786236:BQZ786245 CAB786236:CAV786245 CJX786236:CKR786245 CTT786236:CUN786245 DDP786236:DEJ786245 DNL786236:DOF786245 DXH786236:DYB786245 EHD786236:EHX786245 EQZ786236:ERT786245 FAV786236:FBP786245 FKR786236:FLL786245 FUN786236:FVH786245 GEJ786236:GFD786245 GOF786236:GOZ786245 GYB786236:GYV786245 HHX786236:HIR786245 HRT786236:HSN786245 IBP786236:ICJ786245 ILL786236:IMF786245 IVH786236:IWB786245 JFD786236:JFX786245 JOZ786236:JPT786245 JYV786236:JZP786245 KIR786236:KJL786245 KSN786236:KTH786245 LCJ786236:LDD786245 LMF786236:LMZ786245 LWB786236:LWV786245 MFX786236:MGR786245 MPT786236:MQN786245 MZP786236:NAJ786245 NJL786236:NKF786245 NTH786236:NUB786245 ODD786236:ODX786245 OMZ786236:ONT786245 OWV786236:OXP786245 PGR786236:PHL786245 PQN786236:PRH786245 QAJ786236:QBD786245 QKF786236:QKZ786245 QUB786236:QUV786245 RDX786236:RER786245 RNT786236:RON786245 RXP786236:RYJ786245 SHL786236:SIF786245 SRH786236:SSB786245 TBD786236:TBX786245 TKZ786236:TLT786245 TUV786236:TVP786245 UER786236:UFL786245 UON786236:UPH786245 UYJ786236:UZD786245 VIF786236:VIZ786245 VSB786236:VSV786245 WBX786236:WCR786245 WLT786236:WMN786245 WVP786236:WWJ786245 JD851772:JX851781 SZ851772:TT851781 ACV851772:ADP851781 AMR851772:ANL851781 AWN851772:AXH851781 BGJ851772:BHD851781 BQF851772:BQZ851781 CAB851772:CAV851781 CJX851772:CKR851781 CTT851772:CUN851781 DDP851772:DEJ851781 DNL851772:DOF851781 DXH851772:DYB851781 EHD851772:EHX851781 EQZ851772:ERT851781 FAV851772:FBP851781 FKR851772:FLL851781 FUN851772:FVH851781 GEJ851772:GFD851781 GOF851772:GOZ851781 GYB851772:GYV851781 HHX851772:HIR851781 HRT851772:HSN851781 IBP851772:ICJ851781 ILL851772:IMF851781 IVH851772:IWB851781 JFD851772:JFX851781 JOZ851772:JPT851781 JYV851772:JZP851781 KIR851772:KJL851781 KSN851772:KTH851781 LCJ851772:LDD851781 LMF851772:LMZ851781 LWB851772:LWV851781 MFX851772:MGR851781 MPT851772:MQN851781 MZP851772:NAJ851781 NJL851772:NKF851781 NTH851772:NUB851781 ODD851772:ODX851781 OMZ851772:ONT851781 OWV851772:OXP851781 PGR851772:PHL851781 PQN851772:PRH851781 QAJ851772:QBD851781 QKF851772:QKZ851781 QUB851772:QUV851781 RDX851772:RER851781 RNT851772:RON851781 RXP851772:RYJ851781 SHL851772:SIF851781 SRH851772:SSB851781 TBD851772:TBX851781 TKZ851772:TLT851781 TUV851772:TVP851781 UER851772:UFL851781 UON851772:UPH851781 UYJ851772:UZD851781 VIF851772:VIZ851781 VSB851772:VSV851781 WBX851772:WCR851781 WLT851772:WMN851781 WVP851772:WWJ851781 JD917308:JX917317 SZ917308:TT917317 ACV917308:ADP917317 AMR917308:ANL917317 AWN917308:AXH917317 BGJ917308:BHD917317 BQF917308:BQZ917317 CAB917308:CAV917317 CJX917308:CKR917317 CTT917308:CUN917317 DDP917308:DEJ917317 DNL917308:DOF917317 DXH917308:DYB917317 EHD917308:EHX917317 EQZ917308:ERT917317 FAV917308:FBP917317 FKR917308:FLL917317 FUN917308:FVH917317 GEJ917308:GFD917317 GOF917308:GOZ917317 GYB917308:GYV917317 HHX917308:HIR917317 HRT917308:HSN917317 IBP917308:ICJ917317 ILL917308:IMF917317 IVH917308:IWB917317 JFD917308:JFX917317 JOZ917308:JPT917317 JYV917308:JZP917317 KIR917308:KJL917317 KSN917308:KTH917317 LCJ917308:LDD917317 LMF917308:LMZ917317 LWB917308:LWV917317 MFX917308:MGR917317 MPT917308:MQN917317 MZP917308:NAJ917317 NJL917308:NKF917317 NTH917308:NUB917317 ODD917308:ODX917317 OMZ917308:ONT917317 OWV917308:OXP917317 PGR917308:PHL917317 PQN917308:PRH917317 QAJ917308:QBD917317 QKF917308:QKZ917317 QUB917308:QUV917317 RDX917308:RER917317 RNT917308:RON917317 RXP917308:RYJ917317 SHL917308:SIF917317 SRH917308:SSB917317 TBD917308:TBX917317 TKZ917308:TLT917317 TUV917308:TVP917317 UER917308:UFL917317 UON917308:UPH917317 UYJ917308:UZD917317 VIF917308:VIZ917317 VSB917308:VSV917317 WBX917308:WCR917317 WLT917308:WMN917317 WVP917308:WWJ917317 JD982844:JX982853 SZ982844:TT982853 ACV982844:ADP982853 AMR982844:ANL982853 AWN982844:AXH982853 BGJ982844:BHD982853 BQF982844:BQZ982853 CAB982844:CAV982853 CJX982844:CKR982853 CTT982844:CUN982853 DDP982844:DEJ982853 DNL982844:DOF982853 DXH982844:DYB982853 EHD982844:EHX982853 EQZ982844:ERT982853 FAV982844:FBP982853 FKR982844:FLL982853 FUN982844:FVH982853 GEJ982844:GFD982853 GOF982844:GOZ982853 GYB982844:GYV982853 HHX982844:HIR982853 HRT982844:HSN982853 IBP982844:ICJ982853 ILL982844:IMF982853 IVH982844:IWB982853 JFD982844:JFX982853 JOZ982844:JPT982853 JYV982844:JZP982853 KIR982844:KJL982853 KSN982844:KTH982853 LCJ982844:LDD982853 LMF982844:LMZ982853 LWB982844:LWV982853 MFX982844:MGR982853 MPT982844:MQN982853 MZP982844:NAJ982853 NJL982844:NKF982853 NTH982844:NUB982853 ODD982844:ODX982853 OMZ982844:ONT982853 OWV982844:OXP982853 PGR982844:PHL982853 PQN982844:PRH982853 QAJ982844:QBD982853 QKF982844:QKZ982853 QUB982844:QUV982853 RDX982844:RER982853 RNT982844:RON982853 RXP982844:RYJ982853 SHL982844:SIF982853 SRH982844:SSB982853 TBD982844:TBX982853 TKZ982844:TLT982853 TUV982844:TVP982853 UER982844:UFL982853 UON982844:UPH982853 UYJ982844:UZD982853 VIF982844:VIZ982853 VSB982844:VSV982853 WBX982844:WCR982853 WLT982844:WMN982853 WVP982844:WWJ982853 JD65329:JX65338 SZ65329:TT65338 ACV65329:ADP65338 AMR65329:ANL65338 AWN65329:AXH65338 BGJ65329:BHD65338 BQF65329:BQZ65338 CAB65329:CAV65338 CJX65329:CKR65338 CTT65329:CUN65338 DDP65329:DEJ65338 DNL65329:DOF65338 DXH65329:DYB65338 EHD65329:EHX65338 EQZ65329:ERT65338 FAV65329:FBP65338 FKR65329:FLL65338 FUN65329:FVH65338 GEJ65329:GFD65338 GOF65329:GOZ65338 GYB65329:GYV65338 HHX65329:HIR65338 HRT65329:HSN65338 IBP65329:ICJ65338 ILL65329:IMF65338 IVH65329:IWB65338 JFD65329:JFX65338 JOZ65329:JPT65338 JYV65329:JZP65338 KIR65329:KJL65338 KSN65329:KTH65338 LCJ65329:LDD65338 LMF65329:LMZ65338 LWB65329:LWV65338 MFX65329:MGR65338 MPT65329:MQN65338 MZP65329:NAJ65338 NJL65329:NKF65338 NTH65329:NUB65338 ODD65329:ODX65338 OMZ65329:ONT65338 OWV65329:OXP65338 PGR65329:PHL65338 PQN65329:PRH65338 QAJ65329:QBD65338 QKF65329:QKZ65338 QUB65329:QUV65338 RDX65329:RER65338 RNT65329:RON65338 RXP65329:RYJ65338 SHL65329:SIF65338 SRH65329:SSB65338 TBD65329:TBX65338 TKZ65329:TLT65338 TUV65329:TVP65338 UER65329:UFL65338 UON65329:UPH65338 UYJ65329:UZD65338 VIF65329:VIZ65338 VSB65329:VSV65338 WBX65329:WCR65338 WLT65329:WMN65338 WVP65329:WWJ65338 JD130865:JX130874 SZ130865:TT130874 ACV130865:ADP130874 AMR130865:ANL130874 AWN130865:AXH130874 BGJ130865:BHD130874 BQF130865:BQZ130874 CAB130865:CAV130874 CJX130865:CKR130874 CTT130865:CUN130874 DDP130865:DEJ130874 DNL130865:DOF130874 DXH130865:DYB130874 EHD130865:EHX130874 EQZ130865:ERT130874 FAV130865:FBP130874 FKR130865:FLL130874 FUN130865:FVH130874 GEJ130865:GFD130874 GOF130865:GOZ130874 GYB130865:GYV130874 HHX130865:HIR130874 HRT130865:HSN130874 IBP130865:ICJ130874 ILL130865:IMF130874 IVH130865:IWB130874 JFD130865:JFX130874 JOZ130865:JPT130874 JYV130865:JZP130874 KIR130865:KJL130874 KSN130865:KTH130874 LCJ130865:LDD130874 LMF130865:LMZ130874 LWB130865:LWV130874 MFX130865:MGR130874 MPT130865:MQN130874 MZP130865:NAJ130874 NJL130865:NKF130874 NTH130865:NUB130874 ODD130865:ODX130874 OMZ130865:ONT130874 OWV130865:OXP130874 PGR130865:PHL130874 PQN130865:PRH130874 QAJ130865:QBD130874 QKF130865:QKZ130874 QUB130865:QUV130874 RDX130865:RER130874 RNT130865:RON130874 RXP130865:RYJ130874 SHL130865:SIF130874 SRH130865:SSB130874 TBD130865:TBX130874 TKZ130865:TLT130874 TUV130865:TVP130874 UER130865:UFL130874 UON130865:UPH130874 UYJ130865:UZD130874 VIF130865:VIZ130874 VSB130865:VSV130874 WBX130865:WCR130874 WLT130865:WMN130874 WVP130865:WWJ130874 JD196401:JX196410 SZ196401:TT196410 ACV196401:ADP196410 AMR196401:ANL196410 AWN196401:AXH196410 BGJ196401:BHD196410 BQF196401:BQZ196410 CAB196401:CAV196410 CJX196401:CKR196410 CTT196401:CUN196410 DDP196401:DEJ196410 DNL196401:DOF196410 DXH196401:DYB196410 EHD196401:EHX196410 EQZ196401:ERT196410 FAV196401:FBP196410 FKR196401:FLL196410 FUN196401:FVH196410 GEJ196401:GFD196410 GOF196401:GOZ196410 GYB196401:GYV196410 HHX196401:HIR196410 HRT196401:HSN196410 IBP196401:ICJ196410 ILL196401:IMF196410 IVH196401:IWB196410 JFD196401:JFX196410 JOZ196401:JPT196410 JYV196401:JZP196410 KIR196401:KJL196410 KSN196401:KTH196410 LCJ196401:LDD196410 LMF196401:LMZ196410 LWB196401:LWV196410 MFX196401:MGR196410 MPT196401:MQN196410 MZP196401:NAJ196410 NJL196401:NKF196410 NTH196401:NUB196410 ODD196401:ODX196410 OMZ196401:ONT196410 OWV196401:OXP196410 PGR196401:PHL196410 PQN196401:PRH196410 QAJ196401:QBD196410 QKF196401:QKZ196410 QUB196401:QUV196410 RDX196401:RER196410 RNT196401:RON196410 RXP196401:RYJ196410 SHL196401:SIF196410 SRH196401:SSB196410 TBD196401:TBX196410 TKZ196401:TLT196410 TUV196401:TVP196410 UER196401:UFL196410 UON196401:UPH196410 UYJ196401:UZD196410 VIF196401:VIZ196410 VSB196401:VSV196410 WBX196401:WCR196410 WLT196401:WMN196410 WVP196401:WWJ196410 JD261937:JX261946 SZ261937:TT261946 ACV261937:ADP261946 AMR261937:ANL261946 AWN261937:AXH261946 BGJ261937:BHD261946 BQF261937:BQZ261946 CAB261937:CAV261946 CJX261937:CKR261946 CTT261937:CUN261946 DDP261937:DEJ261946 DNL261937:DOF261946 DXH261937:DYB261946 EHD261937:EHX261946 EQZ261937:ERT261946 FAV261937:FBP261946 FKR261937:FLL261946 FUN261937:FVH261946 GEJ261937:GFD261946 GOF261937:GOZ261946 GYB261937:GYV261946 HHX261937:HIR261946 HRT261937:HSN261946 IBP261937:ICJ261946 ILL261937:IMF261946 IVH261937:IWB261946 JFD261937:JFX261946 JOZ261937:JPT261946 JYV261937:JZP261946 KIR261937:KJL261946 KSN261937:KTH261946 LCJ261937:LDD261946 LMF261937:LMZ261946 LWB261937:LWV261946 MFX261937:MGR261946 MPT261937:MQN261946 MZP261937:NAJ261946 NJL261937:NKF261946 NTH261937:NUB261946 ODD261937:ODX261946 OMZ261937:ONT261946 OWV261937:OXP261946 PGR261937:PHL261946 PQN261937:PRH261946 QAJ261937:QBD261946 QKF261937:QKZ261946 QUB261937:QUV261946 RDX261937:RER261946 RNT261937:RON261946 RXP261937:RYJ261946 SHL261937:SIF261946 SRH261937:SSB261946 TBD261937:TBX261946 TKZ261937:TLT261946 TUV261937:TVP261946 UER261937:UFL261946 UON261937:UPH261946 UYJ261937:UZD261946 VIF261937:VIZ261946 VSB261937:VSV261946 WBX261937:WCR261946 WLT261937:WMN261946 WVP261937:WWJ261946 JD327473:JX327482 SZ327473:TT327482 ACV327473:ADP327482 AMR327473:ANL327482 AWN327473:AXH327482 BGJ327473:BHD327482 BQF327473:BQZ327482 CAB327473:CAV327482 CJX327473:CKR327482 CTT327473:CUN327482 DDP327473:DEJ327482 DNL327473:DOF327482 DXH327473:DYB327482 EHD327473:EHX327482 EQZ327473:ERT327482 FAV327473:FBP327482 FKR327473:FLL327482 FUN327473:FVH327482 GEJ327473:GFD327482 GOF327473:GOZ327482 GYB327473:GYV327482 HHX327473:HIR327482 HRT327473:HSN327482 IBP327473:ICJ327482 ILL327473:IMF327482 IVH327473:IWB327482 JFD327473:JFX327482 JOZ327473:JPT327482 JYV327473:JZP327482 KIR327473:KJL327482 KSN327473:KTH327482 LCJ327473:LDD327482 LMF327473:LMZ327482 LWB327473:LWV327482 MFX327473:MGR327482 MPT327473:MQN327482 MZP327473:NAJ327482 NJL327473:NKF327482 NTH327473:NUB327482 ODD327473:ODX327482 OMZ327473:ONT327482 OWV327473:OXP327482 PGR327473:PHL327482 PQN327473:PRH327482 QAJ327473:QBD327482 QKF327473:QKZ327482 QUB327473:QUV327482 RDX327473:RER327482 RNT327473:RON327482 RXP327473:RYJ327482 SHL327473:SIF327482 SRH327473:SSB327482 TBD327473:TBX327482 TKZ327473:TLT327482 TUV327473:TVP327482 UER327473:UFL327482 UON327473:UPH327482 UYJ327473:UZD327482 VIF327473:VIZ327482 VSB327473:VSV327482 WBX327473:WCR327482 WLT327473:WMN327482 WVP327473:WWJ327482 JD393009:JX393018 SZ393009:TT393018 ACV393009:ADP393018 AMR393009:ANL393018 AWN393009:AXH393018 BGJ393009:BHD393018 BQF393009:BQZ393018 CAB393009:CAV393018 CJX393009:CKR393018 CTT393009:CUN393018 DDP393009:DEJ393018 DNL393009:DOF393018 DXH393009:DYB393018 EHD393009:EHX393018 EQZ393009:ERT393018 FAV393009:FBP393018 FKR393009:FLL393018 FUN393009:FVH393018 GEJ393009:GFD393018 GOF393009:GOZ393018 GYB393009:GYV393018 HHX393009:HIR393018 HRT393009:HSN393018 IBP393009:ICJ393018 ILL393009:IMF393018 IVH393009:IWB393018 JFD393009:JFX393018 JOZ393009:JPT393018 JYV393009:JZP393018 KIR393009:KJL393018 KSN393009:KTH393018 LCJ393009:LDD393018 LMF393009:LMZ393018 LWB393009:LWV393018 MFX393009:MGR393018 MPT393009:MQN393018 MZP393009:NAJ393018 NJL393009:NKF393018 NTH393009:NUB393018 ODD393009:ODX393018 OMZ393009:ONT393018 OWV393009:OXP393018 PGR393009:PHL393018 PQN393009:PRH393018 QAJ393009:QBD393018 QKF393009:QKZ393018 QUB393009:QUV393018 RDX393009:RER393018 RNT393009:RON393018 RXP393009:RYJ393018 SHL393009:SIF393018 SRH393009:SSB393018 TBD393009:TBX393018 TKZ393009:TLT393018 TUV393009:TVP393018 UER393009:UFL393018 UON393009:UPH393018 UYJ393009:UZD393018 VIF393009:VIZ393018 VSB393009:VSV393018 WBX393009:WCR393018 WLT393009:WMN393018 WVP393009:WWJ393018 JD458545:JX458554 SZ458545:TT458554 ACV458545:ADP458554 AMR458545:ANL458554 AWN458545:AXH458554 BGJ458545:BHD458554 BQF458545:BQZ458554 CAB458545:CAV458554 CJX458545:CKR458554 CTT458545:CUN458554 DDP458545:DEJ458554 DNL458545:DOF458554 DXH458545:DYB458554 EHD458545:EHX458554 EQZ458545:ERT458554 FAV458545:FBP458554 FKR458545:FLL458554 FUN458545:FVH458554 GEJ458545:GFD458554 GOF458545:GOZ458554 GYB458545:GYV458554 HHX458545:HIR458554 HRT458545:HSN458554 IBP458545:ICJ458554 ILL458545:IMF458554 IVH458545:IWB458554 JFD458545:JFX458554 JOZ458545:JPT458554 JYV458545:JZP458554 KIR458545:KJL458554 KSN458545:KTH458554 LCJ458545:LDD458554 LMF458545:LMZ458554 LWB458545:LWV458554 MFX458545:MGR458554 MPT458545:MQN458554 MZP458545:NAJ458554 NJL458545:NKF458554 NTH458545:NUB458554 ODD458545:ODX458554 OMZ458545:ONT458554 OWV458545:OXP458554 PGR458545:PHL458554 PQN458545:PRH458554 QAJ458545:QBD458554 QKF458545:QKZ458554 QUB458545:QUV458554 RDX458545:RER458554 RNT458545:RON458554 RXP458545:RYJ458554 SHL458545:SIF458554 SRH458545:SSB458554 TBD458545:TBX458554 TKZ458545:TLT458554 TUV458545:TVP458554 UER458545:UFL458554 UON458545:UPH458554 UYJ458545:UZD458554 VIF458545:VIZ458554 VSB458545:VSV458554 WBX458545:WCR458554 WLT458545:WMN458554 WVP458545:WWJ458554 JD524081:JX524090 SZ524081:TT524090 ACV524081:ADP524090 AMR524081:ANL524090 AWN524081:AXH524090 BGJ524081:BHD524090 BQF524081:BQZ524090 CAB524081:CAV524090 CJX524081:CKR524090 CTT524081:CUN524090 DDP524081:DEJ524090 DNL524081:DOF524090 DXH524081:DYB524090 EHD524081:EHX524090 EQZ524081:ERT524090 FAV524081:FBP524090 FKR524081:FLL524090 FUN524081:FVH524090 GEJ524081:GFD524090 GOF524081:GOZ524090 GYB524081:GYV524090 HHX524081:HIR524090 HRT524081:HSN524090 IBP524081:ICJ524090 ILL524081:IMF524090 IVH524081:IWB524090 JFD524081:JFX524090 JOZ524081:JPT524090 JYV524081:JZP524090 KIR524081:KJL524090 KSN524081:KTH524090 LCJ524081:LDD524090 LMF524081:LMZ524090 LWB524081:LWV524090 MFX524081:MGR524090 MPT524081:MQN524090 MZP524081:NAJ524090 NJL524081:NKF524090 NTH524081:NUB524090 ODD524081:ODX524090 OMZ524081:ONT524090 OWV524081:OXP524090 PGR524081:PHL524090 PQN524081:PRH524090 QAJ524081:QBD524090 QKF524081:QKZ524090 QUB524081:QUV524090 RDX524081:RER524090 RNT524081:RON524090 RXP524081:RYJ524090 SHL524081:SIF524090 SRH524081:SSB524090 TBD524081:TBX524090 TKZ524081:TLT524090 TUV524081:TVP524090 UER524081:UFL524090 UON524081:UPH524090 UYJ524081:UZD524090 VIF524081:VIZ524090 VSB524081:VSV524090 WBX524081:WCR524090 WLT524081:WMN524090 WVP524081:WWJ524090 JD589617:JX589626 SZ589617:TT589626 ACV589617:ADP589626 AMR589617:ANL589626 AWN589617:AXH589626 BGJ589617:BHD589626 BQF589617:BQZ589626 CAB589617:CAV589626 CJX589617:CKR589626 CTT589617:CUN589626 DDP589617:DEJ589626 DNL589617:DOF589626 DXH589617:DYB589626 EHD589617:EHX589626 EQZ589617:ERT589626 FAV589617:FBP589626 FKR589617:FLL589626 FUN589617:FVH589626 GEJ589617:GFD589626 GOF589617:GOZ589626 GYB589617:GYV589626 HHX589617:HIR589626 HRT589617:HSN589626 IBP589617:ICJ589626 ILL589617:IMF589626 IVH589617:IWB589626 JFD589617:JFX589626 JOZ589617:JPT589626 JYV589617:JZP589626 KIR589617:KJL589626 KSN589617:KTH589626 LCJ589617:LDD589626 LMF589617:LMZ589626 LWB589617:LWV589626 MFX589617:MGR589626 MPT589617:MQN589626 MZP589617:NAJ589626 NJL589617:NKF589626 NTH589617:NUB589626 ODD589617:ODX589626 OMZ589617:ONT589626 OWV589617:OXP589626 PGR589617:PHL589626 PQN589617:PRH589626 QAJ589617:QBD589626 QKF589617:QKZ589626 QUB589617:QUV589626 RDX589617:RER589626 RNT589617:RON589626 RXP589617:RYJ589626 SHL589617:SIF589626 SRH589617:SSB589626 TBD589617:TBX589626 TKZ589617:TLT589626 TUV589617:TVP589626 UER589617:UFL589626 UON589617:UPH589626 UYJ589617:UZD589626 VIF589617:VIZ589626 VSB589617:VSV589626 WBX589617:WCR589626 WLT589617:WMN589626 WVP589617:WWJ589626 JD655153:JX655162 SZ655153:TT655162 ACV655153:ADP655162 AMR655153:ANL655162 AWN655153:AXH655162 BGJ655153:BHD655162 BQF655153:BQZ655162 CAB655153:CAV655162 CJX655153:CKR655162 CTT655153:CUN655162 DDP655153:DEJ655162 DNL655153:DOF655162 DXH655153:DYB655162 EHD655153:EHX655162 EQZ655153:ERT655162 FAV655153:FBP655162 FKR655153:FLL655162 FUN655153:FVH655162 GEJ655153:GFD655162 GOF655153:GOZ655162 GYB655153:GYV655162 HHX655153:HIR655162 HRT655153:HSN655162 IBP655153:ICJ655162 ILL655153:IMF655162 IVH655153:IWB655162 JFD655153:JFX655162 JOZ655153:JPT655162 JYV655153:JZP655162 KIR655153:KJL655162 KSN655153:KTH655162 LCJ655153:LDD655162 LMF655153:LMZ655162 LWB655153:LWV655162 MFX655153:MGR655162 MPT655153:MQN655162 MZP655153:NAJ655162 NJL655153:NKF655162 NTH655153:NUB655162 ODD655153:ODX655162 OMZ655153:ONT655162 OWV655153:OXP655162 PGR655153:PHL655162 PQN655153:PRH655162 QAJ655153:QBD655162 QKF655153:QKZ655162 QUB655153:QUV655162 RDX655153:RER655162 RNT655153:RON655162 RXP655153:RYJ655162 SHL655153:SIF655162 SRH655153:SSB655162 TBD655153:TBX655162 TKZ655153:TLT655162 TUV655153:TVP655162 UER655153:UFL655162 UON655153:UPH655162 UYJ655153:UZD655162 VIF655153:VIZ655162 VSB655153:VSV655162 WBX655153:WCR655162 WLT655153:WMN655162 WVP655153:WWJ655162 JD720689:JX720698 SZ720689:TT720698 ACV720689:ADP720698 AMR720689:ANL720698 AWN720689:AXH720698 BGJ720689:BHD720698 BQF720689:BQZ720698 CAB720689:CAV720698 CJX720689:CKR720698 CTT720689:CUN720698 DDP720689:DEJ720698 DNL720689:DOF720698 DXH720689:DYB720698 EHD720689:EHX720698 EQZ720689:ERT720698 FAV720689:FBP720698 FKR720689:FLL720698 FUN720689:FVH720698 GEJ720689:GFD720698 GOF720689:GOZ720698 GYB720689:GYV720698 HHX720689:HIR720698 HRT720689:HSN720698 IBP720689:ICJ720698 ILL720689:IMF720698 IVH720689:IWB720698 JFD720689:JFX720698 JOZ720689:JPT720698 JYV720689:JZP720698 KIR720689:KJL720698 KSN720689:KTH720698 LCJ720689:LDD720698 LMF720689:LMZ720698 LWB720689:LWV720698 MFX720689:MGR720698 MPT720689:MQN720698 MZP720689:NAJ720698 NJL720689:NKF720698 NTH720689:NUB720698 ODD720689:ODX720698 OMZ720689:ONT720698 OWV720689:OXP720698 PGR720689:PHL720698 PQN720689:PRH720698 QAJ720689:QBD720698 QKF720689:QKZ720698 QUB720689:QUV720698 RDX720689:RER720698 RNT720689:RON720698 RXP720689:RYJ720698 SHL720689:SIF720698 SRH720689:SSB720698 TBD720689:TBX720698 TKZ720689:TLT720698 TUV720689:TVP720698 UER720689:UFL720698 UON720689:UPH720698 UYJ720689:UZD720698 VIF720689:VIZ720698 VSB720689:VSV720698 WBX720689:WCR720698 WLT720689:WMN720698 WVP720689:WWJ720698 JD786225:JX786234 SZ786225:TT786234 ACV786225:ADP786234 AMR786225:ANL786234 AWN786225:AXH786234 BGJ786225:BHD786234 BQF786225:BQZ786234 CAB786225:CAV786234 CJX786225:CKR786234 CTT786225:CUN786234 DDP786225:DEJ786234 DNL786225:DOF786234 DXH786225:DYB786234 EHD786225:EHX786234 EQZ786225:ERT786234 FAV786225:FBP786234 FKR786225:FLL786234 FUN786225:FVH786234 GEJ786225:GFD786234 GOF786225:GOZ786234 GYB786225:GYV786234 HHX786225:HIR786234 HRT786225:HSN786234 IBP786225:ICJ786234 ILL786225:IMF786234 IVH786225:IWB786234 JFD786225:JFX786234 JOZ786225:JPT786234 JYV786225:JZP786234 KIR786225:KJL786234 KSN786225:KTH786234 LCJ786225:LDD786234 LMF786225:LMZ786234 LWB786225:LWV786234 MFX786225:MGR786234 MPT786225:MQN786234 MZP786225:NAJ786234 NJL786225:NKF786234 NTH786225:NUB786234 ODD786225:ODX786234 OMZ786225:ONT786234 OWV786225:OXP786234 PGR786225:PHL786234 PQN786225:PRH786234 QAJ786225:QBD786234 QKF786225:QKZ786234 QUB786225:QUV786234 RDX786225:RER786234 RNT786225:RON786234 RXP786225:RYJ786234 SHL786225:SIF786234 SRH786225:SSB786234 TBD786225:TBX786234 TKZ786225:TLT786234 TUV786225:TVP786234 UER786225:UFL786234 UON786225:UPH786234 UYJ786225:UZD786234 VIF786225:VIZ786234 VSB786225:VSV786234 WBX786225:WCR786234 WLT786225:WMN786234 WVP786225:WWJ786234 JD851761:JX851770 SZ851761:TT851770 ACV851761:ADP851770 AMR851761:ANL851770 AWN851761:AXH851770 BGJ851761:BHD851770 BQF851761:BQZ851770 CAB851761:CAV851770 CJX851761:CKR851770 CTT851761:CUN851770 DDP851761:DEJ851770 DNL851761:DOF851770 DXH851761:DYB851770 EHD851761:EHX851770 EQZ851761:ERT851770 FAV851761:FBP851770 FKR851761:FLL851770 FUN851761:FVH851770 GEJ851761:GFD851770 GOF851761:GOZ851770 GYB851761:GYV851770 HHX851761:HIR851770 HRT851761:HSN851770 IBP851761:ICJ851770 ILL851761:IMF851770 IVH851761:IWB851770 JFD851761:JFX851770 JOZ851761:JPT851770 JYV851761:JZP851770 KIR851761:KJL851770 KSN851761:KTH851770 LCJ851761:LDD851770 LMF851761:LMZ851770 LWB851761:LWV851770 MFX851761:MGR851770 MPT851761:MQN851770 MZP851761:NAJ851770 NJL851761:NKF851770 NTH851761:NUB851770 ODD851761:ODX851770 OMZ851761:ONT851770 OWV851761:OXP851770 PGR851761:PHL851770 PQN851761:PRH851770 QAJ851761:QBD851770 QKF851761:QKZ851770 QUB851761:QUV851770 RDX851761:RER851770 RNT851761:RON851770 RXP851761:RYJ851770 SHL851761:SIF851770 SRH851761:SSB851770 TBD851761:TBX851770 TKZ851761:TLT851770 TUV851761:TVP851770 UER851761:UFL851770 UON851761:UPH851770 UYJ851761:UZD851770 VIF851761:VIZ851770 VSB851761:VSV851770 WBX851761:WCR851770 WLT851761:WMN851770 WVP851761:WWJ851770 JD917297:JX917306 SZ917297:TT917306 ACV917297:ADP917306 AMR917297:ANL917306 AWN917297:AXH917306 BGJ917297:BHD917306 BQF917297:BQZ917306 CAB917297:CAV917306 CJX917297:CKR917306 CTT917297:CUN917306 DDP917297:DEJ917306 DNL917297:DOF917306 DXH917297:DYB917306 EHD917297:EHX917306 EQZ917297:ERT917306 FAV917297:FBP917306 FKR917297:FLL917306 FUN917297:FVH917306 GEJ917297:GFD917306 GOF917297:GOZ917306 GYB917297:GYV917306 HHX917297:HIR917306 HRT917297:HSN917306 IBP917297:ICJ917306 ILL917297:IMF917306 IVH917297:IWB917306 JFD917297:JFX917306 JOZ917297:JPT917306 JYV917297:JZP917306 KIR917297:KJL917306 KSN917297:KTH917306 LCJ917297:LDD917306 LMF917297:LMZ917306 LWB917297:LWV917306 MFX917297:MGR917306 MPT917297:MQN917306 MZP917297:NAJ917306 NJL917297:NKF917306 NTH917297:NUB917306 ODD917297:ODX917306 OMZ917297:ONT917306 OWV917297:OXP917306 PGR917297:PHL917306 PQN917297:PRH917306 QAJ917297:QBD917306 QKF917297:QKZ917306 QUB917297:QUV917306 RDX917297:RER917306 RNT917297:RON917306 RXP917297:RYJ917306 SHL917297:SIF917306 SRH917297:SSB917306 TBD917297:TBX917306 TKZ917297:TLT917306 TUV917297:TVP917306 UER917297:UFL917306 UON917297:UPH917306 UYJ917297:UZD917306 VIF917297:VIZ917306 VSB917297:VSV917306 WBX917297:WCR917306 WLT917297:WMN917306 WVP917297:WWJ917306 JD982833:JX982842 SZ982833:TT982842 ACV982833:ADP982842 AMR982833:ANL982842 AWN982833:AXH982842 BGJ982833:BHD982842 BQF982833:BQZ982842 CAB982833:CAV982842 CJX982833:CKR982842 CTT982833:CUN982842 DDP982833:DEJ982842 DNL982833:DOF982842 DXH982833:DYB982842 EHD982833:EHX982842 EQZ982833:ERT982842 FAV982833:FBP982842 FKR982833:FLL982842 FUN982833:FVH982842 GEJ982833:GFD982842 GOF982833:GOZ982842 GYB982833:GYV982842 HHX982833:HIR982842 HRT982833:HSN982842 IBP982833:ICJ982842 ILL982833:IMF982842 IVH982833:IWB982842 JFD982833:JFX982842 JOZ982833:JPT982842 JYV982833:JZP982842 KIR982833:KJL982842 KSN982833:KTH982842 LCJ982833:LDD982842 LMF982833:LMZ982842 LWB982833:LWV982842 MFX982833:MGR982842 MPT982833:MQN982842 MZP982833:NAJ982842 NJL982833:NKF982842 NTH982833:NUB982842 ODD982833:ODX982842 OMZ982833:ONT982842 OWV982833:OXP982842 PGR982833:PHL982842 PQN982833:PRH982842 QAJ982833:QBD982842 QKF982833:QKZ982842 QUB982833:QUV982842 RDX982833:RER982842 RNT982833:RON982842 RXP982833:RYJ982842 SHL982833:SIF982842 SRH982833:SSB982842 TBD982833:TBX982842 TKZ982833:TLT982842 TUV982833:TVP982842 UER982833:UFL982842 UON982833:UPH982842 UYJ982833:UZD982842 VIF982833:VIZ982842 VSB982833:VSV982842 WBX982833:WCR982842 WLT982833:WMN982842 WVP982833:WWJ982842 JD65317:JX65326 SZ65317:TT65326 ACV65317:ADP65326 AMR65317:ANL65326 AWN65317:AXH65326 BGJ65317:BHD65326 BQF65317:BQZ65326 CAB65317:CAV65326 CJX65317:CKR65326 CTT65317:CUN65326 DDP65317:DEJ65326 DNL65317:DOF65326 DXH65317:DYB65326 EHD65317:EHX65326 EQZ65317:ERT65326 FAV65317:FBP65326 FKR65317:FLL65326 FUN65317:FVH65326 GEJ65317:GFD65326 GOF65317:GOZ65326 GYB65317:GYV65326 HHX65317:HIR65326 HRT65317:HSN65326 IBP65317:ICJ65326 ILL65317:IMF65326 IVH65317:IWB65326 JFD65317:JFX65326 JOZ65317:JPT65326 JYV65317:JZP65326 KIR65317:KJL65326 KSN65317:KTH65326 LCJ65317:LDD65326 LMF65317:LMZ65326 LWB65317:LWV65326 MFX65317:MGR65326 MPT65317:MQN65326 MZP65317:NAJ65326 NJL65317:NKF65326 NTH65317:NUB65326 ODD65317:ODX65326 OMZ65317:ONT65326 OWV65317:OXP65326 PGR65317:PHL65326 PQN65317:PRH65326 QAJ65317:QBD65326 QKF65317:QKZ65326 QUB65317:QUV65326 RDX65317:RER65326 RNT65317:RON65326 RXP65317:RYJ65326 SHL65317:SIF65326 SRH65317:SSB65326 TBD65317:TBX65326 TKZ65317:TLT65326 TUV65317:TVP65326 UER65317:UFL65326 UON65317:UPH65326 UYJ65317:UZD65326 VIF65317:VIZ65326 VSB65317:VSV65326 WBX65317:WCR65326 WLT65317:WMN65326 WVP65317:WWJ65326 JD130853:JX130862 SZ130853:TT130862 ACV130853:ADP130862 AMR130853:ANL130862 AWN130853:AXH130862 BGJ130853:BHD130862 BQF130853:BQZ130862 CAB130853:CAV130862 CJX130853:CKR130862 CTT130853:CUN130862 DDP130853:DEJ130862 DNL130853:DOF130862 DXH130853:DYB130862 EHD130853:EHX130862 EQZ130853:ERT130862 FAV130853:FBP130862 FKR130853:FLL130862 FUN130853:FVH130862 GEJ130853:GFD130862 GOF130853:GOZ130862 GYB130853:GYV130862 HHX130853:HIR130862 HRT130853:HSN130862 IBP130853:ICJ130862 ILL130853:IMF130862 IVH130853:IWB130862 JFD130853:JFX130862 JOZ130853:JPT130862 JYV130853:JZP130862 KIR130853:KJL130862 KSN130853:KTH130862 LCJ130853:LDD130862 LMF130853:LMZ130862 LWB130853:LWV130862 MFX130853:MGR130862 MPT130853:MQN130862 MZP130853:NAJ130862 NJL130853:NKF130862 NTH130853:NUB130862 ODD130853:ODX130862 OMZ130853:ONT130862 OWV130853:OXP130862 PGR130853:PHL130862 PQN130853:PRH130862 QAJ130853:QBD130862 QKF130853:QKZ130862 QUB130853:QUV130862 RDX130853:RER130862 RNT130853:RON130862 RXP130853:RYJ130862 SHL130853:SIF130862 SRH130853:SSB130862 TBD130853:TBX130862 TKZ130853:TLT130862 TUV130853:TVP130862 UER130853:UFL130862 UON130853:UPH130862 UYJ130853:UZD130862 VIF130853:VIZ130862 VSB130853:VSV130862 WBX130853:WCR130862 WLT130853:WMN130862 WVP130853:WWJ130862 JD196389:JX196398 SZ196389:TT196398 ACV196389:ADP196398 AMR196389:ANL196398 AWN196389:AXH196398 BGJ196389:BHD196398 BQF196389:BQZ196398 CAB196389:CAV196398 CJX196389:CKR196398 CTT196389:CUN196398 DDP196389:DEJ196398 DNL196389:DOF196398 DXH196389:DYB196398 EHD196389:EHX196398 EQZ196389:ERT196398 FAV196389:FBP196398 FKR196389:FLL196398 FUN196389:FVH196398 GEJ196389:GFD196398 GOF196389:GOZ196398 GYB196389:GYV196398 HHX196389:HIR196398 HRT196389:HSN196398 IBP196389:ICJ196398 ILL196389:IMF196398 IVH196389:IWB196398 JFD196389:JFX196398 JOZ196389:JPT196398 JYV196389:JZP196398 KIR196389:KJL196398 KSN196389:KTH196398 LCJ196389:LDD196398 LMF196389:LMZ196398 LWB196389:LWV196398 MFX196389:MGR196398 MPT196389:MQN196398 MZP196389:NAJ196398 NJL196389:NKF196398 NTH196389:NUB196398 ODD196389:ODX196398 OMZ196389:ONT196398 OWV196389:OXP196398 PGR196389:PHL196398 PQN196389:PRH196398 QAJ196389:QBD196398 QKF196389:QKZ196398 QUB196389:QUV196398 RDX196389:RER196398 RNT196389:RON196398 RXP196389:RYJ196398 SHL196389:SIF196398 SRH196389:SSB196398 TBD196389:TBX196398 TKZ196389:TLT196398 TUV196389:TVP196398 UER196389:UFL196398 UON196389:UPH196398 UYJ196389:UZD196398 VIF196389:VIZ196398 VSB196389:VSV196398 WBX196389:WCR196398 WLT196389:WMN196398 WVP196389:WWJ196398 JD261925:JX261934 SZ261925:TT261934 ACV261925:ADP261934 AMR261925:ANL261934 AWN261925:AXH261934 BGJ261925:BHD261934 BQF261925:BQZ261934 CAB261925:CAV261934 CJX261925:CKR261934 CTT261925:CUN261934 DDP261925:DEJ261934 DNL261925:DOF261934 DXH261925:DYB261934 EHD261925:EHX261934 EQZ261925:ERT261934 FAV261925:FBP261934 FKR261925:FLL261934 FUN261925:FVH261934 GEJ261925:GFD261934 GOF261925:GOZ261934 GYB261925:GYV261934 HHX261925:HIR261934 HRT261925:HSN261934 IBP261925:ICJ261934 ILL261925:IMF261934 IVH261925:IWB261934 JFD261925:JFX261934 JOZ261925:JPT261934 JYV261925:JZP261934 KIR261925:KJL261934 KSN261925:KTH261934 LCJ261925:LDD261934 LMF261925:LMZ261934 LWB261925:LWV261934 MFX261925:MGR261934 MPT261925:MQN261934 MZP261925:NAJ261934 NJL261925:NKF261934 NTH261925:NUB261934 ODD261925:ODX261934 OMZ261925:ONT261934 OWV261925:OXP261934 PGR261925:PHL261934 PQN261925:PRH261934 QAJ261925:QBD261934 QKF261925:QKZ261934 QUB261925:QUV261934 RDX261925:RER261934 RNT261925:RON261934 RXP261925:RYJ261934 SHL261925:SIF261934 SRH261925:SSB261934 TBD261925:TBX261934 TKZ261925:TLT261934 TUV261925:TVP261934 UER261925:UFL261934 UON261925:UPH261934 UYJ261925:UZD261934 VIF261925:VIZ261934 VSB261925:VSV261934 WBX261925:WCR261934 WLT261925:WMN261934 WVP261925:WWJ261934 JD327461:JX327470 SZ327461:TT327470 ACV327461:ADP327470 AMR327461:ANL327470 AWN327461:AXH327470 BGJ327461:BHD327470 BQF327461:BQZ327470 CAB327461:CAV327470 CJX327461:CKR327470 CTT327461:CUN327470 DDP327461:DEJ327470 DNL327461:DOF327470 DXH327461:DYB327470 EHD327461:EHX327470 EQZ327461:ERT327470 FAV327461:FBP327470 FKR327461:FLL327470 FUN327461:FVH327470 GEJ327461:GFD327470 GOF327461:GOZ327470 GYB327461:GYV327470 HHX327461:HIR327470 HRT327461:HSN327470 IBP327461:ICJ327470 ILL327461:IMF327470 IVH327461:IWB327470 JFD327461:JFX327470 JOZ327461:JPT327470 JYV327461:JZP327470 KIR327461:KJL327470 KSN327461:KTH327470 LCJ327461:LDD327470 LMF327461:LMZ327470 LWB327461:LWV327470 MFX327461:MGR327470 MPT327461:MQN327470 MZP327461:NAJ327470 NJL327461:NKF327470 NTH327461:NUB327470 ODD327461:ODX327470 OMZ327461:ONT327470 OWV327461:OXP327470 PGR327461:PHL327470 PQN327461:PRH327470 QAJ327461:QBD327470 QKF327461:QKZ327470 QUB327461:QUV327470 RDX327461:RER327470 RNT327461:RON327470 RXP327461:RYJ327470 SHL327461:SIF327470 SRH327461:SSB327470 TBD327461:TBX327470 TKZ327461:TLT327470 TUV327461:TVP327470 UER327461:UFL327470 UON327461:UPH327470 UYJ327461:UZD327470 VIF327461:VIZ327470 VSB327461:VSV327470 WBX327461:WCR327470 WLT327461:WMN327470 WVP327461:WWJ327470 JD392997:JX393006 SZ392997:TT393006 ACV392997:ADP393006 AMR392997:ANL393006 AWN392997:AXH393006 BGJ392997:BHD393006 BQF392997:BQZ393006 CAB392997:CAV393006 CJX392997:CKR393006 CTT392997:CUN393006 DDP392997:DEJ393006 DNL392997:DOF393006 DXH392997:DYB393006 EHD392997:EHX393006 EQZ392997:ERT393006 FAV392997:FBP393006 FKR392997:FLL393006 FUN392997:FVH393006 GEJ392997:GFD393006 GOF392997:GOZ393006 GYB392997:GYV393006 HHX392997:HIR393006 HRT392997:HSN393006 IBP392997:ICJ393006 ILL392997:IMF393006 IVH392997:IWB393006 JFD392997:JFX393006 JOZ392997:JPT393006 JYV392997:JZP393006 KIR392997:KJL393006 KSN392997:KTH393006 LCJ392997:LDD393006 LMF392997:LMZ393006 LWB392997:LWV393006 MFX392997:MGR393006 MPT392997:MQN393006 MZP392997:NAJ393006 NJL392997:NKF393006 NTH392997:NUB393006 ODD392997:ODX393006 OMZ392997:ONT393006 OWV392997:OXP393006 PGR392997:PHL393006 PQN392997:PRH393006 QAJ392997:QBD393006 QKF392997:QKZ393006 QUB392997:QUV393006 RDX392997:RER393006 RNT392997:RON393006 RXP392997:RYJ393006 SHL392997:SIF393006 SRH392997:SSB393006 TBD392997:TBX393006 TKZ392997:TLT393006 TUV392997:TVP393006 UER392997:UFL393006 UON392997:UPH393006 UYJ392997:UZD393006 VIF392997:VIZ393006 VSB392997:VSV393006 WBX392997:WCR393006 WLT392997:WMN393006 WVP392997:WWJ393006 JD458533:JX458542 SZ458533:TT458542 ACV458533:ADP458542 AMR458533:ANL458542 AWN458533:AXH458542 BGJ458533:BHD458542 BQF458533:BQZ458542 CAB458533:CAV458542 CJX458533:CKR458542 CTT458533:CUN458542 DDP458533:DEJ458542 DNL458533:DOF458542 DXH458533:DYB458542 EHD458533:EHX458542 EQZ458533:ERT458542 FAV458533:FBP458542 FKR458533:FLL458542 FUN458533:FVH458542 GEJ458533:GFD458542 GOF458533:GOZ458542 GYB458533:GYV458542 HHX458533:HIR458542 HRT458533:HSN458542 IBP458533:ICJ458542 ILL458533:IMF458542 IVH458533:IWB458542 JFD458533:JFX458542 JOZ458533:JPT458542 JYV458533:JZP458542 KIR458533:KJL458542 KSN458533:KTH458542 LCJ458533:LDD458542 LMF458533:LMZ458542 LWB458533:LWV458542 MFX458533:MGR458542 MPT458533:MQN458542 MZP458533:NAJ458542 NJL458533:NKF458542 NTH458533:NUB458542 ODD458533:ODX458542 OMZ458533:ONT458542 OWV458533:OXP458542 PGR458533:PHL458542 PQN458533:PRH458542 QAJ458533:QBD458542 QKF458533:QKZ458542 QUB458533:QUV458542 RDX458533:RER458542 RNT458533:RON458542 RXP458533:RYJ458542 SHL458533:SIF458542 SRH458533:SSB458542 TBD458533:TBX458542 TKZ458533:TLT458542 TUV458533:TVP458542 UER458533:UFL458542 UON458533:UPH458542 UYJ458533:UZD458542 VIF458533:VIZ458542 VSB458533:VSV458542 WBX458533:WCR458542 WLT458533:WMN458542 WVP458533:WWJ458542 JD524069:JX524078 SZ524069:TT524078 ACV524069:ADP524078 AMR524069:ANL524078 AWN524069:AXH524078 BGJ524069:BHD524078 BQF524069:BQZ524078 CAB524069:CAV524078 CJX524069:CKR524078 CTT524069:CUN524078 DDP524069:DEJ524078 DNL524069:DOF524078 DXH524069:DYB524078 EHD524069:EHX524078 EQZ524069:ERT524078 FAV524069:FBP524078 FKR524069:FLL524078 FUN524069:FVH524078 GEJ524069:GFD524078 GOF524069:GOZ524078 GYB524069:GYV524078 HHX524069:HIR524078 HRT524069:HSN524078 IBP524069:ICJ524078 ILL524069:IMF524078 IVH524069:IWB524078 JFD524069:JFX524078 JOZ524069:JPT524078 JYV524069:JZP524078 KIR524069:KJL524078 KSN524069:KTH524078 LCJ524069:LDD524078 LMF524069:LMZ524078 LWB524069:LWV524078 MFX524069:MGR524078 MPT524069:MQN524078 MZP524069:NAJ524078 NJL524069:NKF524078 NTH524069:NUB524078 ODD524069:ODX524078 OMZ524069:ONT524078 OWV524069:OXP524078 PGR524069:PHL524078 PQN524069:PRH524078 QAJ524069:QBD524078 QKF524069:QKZ524078 QUB524069:QUV524078 RDX524069:RER524078 RNT524069:RON524078 RXP524069:RYJ524078 SHL524069:SIF524078 SRH524069:SSB524078 TBD524069:TBX524078 TKZ524069:TLT524078 TUV524069:TVP524078 UER524069:UFL524078 UON524069:UPH524078 UYJ524069:UZD524078 VIF524069:VIZ524078 VSB524069:VSV524078 WBX524069:WCR524078 WLT524069:WMN524078 WVP524069:WWJ524078 JD589605:JX589614 SZ589605:TT589614 ACV589605:ADP589614 AMR589605:ANL589614 AWN589605:AXH589614 BGJ589605:BHD589614 BQF589605:BQZ589614 CAB589605:CAV589614 CJX589605:CKR589614 CTT589605:CUN589614 DDP589605:DEJ589614 DNL589605:DOF589614 DXH589605:DYB589614 EHD589605:EHX589614 EQZ589605:ERT589614 FAV589605:FBP589614 FKR589605:FLL589614 FUN589605:FVH589614 GEJ589605:GFD589614 GOF589605:GOZ589614 GYB589605:GYV589614 HHX589605:HIR589614 HRT589605:HSN589614 IBP589605:ICJ589614 ILL589605:IMF589614 IVH589605:IWB589614 JFD589605:JFX589614 JOZ589605:JPT589614 JYV589605:JZP589614 KIR589605:KJL589614 KSN589605:KTH589614 LCJ589605:LDD589614 LMF589605:LMZ589614 LWB589605:LWV589614 MFX589605:MGR589614 MPT589605:MQN589614 MZP589605:NAJ589614 NJL589605:NKF589614 NTH589605:NUB589614 ODD589605:ODX589614 OMZ589605:ONT589614 OWV589605:OXP589614 PGR589605:PHL589614 PQN589605:PRH589614 QAJ589605:QBD589614 QKF589605:QKZ589614 QUB589605:QUV589614 RDX589605:RER589614 RNT589605:RON589614 RXP589605:RYJ589614 SHL589605:SIF589614 SRH589605:SSB589614 TBD589605:TBX589614 TKZ589605:TLT589614 TUV589605:TVP589614 UER589605:UFL589614 UON589605:UPH589614 UYJ589605:UZD589614 VIF589605:VIZ589614 VSB589605:VSV589614 WBX589605:WCR589614 WLT589605:WMN589614 WVP589605:WWJ589614 JD655141:JX655150 SZ655141:TT655150 ACV655141:ADP655150 AMR655141:ANL655150 AWN655141:AXH655150 BGJ655141:BHD655150 BQF655141:BQZ655150 CAB655141:CAV655150 CJX655141:CKR655150 CTT655141:CUN655150 DDP655141:DEJ655150 DNL655141:DOF655150 DXH655141:DYB655150 EHD655141:EHX655150 EQZ655141:ERT655150 FAV655141:FBP655150 FKR655141:FLL655150 FUN655141:FVH655150 GEJ655141:GFD655150 GOF655141:GOZ655150 GYB655141:GYV655150 HHX655141:HIR655150 HRT655141:HSN655150 IBP655141:ICJ655150 ILL655141:IMF655150 IVH655141:IWB655150 JFD655141:JFX655150 JOZ655141:JPT655150 JYV655141:JZP655150 KIR655141:KJL655150 KSN655141:KTH655150 LCJ655141:LDD655150 LMF655141:LMZ655150 LWB655141:LWV655150 MFX655141:MGR655150 MPT655141:MQN655150 MZP655141:NAJ655150 NJL655141:NKF655150 NTH655141:NUB655150 ODD655141:ODX655150 OMZ655141:ONT655150 OWV655141:OXP655150 PGR655141:PHL655150 PQN655141:PRH655150 QAJ655141:QBD655150 QKF655141:QKZ655150 QUB655141:QUV655150 RDX655141:RER655150 RNT655141:RON655150 RXP655141:RYJ655150 SHL655141:SIF655150 SRH655141:SSB655150 TBD655141:TBX655150 TKZ655141:TLT655150 TUV655141:TVP655150 UER655141:UFL655150 UON655141:UPH655150 UYJ655141:UZD655150 VIF655141:VIZ655150 VSB655141:VSV655150 WBX655141:WCR655150 WLT655141:WMN655150 WVP655141:WWJ655150 JD720677:JX720686 SZ720677:TT720686 ACV720677:ADP720686 AMR720677:ANL720686 AWN720677:AXH720686 BGJ720677:BHD720686 BQF720677:BQZ720686 CAB720677:CAV720686 CJX720677:CKR720686 CTT720677:CUN720686 DDP720677:DEJ720686 DNL720677:DOF720686 DXH720677:DYB720686 EHD720677:EHX720686 EQZ720677:ERT720686 FAV720677:FBP720686 FKR720677:FLL720686 FUN720677:FVH720686 GEJ720677:GFD720686 GOF720677:GOZ720686 GYB720677:GYV720686 HHX720677:HIR720686 HRT720677:HSN720686 IBP720677:ICJ720686 ILL720677:IMF720686 IVH720677:IWB720686 JFD720677:JFX720686 JOZ720677:JPT720686 JYV720677:JZP720686 KIR720677:KJL720686 KSN720677:KTH720686 LCJ720677:LDD720686 LMF720677:LMZ720686 LWB720677:LWV720686 MFX720677:MGR720686 MPT720677:MQN720686 MZP720677:NAJ720686 NJL720677:NKF720686 NTH720677:NUB720686 ODD720677:ODX720686 OMZ720677:ONT720686 OWV720677:OXP720686 PGR720677:PHL720686 PQN720677:PRH720686 QAJ720677:QBD720686 QKF720677:QKZ720686 QUB720677:QUV720686 RDX720677:RER720686 RNT720677:RON720686 RXP720677:RYJ720686 SHL720677:SIF720686 SRH720677:SSB720686 TBD720677:TBX720686 TKZ720677:TLT720686 TUV720677:TVP720686 UER720677:UFL720686 UON720677:UPH720686 UYJ720677:UZD720686 VIF720677:VIZ720686 VSB720677:VSV720686 WBX720677:WCR720686 WLT720677:WMN720686 WVP720677:WWJ720686 JD786213:JX786222 SZ786213:TT786222 ACV786213:ADP786222 AMR786213:ANL786222 AWN786213:AXH786222 BGJ786213:BHD786222 BQF786213:BQZ786222 CAB786213:CAV786222 CJX786213:CKR786222 CTT786213:CUN786222 DDP786213:DEJ786222 DNL786213:DOF786222 DXH786213:DYB786222 EHD786213:EHX786222 EQZ786213:ERT786222 FAV786213:FBP786222 FKR786213:FLL786222 FUN786213:FVH786222 GEJ786213:GFD786222 GOF786213:GOZ786222 GYB786213:GYV786222 HHX786213:HIR786222 HRT786213:HSN786222 IBP786213:ICJ786222 ILL786213:IMF786222 IVH786213:IWB786222 JFD786213:JFX786222 JOZ786213:JPT786222 JYV786213:JZP786222 KIR786213:KJL786222 KSN786213:KTH786222 LCJ786213:LDD786222 LMF786213:LMZ786222 LWB786213:LWV786222 MFX786213:MGR786222 MPT786213:MQN786222 MZP786213:NAJ786222 NJL786213:NKF786222 NTH786213:NUB786222 ODD786213:ODX786222 OMZ786213:ONT786222 OWV786213:OXP786222 PGR786213:PHL786222 PQN786213:PRH786222 QAJ786213:QBD786222 QKF786213:QKZ786222 QUB786213:QUV786222 RDX786213:RER786222 RNT786213:RON786222 RXP786213:RYJ786222 SHL786213:SIF786222 SRH786213:SSB786222 TBD786213:TBX786222 TKZ786213:TLT786222 TUV786213:TVP786222 UER786213:UFL786222 UON786213:UPH786222 UYJ786213:UZD786222 VIF786213:VIZ786222 VSB786213:VSV786222 WBX786213:WCR786222 WLT786213:WMN786222 WVP786213:WWJ786222 JD851749:JX851758 SZ851749:TT851758 ACV851749:ADP851758 AMR851749:ANL851758 AWN851749:AXH851758 BGJ851749:BHD851758 BQF851749:BQZ851758 CAB851749:CAV851758 CJX851749:CKR851758 CTT851749:CUN851758 DDP851749:DEJ851758 DNL851749:DOF851758 DXH851749:DYB851758 EHD851749:EHX851758 EQZ851749:ERT851758 FAV851749:FBP851758 FKR851749:FLL851758 FUN851749:FVH851758 GEJ851749:GFD851758 GOF851749:GOZ851758 GYB851749:GYV851758 HHX851749:HIR851758 HRT851749:HSN851758 IBP851749:ICJ851758 ILL851749:IMF851758 IVH851749:IWB851758 JFD851749:JFX851758 JOZ851749:JPT851758 JYV851749:JZP851758 KIR851749:KJL851758 KSN851749:KTH851758 LCJ851749:LDD851758 LMF851749:LMZ851758 LWB851749:LWV851758 MFX851749:MGR851758 MPT851749:MQN851758 MZP851749:NAJ851758 NJL851749:NKF851758 NTH851749:NUB851758 ODD851749:ODX851758 OMZ851749:ONT851758 OWV851749:OXP851758 PGR851749:PHL851758 PQN851749:PRH851758 QAJ851749:QBD851758 QKF851749:QKZ851758 QUB851749:QUV851758 RDX851749:RER851758 RNT851749:RON851758 RXP851749:RYJ851758 SHL851749:SIF851758 SRH851749:SSB851758 TBD851749:TBX851758 TKZ851749:TLT851758 TUV851749:TVP851758 UER851749:UFL851758 UON851749:UPH851758 UYJ851749:UZD851758 VIF851749:VIZ851758 VSB851749:VSV851758 WBX851749:WCR851758 WLT851749:WMN851758 WVP851749:WWJ851758 JD917285:JX917294 SZ917285:TT917294 ACV917285:ADP917294 AMR917285:ANL917294 AWN917285:AXH917294 BGJ917285:BHD917294 BQF917285:BQZ917294 CAB917285:CAV917294 CJX917285:CKR917294 CTT917285:CUN917294 DDP917285:DEJ917294 DNL917285:DOF917294 DXH917285:DYB917294 EHD917285:EHX917294 EQZ917285:ERT917294 FAV917285:FBP917294 FKR917285:FLL917294 FUN917285:FVH917294 GEJ917285:GFD917294 GOF917285:GOZ917294 GYB917285:GYV917294 HHX917285:HIR917294 HRT917285:HSN917294 IBP917285:ICJ917294 ILL917285:IMF917294 IVH917285:IWB917294 JFD917285:JFX917294 JOZ917285:JPT917294 JYV917285:JZP917294 KIR917285:KJL917294 KSN917285:KTH917294 LCJ917285:LDD917294 LMF917285:LMZ917294 LWB917285:LWV917294 MFX917285:MGR917294 MPT917285:MQN917294 MZP917285:NAJ917294 NJL917285:NKF917294 NTH917285:NUB917294 ODD917285:ODX917294 OMZ917285:ONT917294 OWV917285:OXP917294 PGR917285:PHL917294 PQN917285:PRH917294 QAJ917285:QBD917294 QKF917285:QKZ917294 QUB917285:QUV917294 RDX917285:RER917294 RNT917285:RON917294 RXP917285:RYJ917294 SHL917285:SIF917294 SRH917285:SSB917294 TBD917285:TBX917294 TKZ917285:TLT917294 TUV917285:TVP917294 UER917285:UFL917294 UON917285:UPH917294 UYJ917285:UZD917294 VIF917285:VIZ917294 VSB917285:VSV917294 WBX917285:WCR917294 WLT917285:WMN917294 WVP917285:WWJ917294 JD982821:JX982830 SZ982821:TT982830 ACV982821:ADP982830 AMR982821:ANL982830 AWN982821:AXH982830 BGJ982821:BHD982830 BQF982821:BQZ982830 CAB982821:CAV982830 CJX982821:CKR982830 CTT982821:CUN982830 DDP982821:DEJ982830 DNL982821:DOF982830 DXH982821:DYB982830 EHD982821:EHX982830 EQZ982821:ERT982830 FAV982821:FBP982830 FKR982821:FLL982830 FUN982821:FVH982830 GEJ982821:GFD982830 GOF982821:GOZ982830 GYB982821:GYV982830 HHX982821:HIR982830 HRT982821:HSN982830 IBP982821:ICJ982830 ILL982821:IMF982830 IVH982821:IWB982830 JFD982821:JFX982830 JOZ982821:JPT982830 JYV982821:JZP982830 KIR982821:KJL982830 KSN982821:KTH982830 LCJ982821:LDD982830 LMF982821:LMZ982830 LWB982821:LWV982830 MFX982821:MGR982830 MPT982821:MQN982830 MZP982821:NAJ982830 NJL982821:NKF982830 NTH982821:NUB982830 ODD982821:ODX982830 OMZ982821:ONT982830 OWV982821:OXP982830 PGR982821:PHL982830 PQN982821:PRH982830 QAJ982821:QBD982830 QKF982821:QKZ982830 QUB982821:QUV982830 RDX982821:RER982830 RNT982821:RON982830 RXP982821:RYJ982830 SHL982821:SIF982830 SRH982821:SSB982830 TBD982821:TBX982830 TKZ982821:TLT982830 TUV982821:TVP982830 UER982821:UFL982830 UON982821:UPH982830 UYJ982821:UZD982830 VIF982821:VIZ982830 VSB982821:VSV982830 WBX982821:WCR982830 WLT982821:WMN982830 WVP982821:WWJ982830 JD65306:JX65315 SZ65306:TT65315 ACV65306:ADP65315 AMR65306:ANL65315 AWN65306:AXH65315 BGJ65306:BHD65315 BQF65306:BQZ65315 CAB65306:CAV65315 CJX65306:CKR65315 CTT65306:CUN65315 DDP65306:DEJ65315 DNL65306:DOF65315 DXH65306:DYB65315 EHD65306:EHX65315 EQZ65306:ERT65315 FAV65306:FBP65315 FKR65306:FLL65315 FUN65306:FVH65315 GEJ65306:GFD65315 GOF65306:GOZ65315 GYB65306:GYV65315 HHX65306:HIR65315 HRT65306:HSN65315 IBP65306:ICJ65315 ILL65306:IMF65315 IVH65306:IWB65315 JFD65306:JFX65315 JOZ65306:JPT65315 JYV65306:JZP65315 KIR65306:KJL65315 KSN65306:KTH65315 LCJ65306:LDD65315 LMF65306:LMZ65315 LWB65306:LWV65315 MFX65306:MGR65315 MPT65306:MQN65315 MZP65306:NAJ65315 NJL65306:NKF65315 NTH65306:NUB65315 ODD65306:ODX65315 OMZ65306:ONT65315 OWV65306:OXP65315 PGR65306:PHL65315 PQN65306:PRH65315 QAJ65306:QBD65315 QKF65306:QKZ65315 QUB65306:QUV65315 RDX65306:RER65315 RNT65306:RON65315 RXP65306:RYJ65315 SHL65306:SIF65315 SRH65306:SSB65315 TBD65306:TBX65315 TKZ65306:TLT65315 TUV65306:TVP65315 UER65306:UFL65315 UON65306:UPH65315 UYJ65306:UZD65315 VIF65306:VIZ65315 VSB65306:VSV65315 WBX65306:WCR65315 WLT65306:WMN65315 WVP65306:WWJ65315 JD130842:JX130851 SZ130842:TT130851 ACV130842:ADP130851 AMR130842:ANL130851 AWN130842:AXH130851 BGJ130842:BHD130851 BQF130842:BQZ130851 CAB130842:CAV130851 CJX130842:CKR130851 CTT130842:CUN130851 DDP130842:DEJ130851 DNL130842:DOF130851 DXH130842:DYB130851 EHD130842:EHX130851 EQZ130842:ERT130851 FAV130842:FBP130851 FKR130842:FLL130851 FUN130842:FVH130851 GEJ130842:GFD130851 GOF130842:GOZ130851 GYB130842:GYV130851 HHX130842:HIR130851 HRT130842:HSN130851 IBP130842:ICJ130851 ILL130842:IMF130851 IVH130842:IWB130851 JFD130842:JFX130851 JOZ130842:JPT130851 JYV130842:JZP130851 KIR130842:KJL130851 KSN130842:KTH130851 LCJ130842:LDD130851 LMF130842:LMZ130851 LWB130842:LWV130851 MFX130842:MGR130851 MPT130842:MQN130851 MZP130842:NAJ130851 NJL130842:NKF130851 NTH130842:NUB130851 ODD130842:ODX130851 OMZ130842:ONT130851 OWV130842:OXP130851 PGR130842:PHL130851 PQN130842:PRH130851 QAJ130842:QBD130851 QKF130842:QKZ130851 QUB130842:QUV130851 RDX130842:RER130851 RNT130842:RON130851 RXP130842:RYJ130851 SHL130842:SIF130851 SRH130842:SSB130851 TBD130842:TBX130851 TKZ130842:TLT130851 TUV130842:TVP130851 UER130842:UFL130851 UON130842:UPH130851 UYJ130842:UZD130851 VIF130842:VIZ130851 VSB130842:VSV130851 WBX130842:WCR130851 WLT130842:WMN130851 WVP130842:WWJ130851 JD196378:JX196387 SZ196378:TT196387 ACV196378:ADP196387 AMR196378:ANL196387 AWN196378:AXH196387 BGJ196378:BHD196387 BQF196378:BQZ196387 CAB196378:CAV196387 CJX196378:CKR196387 CTT196378:CUN196387 DDP196378:DEJ196387 DNL196378:DOF196387 DXH196378:DYB196387 EHD196378:EHX196387 EQZ196378:ERT196387 FAV196378:FBP196387 FKR196378:FLL196387 FUN196378:FVH196387 GEJ196378:GFD196387 GOF196378:GOZ196387 GYB196378:GYV196387 HHX196378:HIR196387 HRT196378:HSN196387 IBP196378:ICJ196387 ILL196378:IMF196387 IVH196378:IWB196387 JFD196378:JFX196387 JOZ196378:JPT196387 JYV196378:JZP196387 KIR196378:KJL196387 KSN196378:KTH196387 LCJ196378:LDD196387 LMF196378:LMZ196387 LWB196378:LWV196387 MFX196378:MGR196387 MPT196378:MQN196387 MZP196378:NAJ196387 NJL196378:NKF196387 NTH196378:NUB196387 ODD196378:ODX196387 OMZ196378:ONT196387 OWV196378:OXP196387 PGR196378:PHL196387 PQN196378:PRH196387 QAJ196378:QBD196387 QKF196378:QKZ196387 QUB196378:QUV196387 RDX196378:RER196387 RNT196378:RON196387 RXP196378:RYJ196387 SHL196378:SIF196387 SRH196378:SSB196387 TBD196378:TBX196387 TKZ196378:TLT196387 TUV196378:TVP196387 UER196378:UFL196387 UON196378:UPH196387 UYJ196378:UZD196387 VIF196378:VIZ196387 VSB196378:VSV196387 WBX196378:WCR196387 WLT196378:WMN196387 WVP196378:WWJ196387 JD261914:JX261923 SZ261914:TT261923 ACV261914:ADP261923 AMR261914:ANL261923 AWN261914:AXH261923 BGJ261914:BHD261923 BQF261914:BQZ261923 CAB261914:CAV261923 CJX261914:CKR261923 CTT261914:CUN261923 DDP261914:DEJ261923 DNL261914:DOF261923 DXH261914:DYB261923 EHD261914:EHX261923 EQZ261914:ERT261923 FAV261914:FBP261923 FKR261914:FLL261923 FUN261914:FVH261923 GEJ261914:GFD261923 GOF261914:GOZ261923 GYB261914:GYV261923 HHX261914:HIR261923 HRT261914:HSN261923 IBP261914:ICJ261923 ILL261914:IMF261923 IVH261914:IWB261923 JFD261914:JFX261923 JOZ261914:JPT261923 JYV261914:JZP261923 KIR261914:KJL261923 KSN261914:KTH261923 LCJ261914:LDD261923 LMF261914:LMZ261923 LWB261914:LWV261923 MFX261914:MGR261923 MPT261914:MQN261923 MZP261914:NAJ261923 NJL261914:NKF261923 NTH261914:NUB261923 ODD261914:ODX261923 OMZ261914:ONT261923 OWV261914:OXP261923 PGR261914:PHL261923 PQN261914:PRH261923 QAJ261914:QBD261923 QKF261914:QKZ261923 QUB261914:QUV261923 RDX261914:RER261923 RNT261914:RON261923 RXP261914:RYJ261923 SHL261914:SIF261923 SRH261914:SSB261923 TBD261914:TBX261923 TKZ261914:TLT261923 TUV261914:TVP261923 UER261914:UFL261923 UON261914:UPH261923 UYJ261914:UZD261923 VIF261914:VIZ261923 VSB261914:VSV261923 WBX261914:WCR261923 WLT261914:WMN261923 WVP261914:WWJ261923 JD327450:JX327459 SZ327450:TT327459 ACV327450:ADP327459 AMR327450:ANL327459 AWN327450:AXH327459 BGJ327450:BHD327459 BQF327450:BQZ327459 CAB327450:CAV327459 CJX327450:CKR327459 CTT327450:CUN327459 DDP327450:DEJ327459 DNL327450:DOF327459 DXH327450:DYB327459 EHD327450:EHX327459 EQZ327450:ERT327459 FAV327450:FBP327459 FKR327450:FLL327459 FUN327450:FVH327459 GEJ327450:GFD327459 GOF327450:GOZ327459 GYB327450:GYV327459 HHX327450:HIR327459 HRT327450:HSN327459 IBP327450:ICJ327459 ILL327450:IMF327459 IVH327450:IWB327459 JFD327450:JFX327459 JOZ327450:JPT327459 JYV327450:JZP327459 KIR327450:KJL327459 KSN327450:KTH327459 LCJ327450:LDD327459 LMF327450:LMZ327459 LWB327450:LWV327459 MFX327450:MGR327459 MPT327450:MQN327459 MZP327450:NAJ327459 NJL327450:NKF327459 NTH327450:NUB327459 ODD327450:ODX327459 OMZ327450:ONT327459 OWV327450:OXP327459 PGR327450:PHL327459 PQN327450:PRH327459 QAJ327450:QBD327459 QKF327450:QKZ327459 QUB327450:QUV327459 RDX327450:RER327459 RNT327450:RON327459 RXP327450:RYJ327459 SHL327450:SIF327459 SRH327450:SSB327459 TBD327450:TBX327459 TKZ327450:TLT327459 TUV327450:TVP327459 UER327450:UFL327459 UON327450:UPH327459 UYJ327450:UZD327459 VIF327450:VIZ327459 VSB327450:VSV327459 WBX327450:WCR327459 WLT327450:WMN327459 WVP327450:WWJ327459 JD392986:JX392995 SZ392986:TT392995 ACV392986:ADP392995 AMR392986:ANL392995 AWN392986:AXH392995 BGJ392986:BHD392995 BQF392986:BQZ392995 CAB392986:CAV392995 CJX392986:CKR392995 CTT392986:CUN392995 DDP392986:DEJ392995 DNL392986:DOF392995 DXH392986:DYB392995 EHD392986:EHX392995 EQZ392986:ERT392995 FAV392986:FBP392995 FKR392986:FLL392995 FUN392986:FVH392995 GEJ392986:GFD392995 GOF392986:GOZ392995 GYB392986:GYV392995 HHX392986:HIR392995 HRT392986:HSN392995 IBP392986:ICJ392995 ILL392986:IMF392995 IVH392986:IWB392995 JFD392986:JFX392995 JOZ392986:JPT392995 JYV392986:JZP392995 KIR392986:KJL392995 KSN392986:KTH392995 LCJ392986:LDD392995 LMF392986:LMZ392995 LWB392986:LWV392995 MFX392986:MGR392995 MPT392986:MQN392995 MZP392986:NAJ392995 NJL392986:NKF392995 NTH392986:NUB392995 ODD392986:ODX392995 OMZ392986:ONT392995 OWV392986:OXP392995 PGR392986:PHL392995 PQN392986:PRH392995 QAJ392986:QBD392995 QKF392986:QKZ392995 QUB392986:QUV392995 RDX392986:RER392995 RNT392986:RON392995 RXP392986:RYJ392995 SHL392986:SIF392995 SRH392986:SSB392995 TBD392986:TBX392995 TKZ392986:TLT392995 TUV392986:TVP392995 UER392986:UFL392995 UON392986:UPH392995 UYJ392986:UZD392995 VIF392986:VIZ392995 VSB392986:VSV392995 WBX392986:WCR392995 WLT392986:WMN392995 WVP392986:WWJ392995 JD458522:JX458531 SZ458522:TT458531 ACV458522:ADP458531 AMR458522:ANL458531 AWN458522:AXH458531 BGJ458522:BHD458531 BQF458522:BQZ458531 CAB458522:CAV458531 CJX458522:CKR458531 CTT458522:CUN458531 DDP458522:DEJ458531 DNL458522:DOF458531 DXH458522:DYB458531 EHD458522:EHX458531 EQZ458522:ERT458531 FAV458522:FBP458531 FKR458522:FLL458531 FUN458522:FVH458531 GEJ458522:GFD458531 GOF458522:GOZ458531 GYB458522:GYV458531 HHX458522:HIR458531 HRT458522:HSN458531 IBP458522:ICJ458531 ILL458522:IMF458531 IVH458522:IWB458531 JFD458522:JFX458531 JOZ458522:JPT458531 JYV458522:JZP458531 KIR458522:KJL458531 KSN458522:KTH458531 LCJ458522:LDD458531 LMF458522:LMZ458531 LWB458522:LWV458531 MFX458522:MGR458531 MPT458522:MQN458531 MZP458522:NAJ458531 NJL458522:NKF458531 NTH458522:NUB458531 ODD458522:ODX458531 OMZ458522:ONT458531 OWV458522:OXP458531 PGR458522:PHL458531 PQN458522:PRH458531 QAJ458522:QBD458531 QKF458522:QKZ458531 QUB458522:QUV458531 RDX458522:RER458531 RNT458522:RON458531 RXP458522:RYJ458531 SHL458522:SIF458531 SRH458522:SSB458531 TBD458522:TBX458531 TKZ458522:TLT458531 TUV458522:TVP458531 UER458522:UFL458531 UON458522:UPH458531 UYJ458522:UZD458531 VIF458522:VIZ458531 VSB458522:VSV458531 WBX458522:WCR458531 WLT458522:WMN458531 WVP458522:WWJ458531 JD524058:JX524067 SZ524058:TT524067 ACV524058:ADP524067 AMR524058:ANL524067 AWN524058:AXH524067 BGJ524058:BHD524067 BQF524058:BQZ524067 CAB524058:CAV524067 CJX524058:CKR524067 CTT524058:CUN524067 DDP524058:DEJ524067 DNL524058:DOF524067 DXH524058:DYB524067 EHD524058:EHX524067 EQZ524058:ERT524067 FAV524058:FBP524067 FKR524058:FLL524067 FUN524058:FVH524067 GEJ524058:GFD524067 GOF524058:GOZ524067 GYB524058:GYV524067 HHX524058:HIR524067 HRT524058:HSN524067 IBP524058:ICJ524067 ILL524058:IMF524067 IVH524058:IWB524067 JFD524058:JFX524067 JOZ524058:JPT524067 JYV524058:JZP524067 KIR524058:KJL524067 KSN524058:KTH524067 LCJ524058:LDD524067 LMF524058:LMZ524067 LWB524058:LWV524067 MFX524058:MGR524067 MPT524058:MQN524067 MZP524058:NAJ524067 NJL524058:NKF524067 NTH524058:NUB524067 ODD524058:ODX524067 OMZ524058:ONT524067 OWV524058:OXP524067 PGR524058:PHL524067 PQN524058:PRH524067 QAJ524058:QBD524067 QKF524058:QKZ524067 QUB524058:QUV524067 RDX524058:RER524067 RNT524058:RON524067 RXP524058:RYJ524067 SHL524058:SIF524067 SRH524058:SSB524067 TBD524058:TBX524067 TKZ524058:TLT524067 TUV524058:TVP524067 UER524058:UFL524067 UON524058:UPH524067 UYJ524058:UZD524067 VIF524058:VIZ524067 VSB524058:VSV524067 WBX524058:WCR524067 WLT524058:WMN524067 WVP524058:WWJ524067 JD589594:JX589603 SZ589594:TT589603 ACV589594:ADP589603 AMR589594:ANL589603 AWN589594:AXH589603 BGJ589594:BHD589603 BQF589594:BQZ589603 CAB589594:CAV589603 CJX589594:CKR589603 CTT589594:CUN589603 DDP589594:DEJ589603 DNL589594:DOF589603 DXH589594:DYB589603 EHD589594:EHX589603 EQZ589594:ERT589603 FAV589594:FBP589603 FKR589594:FLL589603 FUN589594:FVH589603 GEJ589594:GFD589603 GOF589594:GOZ589603 GYB589594:GYV589603 HHX589594:HIR589603 HRT589594:HSN589603 IBP589594:ICJ589603 ILL589594:IMF589603 IVH589594:IWB589603 JFD589594:JFX589603 JOZ589594:JPT589603 JYV589594:JZP589603 KIR589594:KJL589603 KSN589594:KTH589603 LCJ589594:LDD589603 LMF589594:LMZ589603 LWB589594:LWV589603 MFX589594:MGR589603 MPT589594:MQN589603 MZP589594:NAJ589603 NJL589594:NKF589603 NTH589594:NUB589603 ODD589594:ODX589603 OMZ589594:ONT589603 OWV589594:OXP589603 PGR589594:PHL589603 PQN589594:PRH589603 QAJ589594:QBD589603 QKF589594:QKZ589603 QUB589594:QUV589603 RDX589594:RER589603 RNT589594:RON589603 RXP589594:RYJ589603 SHL589594:SIF589603 SRH589594:SSB589603 TBD589594:TBX589603 TKZ589594:TLT589603 TUV589594:TVP589603 UER589594:UFL589603 UON589594:UPH589603 UYJ589594:UZD589603 VIF589594:VIZ589603 VSB589594:VSV589603 WBX589594:WCR589603 WLT589594:WMN589603 WVP589594:WWJ589603 JD655130:JX655139 SZ655130:TT655139 ACV655130:ADP655139 AMR655130:ANL655139 AWN655130:AXH655139 BGJ655130:BHD655139 BQF655130:BQZ655139 CAB655130:CAV655139 CJX655130:CKR655139 CTT655130:CUN655139 DDP655130:DEJ655139 DNL655130:DOF655139 DXH655130:DYB655139 EHD655130:EHX655139 EQZ655130:ERT655139 FAV655130:FBP655139 FKR655130:FLL655139 FUN655130:FVH655139 GEJ655130:GFD655139 GOF655130:GOZ655139 GYB655130:GYV655139 HHX655130:HIR655139 HRT655130:HSN655139 IBP655130:ICJ655139 ILL655130:IMF655139 IVH655130:IWB655139 JFD655130:JFX655139 JOZ655130:JPT655139 JYV655130:JZP655139 KIR655130:KJL655139 KSN655130:KTH655139 LCJ655130:LDD655139 LMF655130:LMZ655139 LWB655130:LWV655139 MFX655130:MGR655139 MPT655130:MQN655139 MZP655130:NAJ655139 NJL655130:NKF655139 NTH655130:NUB655139 ODD655130:ODX655139 OMZ655130:ONT655139 OWV655130:OXP655139 PGR655130:PHL655139 PQN655130:PRH655139 QAJ655130:QBD655139 QKF655130:QKZ655139 QUB655130:QUV655139 RDX655130:RER655139 RNT655130:RON655139 RXP655130:RYJ655139 SHL655130:SIF655139 SRH655130:SSB655139 TBD655130:TBX655139 TKZ655130:TLT655139 TUV655130:TVP655139 UER655130:UFL655139 UON655130:UPH655139 UYJ655130:UZD655139 VIF655130:VIZ655139 VSB655130:VSV655139 WBX655130:WCR655139 WLT655130:WMN655139 WVP655130:WWJ655139 JD720666:JX720675 SZ720666:TT720675 ACV720666:ADP720675 AMR720666:ANL720675 AWN720666:AXH720675 BGJ720666:BHD720675 BQF720666:BQZ720675 CAB720666:CAV720675 CJX720666:CKR720675 CTT720666:CUN720675 DDP720666:DEJ720675 DNL720666:DOF720675 DXH720666:DYB720675 EHD720666:EHX720675 EQZ720666:ERT720675 FAV720666:FBP720675 FKR720666:FLL720675 FUN720666:FVH720675 GEJ720666:GFD720675 GOF720666:GOZ720675 GYB720666:GYV720675 HHX720666:HIR720675 HRT720666:HSN720675 IBP720666:ICJ720675 ILL720666:IMF720675 IVH720666:IWB720675 JFD720666:JFX720675 JOZ720666:JPT720675 JYV720666:JZP720675 KIR720666:KJL720675 KSN720666:KTH720675 LCJ720666:LDD720675 LMF720666:LMZ720675 LWB720666:LWV720675 MFX720666:MGR720675 MPT720666:MQN720675 MZP720666:NAJ720675 NJL720666:NKF720675 NTH720666:NUB720675 ODD720666:ODX720675 OMZ720666:ONT720675 OWV720666:OXP720675 PGR720666:PHL720675 PQN720666:PRH720675 QAJ720666:QBD720675 QKF720666:QKZ720675 QUB720666:QUV720675 RDX720666:RER720675 RNT720666:RON720675 RXP720666:RYJ720675 SHL720666:SIF720675 SRH720666:SSB720675 TBD720666:TBX720675 TKZ720666:TLT720675 TUV720666:TVP720675 UER720666:UFL720675 UON720666:UPH720675 UYJ720666:UZD720675 VIF720666:VIZ720675 VSB720666:VSV720675 WBX720666:WCR720675 WLT720666:WMN720675 WVP720666:WWJ720675 JD786202:JX786211 SZ786202:TT786211 ACV786202:ADP786211 AMR786202:ANL786211 AWN786202:AXH786211 BGJ786202:BHD786211 BQF786202:BQZ786211 CAB786202:CAV786211 CJX786202:CKR786211 CTT786202:CUN786211 DDP786202:DEJ786211 DNL786202:DOF786211 DXH786202:DYB786211 EHD786202:EHX786211 EQZ786202:ERT786211 FAV786202:FBP786211 FKR786202:FLL786211 FUN786202:FVH786211 GEJ786202:GFD786211 GOF786202:GOZ786211 GYB786202:GYV786211 HHX786202:HIR786211 HRT786202:HSN786211 IBP786202:ICJ786211 ILL786202:IMF786211 IVH786202:IWB786211 JFD786202:JFX786211 JOZ786202:JPT786211 JYV786202:JZP786211 KIR786202:KJL786211 KSN786202:KTH786211 LCJ786202:LDD786211 LMF786202:LMZ786211 LWB786202:LWV786211 MFX786202:MGR786211 MPT786202:MQN786211 MZP786202:NAJ786211 NJL786202:NKF786211 NTH786202:NUB786211 ODD786202:ODX786211 OMZ786202:ONT786211 OWV786202:OXP786211 PGR786202:PHL786211 PQN786202:PRH786211 QAJ786202:QBD786211 QKF786202:QKZ786211 QUB786202:QUV786211 RDX786202:RER786211 RNT786202:RON786211 RXP786202:RYJ786211 SHL786202:SIF786211 SRH786202:SSB786211 TBD786202:TBX786211 TKZ786202:TLT786211 TUV786202:TVP786211 UER786202:UFL786211 UON786202:UPH786211 UYJ786202:UZD786211 VIF786202:VIZ786211 VSB786202:VSV786211 WBX786202:WCR786211 WLT786202:WMN786211 WVP786202:WWJ786211 JD851738:JX851747 SZ851738:TT851747 ACV851738:ADP851747 AMR851738:ANL851747 AWN851738:AXH851747 BGJ851738:BHD851747 BQF851738:BQZ851747 CAB851738:CAV851747 CJX851738:CKR851747 CTT851738:CUN851747 DDP851738:DEJ851747 DNL851738:DOF851747 DXH851738:DYB851747 EHD851738:EHX851747 EQZ851738:ERT851747 FAV851738:FBP851747 FKR851738:FLL851747 FUN851738:FVH851747 GEJ851738:GFD851747 GOF851738:GOZ851747 GYB851738:GYV851747 HHX851738:HIR851747 HRT851738:HSN851747 IBP851738:ICJ851747 ILL851738:IMF851747 IVH851738:IWB851747 JFD851738:JFX851747 JOZ851738:JPT851747 JYV851738:JZP851747 KIR851738:KJL851747 KSN851738:KTH851747 LCJ851738:LDD851747 LMF851738:LMZ851747 LWB851738:LWV851747 MFX851738:MGR851747 MPT851738:MQN851747 MZP851738:NAJ851747 NJL851738:NKF851747 NTH851738:NUB851747 ODD851738:ODX851747 OMZ851738:ONT851747 OWV851738:OXP851747 PGR851738:PHL851747 PQN851738:PRH851747 QAJ851738:QBD851747 QKF851738:QKZ851747 QUB851738:QUV851747 RDX851738:RER851747 RNT851738:RON851747 RXP851738:RYJ851747 SHL851738:SIF851747 SRH851738:SSB851747 TBD851738:TBX851747 TKZ851738:TLT851747 TUV851738:TVP851747 UER851738:UFL851747 UON851738:UPH851747 UYJ851738:UZD851747 VIF851738:VIZ851747 VSB851738:VSV851747 WBX851738:WCR851747 WLT851738:WMN851747 WVP851738:WWJ851747 JD917274:JX917283 SZ917274:TT917283 ACV917274:ADP917283 AMR917274:ANL917283 AWN917274:AXH917283 BGJ917274:BHD917283 BQF917274:BQZ917283 CAB917274:CAV917283 CJX917274:CKR917283 CTT917274:CUN917283 DDP917274:DEJ917283 DNL917274:DOF917283 DXH917274:DYB917283 EHD917274:EHX917283 EQZ917274:ERT917283 FAV917274:FBP917283 FKR917274:FLL917283 FUN917274:FVH917283 GEJ917274:GFD917283 GOF917274:GOZ917283 GYB917274:GYV917283 HHX917274:HIR917283 HRT917274:HSN917283 IBP917274:ICJ917283 ILL917274:IMF917283 IVH917274:IWB917283 JFD917274:JFX917283 JOZ917274:JPT917283 JYV917274:JZP917283 KIR917274:KJL917283 KSN917274:KTH917283 LCJ917274:LDD917283 LMF917274:LMZ917283 LWB917274:LWV917283 MFX917274:MGR917283 MPT917274:MQN917283 MZP917274:NAJ917283 NJL917274:NKF917283 NTH917274:NUB917283 ODD917274:ODX917283 OMZ917274:ONT917283 OWV917274:OXP917283 PGR917274:PHL917283 PQN917274:PRH917283 QAJ917274:QBD917283 QKF917274:QKZ917283 QUB917274:QUV917283 RDX917274:RER917283 RNT917274:RON917283 RXP917274:RYJ917283 SHL917274:SIF917283 SRH917274:SSB917283 TBD917274:TBX917283 TKZ917274:TLT917283 TUV917274:TVP917283 UER917274:UFL917283 UON917274:UPH917283 UYJ917274:UZD917283 VIF917274:VIZ917283 VSB917274:VSV917283 WBX917274:WCR917283 WLT917274:WMN917283 WVP917274:WWJ917283 JD982810:JX982819 SZ982810:TT982819 ACV982810:ADP982819 AMR982810:ANL982819 AWN982810:AXH982819 BGJ982810:BHD982819 BQF982810:BQZ982819 CAB982810:CAV982819 CJX982810:CKR982819 CTT982810:CUN982819 DDP982810:DEJ982819 DNL982810:DOF982819 DXH982810:DYB982819 EHD982810:EHX982819 EQZ982810:ERT982819 FAV982810:FBP982819 FKR982810:FLL982819 FUN982810:FVH982819 GEJ982810:GFD982819 GOF982810:GOZ982819 GYB982810:GYV982819 HHX982810:HIR982819 HRT982810:HSN982819 IBP982810:ICJ982819 ILL982810:IMF982819 IVH982810:IWB982819 JFD982810:JFX982819 JOZ982810:JPT982819 JYV982810:JZP982819 KIR982810:KJL982819 KSN982810:KTH982819 LCJ982810:LDD982819 LMF982810:LMZ982819 LWB982810:LWV982819 MFX982810:MGR982819 MPT982810:MQN982819 MZP982810:NAJ982819 NJL982810:NKF982819 NTH982810:NUB982819 ODD982810:ODX982819 OMZ982810:ONT982819 OWV982810:OXP982819 PGR982810:PHL982819 PQN982810:PRH982819 QAJ982810:QBD982819 QKF982810:QKZ982819 QUB982810:QUV982819 RDX982810:RER982819 RNT982810:RON982819 RXP982810:RYJ982819 SHL982810:SIF982819 SRH982810:SSB982819 TBD982810:TBX982819 TKZ982810:TLT982819 TUV982810:TVP982819 UER982810:UFL982819 UON982810:UPH982819 UYJ982810:UZD982819 VIF982810:VIZ982819 VSB982810:VSV982819 WBX982810:WCR982819 WLT982810:WMN982819 WVP982810:WWJ982819 JD65295:JX65304 SZ65295:TT65304 ACV65295:ADP65304 AMR65295:ANL65304 AWN65295:AXH65304 BGJ65295:BHD65304 BQF65295:BQZ65304 CAB65295:CAV65304 CJX65295:CKR65304 CTT65295:CUN65304 DDP65295:DEJ65304 DNL65295:DOF65304 DXH65295:DYB65304 EHD65295:EHX65304 EQZ65295:ERT65304 FAV65295:FBP65304 FKR65295:FLL65304 FUN65295:FVH65304 GEJ65295:GFD65304 GOF65295:GOZ65304 GYB65295:GYV65304 HHX65295:HIR65304 HRT65295:HSN65304 IBP65295:ICJ65304 ILL65295:IMF65304 IVH65295:IWB65304 JFD65295:JFX65304 JOZ65295:JPT65304 JYV65295:JZP65304 KIR65295:KJL65304 KSN65295:KTH65304 LCJ65295:LDD65304 LMF65295:LMZ65304 LWB65295:LWV65304 MFX65295:MGR65304 MPT65295:MQN65304 MZP65295:NAJ65304 NJL65295:NKF65304 NTH65295:NUB65304 ODD65295:ODX65304 OMZ65295:ONT65304 OWV65295:OXP65304 PGR65295:PHL65304 PQN65295:PRH65304 QAJ65295:QBD65304 QKF65295:QKZ65304 QUB65295:QUV65304 RDX65295:RER65304 RNT65295:RON65304 RXP65295:RYJ65304 SHL65295:SIF65304 SRH65295:SSB65304 TBD65295:TBX65304 TKZ65295:TLT65304 TUV65295:TVP65304 UER65295:UFL65304 UON65295:UPH65304 UYJ65295:UZD65304 VIF65295:VIZ65304 VSB65295:VSV65304 WBX65295:WCR65304 WLT65295:WMN65304 WVP65295:WWJ65304 JD130831:JX130840 SZ130831:TT130840 ACV130831:ADP130840 AMR130831:ANL130840 AWN130831:AXH130840 BGJ130831:BHD130840 BQF130831:BQZ130840 CAB130831:CAV130840 CJX130831:CKR130840 CTT130831:CUN130840 DDP130831:DEJ130840 DNL130831:DOF130840 DXH130831:DYB130840 EHD130831:EHX130840 EQZ130831:ERT130840 FAV130831:FBP130840 FKR130831:FLL130840 FUN130831:FVH130840 GEJ130831:GFD130840 GOF130831:GOZ130840 GYB130831:GYV130840 HHX130831:HIR130840 HRT130831:HSN130840 IBP130831:ICJ130840 ILL130831:IMF130840 IVH130831:IWB130840 JFD130831:JFX130840 JOZ130831:JPT130840 JYV130831:JZP130840 KIR130831:KJL130840 KSN130831:KTH130840 LCJ130831:LDD130840 LMF130831:LMZ130840 LWB130831:LWV130840 MFX130831:MGR130840 MPT130831:MQN130840 MZP130831:NAJ130840 NJL130831:NKF130840 NTH130831:NUB130840 ODD130831:ODX130840 OMZ130831:ONT130840 OWV130831:OXP130840 PGR130831:PHL130840 PQN130831:PRH130840 QAJ130831:QBD130840 QKF130831:QKZ130840 QUB130831:QUV130840 RDX130831:RER130840 RNT130831:RON130840 RXP130831:RYJ130840 SHL130831:SIF130840 SRH130831:SSB130840 TBD130831:TBX130840 TKZ130831:TLT130840 TUV130831:TVP130840 UER130831:UFL130840 UON130831:UPH130840 UYJ130831:UZD130840 VIF130831:VIZ130840 VSB130831:VSV130840 WBX130831:WCR130840 WLT130831:WMN130840 WVP130831:WWJ130840 JD196367:JX196376 SZ196367:TT196376 ACV196367:ADP196376 AMR196367:ANL196376 AWN196367:AXH196376 BGJ196367:BHD196376 BQF196367:BQZ196376 CAB196367:CAV196376 CJX196367:CKR196376 CTT196367:CUN196376 DDP196367:DEJ196376 DNL196367:DOF196376 DXH196367:DYB196376 EHD196367:EHX196376 EQZ196367:ERT196376 FAV196367:FBP196376 FKR196367:FLL196376 FUN196367:FVH196376 GEJ196367:GFD196376 GOF196367:GOZ196376 GYB196367:GYV196376 HHX196367:HIR196376 HRT196367:HSN196376 IBP196367:ICJ196376 ILL196367:IMF196376 IVH196367:IWB196376 JFD196367:JFX196376 JOZ196367:JPT196376 JYV196367:JZP196376 KIR196367:KJL196376 KSN196367:KTH196376 LCJ196367:LDD196376 LMF196367:LMZ196376 LWB196367:LWV196376 MFX196367:MGR196376 MPT196367:MQN196376 MZP196367:NAJ196376 NJL196367:NKF196376 NTH196367:NUB196376 ODD196367:ODX196376 OMZ196367:ONT196376 OWV196367:OXP196376 PGR196367:PHL196376 PQN196367:PRH196376 QAJ196367:QBD196376 QKF196367:QKZ196376 QUB196367:QUV196376 RDX196367:RER196376 RNT196367:RON196376 RXP196367:RYJ196376 SHL196367:SIF196376 SRH196367:SSB196376 TBD196367:TBX196376 TKZ196367:TLT196376 TUV196367:TVP196376 UER196367:UFL196376 UON196367:UPH196376 UYJ196367:UZD196376 VIF196367:VIZ196376 VSB196367:VSV196376 WBX196367:WCR196376 WLT196367:WMN196376 WVP196367:WWJ196376 JD261903:JX261912 SZ261903:TT261912 ACV261903:ADP261912 AMR261903:ANL261912 AWN261903:AXH261912 BGJ261903:BHD261912 BQF261903:BQZ261912 CAB261903:CAV261912 CJX261903:CKR261912 CTT261903:CUN261912 DDP261903:DEJ261912 DNL261903:DOF261912 DXH261903:DYB261912 EHD261903:EHX261912 EQZ261903:ERT261912 FAV261903:FBP261912 FKR261903:FLL261912 FUN261903:FVH261912 GEJ261903:GFD261912 GOF261903:GOZ261912 GYB261903:GYV261912 HHX261903:HIR261912 HRT261903:HSN261912 IBP261903:ICJ261912 ILL261903:IMF261912 IVH261903:IWB261912 JFD261903:JFX261912 JOZ261903:JPT261912 JYV261903:JZP261912 KIR261903:KJL261912 KSN261903:KTH261912 LCJ261903:LDD261912 LMF261903:LMZ261912 LWB261903:LWV261912 MFX261903:MGR261912 MPT261903:MQN261912 MZP261903:NAJ261912 NJL261903:NKF261912 NTH261903:NUB261912 ODD261903:ODX261912 OMZ261903:ONT261912 OWV261903:OXP261912 PGR261903:PHL261912 PQN261903:PRH261912 QAJ261903:QBD261912 QKF261903:QKZ261912 QUB261903:QUV261912 RDX261903:RER261912 RNT261903:RON261912 RXP261903:RYJ261912 SHL261903:SIF261912 SRH261903:SSB261912 TBD261903:TBX261912 TKZ261903:TLT261912 TUV261903:TVP261912 UER261903:UFL261912 UON261903:UPH261912 UYJ261903:UZD261912 VIF261903:VIZ261912 VSB261903:VSV261912 WBX261903:WCR261912 WLT261903:WMN261912 WVP261903:WWJ261912 JD327439:JX327448 SZ327439:TT327448 ACV327439:ADP327448 AMR327439:ANL327448 AWN327439:AXH327448 BGJ327439:BHD327448 BQF327439:BQZ327448 CAB327439:CAV327448 CJX327439:CKR327448 CTT327439:CUN327448 DDP327439:DEJ327448 DNL327439:DOF327448 DXH327439:DYB327448 EHD327439:EHX327448 EQZ327439:ERT327448 FAV327439:FBP327448 FKR327439:FLL327448 FUN327439:FVH327448 GEJ327439:GFD327448 GOF327439:GOZ327448 GYB327439:GYV327448 HHX327439:HIR327448 HRT327439:HSN327448 IBP327439:ICJ327448 ILL327439:IMF327448 IVH327439:IWB327448 JFD327439:JFX327448 JOZ327439:JPT327448 JYV327439:JZP327448 KIR327439:KJL327448 KSN327439:KTH327448 LCJ327439:LDD327448 LMF327439:LMZ327448 LWB327439:LWV327448 MFX327439:MGR327448 MPT327439:MQN327448 MZP327439:NAJ327448 NJL327439:NKF327448 NTH327439:NUB327448 ODD327439:ODX327448 OMZ327439:ONT327448 OWV327439:OXP327448 PGR327439:PHL327448 PQN327439:PRH327448 QAJ327439:QBD327448 QKF327439:QKZ327448 QUB327439:QUV327448 RDX327439:RER327448 RNT327439:RON327448 RXP327439:RYJ327448 SHL327439:SIF327448 SRH327439:SSB327448 TBD327439:TBX327448 TKZ327439:TLT327448 TUV327439:TVP327448 UER327439:UFL327448 UON327439:UPH327448 UYJ327439:UZD327448 VIF327439:VIZ327448 VSB327439:VSV327448 WBX327439:WCR327448 WLT327439:WMN327448 WVP327439:WWJ327448 JD392975:JX392984 SZ392975:TT392984 ACV392975:ADP392984 AMR392975:ANL392984 AWN392975:AXH392984 BGJ392975:BHD392984 BQF392975:BQZ392984 CAB392975:CAV392984 CJX392975:CKR392984 CTT392975:CUN392984 DDP392975:DEJ392984 DNL392975:DOF392984 DXH392975:DYB392984 EHD392975:EHX392984 EQZ392975:ERT392984 FAV392975:FBP392984 FKR392975:FLL392984 FUN392975:FVH392984 GEJ392975:GFD392984 GOF392975:GOZ392984 GYB392975:GYV392984 HHX392975:HIR392984 HRT392975:HSN392984 IBP392975:ICJ392984 ILL392975:IMF392984 IVH392975:IWB392984 JFD392975:JFX392984 JOZ392975:JPT392984 JYV392975:JZP392984 KIR392975:KJL392984 KSN392975:KTH392984 LCJ392975:LDD392984 LMF392975:LMZ392984 LWB392975:LWV392984 MFX392975:MGR392984 MPT392975:MQN392984 MZP392975:NAJ392984 NJL392975:NKF392984 NTH392975:NUB392984 ODD392975:ODX392984 OMZ392975:ONT392984 OWV392975:OXP392984 PGR392975:PHL392984 PQN392975:PRH392984 QAJ392975:QBD392984 QKF392975:QKZ392984 QUB392975:QUV392984 RDX392975:RER392984 RNT392975:RON392984 RXP392975:RYJ392984 SHL392975:SIF392984 SRH392975:SSB392984 TBD392975:TBX392984 TKZ392975:TLT392984 TUV392975:TVP392984 UER392975:UFL392984 UON392975:UPH392984 UYJ392975:UZD392984 VIF392975:VIZ392984 VSB392975:VSV392984 WBX392975:WCR392984 WLT392975:WMN392984 WVP392975:WWJ392984 JD458511:JX458520 SZ458511:TT458520 ACV458511:ADP458520 AMR458511:ANL458520 AWN458511:AXH458520 BGJ458511:BHD458520 BQF458511:BQZ458520 CAB458511:CAV458520 CJX458511:CKR458520 CTT458511:CUN458520 DDP458511:DEJ458520 DNL458511:DOF458520 DXH458511:DYB458520 EHD458511:EHX458520 EQZ458511:ERT458520 FAV458511:FBP458520 FKR458511:FLL458520 FUN458511:FVH458520 GEJ458511:GFD458520 GOF458511:GOZ458520 GYB458511:GYV458520 HHX458511:HIR458520 HRT458511:HSN458520 IBP458511:ICJ458520 ILL458511:IMF458520 IVH458511:IWB458520 JFD458511:JFX458520 JOZ458511:JPT458520 JYV458511:JZP458520 KIR458511:KJL458520 KSN458511:KTH458520 LCJ458511:LDD458520 LMF458511:LMZ458520 LWB458511:LWV458520 MFX458511:MGR458520 MPT458511:MQN458520 MZP458511:NAJ458520 NJL458511:NKF458520 NTH458511:NUB458520 ODD458511:ODX458520 OMZ458511:ONT458520 OWV458511:OXP458520 PGR458511:PHL458520 PQN458511:PRH458520 QAJ458511:QBD458520 QKF458511:QKZ458520 QUB458511:QUV458520 RDX458511:RER458520 RNT458511:RON458520 RXP458511:RYJ458520 SHL458511:SIF458520 SRH458511:SSB458520 TBD458511:TBX458520 TKZ458511:TLT458520 TUV458511:TVP458520 UER458511:UFL458520 UON458511:UPH458520 UYJ458511:UZD458520 VIF458511:VIZ458520 VSB458511:VSV458520 WBX458511:WCR458520 WLT458511:WMN458520 WVP458511:WWJ458520 JD524047:JX524056 SZ524047:TT524056 ACV524047:ADP524056 AMR524047:ANL524056 AWN524047:AXH524056 BGJ524047:BHD524056 BQF524047:BQZ524056 CAB524047:CAV524056 CJX524047:CKR524056 CTT524047:CUN524056 DDP524047:DEJ524056 DNL524047:DOF524056 DXH524047:DYB524056 EHD524047:EHX524056 EQZ524047:ERT524056 FAV524047:FBP524056 FKR524047:FLL524056 FUN524047:FVH524056 GEJ524047:GFD524056 GOF524047:GOZ524056 GYB524047:GYV524056 HHX524047:HIR524056 HRT524047:HSN524056 IBP524047:ICJ524056 ILL524047:IMF524056 IVH524047:IWB524056 JFD524047:JFX524056 JOZ524047:JPT524056 JYV524047:JZP524056 KIR524047:KJL524056 KSN524047:KTH524056 LCJ524047:LDD524056 LMF524047:LMZ524056 LWB524047:LWV524056 MFX524047:MGR524056 MPT524047:MQN524056 MZP524047:NAJ524056 NJL524047:NKF524056 NTH524047:NUB524056 ODD524047:ODX524056 OMZ524047:ONT524056 OWV524047:OXP524056 PGR524047:PHL524056 PQN524047:PRH524056 QAJ524047:QBD524056 QKF524047:QKZ524056 QUB524047:QUV524056 RDX524047:RER524056 RNT524047:RON524056 RXP524047:RYJ524056 SHL524047:SIF524056 SRH524047:SSB524056 TBD524047:TBX524056 TKZ524047:TLT524056 TUV524047:TVP524056 UER524047:UFL524056 UON524047:UPH524056 UYJ524047:UZD524056 VIF524047:VIZ524056 VSB524047:VSV524056 WBX524047:WCR524056 WLT524047:WMN524056 WVP524047:WWJ524056 JD589583:JX589592 SZ589583:TT589592 ACV589583:ADP589592 AMR589583:ANL589592 AWN589583:AXH589592 BGJ589583:BHD589592 BQF589583:BQZ589592 CAB589583:CAV589592 CJX589583:CKR589592 CTT589583:CUN589592 DDP589583:DEJ589592 DNL589583:DOF589592 DXH589583:DYB589592 EHD589583:EHX589592 EQZ589583:ERT589592 FAV589583:FBP589592 FKR589583:FLL589592 FUN589583:FVH589592 GEJ589583:GFD589592 GOF589583:GOZ589592 GYB589583:GYV589592 HHX589583:HIR589592 HRT589583:HSN589592 IBP589583:ICJ589592 ILL589583:IMF589592 IVH589583:IWB589592 JFD589583:JFX589592 JOZ589583:JPT589592 JYV589583:JZP589592 KIR589583:KJL589592 KSN589583:KTH589592 LCJ589583:LDD589592 LMF589583:LMZ589592 LWB589583:LWV589592 MFX589583:MGR589592 MPT589583:MQN589592 MZP589583:NAJ589592 NJL589583:NKF589592 NTH589583:NUB589592 ODD589583:ODX589592 OMZ589583:ONT589592 OWV589583:OXP589592 PGR589583:PHL589592 PQN589583:PRH589592 QAJ589583:QBD589592 QKF589583:QKZ589592 QUB589583:QUV589592 RDX589583:RER589592 RNT589583:RON589592 RXP589583:RYJ589592 SHL589583:SIF589592 SRH589583:SSB589592 TBD589583:TBX589592 TKZ589583:TLT589592 TUV589583:TVP589592 UER589583:UFL589592 UON589583:UPH589592 UYJ589583:UZD589592 VIF589583:VIZ589592 VSB589583:VSV589592 WBX589583:WCR589592 WLT589583:WMN589592 WVP589583:WWJ589592 JD655119:JX655128 SZ655119:TT655128 ACV655119:ADP655128 AMR655119:ANL655128 AWN655119:AXH655128 BGJ655119:BHD655128 BQF655119:BQZ655128 CAB655119:CAV655128 CJX655119:CKR655128 CTT655119:CUN655128 DDP655119:DEJ655128 DNL655119:DOF655128 DXH655119:DYB655128 EHD655119:EHX655128 EQZ655119:ERT655128 FAV655119:FBP655128 FKR655119:FLL655128 FUN655119:FVH655128 GEJ655119:GFD655128 GOF655119:GOZ655128 GYB655119:GYV655128 HHX655119:HIR655128 HRT655119:HSN655128 IBP655119:ICJ655128 ILL655119:IMF655128 IVH655119:IWB655128 JFD655119:JFX655128 JOZ655119:JPT655128 JYV655119:JZP655128 KIR655119:KJL655128 KSN655119:KTH655128 LCJ655119:LDD655128 LMF655119:LMZ655128 LWB655119:LWV655128 MFX655119:MGR655128 MPT655119:MQN655128 MZP655119:NAJ655128 NJL655119:NKF655128 NTH655119:NUB655128 ODD655119:ODX655128 OMZ655119:ONT655128 OWV655119:OXP655128 PGR655119:PHL655128 PQN655119:PRH655128 QAJ655119:QBD655128 QKF655119:QKZ655128 QUB655119:QUV655128 RDX655119:RER655128 RNT655119:RON655128 RXP655119:RYJ655128 SHL655119:SIF655128 SRH655119:SSB655128 TBD655119:TBX655128 TKZ655119:TLT655128 TUV655119:TVP655128 UER655119:UFL655128 UON655119:UPH655128 UYJ655119:UZD655128 VIF655119:VIZ655128 VSB655119:VSV655128 WBX655119:WCR655128 WLT655119:WMN655128 WVP655119:WWJ655128 JD720655:JX720664 SZ720655:TT720664 ACV720655:ADP720664 AMR720655:ANL720664 AWN720655:AXH720664 BGJ720655:BHD720664 BQF720655:BQZ720664 CAB720655:CAV720664 CJX720655:CKR720664 CTT720655:CUN720664 DDP720655:DEJ720664 DNL720655:DOF720664 DXH720655:DYB720664 EHD720655:EHX720664 EQZ720655:ERT720664 FAV720655:FBP720664 FKR720655:FLL720664 FUN720655:FVH720664 GEJ720655:GFD720664 GOF720655:GOZ720664 GYB720655:GYV720664 HHX720655:HIR720664 HRT720655:HSN720664 IBP720655:ICJ720664 ILL720655:IMF720664 IVH720655:IWB720664 JFD720655:JFX720664 JOZ720655:JPT720664 JYV720655:JZP720664 KIR720655:KJL720664 KSN720655:KTH720664 LCJ720655:LDD720664 LMF720655:LMZ720664 LWB720655:LWV720664 MFX720655:MGR720664 MPT720655:MQN720664 MZP720655:NAJ720664 NJL720655:NKF720664 NTH720655:NUB720664 ODD720655:ODX720664 OMZ720655:ONT720664 OWV720655:OXP720664 PGR720655:PHL720664 PQN720655:PRH720664 QAJ720655:QBD720664 QKF720655:QKZ720664 QUB720655:QUV720664 RDX720655:RER720664 RNT720655:RON720664 RXP720655:RYJ720664 SHL720655:SIF720664 SRH720655:SSB720664 TBD720655:TBX720664 TKZ720655:TLT720664 TUV720655:TVP720664 UER720655:UFL720664 UON720655:UPH720664 UYJ720655:UZD720664 VIF720655:VIZ720664 VSB720655:VSV720664 WBX720655:WCR720664 WLT720655:WMN720664 WVP720655:WWJ720664 JD786191:JX786200 SZ786191:TT786200 ACV786191:ADP786200 AMR786191:ANL786200 AWN786191:AXH786200 BGJ786191:BHD786200 BQF786191:BQZ786200 CAB786191:CAV786200 CJX786191:CKR786200 CTT786191:CUN786200 DDP786191:DEJ786200 DNL786191:DOF786200 DXH786191:DYB786200 EHD786191:EHX786200 EQZ786191:ERT786200 FAV786191:FBP786200 FKR786191:FLL786200 FUN786191:FVH786200 GEJ786191:GFD786200 GOF786191:GOZ786200 GYB786191:GYV786200 HHX786191:HIR786200 HRT786191:HSN786200 IBP786191:ICJ786200 ILL786191:IMF786200 IVH786191:IWB786200 JFD786191:JFX786200 JOZ786191:JPT786200 JYV786191:JZP786200 KIR786191:KJL786200 KSN786191:KTH786200 LCJ786191:LDD786200 LMF786191:LMZ786200 LWB786191:LWV786200 MFX786191:MGR786200 MPT786191:MQN786200 MZP786191:NAJ786200 NJL786191:NKF786200 NTH786191:NUB786200 ODD786191:ODX786200 OMZ786191:ONT786200 OWV786191:OXP786200 PGR786191:PHL786200 PQN786191:PRH786200 QAJ786191:QBD786200 QKF786191:QKZ786200 QUB786191:QUV786200 RDX786191:RER786200 RNT786191:RON786200 RXP786191:RYJ786200 SHL786191:SIF786200 SRH786191:SSB786200 TBD786191:TBX786200 TKZ786191:TLT786200 TUV786191:TVP786200 UER786191:UFL786200 UON786191:UPH786200 UYJ786191:UZD786200 VIF786191:VIZ786200 VSB786191:VSV786200 WBX786191:WCR786200 WLT786191:WMN786200 WVP786191:WWJ786200 JD851727:JX851736 SZ851727:TT851736 ACV851727:ADP851736 AMR851727:ANL851736 AWN851727:AXH851736 BGJ851727:BHD851736 BQF851727:BQZ851736 CAB851727:CAV851736 CJX851727:CKR851736 CTT851727:CUN851736 DDP851727:DEJ851736 DNL851727:DOF851736 DXH851727:DYB851736 EHD851727:EHX851736 EQZ851727:ERT851736 FAV851727:FBP851736 FKR851727:FLL851736 FUN851727:FVH851736 GEJ851727:GFD851736 GOF851727:GOZ851736 GYB851727:GYV851736 HHX851727:HIR851736 HRT851727:HSN851736 IBP851727:ICJ851736 ILL851727:IMF851736 IVH851727:IWB851736 JFD851727:JFX851736 JOZ851727:JPT851736 JYV851727:JZP851736 KIR851727:KJL851736 KSN851727:KTH851736 LCJ851727:LDD851736 LMF851727:LMZ851736 LWB851727:LWV851736 MFX851727:MGR851736 MPT851727:MQN851736 MZP851727:NAJ851736 NJL851727:NKF851736 NTH851727:NUB851736 ODD851727:ODX851736 OMZ851727:ONT851736 OWV851727:OXP851736 PGR851727:PHL851736 PQN851727:PRH851736 QAJ851727:QBD851736 QKF851727:QKZ851736 QUB851727:QUV851736 RDX851727:RER851736 RNT851727:RON851736 RXP851727:RYJ851736 SHL851727:SIF851736 SRH851727:SSB851736 TBD851727:TBX851736 TKZ851727:TLT851736 TUV851727:TVP851736 UER851727:UFL851736 UON851727:UPH851736 UYJ851727:UZD851736 VIF851727:VIZ851736 VSB851727:VSV851736 WBX851727:WCR851736 WLT851727:WMN851736 WVP851727:WWJ851736 JD917263:JX917272 SZ917263:TT917272 ACV917263:ADP917272 AMR917263:ANL917272 AWN917263:AXH917272 BGJ917263:BHD917272 BQF917263:BQZ917272 CAB917263:CAV917272 CJX917263:CKR917272 CTT917263:CUN917272 DDP917263:DEJ917272 DNL917263:DOF917272 DXH917263:DYB917272 EHD917263:EHX917272 EQZ917263:ERT917272 FAV917263:FBP917272 FKR917263:FLL917272 FUN917263:FVH917272 GEJ917263:GFD917272 GOF917263:GOZ917272 GYB917263:GYV917272 HHX917263:HIR917272 HRT917263:HSN917272 IBP917263:ICJ917272 ILL917263:IMF917272 IVH917263:IWB917272 JFD917263:JFX917272 JOZ917263:JPT917272 JYV917263:JZP917272 KIR917263:KJL917272 KSN917263:KTH917272 LCJ917263:LDD917272 LMF917263:LMZ917272 LWB917263:LWV917272 MFX917263:MGR917272 MPT917263:MQN917272 MZP917263:NAJ917272 NJL917263:NKF917272 NTH917263:NUB917272 ODD917263:ODX917272 OMZ917263:ONT917272 OWV917263:OXP917272 PGR917263:PHL917272 PQN917263:PRH917272 QAJ917263:QBD917272 QKF917263:QKZ917272 QUB917263:QUV917272 RDX917263:RER917272 RNT917263:RON917272 RXP917263:RYJ917272 SHL917263:SIF917272 SRH917263:SSB917272 TBD917263:TBX917272 TKZ917263:TLT917272 TUV917263:TVP917272 UER917263:UFL917272 UON917263:UPH917272 UYJ917263:UZD917272 VIF917263:VIZ917272 VSB917263:VSV917272 WBX917263:WCR917272 WLT917263:WMN917272 WVP917263:WWJ917272 JD982799:JX982808 SZ982799:TT982808 ACV982799:ADP982808 AMR982799:ANL982808 AWN982799:AXH982808 BGJ982799:BHD982808 BQF982799:BQZ982808 CAB982799:CAV982808 CJX982799:CKR982808 CTT982799:CUN982808 DDP982799:DEJ982808 DNL982799:DOF982808 DXH982799:DYB982808 EHD982799:EHX982808 EQZ982799:ERT982808 FAV982799:FBP982808 FKR982799:FLL982808 FUN982799:FVH982808 GEJ982799:GFD982808 GOF982799:GOZ982808 GYB982799:GYV982808 HHX982799:HIR982808 HRT982799:HSN982808 IBP982799:ICJ982808 ILL982799:IMF982808 IVH982799:IWB982808 JFD982799:JFX982808 JOZ982799:JPT982808 JYV982799:JZP982808 KIR982799:KJL982808 KSN982799:KTH982808 LCJ982799:LDD982808 LMF982799:LMZ982808 LWB982799:LWV982808 MFX982799:MGR982808 MPT982799:MQN982808 MZP982799:NAJ982808 NJL982799:NKF982808 NTH982799:NUB982808 ODD982799:ODX982808 OMZ982799:ONT982808 OWV982799:OXP982808 PGR982799:PHL982808 PQN982799:PRH982808 QAJ982799:QBD982808 QKF982799:QKZ982808 QUB982799:QUV982808 RDX982799:RER982808 RNT982799:RON982808 RXP982799:RYJ982808 SHL982799:SIF982808 SRH982799:SSB982808 TBD982799:TBX982808 TKZ982799:TLT982808 TUV982799:TVP982808 UER982799:UFL982808 UON982799:UPH982808 UYJ982799:UZD982808 VIF982799:VIZ982808 VSB982799:VSV982808 WBX982799:WCR982808 WLT982799:WMN982808 WVP982799:WWJ982808 JD65284:JX65293 SZ65284:TT65293 ACV65284:ADP65293 AMR65284:ANL65293 AWN65284:AXH65293 BGJ65284:BHD65293 BQF65284:BQZ65293 CAB65284:CAV65293 CJX65284:CKR65293 CTT65284:CUN65293 DDP65284:DEJ65293 DNL65284:DOF65293 DXH65284:DYB65293 EHD65284:EHX65293 EQZ65284:ERT65293 FAV65284:FBP65293 FKR65284:FLL65293 FUN65284:FVH65293 GEJ65284:GFD65293 GOF65284:GOZ65293 GYB65284:GYV65293 HHX65284:HIR65293 HRT65284:HSN65293 IBP65284:ICJ65293 ILL65284:IMF65293 IVH65284:IWB65293 JFD65284:JFX65293 JOZ65284:JPT65293 JYV65284:JZP65293 KIR65284:KJL65293 KSN65284:KTH65293 LCJ65284:LDD65293 LMF65284:LMZ65293 LWB65284:LWV65293 MFX65284:MGR65293 MPT65284:MQN65293 MZP65284:NAJ65293 NJL65284:NKF65293 NTH65284:NUB65293 ODD65284:ODX65293 OMZ65284:ONT65293 OWV65284:OXP65293 PGR65284:PHL65293 PQN65284:PRH65293 QAJ65284:QBD65293 QKF65284:QKZ65293 QUB65284:QUV65293 RDX65284:RER65293 RNT65284:RON65293 RXP65284:RYJ65293 SHL65284:SIF65293 SRH65284:SSB65293 TBD65284:TBX65293 TKZ65284:TLT65293 TUV65284:TVP65293 UER65284:UFL65293 UON65284:UPH65293 UYJ65284:UZD65293 VIF65284:VIZ65293 VSB65284:VSV65293 WBX65284:WCR65293 WLT65284:WMN65293 WVP65284:WWJ65293 JD130820:JX130829 SZ130820:TT130829 ACV130820:ADP130829 AMR130820:ANL130829 AWN130820:AXH130829 BGJ130820:BHD130829 BQF130820:BQZ130829 CAB130820:CAV130829 CJX130820:CKR130829 CTT130820:CUN130829 DDP130820:DEJ130829 DNL130820:DOF130829 DXH130820:DYB130829 EHD130820:EHX130829 EQZ130820:ERT130829 FAV130820:FBP130829 FKR130820:FLL130829 FUN130820:FVH130829 GEJ130820:GFD130829 GOF130820:GOZ130829 GYB130820:GYV130829 HHX130820:HIR130829 HRT130820:HSN130829 IBP130820:ICJ130829 ILL130820:IMF130829 IVH130820:IWB130829 JFD130820:JFX130829 JOZ130820:JPT130829 JYV130820:JZP130829 KIR130820:KJL130829 KSN130820:KTH130829 LCJ130820:LDD130829 LMF130820:LMZ130829 LWB130820:LWV130829 MFX130820:MGR130829 MPT130820:MQN130829 MZP130820:NAJ130829 NJL130820:NKF130829 NTH130820:NUB130829 ODD130820:ODX130829 OMZ130820:ONT130829 OWV130820:OXP130829 PGR130820:PHL130829 PQN130820:PRH130829 QAJ130820:QBD130829 QKF130820:QKZ130829 QUB130820:QUV130829 RDX130820:RER130829 RNT130820:RON130829 RXP130820:RYJ130829 SHL130820:SIF130829 SRH130820:SSB130829 TBD130820:TBX130829 TKZ130820:TLT130829 TUV130820:TVP130829 UER130820:UFL130829 UON130820:UPH130829 UYJ130820:UZD130829 VIF130820:VIZ130829 VSB130820:VSV130829 WBX130820:WCR130829 WLT130820:WMN130829 WVP130820:WWJ130829 JD196356:JX196365 SZ196356:TT196365 ACV196356:ADP196365 AMR196356:ANL196365 AWN196356:AXH196365 BGJ196356:BHD196365 BQF196356:BQZ196365 CAB196356:CAV196365 CJX196356:CKR196365 CTT196356:CUN196365 DDP196356:DEJ196365 DNL196356:DOF196365 DXH196356:DYB196365 EHD196356:EHX196365 EQZ196356:ERT196365 FAV196356:FBP196365 FKR196356:FLL196365 FUN196356:FVH196365 GEJ196356:GFD196365 GOF196356:GOZ196365 GYB196356:GYV196365 HHX196356:HIR196365 HRT196356:HSN196365 IBP196356:ICJ196365 ILL196356:IMF196365 IVH196356:IWB196365 JFD196356:JFX196365 JOZ196356:JPT196365 JYV196356:JZP196365 KIR196356:KJL196365 KSN196356:KTH196365 LCJ196356:LDD196365 LMF196356:LMZ196365 LWB196356:LWV196365 MFX196356:MGR196365 MPT196356:MQN196365 MZP196356:NAJ196365 NJL196356:NKF196365 NTH196356:NUB196365 ODD196356:ODX196365 OMZ196356:ONT196365 OWV196356:OXP196365 PGR196356:PHL196365 PQN196356:PRH196365 QAJ196356:QBD196365 QKF196356:QKZ196365 QUB196356:QUV196365 RDX196356:RER196365 RNT196356:RON196365 RXP196356:RYJ196365 SHL196356:SIF196365 SRH196356:SSB196365 TBD196356:TBX196365 TKZ196356:TLT196365 TUV196356:TVP196365 UER196356:UFL196365 UON196356:UPH196365 UYJ196356:UZD196365 VIF196356:VIZ196365 VSB196356:VSV196365 WBX196356:WCR196365 WLT196356:WMN196365 WVP196356:WWJ196365 JD261892:JX261901 SZ261892:TT261901 ACV261892:ADP261901 AMR261892:ANL261901 AWN261892:AXH261901 BGJ261892:BHD261901 BQF261892:BQZ261901 CAB261892:CAV261901 CJX261892:CKR261901 CTT261892:CUN261901 DDP261892:DEJ261901 DNL261892:DOF261901 DXH261892:DYB261901 EHD261892:EHX261901 EQZ261892:ERT261901 FAV261892:FBP261901 FKR261892:FLL261901 FUN261892:FVH261901 GEJ261892:GFD261901 GOF261892:GOZ261901 GYB261892:GYV261901 HHX261892:HIR261901 HRT261892:HSN261901 IBP261892:ICJ261901 ILL261892:IMF261901 IVH261892:IWB261901 JFD261892:JFX261901 JOZ261892:JPT261901 JYV261892:JZP261901 KIR261892:KJL261901 KSN261892:KTH261901 LCJ261892:LDD261901 LMF261892:LMZ261901 LWB261892:LWV261901 MFX261892:MGR261901 MPT261892:MQN261901 MZP261892:NAJ261901 NJL261892:NKF261901 NTH261892:NUB261901 ODD261892:ODX261901 OMZ261892:ONT261901 OWV261892:OXP261901 PGR261892:PHL261901 PQN261892:PRH261901 QAJ261892:QBD261901 QKF261892:QKZ261901 QUB261892:QUV261901 RDX261892:RER261901 RNT261892:RON261901 RXP261892:RYJ261901 SHL261892:SIF261901 SRH261892:SSB261901 TBD261892:TBX261901 TKZ261892:TLT261901 TUV261892:TVP261901 UER261892:UFL261901 UON261892:UPH261901 UYJ261892:UZD261901 VIF261892:VIZ261901 VSB261892:VSV261901 WBX261892:WCR261901 WLT261892:WMN261901 WVP261892:WWJ261901 JD327428:JX327437 SZ327428:TT327437 ACV327428:ADP327437 AMR327428:ANL327437 AWN327428:AXH327437 BGJ327428:BHD327437 BQF327428:BQZ327437 CAB327428:CAV327437 CJX327428:CKR327437 CTT327428:CUN327437 DDP327428:DEJ327437 DNL327428:DOF327437 DXH327428:DYB327437 EHD327428:EHX327437 EQZ327428:ERT327437 FAV327428:FBP327437 FKR327428:FLL327437 FUN327428:FVH327437 GEJ327428:GFD327437 GOF327428:GOZ327437 GYB327428:GYV327437 HHX327428:HIR327437 HRT327428:HSN327437 IBP327428:ICJ327437 ILL327428:IMF327437 IVH327428:IWB327437 JFD327428:JFX327437 JOZ327428:JPT327437 JYV327428:JZP327437 KIR327428:KJL327437 KSN327428:KTH327437 LCJ327428:LDD327437 LMF327428:LMZ327437 LWB327428:LWV327437 MFX327428:MGR327437 MPT327428:MQN327437 MZP327428:NAJ327437 NJL327428:NKF327437 NTH327428:NUB327437 ODD327428:ODX327437 OMZ327428:ONT327437 OWV327428:OXP327437 PGR327428:PHL327437 PQN327428:PRH327437 QAJ327428:QBD327437 QKF327428:QKZ327437 QUB327428:QUV327437 RDX327428:RER327437 RNT327428:RON327437 RXP327428:RYJ327437 SHL327428:SIF327437 SRH327428:SSB327437 TBD327428:TBX327437 TKZ327428:TLT327437 TUV327428:TVP327437 UER327428:UFL327437 UON327428:UPH327437 UYJ327428:UZD327437 VIF327428:VIZ327437 VSB327428:VSV327437 WBX327428:WCR327437 WLT327428:WMN327437 WVP327428:WWJ327437 JD392964:JX392973 SZ392964:TT392973 ACV392964:ADP392973 AMR392964:ANL392973 AWN392964:AXH392973 BGJ392964:BHD392973 BQF392964:BQZ392973 CAB392964:CAV392973 CJX392964:CKR392973 CTT392964:CUN392973 DDP392964:DEJ392973 DNL392964:DOF392973 DXH392964:DYB392973 EHD392964:EHX392973 EQZ392964:ERT392973 FAV392964:FBP392973 FKR392964:FLL392973 FUN392964:FVH392973 GEJ392964:GFD392973 GOF392964:GOZ392973 GYB392964:GYV392973 HHX392964:HIR392973 HRT392964:HSN392973 IBP392964:ICJ392973 ILL392964:IMF392973 IVH392964:IWB392973 JFD392964:JFX392973 JOZ392964:JPT392973 JYV392964:JZP392973 KIR392964:KJL392973 KSN392964:KTH392973 LCJ392964:LDD392973 LMF392964:LMZ392973 LWB392964:LWV392973 MFX392964:MGR392973 MPT392964:MQN392973 MZP392964:NAJ392973 NJL392964:NKF392973 NTH392964:NUB392973 ODD392964:ODX392973 OMZ392964:ONT392973 OWV392964:OXP392973 PGR392964:PHL392973 PQN392964:PRH392973 QAJ392964:QBD392973 QKF392964:QKZ392973 QUB392964:QUV392973 RDX392964:RER392973 RNT392964:RON392973 RXP392964:RYJ392973 SHL392964:SIF392973 SRH392964:SSB392973 TBD392964:TBX392973 TKZ392964:TLT392973 TUV392964:TVP392973 UER392964:UFL392973 UON392964:UPH392973 UYJ392964:UZD392973 VIF392964:VIZ392973 VSB392964:VSV392973 WBX392964:WCR392973 WLT392964:WMN392973 WVP392964:WWJ392973 JD458500:JX458509 SZ458500:TT458509 ACV458500:ADP458509 AMR458500:ANL458509 AWN458500:AXH458509 BGJ458500:BHD458509 BQF458500:BQZ458509 CAB458500:CAV458509 CJX458500:CKR458509 CTT458500:CUN458509 DDP458500:DEJ458509 DNL458500:DOF458509 DXH458500:DYB458509 EHD458500:EHX458509 EQZ458500:ERT458509 FAV458500:FBP458509 FKR458500:FLL458509 FUN458500:FVH458509 GEJ458500:GFD458509 GOF458500:GOZ458509 GYB458500:GYV458509 HHX458500:HIR458509 HRT458500:HSN458509 IBP458500:ICJ458509 ILL458500:IMF458509 IVH458500:IWB458509 JFD458500:JFX458509 JOZ458500:JPT458509 JYV458500:JZP458509 KIR458500:KJL458509 KSN458500:KTH458509 LCJ458500:LDD458509 LMF458500:LMZ458509 LWB458500:LWV458509 MFX458500:MGR458509 MPT458500:MQN458509 MZP458500:NAJ458509 NJL458500:NKF458509 NTH458500:NUB458509 ODD458500:ODX458509 OMZ458500:ONT458509 OWV458500:OXP458509 PGR458500:PHL458509 PQN458500:PRH458509 QAJ458500:QBD458509 QKF458500:QKZ458509 QUB458500:QUV458509 RDX458500:RER458509 RNT458500:RON458509 RXP458500:RYJ458509 SHL458500:SIF458509 SRH458500:SSB458509 TBD458500:TBX458509 TKZ458500:TLT458509 TUV458500:TVP458509 UER458500:UFL458509 UON458500:UPH458509 UYJ458500:UZD458509 VIF458500:VIZ458509 VSB458500:VSV458509 WBX458500:WCR458509 WLT458500:WMN458509 WVP458500:WWJ458509 JD524036:JX524045 SZ524036:TT524045 ACV524036:ADP524045 AMR524036:ANL524045 AWN524036:AXH524045 BGJ524036:BHD524045 BQF524036:BQZ524045 CAB524036:CAV524045 CJX524036:CKR524045 CTT524036:CUN524045 DDP524036:DEJ524045 DNL524036:DOF524045 DXH524036:DYB524045 EHD524036:EHX524045 EQZ524036:ERT524045 FAV524036:FBP524045 FKR524036:FLL524045 FUN524036:FVH524045 GEJ524036:GFD524045 GOF524036:GOZ524045 GYB524036:GYV524045 HHX524036:HIR524045 HRT524036:HSN524045 IBP524036:ICJ524045 ILL524036:IMF524045 IVH524036:IWB524045 JFD524036:JFX524045 JOZ524036:JPT524045 JYV524036:JZP524045 KIR524036:KJL524045 KSN524036:KTH524045 LCJ524036:LDD524045 LMF524036:LMZ524045 LWB524036:LWV524045 MFX524036:MGR524045 MPT524036:MQN524045 MZP524036:NAJ524045 NJL524036:NKF524045 NTH524036:NUB524045 ODD524036:ODX524045 OMZ524036:ONT524045 OWV524036:OXP524045 PGR524036:PHL524045 PQN524036:PRH524045 QAJ524036:QBD524045 QKF524036:QKZ524045 QUB524036:QUV524045 RDX524036:RER524045 RNT524036:RON524045 RXP524036:RYJ524045 SHL524036:SIF524045 SRH524036:SSB524045 TBD524036:TBX524045 TKZ524036:TLT524045 TUV524036:TVP524045 UER524036:UFL524045 UON524036:UPH524045 UYJ524036:UZD524045 VIF524036:VIZ524045 VSB524036:VSV524045 WBX524036:WCR524045 WLT524036:WMN524045 WVP524036:WWJ524045 JD589572:JX589581 SZ589572:TT589581 ACV589572:ADP589581 AMR589572:ANL589581 AWN589572:AXH589581 BGJ589572:BHD589581 BQF589572:BQZ589581 CAB589572:CAV589581 CJX589572:CKR589581 CTT589572:CUN589581 DDP589572:DEJ589581 DNL589572:DOF589581 DXH589572:DYB589581 EHD589572:EHX589581 EQZ589572:ERT589581 FAV589572:FBP589581 FKR589572:FLL589581 FUN589572:FVH589581 GEJ589572:GFD589581 GOF589572:GOZ589581 GYB589572:GYV589581 HHX589572:HIR589581 HRT589572:HSN589581 IBP589572:ICJ589581 ILL589572:IMF589581 IVH589572:IWB589581 JFD589572:JFX589581 JOZ589572:JPT589581 JYV589572:JZP589581 KIR589572:KJL589581 KSN589572:KTH589581 LCJ589572:LDD589581 LMF589572:LMZ589581 LWB589572:LWV589581 MFX589572:MGR589581 MPT589572:MQN589581 MZP589572:NAJ589581 NJL589572:NKF589581 NTH589572:NUB589581 ODD589572:ODX589581 OMZ589572:ONT589581 OWV589572:OXP589581 PGR589572:PHL589581 PQN589572:PRH589581 QAJ589572:QBD589581 QKF589572:QKZ589581 QUB589572:QUV589581 RDX589572:RER589581 RNT589572:RON589581 RXP589572:RYJ589581 SHL589572:SIF589581 SRH589572:SSB589581 TBD589572:TBX589581 TKZ589572:TLT589581 TUV589572:TVP589581 UER589572:UFL589581 UON589572:UPH589581 UYJ589572:UZD589581 VIF589572:VIZ589581 VSB589572:VSV589581 WBX589572:WCR589581 WLT589572:WMN589581 WVP589572:WWJ589581 JD655108:JX655117 SZ655108:TT655117 ACV655108:ADP655117 AMR655108:ANL655117 AWN655108:AXH655117 BGJ655108:BHD655117 BQF655108:BQZ655117 CAB655108:CAV655117 CJX655108:CKR655117 CTT655108:CUN655117 DDP655108:DEJ655117 DNL655108:DOF655117 DXH655108:DYB655117 EHD655108:EHX655117 EQZ655108:ERT655117 FAV655108:FBP655117 FKR655108:FLL655117 FUN655108:FVH655117 GEJ655108:GFD655117 GOF655108:GOZ655117 GYB655108:GYV655117 HHX655108:HIR655117 HRT655108:HSN655117 IBP655108:ICJ655117 ILL655108:IMF655117 IVH655108:IWB655117 JFD655108:JFX655117 JOZ655108:JPT655117 JYV655108:JZP655117 KIR655108:KJL655117 KSN655108:KTH655117 LCJ655108:LDD655117 LMF655108:LMZ655117 LWB655108:LWV655117 MFX655108:MGR655117 MPT655108:MQN655117 MZP655108:NAJ655117 NJL655108:NKF655117 NTH655108:NUB655117 ODD655108:ODX655117 OMZ655108:ONT655117 OWV655108:OXP655117 PGR655108:PHL655117 PQN655108:PRH655117 QAJ655108:QBD655117 QKF655108:QKZ655117 QUB655108:QUV655117 RDX655108:RER655117 RNT655108:RON655117 RXP655108:RYJ655117 SHL655108:SIF655117 SRH655108:SSB655117 TBD655108:TBX655117 TKZ655108:TLT655117 TUV655108:TVP655117 UER655108:UFL655117 UON655108:UPH655117 UYJ655108:UZD655117 VIF655108:VIZ655117 VSB655108:VSV655117 WBX655108:WCR655117 WLT655108:WMN655117 WVP655108:WWJ655117 JD720644:JX720653 SZ720644:TT720653 ACV720644:ADP720653 AMR720644:ANL720653 AWN720644:AXH720653 BGJ720644:BHD720653 BQF720644:BQZ720653 CAB720644:CAV720653 CJX720644:CKR720653 CTT720644:CUN720653 DDP720644:DEJ720653 DNL720644:DOF720653 DXH720644:DYB720653 EHD720644:EHX720653 EQZ720644:ERT720653 FAV720644:FBP720653 FKR720644:FLL720653 FUN720644:FVH720653 GEJ720644:GFD720653 GOF720644:GOZ720653 GYB720644:GYV720653 HHX720644:HIR720653 HRT720644:HSN720653 IBP720644:ICJ720653 ILL720644:IMF720653 IVH720644:IWB720653 JFD720644:JFX720653 JOZ720644:JPT720653 JYV720644:JZP720653 KIR720644:KJL720653 KSN720644:KTH720653 LCJ720644:LDD720653 LMF720644:LMZ720653 LWB720644:LWV720653 MFX720644:MGR720653 MPT720644:MQN720653 MZP720644:NAJ720653 NJL720644:NKF720653 NTH720644:NUB720653 ODD720644:ODX720653 OMZ720644:ONT720653 OWV720644:OXP720653 PGR720644:PHL720653 PQN720644:PRH720653 QAJ720644:QBD720653 QKF720644:QKZ720653 QUB720644:QUV720653 RDX720644:RER720653 RNT720644:RON720653 RXP720644:RYJ720653 SHL720644:SIF720653 SRH720644:SSB720653 TBD720644:TBX720653 TKZ720644:TLT720653 TUV720644:TVP720653 UER720644:UFL720653 UON720644:UPH720653 UYJ720644:UZD720653 VIF720644:VIZ720653 VSB720644:VSV720653 WBX720644:WCR720653 WLT720644:WMN720653 WVP720644:WWJ720653 JD786180:JX786189 SZ786180:TT786189 ACV786180:ADP786189 AMR786180:ANL786189 AWN786180:AXH786189 BGJ786180:BHD786189 BQF786180:BQZ786189 CAB786180:CAV786189 CJX786180:CKR786189 CTT786180:CUN786189 DDP786180:DEJ786189 DNL786180:DOF786189 DXH786180:DYB786189 EHD786180:EHX786189 EQZ786180:ERT786189 FAV786180:FBP786189 FKR786180:FLL786189 FUN786180:FVH786189 GEJ786180:GFD786189 GOF786180:GOZ786189 GYB786180:GYV786189 HHX786180:HIR786189 HRT786180:HSN786189 IBP786180:ICJ786189 ILL786180:IMF786189 IVH786180:IWB786189 JFD786180:JFX786189 JOZ786180:JPT786189 JYV786180:JZP786189 KIR786180:KJL786189 KSN786180:KTH786189 LCJ786180:LDD786189 LMF786180:LMZ786189 LWB786180:LWV786189 MFX786180:MGR786189 MPT786180:MQN786189 MZP786180:NAJ786189 NJL786180:NKF786189 NTH786180:NUB786189 ODD786180:ODX786189 OMZ786180:ONT786189 OWV786180:OXP786189 PGR786180:PHL786189 PQN786180:PRH786189 QAJ786180:QBD786189 QKF786180:QKZ786189 QUB786180:QUV786189 RDX786180:RER786189 RNT786180:RON786189 RXP786180:RYJ786189 SHL786180:SIF786189 SRH786180:SSB786189 TBD786180:TBX786189 TKZ786180:TLT786189 TUV786180:TVP786189 UER786180:UFL786189 UON786180:UPH786189 UYJ786180:UZD786189 VIF786180:VIZ786189 VSB786180:VSV786189 WBX786180:WCR786189 WLT786180:WMN786189 WVP786180:WWJ786189 JD851716:JX851725 SZ851716:TT851725 ACV851716:ADP851725 AMR851716:ANL851725 AWN851716:AXH851725 BGJ851716:BHD851725 BQF851716:BQZ851725 CAB851716:CAV851725 CJX851716:CKR851725 CTT851716:CUN851725 DDP851716:DEJ851725 DNL851716:DOF851725 DXH851716:DYB851725 EHD851716:EHX851725 EQZ851716:ERT851725 FAV851716:FBP851725 FKR851716:FLL851725 FUN851716:FVH851725 GEJ851716:GFD851725 GOF851716:GOZ851725 GYB851716:GYV851725 HHX851716:HIR851725 HRT851716:HSN851725 IBP851716:ICJ851725 ILL851716:IMF851725 IVH851716:IWB851725 JFD851716:JFX851725 JOZ851716:JPT851725 JYV851716:JZP851725 KIR851716:KJL851725 KSN851716:KTH851725 LCJ851716:LDD851725 LMF851716:LMZ851725 LWB851716:LWV851725 MFX851716:MGR851725 MPT851716:MQN851725 MZP851716:NAJ851725 NJL851716:NKF851725 NTH851716:NUB851725 ODD851716:ODX851725 OMZ851716:ONT851725 OWV851716:OXP851725 PGR851716:PHL851725 PQN851716:PRH851725 QAJ851716:QBD851725 QKF851716:QKZ851725 QUB851716:QUV851725 RDX851716:RER851725 RNT851716:RON851725 RXP851716:RYJ851725 SHL851716:SIF851725 SRH851716:SSB851725 TBD851716:TBX851725 TKZ851716:TLT851725 TUV851716:TVP851725 UER851716:UFL851725 UON851716:UPH851725 UYJ851716:UZD851725 VIF851716:VIZ851725 VSB851716:VSV851725 WBX851716:WCR851725 WLT851716:WMN851725 WVP851716:WWJ851725 JD917252:JX917261 SZ917252:TT917261 ACV917252:ADP917261 AMR917252:ANL917261 AWN917252:AXH917261 BGJ917252:BHD917261 BQF917252:BQZ917261 CAB917252:CAV917261 CJX917252:CKR917261 CTT917252:CUN917261 DDP917252:DEJ917261 DNL917252:DOF917261 DXH917252:DYB917261 EHD917252:EHX917261 EQZ917252:ERT917261 FAV917252:FBP917261 FKR917252:FLL917261 FUN917252:FVH917261 GEJ917252:GFD917261 GOF917252:GOZ917261 GYB917252:GYV917261 HHX917252:HIR917261 HRT917252:HSN917261 IBP917252:ICJ917261 ILL917252:IMF917261 IVH917252:IWB917261 JFD917252:JFX917261 JOZ917252:JPT917261 JYV917252:JZP917261 KIR917252:KJL917261 KSN917252:KTH917261 LCJ917252:LDD917261 LMF917252:LMZ917261 LWB917252:LWV917261 MFX917252:MGR917261 MPT917252:MQN917261 MZP917252:NAJ917261 NJL917252:NKF917261 NTH917252:NUB917261 ODD917252:ODX917261 OMZ917252:ONT917261 OWV917252:OXP917261 PGR917252:PHL917261 PQN917252:PRH917261 QAJ917252:QBD917261 QKF917252:QKZ917261 QUB917252:QUV917261 RDX917252:RER917261 RNT917252:RON917261 RXP917252:RYJ917261 SHL917252:SIF917261 SRH917252:SSB917261 TBD917252:TBX917261 TKZ917252:TLT917261 TUV917252:TVP917261 UER917252:UFL917261 UON917252:UPH917261 UYJ917252:UZD917261 VIF917252:VIZ917261 VSB917252:VSV917261 WBX917252:WCR917261 WLT917252:WMN917261 WVP917252:WWJ917261 JD982788:JX982797 SZ982788:TT982797 ACV982788:ADP982797 AMR982788:ANL982797 AWN982788:AXH982797 BGJ982788:BHD982797 BQF982788:BQZ982797 CAB982788:CAV982797 CJX982788:CKR982797 CTT982788:CUN982797 DDP982788:DEJ982797 DNL982788:DOF982797 DXH982788:DYB982797 EHD982788:EHX982797 EQZ982788:ERT982797 FAV982788:FBP982797 FKR982788:FLL982797 FUN982788:FVH982797 GEJ982788:GFD982797 GOF982788:GOZ982797 GYB982788:GYV982797 HHX982788:HIR982797 HRT982788:HSN982797 IBP982788:ICJ982797 ILL982788:IMF982797 IVH982788:IWB982797 JFD982788:JFX982797 JOZ982788:JPT982797 JYV982788:JZP982797 KIR982788:KJL982797 KSN982788:KTH982797 LCJ982788:LDD982797 LMF982788:LMZ982797 LWB982788:LWV982797 MFX982788:MGR982797 MPT982788:MQN982797 MZP982788:NAJ982797 NJL982788:NKF982797 NTH982788:NUB982797 ODD982788:ODX982797 OMZ982788:ONT982797 OWV982788:OXP982797 PGR982788:PHL982797 PQN982788:PRH982797 QAJ982788:QBD982797 QKF982788:QKZ982797 QUB982788:QUV982797 RDX982788:RER982797 RNT982788:RON982797 RXP982788:RYJ982797 SHL982788:SIF982797 SRH982788:SSB982797 TBD982788:TBX982797 TKZ982788:TLT982797 TUV982788:TVP982797 UER982788:UFL982797 UON982788:UPH982797 UYJ982788:UZD982797 VIF982788:VIZ982797 VSB982788:VSV982797 WBX982788:WCR982797 WLT982788:WMN982797 WVP982788:WWJ982797 JD65273:JX65282 SZ65273:TT65282 ACV65273:ADP65282 AMR65273:ANL65282 AWN65273:AXH65282 BGJ65273:BHD65282 BQF65273:BQZ65282 CAB65273:CAV65282 CJX65273:CKR65282 CTT65273:CUN65282 DDP65273:DEJ65282 DNL65273:DOF65282 DXH65273:DYB65282 EHD65273:EHX65282 EQZ65273:ERT65282 FAV65273:FBP65282 FKR65273:FLL65282 FUN65273:FVH65282 GEJ65273:GFD65282 GOF65273:GOZ65282 GYB65273:GYV65282 HHX65273:HIR65282 HRT65273:HSN65282 IBP65273:ICJ65282 ILL65273:IMF65282 IVH65273:IWB65282 JFD65273:JFX65282 JOZ65273:JPT65282 JYV65273:JZP65282 KIR65273:KJL65282 KSN65273:KTH65282 LCJ65273:LDD65282 LMF65273:LMZ65282 LWB65273:LWV65282 MFX65273:MGR65282 MPT65273:MQN65282 MZP65273:NAJ65282 NJL65273:NKF65282 NTH65273:NUB65282 ODD65273:ODX65282 OMZ65273:ONT65282 OWV65273:OXP65282 PGR65273:PHL65282 PQN65273:PRH65282 QAJ65273:QBD65282 QKF65273:QKZ65282 QUB65273:QUV65282 RDX65273:RER65282 RNT65273:RON65282 RXP65273:RYJ65282 SHL65273:SIF65282 SRH65273:SSB65282 TBD65273:TBX65282 TKZ65273:TLT65282 TUV65273:TVP65282 UER65273:UFL65282 UON65273:UPH65282 UYJ65273:UZD65282 VIF65273:VIZ65282 VSB65273:VSV65282 WBX65273:WCR65282 WLT65273:WMN65282 WVP65273:WWJ65282 JD130809:JX130818 SZ130809:TT130818 ACV130809:ADP130818 AMR130809:ANL130818 AWN130809:AXH130818 BGJ130809:BHD130818 BQF130809:BQZ130818 CAB130809:CAV130818 CJX130809:CKR130818 CTT130809:CUN130818 DDP130809:DEJ130818 DNL130809:DOF130818 DXH130809:DYB130818 EHD130809:EHX130818 EQZ130809:ERT130818 FAV130809:FBP130818 FKR130809:FLL130818 FUN130809:FVH130818 GEJ130809:GFD130818 GOF130809:GOZ130818 GYB130809:GYV130818 HHX130809:HIR130818 HRT130809:HSN130818 IBP130809:ICJ130818 ILL130809:IMF130818 IVH130809:IWB130818 JFD130809:JFX130818 JOZ130809:JPT130818 JYV130809:JZP130818 KIR130809:KJL130818 KSN130809:KTH130818 LCJ130809:LDD130818 LMF130809:LMZ130818 LWB130809:LWV130818 MFX130809:MGR130818 MPT130809:MQN130818 MZP130809:NAJ130818 NJL130809:NKF130818 NTH130809:NUB130818 ODD130809:ODX130818 OMZ130809:ONT130818 OWV130809:OXP130818 PGR130809:PHL130818 PQN130809:PRH130818 QAJ130809:QBD130818 QKF130809:QKZ130818 QUB130809:QUV130818 RDX130809:RER130818 RNT130809:RON130818 RXP130809:RYJ130818 SHL130809:SIF130818 SRH130809:SSB130818 TBD130809:TBX130818 TKZ130809:TLT130818 TUV130809:TVP130818 UER130809:UFL130818 UON130809:UPH130818 UYJ130809:UZD130818 VIF130809:VIZ130818 VSB130809:VSV130818 WBX130809:WCR130818 WLT130809:WMN130818 WVP130809:WWJ130818 JD196345:JX196354 SZ196345:TT196354 ACV196345:ADP196354 AMR196345:ANL196354 AWN196345:AXH196354 BGJ196345:BHD196354 BQF196345:BQZ196354 CAB196345:CAV196354 CJX196345:CKR196354 CTT196345:CUN196354 DDP196345:DEJ196354 DNL196345:DOF196354 DXH196345:DYB196354 EHD196345:EHX196354 EQZ196345:ERT196354 FAV196345:FBP196354 FKR196345:FLL196354 FUN196345:FVH196354 GEJ196345:GFD196354 GOF196345:GOZ196354 GYB196345:GYV196354 HHX196345:HIR196354 HRT196345:HSN196354 IBP196345:ICJ196354 ILL196345:IMF196354 IVH196345:IWB196354 JFD196345:JFX196354 JOZ196345:JPT196354 JYV196345:JZP196354 KIR196345:KJL196354 KSN196345:KTH196354 LCJ196345:LDD196354 LMF196345:LMZ196354 LWB196345:LWV196354 MFX196345:MGR196354 MPT196345:MQN196354 MZP196345:NAJ196354 NJL196345:NKF196354 NTH196345:NUB196354 ODD196345:ODX196354 OMZ196345:ONT196354 OWV196345:OXP196354 PGR196345:PHL196354 PQN196345:PRH196354 QAJ196345:QBD196354 QKF196345:QKZ196354 QUB196345:QUV196354 RDX196345:RER196354 RNT196345:RON196354 RXP196345:RYJ196354 SHL196345:SIF196354 SRH196345:SSB196354 TBD196345:TBX196354 TKZ196345:TLT196354 TUV196345:TVP196354 UER196345:UFL196354 UON196345:UPH196354 UYJ196345:UZD196354 VIF196345:VIZ196354 VSB196345:VSV196354 WBX196345:WCR196354 WLT196345:WMN196354 WVP196345:WWJ196354 JD261881:JX261890 SZ261881:TT261890 ACV261881:ADP261890 AMR261881:ANL261890 AWN261881:AXH261890 BGJ261881:BHD261890 BQF261881:BQZ261890 CAB261881:CAV261890 CJX261881:CKR261890 CTT261881:CUN261890 DDP261881:DEJ261890 DNL261881:DOF261890 DXH261881:DYB261890 EHD261881:EHX261890 EQZ261881:ERT261890 FAV261881:FBP261890 FKR261881:FLL261890 FUN261881:FVH261890 GEJ261881:GFD261890 GOF261881:GOZ261890 GYB261881:GYV261890 HHX261881:HIR261890 HRT261881:HSN261890 IBP261881:ICJ261890 ILL261881:IMF261890 IVH261881:IWB261890 JFD261881:JFX261890 JOZ261881:JPT261890 JYV261881:JZP261890 KIR261881:KJL261890 KSN261881:KTH261890 LCJ261881:LDD261890 LMF261881:LMZ261890 LWB261881:LWV261890 MFX261881:MGR261890 MPT261881:MQN261890 MZP261881:NAJ261890 NJL261881:NKF261890 NTH261881:NUB261890 ODD261881:ODX261890 OMZ261881:ONT261890 OWV261881:OXP261890 PGR261881:PHL261890 PQN261881:PRH261890 QAJ261881:QBD261890 QKF261881:QKZ261890 QUB261881:QUV261890 RDX261881:RER261890 RNT261881:RON261890 RXP261881:RYJ261890 SHL261881:SIF261890 SRH261881:SSB261890 TBD261881:TBX261890 TKZ261881:TLT261890 TUV261881:TVP261890 UER261881:UFL261890 UON261881:UPH261890 UYJ261881:UZD261890 VIF261881:VIZ261890 VSB261881:VSV261890 WBX261881:WCR261890 WLT261881:WMN261890 WVP261881:WWJ261890 JD327417:JX327426 SZ327417:TT327426 ACV327417:ADP327426 AMR327417:ANL327426 AWN327417:AXH327426 BGJ327417:BHD327426 BQF327417:BQZ327426 CAB327417:CAV327426 CJX327417:CKR327426 CTT327417:CUN327426 DDP327417:DEJ327426 DNL327417:DOF327426 DXH327417:DYB327426 EHD327417:EHX327426 EQZ327417:ERT327426 FAV327417:FBP327426 FKR327417:FLL327426 FUN327417:FVH327426 GEJ327417:GFD327426 GOF327417:GOZ327426 GYB327417:GYV327426 HHX327417:HIR327426 HRT327417:HSN327426 IBP327417:ICJ327426 ILL327417:IMF327426 IVH327417:IWB327426 JFD327417:JFX327426 JOZ327417:JPT327426 JYV327417:JZP327426 KIR327417:KJL327426 KSN327417:KTH327426 LCJ327417:LDD327426 LMF327417:LMZ327426 LWB327417:LWV327426 MFX327417:MGR327426 MPT327417:MQN327426 MZP327417:NAJ327426 NJL327417:NKF327426 NTH327417:NUB327426 ODD327417:ODX327426 OMZ327417:ONT327426 OWV327417:OXP327426 PGR327417:PHL327426 PQN327417:PRH327426 QAJ327417:QBD327426 QKF327417:QKZ327426 QUB327417:QUV327426 RDX327417:RER327426 RNT327417:RON327426 RXP327417:RYJ327426 SHL327417:SIF327426 SRH327417:SSB327426 TBD327417:TBX327426 TKZ327417:TLT327426 TUV327417:TVP327426 UER327417:UFL327426 UON327417:UPH327426 UYJ327417:UZD327426 VIF327417:VIZ327426 VSB327417:VSV327426 WBX327417:WCR327426 WLT327417:WMN327426 WVP327417:WWJ327426 JD392953:JX392962 SZ392953:TT392962 ACV392953:ADP392962 AMR392953:ANL392962 AWN392953:AXH392962 BGJ392953:BHD392962 BQF392953:BQZ392962 CAB392953:CAV392962 CJX392953:CKR392962 CTT392953:CUN392962 DDP392953:DEJ392962 DNL392953:DOF392962 DXH392953:DYB392962 EHD392953:EHX392962 EQZ392953:ERT392962 FAV392953:FBP392962 FKR392953:FLL392962 FUN392953:FVH392962 GEJ392953:GFD392962 GOF392953:GOZ392962 GYB392953:GYV392962 HHX392953:HIR392962 HRT392953:HSN392962 IBP392953:ICJ392962 ILL392953:IMF392962 IVH392953:IWB392962 JFD392953:JFX392962 JOZ392953:JPT392962 JYV392953:JZP392962 KIR392953:KJL392962 KSN392953:KTH392962 LCJ392953:LDD392962 LMF392953:LMZ392962 LWB392953:LWV392962 MFX392953:MGR392962 MPT392953:MQN392962 MZP392953:NAJ392962 NJL392953:NKF392962 NTH392953:NUB392962 ODD392953:ODX392962 OMZ392953:ONT392962 OWV392953:OXP392962 PGR392953:PHL392962 PQN392953:PRH392962 QAJ392953:QBD392962 QKF392953:QKZ392962 QUB392953:QUV392962 RDX392953:RER392962 RNT392953:RON392962 RXP392953:RYJ392962 SHL392953:SIF392962 SRH392953:SSB392962 TBD392953:TBX392962 TKZ392953:TLT392962 TUV392953:TVP392962 UER392953:UFL392962 UON392953:UPH392962 UYJ392953:UZD392962 VIF392953:VIZ392962 VSB392953:VSV392962 WBX392953:WCR392962 WLT392953:WMN392962 WVP392953:WWJ392962 JD458489:JX458498 SZ458489:TT458498 ACV458489:ADP458498 AMR458489:ANL458498 AWN458489:AXH458498 BGJ458489:BHD458498 BQF458489:BQZ458498 CAB458489:CAV458498 CJX458489:CKR458498 CTT458489:CUN458498 DDP458489:DEJ458498 DNL458489:DOF458498 DXH458489:DYB458498 EHD458489:EHX458498 EQZ458489:ERT458498 FAV458489:FBP458498 FKR458489:FLL458498 FUN458489:FVH458498 GEJ458489:GFD458498 GOF458489:GOZ458498 GYB458489:GYV458498 HHX458489:HIR458498 HRT458489:HSN458498 IBP458489:ICJ458498 ILL458489:IMF458498 IVH458489:IWB458498 JFD458489:JFX458498 JOZ458489:JPT458498 JYV458489:JZP458498 KIR458489:KJL458498 KSN458489:KTH458498 LCJ458489:LDD458498 LMF458489:LMZ458498 LWB458489:LWV458498 MFX458489:MGR458498 MPT458489:MQN458498 MZP458489:NAJ458498 NJL458489:NKF458498 NTH458489:NUB458498 ODD458489:ODX458498 OMZ458489:ONT458498 OWV458489:OXP458498 PGR458489:PHL458498 PQN458489:PRH458498 QAJ458489:QBD458498 QKF458489:QKZ458498 QUB458489:QUV458498 RDX458489:RER458498 RNT458489:RON458498 RXP458489:RYJ458498 SHL458489:SIF458498 SRH458489:SSB458498 TBD458489:TBX458498 TKZ458489:TLT458498 TUV458489:TVP458498 UER458489:UFL458498 UON458489:UPH458498 UYJ458489:UZD458498 VIF458489:VIZ458498 VSB458489:VSV458498 WBX458489:WCR458498 WLT458489:WMN458498 WVP458489:WWJ458498 JD524025:JX524034 SZ524025:TT524034 ACV524025:ADP524034 AMR524025:ANL524034 AWN524025:AXH524034 BGJ524025:BHD524034 BQF524025:BQZ524034 CAB524025:CAV524034 CJX524025:CKR524034 CTT524025:CUN524034 DDP524025:DEJ524034 DNL524025:DOF524034 DXH524025:DYB524034 EHD524025:EHX524034 EQZ524025:ERT524034 FAV524025:FBP524034 FKR524025:FLL524034 FUN524025:FVH524034 GEJ524025:GFD524034 GOF524025:GOZ524034 GYB524025:GYV524034 HHX524025:HIR524034 HRT524025:HSN524034 IBP524025:ICJ524034 ILL524025:IMF524034 IVH524025:IWB524034 JFD524025:JFX524034 JOZ524025:JPT524034 JYV524025:JZP524034 KIR524025:KJL524034 KSN524025:KTH524034 LCJ524025:LDD524034 LMF524025:LMZ524034 LWB524025:LWV524034 MFX524025:MGR524034 MPT524025:MQN524034 MZP524025:NAJ524034 NJL524025:NKF524034 NTH524025:NUB524034 ODD524025:ODX524034 OMZ524025:ONT524034 OWV524025:OXP524034 PGR524025:PHL524034 PQN524025:PRH524034 QAJ524025:QBD524034 QKF524025:QKZ524034 QUB524025:QUV524034 RDX524025:RER524034 RNT524025:RON524034 RXP524025:RYJ524034 SHL524025:SIF524034 SRH524025:SSB524034 TBD524025:TBX524034 TKZ524025:TLT524034 TUV524025:TVP524034 UER524025:UFL524034 UON524025:UPH524034 UYJ524025:UZD524034 VIF524025:VIZ524034 VSB524025:VSV524034 WBX524025:WCR524034 WLT524025:WMN524034 WVP524025:WWJ524034 JD589561:JX589570 SZ589561:TT589570 ACV589561:ADP589570 AMR589561:ANL589570 AWN589561:AXH589570 BGJ589561:BHD589570 BQF589561:BQZ589570 CAB589561:CAV589570 CJX589561:CKR589570 CTT589561:CUN589570 DDP589561:DEJ589570 DNL589561:DOF589570 DXH589561:DYB589570 EHD589561:EHX589570 EQZ589561:ERT589570 FAV589561:FBP589570 FKR589561:FLL589570 FUN589561:FVH589570 GEJ589561:GFD589570 GOF589561:GOZ589570 GYB589561:GYV589570 HHX589561:HIR589570 HRT589561:HSN589570 IBP589561:ICJ589570 ILL589561:IMF589570 IVH589561:IWB589570 JFD589561:JFX589570 JOZ589561:JPT589570 JYV589561:JZP589570 KIR589561:KJL589570 KSN589561:KTH589570 LCJ589561:LDD589570 LMF589561:LMZ589570 LWB589561:LWV589570 MFX589561:MGR589570 MPT589561:MQN589570 MZP589561:NAJ589570 NJL589561:NKF589570 NTH589561:NUB589570 ODD589561:ODX589570 OMZ589561:ONT589570 OWV589561:OXP589570 PGR589561:PHL589570 PQN589561:PRH589570 QAJ589561:QBD589570 QKF589561:QKZ589570 QUB589561:QUV589570 RDX589561:RER589570 RNT589561:RON589570 RXP589561:RYJ589570 SHL589561:SIF589570 SRH589561:SSB589570 TBD589561:TBX589570 TKZ589561:TLT589570 TUV589561:TVP589570 UER589561:UFL589570 UON589561:UPH589570 UYJ589561:UZD589570 VIF589561:VIZ589570 VSB589561:VSV589570 WBX589561:WCR589570 WLT589561:WMN589570 WVP589561:WWJ589570 JD655097:JX655106 SZ655097:TT655106 ACV655097:ADP655106 AMR655097:ANL655106 AWN655097:AXH655106 BGJ655097:BHD655106 BQF655097:BQZ655106 CAB655097:CAV655106 CJX655097:CKR655106 CTT655097:CUN655106 DDP655097:DEJ655106 DNL655097:DOF655106 DXH655097:DYB655106 EHD655097:EHX655106 EQZ655097:ERT655106 FAV655097:FBP655106 FKR655097:FLL655106 FUN655097:FVH655106 GEJ655097:GFD655106 GOF655097:GOZ655106 GYB655097:GYV655106 HHX655097:HIR655106 HRT655097:HSN655106 IBP655097:ICJ655106 ILL655097:IMF655106 IVH655097:IWB655106 JFD655097:JFX655106 JOZ655097:JPT655106 JYV655097:JZP655106 KIR655097:KJL655106 KSN655097:KTH655106 LCJ655097:LDD655106 LMF655097:LMZ655106 LWB655097:LWV655106 MFX655097:MGR655106 MPT655097:MQN655106 MZP655097:NAJ655106 NJL655097:NKF655106 NTH655097:NUB655106 ODD655097:ODX655106 OMZ655097:ONT655106 OWV655097:OXP655106 PGR655097:PHL655106 PQN655097:PRH655106 QAJ655097:QBD655106 QKF655097:QKZ655106 QUB655097:QUV655106 RDX655097:RER655106 RNT655097:RON655106 RXP655097:RYJ655106 SHL655097:SIF655106 SRH655097:SSB655106 TBD655097:TBX655106 TKZ655097:TLT655106 TUV655097:TVP655106 UER655097:UFL655106 UON655097:UPH655106 UYJ655097:UZD655106 VIF655097:VIZ655106 VSB655097:VSV655106 WBX655097:WCR655106 WLT655097:WMN655106 WVP655097:WWJ655106 JD720633:JX720642 SZ720633:TT720642 ACV720633:ADP720642 AMR720633:ANL720642 AWN720633:AXH720642 BGJ720633:BHD720642 BQF720633:BQZ720642 CAB720633:CAV720642 CJX720633:CKR720642 CTT720633:CUN720642 DDP720633:DEJ720642 DNL720633:DOF720642 DXH720633:DYB720642 EHD720633:EHX720642 EQZ720633:ERT720642 FAV720633:FBP720642 FKR720633:FLL720642 FUN720633:FVH720642 GEJ720633:GFD720642 GOF720633:GOZ720642 GYB720633:GYV720642 HHX720633:HIR720642 HRT720633:HSN720642 IBP720633:ICJ720642 ILL720633:IMF720642 IVH720633:IWB720642 JFD720633:JFX720642 JOZ720633:JPT720642 JYV720633:JZP720642 KIR720633:KJL720642 KSN720633:KTH720642 LCJ720633:LDD720642 LMF720633:LMZ720642 LWB720633:LWV720642 MFX720633:MGR720642 MPT720633:MQN720642 MZP720633:NAJ720642 NJL720633:NKF720642 NTH720633:NUB720642 ODD720633:ODX720642 OMZ720633:ONT720642 OWV720633:OXP720642 PGR720633:PHL720642 PQN720633:PRH720642 QAJ720633:QBD720642 QKF720633:QKZ720642 QUB720633:QUV720642 RDX720633:RER720642 RNT720633:RON720642 RXP720633:RYJ720642 SHL720633:SIF720642 SRH720633:SSB720642 TBD720633:TBX720642 TKZ720633:TLT720642 TUV720633:TVP720642 UER720633:UFL720642 UON720633:UPH720642 UYJ720633:UZD720642 VIF720633:VIZ720642 VSB720633:VSV720642 WBX720633:WCR720642 WLT720633:WMN720642 WVP720633:WWJ720642 JD786169:JX786178 SZ786169:TT786178 ACV786169:ADP786178 AMR786169:ANL786178 AWN786169:AXH786178 BGJ786169:BHD786178 BQF786169:BQZ786178 CAB786169:CAV786178 CJX786169:CKR786178 CTT786169:CUN786178 DDP786169:DEJ786178 DNL786169:DOF786178 DXH786169:DYB786178 EHD786169:EHX786178 EQZ786169:ERT786178 FAV786169:FBP786178 FKR786169:FLL786178 FUN786169:FVH786178 GEJ786169:GFD786178 GOF786169:GOZ786178 GYB786169:GYV786178 HHX786169:HIR786178 HRT786169:HSN786178 IBP786169:ICJ786178 ILL786169:IMF786178 IVH786169:IWB786178 JFD786169:JFX786178 JOZ786169:JPT786178 JYV786169:JZP786178 KIR786169:KJL786178 KSN786169:KTH786178 LCJ786169:LDD786178 LMF786169:LMZ786178 LWB786169:LWV786178 MFX786169:MGR786178 MPT786169:MQN786178 MZP786169:NAJ786178 NJL786169:NKF786178 NTH786169:NUB786178 ODD786169:ODX786178 OMZ786169:ONT786178 OWV786169:OXP786178 PGR786169:PHL786178 PQN786169:PRH786178 QAJ786169:QBD786178 QKF786169:QKZ786178 QUB786169:QUV786178 RDX786169:RER786178 RNT786169:RON786178 RXP786169:RYJ786178 SHL786169:SIF786178 SRH786169:SSB786178 TBD786169:TBX786178 TKZ786169:TLT786178 TUV786169:TVP786178 UER786169:UFL786178 UON786169:UPH786178 UYJ786169:UZD786178 VIF786169:VIZ786178 VSB786169:VSV786178 WBX786169:WCR786178 WLT786169:WMN786178 WVP786169:WWJ786178 JD851705:JX851714 SZ851705:TT851714 ACV851705:ADP851714 AMR851705:ANL851714 AWN851705:AXH851714 BGJ851705:BHD851714 BQF851705:BQZ851714 CAB851705:CAV851714 CJX851705:CKR851714 CTT851705:CUN851714 DDP851705:DEJ851714 DNL851705:DOF851714 DXH851705:DYB851714 EHD851705:EHX851714 EQZ851705:ERT851714 FAV851705:FBP851714 FKR851705:FLL851714 FUN851705:FVH851714 GEJ851705:GFD851714 GOF851705:GOZ851714 GYB851705:GYV851714 HHX851705:HIR851714 HRT851705:HSN851714 IBP851705:ICJ851714 ILL851705:IMF851714 IVH851705:IWB851714 JFD851705:JFX851714 JOZ851705:JPT851714 JYV851705:JZP851714 KIR851705:KJL851714 KSN851705:KTH851714 LCJ851705:LDD851714 LMF851705:LMZ851714 LWB851705:LWV851714 MFX851705:MGR851714 MPT851705:MQN851714 MZP851705:NAJ851714 NJL851705:NKF851714 NTH851705:NUB851714 ODD851705:ODX851714 OMZ851705:ONT851714 OWV851705:OXP851714 PGR851705:PHL851714 PQN851705:PRH851714 QAJ851705:QBD851714 QKF851705:QKZ851714 QUB851705:QUV851714 RDX851705:RER851714 RNT851705:RON851714 RXP851705:RYJ851714 SHL851705:SIF851714 SRH851705:SSB851714 TBD851705:TBX851714 TKZ851705:TLT851714 TUV851705:TVP851714 UER851705:UFL851714 UON851705:UPH851714 UYJ851705:UZD851714 VIF851705:VIZ851714 VSB851705:VSV851714 WBX851705:WCR851714 WLT851705:WMN851714 WVP851705:WWJ851714 JD917241:JX917250 SZ917241:TT917250 ACV917241:ADP917250 AMR917241:ANL917250 AWN917241:AXH917250 BGJ917241:BHD917250 BQF917241:BQZ917250 CAB917241:CAV917250 CJX917241:CKR917250 CTT917241:CUN917250 DDP917241:DEJ917250 DNL917241:DOF917250 DXH917241:DYB917250 EHD917241:EHX917250 EQZ917241:ERT917250 FAV917241:FBP917250 FKR917241:FLL917250 FUN917241:FVH917250 GEJ917241:GFD917250 GOF917241:GOZ917250 GYB917241:GYV917250 HHX917241:HIR917250 HRT917241:HSN917250 IBP917241:ICJ917250 ILL917241:IMF917250 IVH917241:IWB917250 JFD917241:JFX917250 JOZ917241:JPT917250 JYV917241:JZP917250 KIR917241:KJL917250 KSN917241:KTH917250 LCJ917241:LDD917250 LMF917241:LMZ917250 LWB917241:LWV917250 MFX917241:MGR917250 MPT917241:MQN917250 MZP917241:NAJ917250 NJL917241:NKF917250 NTH917241:NUB917250 ODD917241:ODX917250 OMZ917241:ONT917250 OWV917241:OXP917250 PGR917241:PHL917250 PQN917241:PRH917250 QAJ917241:QBD917250 QKF917241:QKZ917250 QUB917241:QUV917250 RDX917241:RER917250 RNT917241:RON917250 RXP917241:RYJ917250 SHL917241:SIF917250 SRH917241:SSB917250 TBD917241:TBX917250 TKZ917241:TLT917250 TUV917241:TVP917250 UER917241:UFL917250 UON917241:UPH917250 UYJ917241:UZD917250 VIF917241:VIZ917250 VSB917241:VSV917250 WBX917241:WCR917250 WLT917241:WMN917250 WVP917241:WWJ917250 JD982777:JX982786 SZ982777:TT982786 ACV982777:ADP982786 AMR982777:ANL982786 AWN982777:AXH982786 BGJ982777:BHD982786 BQF982777:BQZ982786 CAB982777:CAV982786 CJX982777:CKR982786 CTT982777:CUN982786 DDP982777:DEJ982786 DNL982777:DOF982786 DXH982777:DYB982786 EHD982777:EHX982786 EQZ982777:ERT982786 FAV982777:FBP982786 FKR982777:FLL982786 FUN982777:FVH982786 GEJ982777:GFD982786 GOF982777:GOZ982786 GYB982777:GYV982786 HHX982777:HIR982786 HRT982777:HSN982786 IBP982777:ICJ982786 ILL982777:IMF982786 IVH982777:IWB982786 JFD982777:JFX982786 JOZ982777:JPT982786 JYV982777:JZP982786 KIR982777:KJL982786 KSN982777:KTH982786 LCJ982777:LDD982786 LMF982777:LMZ982786 LWB982777:LWV982786 MFX982777:MGR982786 MPT982777:MQN982786 MZP982777:NAJ982786 NJL982777:NKF982786 NTH982777:NUB982786 ODD982777:ODX982786 OMZ982777:ONT982786 OWV982777:OXP982786 PGR982777:PHL982786 PQN982777:PRH982786 QAJ982777:QBD982786 QKF982777:QKZ982786 QUB982777:QUV982786 RDX982777:RER982786 RNT982777:RON982786 RXP982777:RYJ982786 SHL982777:SIF982786 SRH982777:SSB982786 TBD982777:TBX982786 TKZ982777:TLT982786 TUV982777:TVP982786 UER982777:UFL982786 UON982777:UPH982786 UYJ982777:UZD982786 VIF982777:VIZ982786 VSB982777:VSV982786 WBX982777:WCR982786 WLT982777:WMN982786 WVP982777:WWJ982786 JD65262:JX65271 SZ65262:TT65271 ACV65262:ADP65271 AMR65262:ANL65271 AWN65262:AXH65271 BGJ65262:BHD65271 BQF65262:BQZ65271 CAB65262:CAV65271 CJX65262:CKR65271 CTT65262:CUN65271 DDP65262:DEJ65271 DNL65262:DOF65271 DXH65262:DYB65271 EHD65262:EHX65271 EQZ65262:ERT65271 FAV65262:FBP65271 FKR65262:FLL65271 FUN65262:FVH65271 GEJ65262:GFD65271 GOF65262:GOZ65271 GYB65262:GYV65271 HHX65262:HIR65271 HRT65262:HSN65271 IBP65262:ICJ65271 ILL65262:IMF65271 IVH65262:IWB65271 JFD65262:JFX65271 JOZ65262:JPT65271 JYV65262:JZP65271 KIR65262:KJL65271 KSN65262:KTH65271 LCJ65262:LDD65271 LMF65262:LMZ65271 LWB65262:LWV65271 MFX65262:MGR65271 MPT65262:MQN65271 MZP65262:NAJ65271 NJL65262:NKF65271 NTH65262:NUB65271 ODD65262:ODX65271 OMZ65262:ONT65271 OWV65262:OXP65271 PGR65262:PHL65271 PQN65262:PRH65271 QAJ65262:QBD65271 QKF65262:QKZ65271 QUB65262:QUV65271 RDX65262:RER65271 RNT65262:RON65271 RXP65262:RYJ65271 SHL65262:SIF65271 SRH65262:SSB65271 TBD65262:TBX65271 TKZ65262:TLT65271 TUV65262:TVP65271 UER65262:UFL65271 UON65262:UPH65271 UYJ65262:UZD65271 VIF65262:VIZ65271 VSB65262:VSV65271 WBX65262:WCR65271 WLT65262:WMN65271 WVP65262:WWJ65271 JD130798:JX130807 SZ130798:TT130807 ACV130798:ADP130807 AMR130798:ANL130807 AWN130798:AXH130807 BGJ130798:BHD130807 BQF130798:BQZ130807 CAB130798:CAV130807 CJX130798:CKR130807 CTT130798:CUN130807 DDP130798:DEJ130807 DNL130798:DOF130807 DXH130798:DYB130807 EHD130798:EHX130807 EQZ130798:ERT130807 FAV130798:FBP130807 FKR130798:FLL130807 FUN130798:FVH130807 GEJ130798:GFD130807 GOF130798:GOZ130807 GYB130798:GYV130807 HHX130798:HIR130807 HRT130798:HSN130807 IBP130798:ICJ130807 ILL130798:IMF130807 IVH130798:IWB130807 JFD130798:JFX130807 JOZ130798:JPT130807 JYV130798:JZP130807 KIR130798:KJL130807 KSN130798:KTH130807 LCJ130798:LDD130807 LMF130798:LMZ130807 LWB130798:LWV130807 MFX130798:MGR130807 MPT130798:MQN130807 MZP130798:NAJ130807 NJL130798:NKF130807 NTH130798:NUB130807 ODD130798:ODX130807 OMZ130798:ONT130807 OWV130798:OXP130807 PGR130798:PHL130807 PQN130798:PRH130807 QAJ130798:QBD130807 QKF130798:QKZ130807 QUB130798:QUV130807 RDX130798:RER130807 RNT130798:RON130807 RXP130798:RYJ130807 SHL130798:SIF130807 SRH130798:SSB130807 TBD130798:TBX130807 TKZ130798:TLT130807 TUV130798:TVP130807 UER130798:UFL130807 UON130798:UPH130807 UYJ130798:UZD130807 VIF130798:VIZ130807 VSB130798:VSV130807 WBX130798:WCR130807 WLT130798:WMN130807 WVP130798:WWJ130807 JD196334:JX196343 SZ196334:TT196343 ACV196334:ADP196343 AMR196334:ANL196343 AWN196334:AXH196343 BGJ196334:BHD196343 BQF196334:BQZ196343 CAB196334:CAV196343 CJX196334:CKR196343 CTT196334:CUN196343 DDP196334:DEJ196343 DNL196334:DOF196343 DXH196334:DYB196343 EHD196334:EHX196343 EQZ196334:ERT196343 FAV196334:FBP196343 FKR196334:FLL196343 FUN196334:FVH196343 GEJ196334:GFD196343 GOF196334:GOZ196343 GYB196334:GYV196343 HHX196334:HIR196343 HRT196334:HSN196343 IBP196334:ICJ196343 ILL196334:IMF196343 IVH196334:IWB196343 JFD196334:JFX196343 JOZ196334:JPT196343 JYV196334:JZP196343 KIR196334:KJL196343 KSN196334:KTH196343 LCJ196334:LDD196343 LMF196334:LMZ196343 LWB196334:LWV196343 MFX196334:MGR196343 MPT196334:MQN196343 MZP196334:NAJ196343 NJL196334:NKF196343 NTH196334:NUB196343 ODD196334:ODX196343 OMZ196334:ONT196343 OWV196334:OXP196343 PGR196334:PHL196343 PQN196334:PRH196343 QAJ196334:QBD196343 QKF196334:QKZ196343 QUB196334:QUV196343 RDX196334:RER196343 RNT196334:RON196343 RXP196334:RYJ196343 SHL196334:SIF196343 SRH196334:SSB196343 TBD196334:TBX196343 TKZ196334:TLT196343 TUV196334:TVP196343 UER196334:UFL196343 UON196334:UPH196343 UYJ196334:UZD196343 VIF196334:VIZ196343 VSB196334:VSV196343 WBX196334:WCR196343 WLT196334:WMN196343 WVP196334:WWJ196343 JD261870:JX261879 SZ261870:TT261879 ACV261870:ADP261879 AMR261870:ANL261879 AWN261870:AXH261879 BGJ261870:BHD261879 BQF261870:BQZ261879 CAB261870:CAV261879 CJX261870:CKR261879 CTT261870:CUN261879 DDP261870:DEJ261879 DNL261870:DOF261879 DXH261870:DYB261879 EHD261870:EHX261879 EQZ261870:ERT261879 FAV261870:FBP261879 FKR261870:FLL261879 FUN261870:FVH261879 GEJ261870:GFD261879 GOF261870:GOZ261879 GYB261870:GYV261879 HHX261870:HIR261879 HRT261870:HSN261879 IBP261870:ICJ261879 ILL261870:IMF261879 IVH261870:IWB261879 JFD261870:JFX261879 JOZ261870:JPT261879 JYV261870:JZP261879 KIR261870:KJL261879 KSN261870:KTH261879 LCJ261870:LDD261879 LMF261870:LMZ261879 LWB261870:LWV261879 MFX261870:MGR261879 MPT261870:MQN261879 MZP261870:NAJ261879 NJL261870:NKF261879 NTH261870:NUB261879 ODD261870:ODX261879 OMZ261870:ONT261879 OWV261870:OXP261879 PGR261870:PHL261879 PQN261870:PRH261879 QAJ261870:QBD261879 QKF261870:QKZ261879 QUB261870:QUV261879 RDX261870:RER261879 RNT261870:RON261879 RXP261870:RYJ261879 SHL261870:SIF261879 SRH261870:SSB261879 TBD261870:TBX261879 TKZ261870:TLT261879 TUV261870:TVP261879 UER261870:UFL261879 UON261870:UPH261879 UYJ261870:UZD261879 VIF261870:VIZ261879 VSB261870:VSV261879 WBX261870:WCR261879 WLT261870:WMN261879 WVP261870:WWJ261879 JD327406:JX327415 SZ327406:TT327415 ACV327406:ADP327415 AMR327406:ANL327415 AWN327406:AXH327415 BGJ327406:BHD327415 BQF327406:BQZ327415 CAB327406:CAV327415 CJX327406:CKR327415 CTT327406:CUN327415 DDP327406:DEJ327415 DNL327406:DOF327415 DXH327406:DYB327415 EHD327406:EHX327415 EQZ327406:ERT327415 FAV327406:FBP327415 FKR327406:FLL327415 FUN327406:FVH327415 GEJ327406:GFD327415 GOF327406:GOZ327415 GYB327406:GYV327415 HHX327406:HIR327415 HRT327406:HSN327415 IBP327406:ICJ327415 ILL327406:IMF327415 IVH327406:IWB327415 JFD327406:JFX327415 JOZ327406:JPT327415 JYV327406:JZP327415 KIR327406:KJL327415 KSN327406:KTH327415 LCJ327406:LDD327415 LMF327406:LMZ327415 LWB327406:LWV327415 MFX327406:MGR327415 MPT327406:MQN327415 MZP327406:NAJ327415 NJL327406:NKF327415 NTH327406:NUB327415 ODD327406:ODX327415 OMZ327406:ONT327415 OWV327406:OXP327415 PGR327406:PHL327415 PQN327406:PRH327415 QAJ327406:QBD327415 QKF327406:QKZ327415 QUB327406:QUV327415 RDX327406:RER327415 RNT327406:RON327415 RXP327406:RYJ327415 SHL327406:SIF327415 SRH327406:SSB327415 TBD327406:TBX327415 TKZ327406:TLT327415 TUV327406:TVP327415 UER327406:UFL327415 UON327406:UPH327415 UYJ327406:UZD327415 VIF327406:VIZ327415 VSB327406:VSV327415 WBX327406:WCR327415 WLT327406:WMN327415 WVP327406:WWJ327415 JD392942:JX392951 SZ392942:TT392951 ACV392942:ADP392951 AMR392942:ANL392951 AWN392942:AXH392951 BGJ392942:BHD392951 BQF392942:BQZ392951 CAB392942:CAV392951 CJX392942:CKR392951 CTT392942:CUN392951 DDP392942:DEJ392951 DNL392942:DOF392951 DXH392942:DYB392951 EHD392942:EHX392951 EQZ392942:ERT392951 FAV392942:FBP392951 FKR392942:FLL392951 FUN392942:FVH392951 GEJ392942:GFD392951 GOF392942:GOZ392951 GYB392942:GYV392951 HHX392942:HIR392951 HRT392942:HSN392951 IBP392942:ICJ392951 ILL392942:IMF392951 IVH392942:IWB392951 JFD392942:JFX392951 JOZ392942:JPT392951 JYV392942:JZP392951 KIR392942:KJL392951 KSN392942:KTH392951 LCJ392942:LDD392951 LMF392942:LMZ392951 LWB392942:LWV392951 MFX392942:MGR392951 MPT392942:MQN392951 MZP392942:NAJ392951 NJL392942:NKF392951 NTH392942:NUB392951 ODD392942:ODX392951 OMZ392942:ONT392951 OWV392942:OXP392951 PGR392942:PHL392951 PQN392942:PRH392951 QAJ392942:QBD392951 QKF392942:QKZ392951 QUB392942:QUV392951 RDX392942:RER392951 RNT392942:RON392951 RXP392942:RYJ392951 SHL392942:SIF392951 SRH392942:SSB392951 TBD392942:TBX392951 TKZ392942:TLT392951 TUV392942:TVP392951 UER392942:UFL392951 UON392942:UPH392951 UYJ392942:UZD392951 VIF392942:VIZ392951 VSB392942:VSV392951 WBX392942:WCR392951 WLT392942:WMN392951 WVP392942:WWJ392951 JD458478:JX458487 SZ458478:TT458487 ACV458478:ADP458487 AMR458478:ANL458487 AWN458478:AXH458487 BGJ458478:BHD458487 BQF458478:BQZ458487 CAB458478:CAV458487 CJX458478:CKR458487 CTT458478:CUN458487 DDP458478:DEJ458487 DNL458478:DOF458487 DXH458478:DYB458487 EHD458478:EHX458487 EQZ458478:ERT458487 FAV458478:FBP458487 FKR458478:FLL458487 FUN458478:FVH458487 GEJ458478:GFD458487 GOF458478:GOZ458487 GYB458478:GYV458487 HHX458478:HIR458487 HRT458478:HSN458487 IBP458478:ICJ458487 ILL458478:IMF458487 IVH458478:IWB458487 JFD458478:JFX458487 JOZ458478:JPT458487 JYV458478:JZP458487 KIR458478:KJL458487 KSN458478:KTH458487 LCJ458478:LDD458487 LMF458478:LMZ458487 LWB458478:LWV458487 MFX458478:MGR458487 MPT458478:MQN458487 MZP458478:NAJ458487 NJL458478:NKF458487 NTH458478:NUB458487 ODD458478:ODX458487 OMZ458478:ONT458487 OWV458478:OXP458487 PGR458478:PHL458487 PQN458478:PRH458487 QAJ458478:QBD458487 QKF458478:QKZ458487 QUB458478:QUV458487 RDX458478:RER458487 RNT458478:RON458487 RXP458478:RYJ458487 SHL458478:SIF458487 SRH458478:SSB458487 TBD458478:TBX458487 TKZ458478:TLT458487 TUV458478:TVP458487 UER458478:UFL458487 UON458478:UPH458487 UYJ458478:UZD458487 VIF458478:VIZ458487 VSB458478:VSV458487 WBX458478:WCR458487 WLT458478:WMN458487 WVP458478:WWJ458487 JD524014:JX524023 SZ524014:TT524023 ACV524014:ADP524023 AMR524014:ANL524023 AWN524014:AXH524023 BGJ524014:BHD524023 BQF524014:BQZ524023 CAB524014:CAV524023 CJX524014:CKR524023 CTT524014:CUN524023 DDP524014:DEJ524023 DNL524014:DOF524023 DXH524014:DYB524023 EHD524014:EHX524023 EQZ524014:ERT524023 FAV524014:FBP524023 FKR524014:FLL524023 FUN524014:FVH524023 GEJ524014:GFD524023 GOF524014:GOZ524023 GYB524014:GYV524023 HHX524014:HIR524023 HRT524014:HSN524023 IBP524014:ICJ524023 ILL524014:IMF524023 IVH524014:IWB524023 JFD524014:JFX524023 JOZ524014:JPT524023 JYV524014:JZP524023 KIR524014:KJL524023 KSN524014:KTH524023 LCJ524014:LDD524023 LMF524014:LMZ524023 LWB524014:LWV524023 MFX524014:MGR524023 MPT524014:MQN524023 MZP524014:NAJ524023 NJL524014:NKF524023 NTH524014:NUB524023 ODD524014:ODX524023 OMZ524014:ONT524023 OWV524014:OXP524023 PGR524014:PHL524023 PQN524014:PRH524023 QAJ524014:QBD524023 QKF524014:QKZ524023 QUB524014:QUV524023 RDX524014:RER524023 RNT524014:RON524023 RXP524014:RYJ524023 SHL524014:SIF524023 SRH524014:SSB524023 TBD524014:TBX524023 TKZ524014:TLT524023 TUV524014:TVP524023 UER524014:UFL524023 UON524014:UPH524023 UYJ524014:UZD524023 VIF524014:VIZ524023 VSB524014:VSV524023 WBX524014:WCR524023 WLT524014:WMN524023 WVP524014:WWJ524023 JD589550:JX589559 SZ589550:TT589559 ACV589550:ADP589559 AMR589550:ANL589559 AWN589550:AXH589559 BGJ589550:BHD589559 BQF589550:BQZ589559 CAB589550:CAV589559 CJX589550:CKR589559 CTT589550:CUN589559 DDP589550:DEJ589559 DNL589550:DOF589559 DXH589550:DYB589559 EHD589550:EHX589559 EQZ589550:ERT589559 FAV589550:FBP589559 FKR589550:FLL589559 FUN589550:FVH589559 GEJ589550:GFD589559 GOF589550:GOZ589559 GYB589550:GYV589559 HHX589550:HIR589559 HRT589550:HSN589559 IBP589550:ICJ589559 ILL589550:IMF589559 IVH589550:IWB589559 JFD589550:JFX589559 JOZ589550:JPT589559 JYV589550:JZP589559 KIR589550:KJL589559 KSN589550:KTH589559 LCJ589550:LDD589559 LMF589550:LMZ589559 LWB589550:LWV589559 MFX589550:MGR589559 MPT589550:MQN589559 MZP589550:NAJ589559 NJL589550:NKF589559 NTH589550:NUB589559 ODD589550:ODX589559 OMZ589550:ONT589559 OWV589550:OXP589559 PGR589550:PHL589559 PQN589550:PRH589559 QAJ589550:QBD589559 QKF589550:QKZ589559 QUB589550:QUV589559 RDX589550:RER589559 RNT589550:RON589559 RXP589550:RYJ589559 SHL589550:SIF589559 SRH589550:SSB589559 TBD589550:TBX589559 TKZ589550:TLT589559 TUV589550:TVP589559 UER589550:UFL589559 UON589550:UPH589559 UYJ589550:UZD589559 VIF589550:VIZ589559 VSB589550:VSV589559 WBX589550:WCR589559 WLT589550:WMN589559 WVP589550:WWJ589559 JD655086:JX655095 SZ655086:TT655095 ACV655086:ADP655095 AMR655086:ANL655095 AWN655086:AXH655095 BGJ655086:BHD655095 BQF655086:BQZ655095 CAB655086:CAV655095 CJX655086:CKR655095 CTT655086:CUN655095 DDP655086:DEJ655095 DNL655086:DOF655095 DXH655086:DYB655095 EHD655086:EHX655095 EQZ655086:ERT655095 FAV655086:FBP655095 FKR655086:FLL655095 FUN655086:FVH655095 GEJ655086:GFD655095 GOF655086:GOZ655095 GYB655086:GYV655095 HHX655086:HIR655095 HRT655086:HSN655095 IBP655086:ICJ655095 ILL655086:IMF655095 IVH655086:IWB655095 JFD655086:JFX655095 JOZ655086:JPT655095 JYV655086:JZP655095 KIR655086:KJL655095 KSN655086:KTH655095 LCJ655086:LDD655095 LMF655086:LMZ655095 LWB655086:LWV655095 MFX655086:MGR655095 MPT655086:MQN655095 MZP655086:NAJ655095 NJL655086:NKF655095 NTH655086:NUB655095 ODD655086:ODX655095 OMZ655086:ONT655095 OWV655086:OXP655095 PGR655086:PHL655095 PQN655086:PRH655095 QAJ655086:QBD655095 QKF655086:QKZ655095 QUB655086:QUV655095 RDX655086:RER655095 RNT655086:RON655095 RXP655086:RYJ655095 SHL655086:SIF655095 SRH655086:SSB655095 TBD655086:TBX655095 TKZ655086:TLT655095 TUV655086:TVP655095 UER655086:UFL655095 UON655086:UPH655095 UYJ655086:UZD655095 VIF655086:VIZ655095 VSB655086:VSV655095 WBX655086:WCR655095 WLT655086:WMN655095 WVP655086:WWJ655095 JD720622:JX720631 SZ720622:TT720631 ACV720622:ADP720631 AMR720622:ANL720631 AWN720622:AXH720631 BGJ720622:BHD720631 BQF720622:BQZ720631 CAB720622:CAV720631 CJX720622:CKR720631 CTT720622:CUN720631 DDP720622:DEJ720631 DNL720622:DOF720631 DXH720622:DYB720631 EHD720622:EHX720631 EQZ720622:ERT720631 FAV720622:FBP720631 FKR720622:FLL720631 FUN720622:FVH720631 GEJ720622:GFD720631 GOF720622:GOZ720631 GYB720622:GYV720631 HHX720622:HIR720631 HRT720622:HSN720631 IBP720622:ICJ720631 ILL720622:IMF720631 IVH720622:IWB720631 JFD720622:JFX720631 JOZ720622:JPT720631 JYV720622:JZP720631 KIR720622:KJL720631 KSN720622:KTH720631 LCJ720622:LDD720631 LMF720622:LMZ720631 LWB720622:LWV720631 MFX720622:MGR720631 MPT720622:MQN720631 MZP720622:NAJ720631 NJL720622:NKF720631 NTH720622:NUB720631 ODD720622:ODX720631 OMZ720622:ONT720631 OWV720622:OXP720631 PGR720622:PHL720631 PQN720622:PRH720631 QAJ720622:QBD720631 QKF720622:QKZ720631 QUB720622:QUV720631 RDX720622:RER720631 RNT720622:RON720631 RXP720622:RYJ720631 SHL720622:SIF720631 SRH720622:SSB720631 TBD720622:TBX720631 TKZ720622:TLT720631 TUV720622:TVP720631 UER720622:UFL720631 UON720622:UPH720631 UYJ720622:UZD720631 VIF720622:VIZ720631 VSB720622:VSV720631 WBX720622:WCR720631 WLT720622:WMN720631 WVP720622:WWJ720631 JD786158:JX786167 SZ786158:TT786167 ACV786158:ADP786167 AMR786158:ANL786167 AWN786158:AXH786167 BGJ786158:BHD786167 BQF786158:BQZ786167 CAB786158:CAV786167 CJX786158:CKR786167 CTT786158:CUN786167 DDP786158:DEJ786167 DNL786158:DOF786167 DXH786158:DYB786167 EHD786158:EHX786167 EQZ786158:ERT786167 FAV786158:FBP786167 FKR786158:FLL786167 FUN786158:FVH786167 GEJ786158:GFD786167 GOF786158:GOZ786167 GYB786158:GYV786167 HHX786158:HIR786167 HRT786158:HSN786167 IBP786158:ICJ786167 ILL786158:IMF786167 IVH786158:IWB786167 JFD786158:JFX786167 JOZ786158:JPT786167 JYV786158:JZP786167 KIR786158:KJL786167 KSN786158:KTH786167 LCJ786158:LDD786167 LMF786158:LMZ786167 LWB786158:LWV786167 MFX786158:MGR786167 MPT786158:MQN786167 MZP786158:NAJ786167 NJL786158:NKF786167 NTH786158:NUB786167 ODD786158:ODX786167 OMZ786158:ONT786167 OWV786158:OXP786167 PGR786158:PHL786167 PQN786158:PRH786167 QAJ786158:QBD786167 QKF786158:QKZ786167 QUB786158:QUV786167 RDX786158:RER786167 RNT786158:RON786167 RXP786158:RYJ786167 SHL786158:SIF786167 SRH786158:SSB786167 TBD786158:TBX786167 TKZ786158:TLT786167 TUV786158:TVP786167 UER786158:UFL786167 UON786158:UPH786167 UYJ786158:UZD786167 VIF786158:VIZ786167 VSB786158:VSV786167 WBX786158:WCR786167 WLT786158:WMN786167 WVP786158:WWJ786167 JD851694:JX851703 SZ851694:TT851703 ACV851694:ADP851703 AMR851694:ANL851703 AWN851694:AXH851703 BGJ851694:BHD851703 BQF851694:BQZ851703 CAB851694:CAV851703 CJX851694:CKR851703 CTT851694:CUN851703 DDP851694:DEJ851703 DNL851694:DOF851703 DXH851694:DYB851703 EHD851694:EHX851703 EQZ851694:ERT851703 FAV851694:FBP851703 FKR851694:FLL851703 FUN851694:FVH851703 GEJ851694:GFD851703 GOF851694:GOZ851703 GYB851694:GYV851703 HHX851694:HIR851703 HRT851694:HSN851703 IBP851694:ICJ851703 ILL851694:IMF851703 IVH851694:IWB851703 JFD851694:JFX851703 JOZ851694:JPT851703 JYV851694:JZP851703 KIR851694:KJL851703 KSN851694:KTH851703 LCJ851694:LDD851703 LMF851694:LMZ851703 LWB851694:LWV851703 MFX851694:MGR851703 MPT851694:MQN851703 MZP851694:NAJ851703 NJL851694:NKF851703 NTH851694:NUB851703 ODD851694:ODX851703 OMZ851694:ONT851703 OWV851694:OXP851703 PGR851694:PHL851703 PQN851694:PRH851703 QAJ851694:QBD851703 QKF851694:QKZ851703 QUB851694:QUV851703 RDX851694:RER851703 RNT851694:RON851703 RXP851694:RYJ851703 SHL851694:SIF851703 SRH851694:SSB851703 TBD851694:TBX851703 TKZ851694:TLT851703 TUV851694:TVP851703 UER851694:UFL851703 UON851694:UPH851703 UYJ851694:UZD851703 VIF851694:VIZ851703 VSB851694:VSV851703 WBX851694:WCR851703 WLT851694:WMN851703 WVP851694:WWJ851703 JD917230:JX917239 SZ917230:TT917239 ACV917230:ADP917239 AMR917230:ANL917239 AWN917230:AXH917239 BGJ917230:BHD917239 BQF917230:BQZ917239 CAB917230:CAV917239 CJX917230:CKR917239 CTT917230:CUN917239 DDP917230:DEJ917239 DNL917230:DOF917239 DXH917230:DYB917239 EHD917230:EHX917239 EQZ917230:ERT917239 FAV917230:FBP917239 FKR917230:FLL917239 FUN917230:FVH917239 GEJ917230:GFD917239 GOF917230:GOZ917239 GYB917230:GYV917239 HHX917230:HIR917239 HRT917230:HSN917239 IBP917230:ICJ917239 ILL917230:IMF917239 IVH917230:IWB917239 JFD917230:JFX917239 JOZ917230:JPT917239 JYV917230:JZP917239 KIR917230:KJL917239 KSN917230:KTH917239 LCJ917230:LDD917239 LMF917230:LMZ917239 LWB917230:LWV917239 MFX917230:MGR917239 MPT917230:MQN917239 MZP917230:NAJ917239 NJL917230:NKF917239 NTH917230:NUB917239 ODD917230:ODX917239 OMZ917230:ONT917239 OWV917230:OXP917239 PGR917230:PHL917239 PQN917230:PRH917239 QAJ917230:QBD917239 QKF917230:QKZ917239 QUB917230:QUV917239 RDX917230:RER917239 RNT917230:RON917239 RXP917230:RYJ917239 SHL917230:SIF917239 SRH917230:SSB917239 TBD917230:TBX917239 TKZ917230:TLT917239 TUV917230:TVP917239 UER917230:UFL917239 UON917230:UPH917239 UYJ917230:UZD917239 VIF917230:VIZ917239 VSB917230:VSV917239 WBX917230:WCR917239 WLT917230:WMN917239 WVP917230:WWJ917239 JD982766:JX982775 SZ982766:TT982775 ACV982766:ADP982775 AMR982766:ANL982775 AWN982766:AXH982775 BGJ982766:BHD982775 BQF982766:BQZ982775 CAB982766:CAV982775 CJX982766:CKR982775 CTT982766:CUN982775 DDP982766:DEJ982775 DNL982766:DOF982775 DXH982766:DYB982775 EHD982766:EHX982775 EQZ982766:ERT982775 FAV982766:FBP982775 FKR982766:FLL982775 FUN982766:FVH982775 GEJ982766:GFD982775 GOF982766:GOZ982775 GYB982766:GYV982775 HHX982766:HIR982775 HRT982766:HSN982775 IBP982766:ICJ982775 ILL982766:IMF982775 IVH982766:IWB982775 JFD982766:JFX982775 JOZ982766:JPT982775 JYV982766:JZP982775 KIR982766:KJL982775 KSN982766:KTH982775 LCJ982766:LDD982775 LMF982766:LMZ982775 LWB982766:LWV982775 MFX982766:MGR982775 MPT982766:MQN982775 MZP982766:NAJ982775 NJL982766:NKF982775 NTH982766:NUB982775 ODD982766:ODX982775 OMZ982766:ONT982775 OWV982766:OXP982775 PGR982766:PHL982775 PQN982766:PRH982775 QAJ982766:QBD982775 QKF982766:QKZ982775 QUB982766:QUV982775 RDX982766:RER982775 RNT982766:RON982775 RXP982766:RYJ982775 SHL982766:SIF982775 SRH982766:SSB982775 TBD982766:TBX982775 TKZ982766:TLT982775 TUV982766:TVP982775 UER982766:UFL982775 UON982766:UPH982775 UYJ982766:UZD982775 VIF982766:VIZ982775 VSB982766:VSV982775 WBX982766:WCR982775 WLT982766:WMN982775 WVP982766:WWJ982775 JD65251:JX65260 SZ65251:TT65260 ACV65251:ADP65260 AMR65251:ANL65260 AWN65251:AXH65260 BGJ65251:BHD65260 BQF65251:BQZ65260 CAB65251:CAV65260 CJX65251:CKR65260 CTT65251:CUN65260 DDP65251:DEJ65260 DNL65251:DOF65260 DXH65251:DYB65260 EHD65251:EHX65260 EQZ65251:ERT65260 FAV65251:FBP65260 FKR65251:FLL65260 FUN65251:FVH65260 GEJ65251:GFD65260 GOF65251:GOZ65260 GYB65251:GYV65260 HHX65251:HIR65260 HRT65251:HSN65260 IBP65251:ICJ65260 ILL65251:IMF65260 IVH65251:IWB65260 JFD65251:JFX65260 JOZ65251:JPT65260 JYV65251:JZP65260 KIR65251:KJL65260 KSN65251:KTH65260 LCJ65251:LDD65260 LMF65251:LMZ65260 LWB65251:LWV65260 MFX65251:MGR65260 MPT65251:MQN65260 MZP65251:NAJ65260 NJL65251:NKF65260 NTH65251:NUB65260 ODD65251:ODX65260 OMZ65251:ONT65260 OWV65251:OXP65260 PGR65251:PHL65260 PQN65251:PRH65260 QAJ65251:QBD65260 QKF65251:QKZ65260 QUB65251:QUV65260 RDX65251:RER65260 RNT65251:RON65260 RXP65251:RYJ65260 SHL65251:SIF65260 SRH65251:SSB65260 TBD65251:TBX65260 TKZ65251:TLT65260 TUV65251:TVP65260 UER65251:UFL65260 UON65251:UPH65260 UYJ65251:UZD65260 VIF65251:VIZ65260 VSB65251:VSV65260 WBX65251:WCR65260 WLT65251:WMN65260 WVP65251:WWJ65260 JD130787:JX130796 SZ130787:TT130796 ACV130787:ADP130796 AMR130787:ANL130796 AWN130787:AXH130796 BGJ130787:BHD130796 BQF130787:BQZ130796 CAB130787:CAV130796 CJX130787:CKR130796 CTT130787:CUN130796 DDP130787:DEJ130796 DNL130787:DOF130796 DXH130787:DYB130796 EHD130787:EHX130796 EQZ130787:ERT130796 FAV130787:FBP130796 FKR130787:FLL130796 FUN130787:FVH130796 GEJ130787:GFD130796 GOF130787:GOZ130796 GYB130787:GYV130796 HHX130787:HIR130796 HRT130787:HSN130796 IBP130787:ICJ130796 ILL130787:IMF130796 IVH130787:IWB130796 JFD130787:JFX130796 JOZ130787:JPT130796 JYV130787:JZP130796 KIR130787:KJL130796 KSN130787:KTH130796 LCJ130787:LDD130796 LMF130787:LMZ130796 LWB130787:LWV130796 MFX130787:MGR130796 MPT130787:MQN130796 MZP130787:NAJ130796 NJL130787:NKF130796 NTH130787:NUB130796 ODD130787:ODX130796 OMZ130787:ONT130796 OWV130787:OXP130796 PGR130787:PHL130796 PQN130787:PRH130796 QAJ130787:QBD130796 QKF130787:QKZ130796 QUB130787:QUV130796 RDX130787:RER130796 RNT130787:RON130796 RXP130787:RYJ130796 SHL130787:SIF130796 SRH130787:SSB130796 TBD130787:TBX130796 TKZ130787:TLT130796 TUV130787:TVP130796 UER130787:UFL130796 UON130787:UPH130796 UYJ130787:UZD130796 VIF130787:VIZ130796 VSB130787:VSV130796 WBX130787:WCR130796 WLT130787:WMN130796 WVP130787:WWJ130796 JD196323:JX196332 SZ196323:TT196332 ACV196323:ADP196332 AMR196323:ANL196332 AWN196323:AXH196332 BGJ196323:BHD196332 BQF196323:BQZ196332 CAB196323:CAV196332 CJX196323:CKR196332 CTT196323:CUN196332 DDP196323:DEJ196332 DNL196323:DOF196332 DXH196323:DYB196332 EHD196323:EHX196332 EQZ196323:ERT196332 FAV196323:FBP196332 FKR196323:FLL196332 FUN196323:FVH196332 GEJ196323:GFD196332 GOF196323:GOZ196332 GYB196323:GYV196332 HHX196323:HIR196332 HRT196323:HSN196332 IBP196323:ICJ196332 ILL196323:IMF196332 IVH196323:IWB196332 JFD196323:JFX196332 JOZ196323:JPT196332 JYV196323:JZP196332 KIR196323:KJL196332 KSN196323:KTH196332 LCJ196323:LDD196332 LMF196323:LMZ196332 LWB196323:LWV196332 MFX196323:MGR196332 MPT196323:MQN196332 MZP196323:NAJ196332 NJL196323:NKF196332 NTH196323:NUB196332 ODD196323:ODX196332 OMZ196323:ONT196332 OWV196323:OXP196332 PGR196323:PHL196332 PQN196323:PRH196332 QAJ196323:QBD196332 QKF196323:QKZ196332 QUB196323:QUV196332 RDX196323:RER196332 RNT196323:RON196332 RXP196323:RYJ196332 SHL196323:SIF196332 SRH196323:SSB196332 TBD196323:TBX196332 TKZ196323:TLT196332 TUV196323:TVP196332 UER196323:UFL196332 UON196323:UPH196332 UYJ196323:UZD196332 VIF196323:VIZ196332 VSB196323:VSV196332 WBX196323:WCR196332 WLT196323:WMN196332 WVP196323:WWJ196332 JD261859:JX261868 SZ261859:TT261868 ACV261859:ADP261868 AMR261859:ANL261868 AWN261859:AXH261868 BGJ261859:BHD261868 BQF261859:BQZ261868 CAB261859:CAV261868 CJX261859:CKR261868 CTT261859:CUN261868 DDP261859:DEJ261868 DNL261859:DOF261868 DXH261859:DYB261868 EHD261859:EHX261868 EQZ261859:ERT261868 FAV261859:FBP261868 FKR261859:FLL261868 FUN261859:FVH261868 GEJ261859:GFD261868 GOF261859:GOZ261868 GYB261859:GYV261868 HHX261859:HIR261868 HRT261859:HSN261868 IBP261859:ICJ261868 ILL261859:IMF261868 IVH261859:IWB261868 JFD261859:JFX261868 JOZ261859:JPT261868 JYV261859:JZP261868 KIR261859:KJL261868 KSN261859:KTH261868 LCJ261859:LDD261868 LMF261859:LMZ261868 LWB261859:LWV261868 MFX261859:MGR261868 MPT261859:MQN261868 MZP261859:NAJ261868 NJL261859:NKF261868 NTH261859:NUB261868 ODD261859:ODX261868 OMZ261859:ONT261868 OWV261859:OXP261868 PGR261859:PHL261868 PQN261859:PRH261868 QAJ261859:QBD261868 QKF261859:QKZ261868 QUB261859:QUV261868 RDX261859:RER261868 RNT261859:RON261868 RXP261859:RYJ261868 SHL261859:SIF261868 SRH261859:SSB261868 TBD261859:TBX261868 TKZ261859:TLT261868 TUV261859:TVP261868 UER261859:UFL261868 UON261859:UPH261868 UYJ261859:UZD261868 VIF261859:VIZ261868 VSB261859:VSV261868 WBX261859:WCR261868 WLT261859:WMN261868 WVP261859:WWJ261868 JD327395:JX327404 SZ327395:TT327404 ACV327395:ADP327404 AMR327395:ANL327404 AWN327395:AXH327404 BGJ327395:BHD327404 BQF327395:BQZ327404 CAB327395:CAV327404 CJX327395:CKR327404 CTT327395:CUN327404 DDP327395:DEJ327404 DNL327395:DOF327404 DXH327395:DYB327404 EHD327395:EHX327404 EQZ327395:ERT327404 FAV327395:FBP327404 FKR327395:FLL327404 FUN327395:FVH327404 GEJ327395:GFD327404 GOF327395:GOZ327404 GYB327395:GYV327404 HHX327395:HIR327404 HRT327395:HSN327404 IBP327395:ICJ327404 ILL327395:IMF327404 IVH327395:IWB327404 JFD327395:JFX327404 JOZ327395:JPT327404 JYV327395:JZP327404 KIR327395:KJL327404 KSN327395:KTH327404 LCJ327395:LDD327404 LMF327395:LMZ327404 LWB327395:LWV327404 MFX327395:MGR327404 MPT327395:MQN327404 MZP327395:NAJ327404 NJL327395:NKF327404 NTH327395:NUB327404 ODD327395:ODX327404 OMZ327395:ONT327404 OWV327395:OXP327404 PGR327395:PHL327404 PQN327395:PRH327404 QAJ327395:QBD327404 QKF327395:QKZ327404 QUB327395:QUV327404 RDX327395:RER327404 RNT327395:RON327404 RXP327395:RYJ327404 SHL327395:SIF327404 SRH327395:SSB327404 TBD327395:TBX327404 TKZ327395:TLT327404 TUV327395:TVP327404 UER327395:UFL327404 UON327395:UPH327404 UYJ327395:UZD327404 VIF327395:VIZ327404 VSB327395:VSV327404 WBX327395:WCR327404 WLT327395:WMN327404 WVP327395:WWJ327404 JD392931:JX392940 SZ392931:TT392940 ACV392931:ADP392940 AMR392931:ANL392940 AWN392931:AXH392940 BGJ392931:BHD392940 BQF392931:BQZ392940 CAB392931:CAV392940 CJX392931:CKR392940 CTT392931:CUN392940 DDP392931:DEJ392940 DNL392931:DOF392940 DXH392931:DYB392940 EHD392931:EHX392940 EQZ392931:ERT392940 FAV392931:FBP392940 FKR392931:FLL392940 FUN392931:FVH392940 GEJ392931:GFD392940 GOF392931:GOZ392940 GYB392931:GYV392940 HHX392931:HIR392940 HRT392931:HSN392940 IBP392931:ICJ392940 ILL392931:IMF392940 IVH392931:IWB392940 JFD392931:JFX392940 JOZ392931:JPT392940 JYV392931:JZP392940 KIR392931:KJL392940 KSN392931:KTH392940 LCJ392931:LDD392940 LMF392931:LMZ392940 LWB392931:LWV392940 MFX392931:MGR392940 MPT392931:MQN392940 MZP392931:NAJ392940 NJL392931:NKF392940 NTH392931:NUB392940 ODD392931:ODX392940 OMZ392931:ONT392940 OWV392931:OXP392940 PGR392931:PHL392940 PQN392931:PRH392940 QAJ392931:QBD392940 QKF392931:QKZ392940 QUB392931:QUV392940 RDX392931:RER392940 RNT392931:RON392940 RXP392931:RYJ392940 SHL392931:SIF392940 SRH392931:SSB392940 TBD392931:TBX392940 TKZ392931:TLT392940 TUV392931:TVP392940 UER392931:UFL392940 UON392931:UPH392940 UYJ392931:UZD392940 VIF392931:VIZ392940 VSB392931:VSV392940 WBX392931:WCR392940 WLT392931:WMN392940 WVP392931:WWJ392940 JD458467:JX458476 SZ458467:TT458476 ACV458467:ADP458476 AMR458467:ANL458476 AWN458467:AXH458476 BGJ458467:BHD458476 BQF458467:BQZ458476 CAB458467:CAV458476 CJX458467:CKR458476 CTT458467:CUN458476 DDP458467:DEJ458476 DNL458467:DOF458476 DXH458467:DYB458476 EHD458467:EHX458476 EQZ458467:ERT458476 FAV458467:FBP458476 FKR458467:FLL458476 FUN458467:FVH458476 GEJ458467:GFD458476 GOF458467:GOZ458476 GYB458467:GYV458476 HHX458467:HIR458476 HRT458467:HSN458476 IBP458467:ICJ458476 ILL458467:IMF458476 IVH458467:IWB458476 JFD458467:JFX458476 JOZ458467:JPT458476 JYV458467:JZP458476 KIR458467:KJL458476 KSN458467:KTH458476 LCJ458467:LDD458476 LMF458467:LMZ458476 LWB458467:LWV458476 MFX458467:MGR458476 MPT458467:MQN458476 MZP458467:NAJ458476 NJL458467:NKF458476 NTH458467:NUB458476 ODD458467:ODX458476 OMZ458467:ONT458476 OWV458467:OXP458476 PGR458467:PHL458476 PQN458467:PRH458476 QAJ458467:QBD458476 QKF458467:QKZ458476 QUB458467:QUV458476 RDX458467:RER458476 RNT458467:RON458476 RXP458467:RYJ458476 SHL458467:SIF458476 SRH458467:SSB458476 TBD458467:TBX458476 TKZ458467:TLT458476 TUV458467:TVP458476 UER458467:UFL458476 UON458467:UPH458476 UYJ458467:UZD458476 VIF458467:VIZ458476 VSB458467:VSV458476 WBX458467:WCR458476 WLT458467:WMN458476 WVP458467:WWJ458476 JD524003:JX524012 SZ524003:TT524012 ACV524003:ADP524012 AMR524003:ANL524012 AWN524003:AXH524012 BGJ524003:BHD524012 BQF524003:BQZ524012 CAB524003:CAV524012 CJX524003:CKR524012 CTT524003:CUN524012 DDP524003:DEJ524012 DNL524003:DOF524012 DXH524003:DYB524012 EHD524003:EHX524012 EQZ524003:ERT524012 FAV524003:FBP524012 FKR524003:FLL524012 FUN524003:FVH524012 GEJ524003:GFD524012 GOF524003:GOZ524012 GYB524003:GYV524012 HHX524003:HIR524012 HRT524003:HSN524012 IBP524003:ICJ524012 ILL524003:IMF524012 IVH524003:IWB524012 JFD524003:JFX524012 JOZ524003:JPT524012 JYV524003:JZP524012 KIR524003:KJL524012 KSN524003:KTH524012 LCJ524003:LDD524012 LMF524003:LMZ524012 LWB524003:LWV524012 MFX524003:MGR524012 MPT524003:MQN524012 MZP524003:NAJ524012 NJL524003:NKF524012 NTH524003:NUB524012 ODD524003:ODX524012 OMZ524003:ONT524012 OWV524003:OXP524012 PGR524003:PHL524012 PQN524003:PRH524012 QAJ524003:QBD524012 QKF524003:QKZ524012 QUB524003:QUV524012 RDX524003:RER524012 RNT524003:RON524012 RXP524003:RYJ524012 SHL524003:SIF524012 SRH524003:SSB524012 TBD524003:TBX524012 TKZ524003:TLT524012 TUV524003:TVP524012 UER524003:UFL524012 UON524003:UPH524012 UYJ524003:UZD524012 VIF524003:VIZ524012 VSB524003:VSV524012 WBX524003:WCR524012 WLT524003:WMN524012 WVP524003:WWJ524012 JD589539:JX589548 SZ589539:TT589548 ACV589539:ADP589548 AMR589539:ANL589548 AWN589539:AXH589548 BGJ589539:BHD589548 BQF589539:BQZ589548 CAB589539:CAV589548 CJX589539:CKR589548 CTT589539:CUN589548 DDP589539:DEJ589548 DNL589539:DOF589548 DXH589539:DYB589548 EHD589539:EHX589548 EQZ589539:ERT589548 FAV589539:FBP589548 FKR589539:FLL589548 FUN589539:FVH589548 GEJ589539:GFD589548 GOF589539:GOZ589548 GYB589539:GYV589548 HHX589539:HIR589548 HRT589539:HSN589548 IBP589539:ICJ589548 ILL589539:IMF589548 IVH589539:IWB589548 JFD589539:JFX589548 JOZ589539:JPT589548 JYV589539:JZP589548 KIR589539:KJL589548 KSN589539:KTH589548 LCJ589539:LDD589548 LMF589539:LMZ589548 LWB589539:LWV589548 MFX589539:MGR589548 MPT589539:MQN589548 MZP589539:NAJ589548 NJL589539:NKF589548 NTH589539:NUB589548 ODD589539:ODX589548 OMZ589539:ONT589548 OWV589539:OXP589548 PGR589539:PHL589548 PQN589539:PRH589548 QAJ589539:QBD589548 QKF589539:QKZ589548 QUB589539:QUV589548 RDX589539:RER589548 RNT589539:RON589548 RXP589539:RYJ589548 SHL589539:SIF589548 SRH589539:SSB589548 TBD589539:TBX589548 TKZ589539:TLT589548 TUV589539:TVP589548 UER589539:UFL589548 UON589539:UPH589548 UYJ589539:UZD589548 VIF589539:VIZ589548 VSB589539:VSV589548 WBX589539:WCR589548 WLT589539:WMN589548 WVP589539:WWJ589548 JD655075:JX655084 SZ655075:TT655084 ACV655075:ADP655084 AMR655075:ANL655084 AWN655075:AXH655084 BGJ655075:BHD655084 BQF655075:BQZ655084 CAB655075:CAV655084 CJX655075:CKR655084 CTT655075:CUN655084 DDP655075:DEJ655084 DNL655075:DOF655084 DXH655075:DYB655084 EHD655075:EHX655084 EQZ655075:ERT655084 FAV655075:FBP655084 FKR655075:FLL655084 FUN655075:FVH655084 GEJ655075:GFD655084 GOF655075:GOZ655084 GYB655075:GYV655084 HHX655075:HIR655084 HRT655075:HSN655084 IBP655075:ICJ655084 ILL655075:IMF655084 IVH655075:IWB655084 JFD655075:JFX655084 JOZ655075:JPT655084 JYV655075:JZP655084 KIR655075:KJL655084 KSN655075:KTH655084 LCJ655075:LDD655084 LMF655075:LMZ655084 LWB655075:LWV655084 MFX655075:MGR655084 MPT655075:MQN655084 MZP655075:NAJ655084 NJL655075:NKF655084 NTH655075:NUB655084 ODD655075:ODX655084 OMZ655075:ONT655084 OWV655075:OXP655084 PGR655075:PHL655084 PQN655075:PRH655084 QAJ655075:QBD655084 QKF655075:QKZ655084 QUB655075:QUV655084 RDX655075:RER655084 RNT655075:RON655084 RXP655075:RYJ655084 SHL655075:SIF655084 SRH655075:SSB655084 TBD655075:TBX655084 TKZ655075:TLT655084 TUV655075:TVP655084 UER655075:UFL655084 UON655075:UPH655084 UYJ655075:UZD655084 VIF655075:VIZ655084 VSB655075:VSV655084 WBX655075:WCR655084 WLT655075:WMN655084 WVP655075:WWJ655084 JD720611:JX720620 SZ720611:TT720620 ACV720611:ADP720620 AMR720611:ANL720620 AWN720611:AXH720620 BGJ720611:BHD720620 BQF720611:BQZ720620 CAB720611:CAV720620 CJX720611:CKR720620 CTT720611:CUN720620 DDP720611:DEJ720620 DNL720611:DOF720620 DXH720611:DYB720620 EHD720611:EHX720620 EQZ720611:ERT720620 FAV720611:FBP720620 FKR720611:FLL720620 FUN720611:FVH720620 GEJ720611:GFD720620 GOF720611:GOZ720620 GYB720611:GYV720620 HHX720611:HIR720620 HRT720611:HSN720620 IBP720611:ICJ720620 ILL720611:IMF720620 IVH720611:IWB720620 JFD720611:JFX720620 JOZ720611:JPT720620 JYV720611:JZP720620 KIR720611:KJL720620 KSN720611:KTH720620 LCJ720611:LDD720620 LMF720611:LMZ720620 LWB720611:LWV720620 MFX720611:MGR720620 MPT720611:MQN720620 MZP720611:NAJ720620 NJL720611:NKF720620 NTH720611:NUB720620 ODD720611:ODX720620 OMZ720611:ONT720620 OWV720611:OXP720620 PGR720611:PHL720620 PQN720611:PRH720620 QAJ720611:QBD720620 QKF720611:QKZ720620 QUB720611:QUV720620 RDX720611:RER720620 RNT720611:RON720620 RXP720611:RYJ720620 SHL720611:SIF720620 SRH720611:SSB720620 TBD720611:TBX720620 TKZ720611:TLT720620 TUV720611:TVP720620 UER720611:UFL720620 UON720611:UPH720620 UYJ720611:UZD720620 VIF720611:VIZ720620 VSB720611:VSV720620 WBX720611:WCR720620 WLT720611:WMN720620 WVP720611:WWJ720620 JD786147:JX786156 SZ786147:TT786156 ACV786147:ADP786156 AMR786147:ANL786156 AWN786147:AXH786156 BGJ786147:BHD786156 BQF786147:BQZ786156 CAB786147:CAV786156 CJX786147:CKR786156 CTT786147:CUN786156 DDP786147:DEJ786156 DNL786147:DOF786156 DXH786147:DYB786156 EHD786147:EHX786156 EQZ786147:ERT786156 FAV786147:FBP786156 FKR786147:FLL786156 FUN786147:FVH786156 GEJ786147:GFD786156 GOF786147:GOZ786156 GYB786147:GYV786156 HHX786147:HIR786156 HRT786147:HSN786156 IBP786147:ICJ786156 ILL786147:IMF786156 IVH786147:IWB786156 JFD786147:JFX786156 JOZ786147:JPT786156 JYV786147:JZP786156 KIR786147:KJL786156 KSN786147:KTH786156 LCJ786147:LDD786156 LMF786147:LMZ786156 LWB786147:LWV786156 MFX786147:MGR786156 MPT786147:MQN786156 MZP786147:NAJ786156 NJL786147:NKF786156 NTH786147:NUB786156 ODD786147:ODX786156 OMZ786147:ONT786156 OWV786147:OXP786156 PGR786147:PHL786156 PQN786147:PRH786156 QAJ786147:QBD786156 QKF786147:QKZ786156 QUB786147:QUV786156 RDX786147:RER786156 RNT786147:RON786156 RXP786147:RYJ786156 SHL786147:SIF786156 SRH786147:SSB786156 TBD786147:TBX786156 TKZ786147:TLT786156 TUV786147:TVP786156 UER786147:UFL786156 UON786147:UPH786156 UYJ786147:UZD786156 VIF786147:VIZ786156 VSB786147:VSV786156 WBX786147:WCR786156 WLT786147:WMN786156 WVP786147:WWJ786156 JD851683:JX851692 SZ851683:TT851692 ACV851683:ADP851692 AMR851683:ANL851692 AWN851683:AXH851692 BGJ851683:BHD851692 BQF851683:BQZ851692 CAB851683:CAV851692 CJX851683:CKR851692 CTT851683:CUN851692 DDP851683:DEJ851692 DNL851683:DOF851692 DXH851683:DYB851692 EHD851683:EHX851692 EQZ851683:ERT851692 FAV851683:FBP851692 FKR851683:FLL851692 FUN851683:FVH851692 GEJ851683:GFD851692 GOF851683:GOZ851692 GYB851683:GYV851692 HHX851683:HIR851692 HRT851683:HSN851692 IBP851683:ICJ851692 ILL851683:IMF851692 IVH851683:IWB851692 JFD851683:JFX851692 JOZ851683:JPT851692 JYV851683:JZP851692 KIR851683:KJL851692 KSN851683:KTH851692 LCJ851683:LDD851692 LMF851683:LMZ851692 LWB851683:LWV851692 MFX851683:MGR851692 MPT851683:MQN851692 MZP851683:NAJ851692 NJL851683:NKF851692 NTH851683:NUB851692 ODD851683:ODX851692 OMZ851683:ONT851692 OWV851683:OXP851692 PGR851683:PHL851692 PQN851683:PRH851692 QAJ851683:QBD851692 QKF851683:QKZ851692 QUB851683:QUV851692 RDX851683:RER851692 RNT851683:RON851692 RXP851683:RYJ851692 SHL851683:SIF851692 SRH851683:SSB851692 TBD851683:TBX851692 TKZ851683:TLT851692 TUV851683:TVP851692 UER851683:UFL851692 UON851683:UPH851692 UYJ851683:UZD851692 VIF851683:VIZ851692 VSB851683:VSV851692 WBX851683:WCR851692 WLT851683:WMN851692 WVP851683:WWJ851692 JD917219:JX917228 SZ917219:TT917228 ACV917219:ADP917228 AMR917219:ANL917228 AWN917219:AXH917228 BGJ917219:BHD917228 BQF917219:BQZ917228 CAB917219:CAV917228 CJX917219:CKR917228 CTT917219:CUN917228 DDP917219:DEJ917228 DNL917219:DOF917228 DXH917219:DYB917228 EHD917219:EHX917228 EQZ917219:ERT917228 FAV917219:FBP917228 FKR917219:FLL917228 FUN917219:FVH917228 GEJ917219:GFD917228 GOF917219:GOZ917228 GYB917219:GYV917228 HHX917219:HIR917228 HRT917219:HSN917228 IBP917219:ICJ917228 ILL917219:IMF917228 IVH917219:IWB917228 JFD917219:JFX917228 JOZ917219:JPT917228 JYV917219:JZP917228 KIR917219:KJL917228 KSN917219:KTH917228 LCJ917219:LDD917228 LMF917219:LMZ917228 LWB917219:LWV917228 MFX917219:MGR917228 MPT917219:MQN917228 MZP917219:NAJ917228 NJL917219:NKF917228 NTH917219:NUB917228 ODD917219:ODX917228 OMZ917219:ONT917228 OWV917219:OXP917228 PGR917219:PHL917228 PQN917219:PRH917228 QAJ917219:QBD917228 QKF917219:QKZ917228 QUB917219:QUV917228 RDX917219:RER917228 RNT917219:RON917228 RXP917219:RYJ917228 SHL917219:SIF917228 SRH917219:SSB917228 TBD917219:TBX917228 TKZ917219:TLT917228 TUV917219:TVP917228 UER917219:UFL917228 UON917219:UPH917228 UYJ917219:UZD917228 VIF917219:VIZ917228 VSB917219:VSV917228 WBX917219:WCR917228 WLT917219:WMN917228 WVP917219:WWJ917228 JD982755:JX982764 SZ982755:TT982764 ACV982755:ADP982764 AMR982755:ANL982764 AWN982755:AXH982764 BGJ982755:BHD982764 BQF982755:BQZ982764 CAB982755:CAV982764 CJX982755:CKR982764 CTT982755:CUN982764 DDP982755:DEJ982764 DNL982755:DOF982764 DXH982755:DYB982764 EHD982755:EHX982764 EQZ982755:ERT982764 FAV982755:FBP982764 FKR982755:FLL982764 FUN982755:FVH982764 GEJ982755:GFD982764 GOF982755:GOZ982764 GYB982755:GYV982764 HHX982755:HIR982764 HRT982755:HSN982764 IBP982755:ICJ982764 ILL982755:IMF982764 IVH982755:IWB982764 JFD982755:JFX982764 JOZ982755:JPT982764 JYV982755:JZP982764 KIR982755:KJL982764 KSN982755:KTH982764 LCJ982755:LDD982764 LMF982755:LMZ982764 LWB982755:LWV982764 MFX982755:MGR982764 MPT982755:MQN982764 MZP982755:NAJ982764 NJL982755:NKF982764 NTH982755:NUB982764 ODD982755:ODX982764 OMZ982755:ONT982764 OWV982755:OXP982764 PGR982755:PHL982764 PQN982755:PRH982764 QAJ982755:QBD982764 QKF982755:QKZ982764 QUB982755:QUV982764 RDX982755:RER982764 RNT982755:RON982764 RXP982755:RYJ982764 SHL982755:SIF982764 SRH982755:SSB982764 TBD982755:TBX982764 TKZ982755:TLT982764 TUV982755:TVP982764 UER982755:UFL982764 UON982755:UPH982764 UYJ982755:UZD982764 VIF982755:VIZ982764 VSB982755:VSV982764 WBX982755:WCR982764 WLT982755:WMN982764 WVP982755:WWJ982764 JD65239:JX65248 SZ65239:TT65248 ACV65239:ADP65248 AMR65239:ANL65248 AWN65239:AXH65248 BGJ65239:BHD65248 BQF65239:BQZ65248 CAB65239:CAV65248 CJX65239:CKR65248 CTT65239:CUN65248 DDP65239:DEJ65248 DNL65239:DOF65248 DXH65239:DYB65248 EHD65239:EHX65248 EQZ65239:ERT65248 FAV65239:FBP65248 FKR65239:FLL65248 FUN65239:FVH65248 GEJ65239:GFD65248 GOF65239:GOZ65248 GYB65239:GYV65248 HHX65239:HIR65248 HRT65239:HSN65248 IBP65239:ICJ65248 ILL65239:IMF65248 IVH65239:IWB65248 JFD65239:JFX65248 JOZ65239:JPT65248 JYV65239:JZP65248 KIR65239:KJL65248 KSN65239:KTH65248 LCJ65239:LDD65248 LMF65239:LMZ65248 LWB65239:LWV65248 MFX65239:MGR65248 MPT65239:MQN65248 MZP65239:NAJ65248 NJL65239:NKF65248 NTH65239:NUB65248 ODD65239:ODX65248 OMZ65239:ONT65248 OWV65239:OXP65248 PGR65239:PHL65248 PQN65239:PRH65248 QAJ65239:QBD65248 QKF65239:QKZ65248 QUB65239:QUV65248 RDX65239:RER65248 RNT65239:RON65248 RXP65239:RYJ65248 SHL65239:SIF65248 SRH65239:SSB65248 TBD65239:TBX65248 TKZ65239:TLT65248 TUV65239:TVP65248 UER65239:UFL65248 UON65239:UPH65248 UYJ65239:UZD65248 VIF65239:VIZ65248 VSB65239:VSV65248 WBX65239:WCR65248 WLT65239:WMN65248 WVP65239:WWJ65248 JD130775:JX130784 SZ130775:TT130784 ACV130775:ADP130784 AMR130775:ANL130784 AWN130775:AXH130784 BGJ130775:BHD130784 BQF130775:BQZ130784 CAB130775:CAV130784 CJX130775:CKR130784 CTT130775:CUN130784 DDP130775:DEJ130784 DNL130775:DOF130784 DXH130775:DYB130784 EHD130775:EHX130784 EQZ130775:ERT130784 FAV130775:FBP130784 FKR130775:FLL130784 FUN130775:FVH130784 GEJ130775:GFD130784 GOF130775:GOZ130784 GYB130775:GYV130784 HHX130775:HIR130784 HRT130775:HSN130784 IBP130775:ICJ130784 ILL130775:IMF130784 IVH130775:IWB130784 JFD130775:JFX130784 JOZ130775:JPT130784 JYV130775:JZP130784 KIR130775:KJL130784 KSN130775:KTH130784 LCJ130775:LDD130784 LMF130775:LMZ130784 LWB130775:LWV130784 MFX130775:MGR130784 MPT130775:MQN130784 MZP130775:NAJ130784 NJL130775:NKF130784 NTH130775:NUB130784 ODD130775:ODX130784 OMZ130775:ONT130784 OWV130775:OXP130784 PGR130775:PHL130784 PQN130775:PRH130784 QAJ130775:QBD130784 QKF130775:QKZ130784 QUB130775:QUV130784 RDX130775:RER130784 RNT130775:RON130784 RXP130775:RYJ130784 SHL130775:SIF130784 SRH130775:SSB130784 TBD130775:TBX130784 TKZ130775:TLT130784 TUV130775:TVP130784 UER130775:UFL130784 UON130775:UPH130784 UYJ130775:UZD130784 VIF130775:VIZ130784 VSB130775:VSV130784 WBX130775:WCR130784 WLT130775:WMN130784 WVP130775:WWJ130784 JD196311:JX196320 SZ196311:TT196320 ACV196311:ADP196320 AMR196311:ANL196320 AWN196311:AXH196320 BGJ196311:BHD196320 BQF196311:BQZ196320 CAB196311:CAV196320 CJX196311:CKR196320 CTT196311:CUN196320 DDP196311:DEJ196320 DNL196311:DOF196320 DXH196311:DYB196320 EHD196311:EHX196320 EQZ196311:ERT196320 FAV196311:FBP196320 FKR196311:FLL196320 FUN196311:FVH196320 GEJ196311:GFD196320 GOF196311:GOZ196320 GYB196311:GYV196320 HHX196311:HIR196320 HRT196311:HSN196320 IBP196311:ICJ196320 ILL196311:IMF196320 IVH196311:IWB196320 JFD196311:JFX196320 JOZ196311:JPT196320 JYV196311:JZP196320 KIR196311:KJL196320 KSN196311:KTH196320 LCJ196311:LDD196320 LMF196311:LMZ196320 LWB196311:LWV196320 MFX196311:MGR196320 MPT196311:MQN196320 MZP196311:NAJ196320 NJL196311:NKF196320 NTH196311:NUB196320 ODD196311:ODX196320 OMZ196311:ONT196320 OWV196311:OXP196320 PGR196311:PHL196320 PQN196311:PRH196320 QAJ196311:QBD196320 QKF196311:QKZ196320 QUB196311:QUV196320 RDX196311:RER196320 RNT196311:RON196320 RXP196311:RYJ196320 SHL196311:SIF196320 SRH196311:SSB196320 TBD196311:TBX196320 TKZ196311:TLT196320 TUV196311:TVP196320 UER196311:UFL196320 UON196311:UPH196320 UYJ196311:UZD196320 VIF196311:VIZ196320 VSB196311:VSV196320 WBX196311:WCR196320 WLT196311:WMN196320 WVP196311:WWJ196320 JD261847:JX261856 SZ261847:TT261856 ACV261847:ADP261856 AMR261847:ANL261856 AWN261847:AXH261856 BGJ261847:BHD261856 BQF261847:BQZ261856 CAB261847:CAV261856 CJX261847:CKR261856 CTT261847:CUN261856 DDP261847:DEJ261856 DNL261847:DOF261856 DXH261847:DYB261856 EHD261847:EHX261856 EQZ261847:ERT261856 FAV261847:FBP261856 FKR261847:FLL261856 FUN261847:FVH261856 GEJ261847:GFD261856 GOF261847:GOZ261856 GYB261847:GYV261856 HHX261847:HIR261856 HRT261847:HSN261856 IBP261847:ICJ261856 ILL261847:IMF261856 IVH261847:IWB261856 JFD261847:JFX261856 JOZ261847:JPT261856 JYV261847:JZP261856 KIR261847:KJL261856 KSN261847:KTH261856 LCJ261847:LDD261856 LMF261847:LMZ261856 LWB261847:LWV261856 MFX261847:MGR261856 MPT261847:MQN261856 MZP261847:NAJ261856 NJL261847:NKF261856 NTH261847:NUB261856 ODD261847:ODX261856 OMZ261847:ONT261856 OWV261847:OXP261856 PGR261847:PHL261856 PQN261847:PRH261856 QAJ261847:QBD261856 QKF261847:QKZ261856 QUB261847:QUV261856 RDX261847:RER261856 RNT261847:RON261856 RXP261847:RYJ261856 SHL261847:SIF261856 SRH261847:SSB261856 TBD261847:TBX261856 TKZ261847:TLT261856 TUV261847:TVP261856 UER261847:UFL261856 UON261847:UPH261856 UYJ261847:UZD261856 VIF261847:VIZ261856 VSB261847:VSV261856 WBX261847:WCR261856 WLT261847:WMN261856 WVP261847:WWJ261856 JD327383:JX327392 SZ327383:TT327392 ACV327383:ADP327392 AMR327383:ANL327392 AWN327383:AXH327392 BGJ327383:BHD327392 BQF327383:BQZ327392 CAB327383:CAV327392 CJX327383:CKR327392 CTT327383:CUN327392 DDP327383:DEJ327392 DNL327383:DOF327392 DXH327383:DYB327392 EHD327383:EHX327392 EQZ327383:ERT327392 FAV327383:FBP327392 FKR327383:FLL327392 FUN327383:FVH327392 GEJ327383:GFD327392 GOF327383:GOZ327392 GYB327383:GYV327392 HHX327383:HIR327392 HRT327383:HSN327392 IBP327383:ICJ327392 ILL327383:IMF327392 IVH327383:IWB327392 JFD327383:JFX327392 JOZ327383:JPT327392 JYV327383:JZP327392 KIR327383:KJL327392 KSN327383:KTH327392 LCJ327383:LDD327392 LMF327383:LMZ327392 LWB327383:LWV327392 MFX327383:MGR327392 MPT327383:MQN327392 MZP327383:NAJ327392 NJL327383:NKF327392 NTH327383:NUB327392 ODD327383:ODX327392 OMZ327383:ONT327392 OWV327383:OXP327392 PGR327383:PHL327392 PQN327383:PRH327392 QAJ327383:QBD327392 QKF327383:QKZ327392 QUB327383:QUV327392 RDX327383:RER327392 RNT327383:RON327392 RXP327383:RYJ327392 SHL327383:SIF327392 SRH327383:SSB327392 TBD327383:TBX327392 TKZ327383:TLT327392 TUV327383:TVP327392 UER327383:UFL327392 UON327383:UPH327392 UYJ327383:UZD327392 VIF327383:VIZ327392 VSB327383:VSV327392 WBX327383:WCR327392 WLT327383:WMN327392 WVP327383:WWJ327392 JD392919:JX392928 SZ392919:TT392928 ACV392919:ADP392928 AMR392919:ANL392928 AWN392919:AXH392928 BGJ392919:BHD392928 BQF392919:BQZ392928 CAB392919:CAV392928 CJX392919:CKR392928 CTT392919:CUN392928 DDP392919:DEJ392928 DNL392919:DOF392928 DXH392919:DYB392928 EHD392919:EHX392928 EQZ392919:ERT392928 FAV392919:FBP392928 FKR392919:FLL392928 FUN392919:FVH392928 GEJ392919:GFD392928 GOF392919:GOZ392928 GYB392919:GYV392928 HHX392919:HIR392928 HRT392919:HSN392928 IBP392919:ICJ392928 ILL392919:IMF392928 IVH392919:IWB392928 JFD392919:JFX392928 JOZ392919:JPT392928 JYV392919:JZP392928 KIR392919:KJL392928 KSN392919:KTH392928 LCJ392919:LDD392928 LMF392919:LMZ392928 LWB392919:LWV392928 MFX392919:MGR392928 MPT392919:MQN392928 MZP392919:NAJ392928 NJL392919:NKF392928 NTH392919:NUB392928 ODD392919:ODX392928 OMZ392919:ONT392928 OWV392919:OXP392928 PGR392919:PHL392928 PQN392919:PRH392928 QAJ392919:QBD392928 QKF392919:QKZ392928 QUB392919:QUV392928 RDX392919:RER392928 RNT392919:RON392928 RXP392919:RYJ392928 SHL392919:SIF392928 SRH392919:SSB392928 TBD392919:TBX392928 TKZ392919:TLT392928 TUV392919:TVP392928 UER392919:UFL392928 UON392919:UPH392928 UYJ392919:UZD392928 VIF392919:VIZ392928 VSB392919:VSV392928 WBX392919:WCR392928 WLT392919:WMN392928 WVP392919:WWJ392928 JD458455:JX458464 SZ458455:TT458464 ACV458455:ADP458464 AMR458455:ANL458464 AWN458455:AXH458464 BGJ458455:BHD458464 BQF458455:BQZ458464 CAB458455:CAV458464 CJX458455:CKR458464 CTT458455:CUN458464 DDP458455:DEJ458464 DNL458455:DOF458464 DXH458455:DYB458464 EHD458455:EHX458464 EQZ458455:ERT458464 FAV458455:FBP458464 FKR458455:FLL458464 FUN458455:FVH458464 GEJ458455:GFD458464 GOF458455:GOZ458464 GYB458455:GYV458464 HHX458455:HIR458464 HRT458455:HSN458464 IBP458455:ICJ458464 ILL458455:IMF458464 IVH458455:IWB458464 JFD458455:JFX458464 JOZ458455:JPT458464 JYV458455:JZP458464 KIR458455:KJL458464 KSN458455:KTH458464 LCJ458455:LDD458464 LMF458455:LMZ458464 LWB458455:LWV458464 MFX458455:MGR458464 MPT458455:MQN458464 MZP458455:NAJ458464 NJL458455:NKF458464 NTH458455:NUB458464 ODD458455:ODX458464 OMZ458455:ONT458464 OWV458455:OXP458464 PGR458455:PHL458464 PQN458455:PRH458464 QAJ458455:QBD458464 QKF458455:QKZ458464 QUB458455:QUV458464 RDX458455:RER458464 RNT458455:RON458464 RXP458455:RYJ458464 SHL458455:SIF458464 SRH458455:SSB458464 TBD458455:TBX458464 TKZ458455:TLT458464 TUV458455:TVP458464 UER458455:UFL458464 UON458455:UPH458464 UYJ458455:UZD458464 VIF458455:VIZ458464 VSB458455:VSV458464 WBX458455:WCR458464 WLT458455:WMN458464 WVP458455:WWJ458464 JD523991:JX524000 SZ523991:TT524000 ACV523991:ADP524000 AMR523991:ANL524000 AWN523991:AXH524000 BGJ523991:BHD524000 BQF523991:BQZ524000 CAB523991:CAV524000 CJX523991:CKR524000 CTT523991:CUN524000 DDP523991:DEJ524000 DNL523991:DOF524000 DXH523991:DYB524000 EHD523991:EHX524000 EQZ523991:ERT524000 FAV523991:FBP524000 FKR523991:FLL524000 FUN523991:FVH524000 GEJ523991:GFD524000 GOF523991:GOZ524000 GYB523991:GYV524000 HHX523991:HIR524000 HRT523991:HSN524000 IBP523991:ICJ524000 ILL523991:IMF524000 IVH523991:IWB524000 JFD523991:JFX524000 JOZ523991:JPT524000 JYV523991:JZP524000 KIR523991:KJL524000 KSN523991:KTH524000 LCJ523991:LDD524000 LMF523991:LMZ524000 LWB523991:LWV524000 MFX523991:MGR524000 MPT523991:MQN524000 MZP523991:NAJ524000 NJL523991:NKF524000 NTH523991:NUB524000 ODD523991:ODX524000 OMZ523991:ONT524000 OWV523991:OXP524000 PGR523991:PHL524000 PQN523991:PRH524000 QAJ523991:QBD524000 QKF523991:QKZ524000 QUB523991:QUV524000 RDX523991:RER524000 RNT523991:RON524000 RXP523991:RYJ524000 SHL523991:SIF524000 SRH523991:SSB524000 TBD523991:TBX524000 TKZ523991:TLT524000 TUV523991:TVP524000 UER523991:UFL524000 UON523991:UPH524000 UYJ523991:UZD524000 VIF523991:VIZ524000 VSB523991:VSV524000 WBX523991:WCR524000 WLT523991:WMN524000 WVP523991:WWJ524000 JD589527:JX589536 SZ589527:TT589536 ACV589527:ADP589536 AMR589527:ANL589536 AWN589527:AXH589536 BGJ589527:BHD589536 BQF589527:BQZ589536 CAB589527:CAV589536 CJX589527:CKR589536 CTT589527:CUN589536 DDP589527:DEJ589536 DNL589527:DOF589536 DXH589527:DYB589536 EHD589527:EHX589536 EQZ589527:ERT589536 FAV589527:FBP589536 FKR589527:FLL589536 FUN589527:FVH589536 GEJ589527:GFD589536 GOF589527:GOZ589536 GYB589527:GYV589536 HHX589527:HIR589536 HRT589527:HSN589536 IBP589527:ICJ589536 ILL589527:IMF589536 IVH589527:IWB589536 JFD589527:JFX589536 JOZ589527:JPT589536 JYV589527:JZP589536 KIR589527:KJL589536 KSN589527:KTH589536 LCJ589527:LDD589536 LMF589527:LMZ589536 LWB589527:LWV589536 MFX589527:MGR589536 MPT589527:MQN589536 MZP589527:NAJ589536 NJL589527:NKF589536 NTH589527:NUB589536 ODD589527:ODX589536 OMZ589527:ONT589536 OWV589527:OXP589536 PGR589527:PHL589536 PQN589527:PRH589536 QAJ589527:QBD589536 QKF589527:QKZ589536 QUB589527:QUV589536 RDX589527:RER589536 RNT589527:RON589536 RXP589527:RYJ589536 SHL589527:SIF589536 SRH589527:SSB589536 TBD589527:TBX589536 TKZ589527:TLT589536 TUV589527:TVP589536 UER589527:UFL589536 UON589527:UPH589536 UYJ589527:UZD589536 VIF589527:VIZ589536 VSB589527:VSV589536 WBX589527:WCR589536 WLT589527:WMN589536 WVP589527:WWJ589536 JD655063:JX655072 SZ655063:TT655072 ACV655063:ADP655072 AMR655063:ANL655072 AWN655063:AXH655072 BGJ655063:BHD655072 BQF655063:BQZ655072 CAB655063:CAV655072 CJX655063:CKR655072 CTT655063:CUN655072 DDP655063:DEJ655072 DNL655063:DOF655072 DXH655063:DYB655072 EHD655063:EHX655072 EQZ655063:ERT655072 FAV655063:FBP655072 FKR655063:FLL655072 FUN655063:FVH655072 GEJ655063:GFD655072 GOF655063:GOZ655072 GYB655063:GYV655072 HHX655063:HIR655072 HRT655063:HSN655072 IBP655063:ICJ655072 ILL655063:IMF655072 IVH655063:IWB655072 JFD655063:JFX655072 JOZ655063:JPT655072 JYV655063:JZP655072 KIR655063:KJL655072 KSN655063:KTH655072 LCJ655063:LDD655072 LMF655063:LMZ655072 LWB655063:LWV655072 MFX655063:MGR655072 MPT655063:MQN655072 MZP655063:NAJ655072 NJL655063:NKF655072 NTH655063:NUB655072 ODD655063:ODX655072 OMZ655063:ONT655072 OWV655063:OXP655072 PGR655063:PHL655072 PQN655063:PRH655072 QAJ655063:QBD655072 QKF655063:QKZ655072 QUB655063:QUV655072 RDX655063:RER655072 RNT655063:RON655072 RXP655063:RYJ655072 SHL655063:SIF655072 SRH655063:SSB655072 TBD655063:TBX655072 TKZ655063:TLT655072 TUV655063:TVP655072 UER655063:UFL655072 UON655063:UPH655072 UYJ655063:UZD655072 VIF655063:VIZ655072 VSB655063:VSV655072 WBX655063:WCR655072 WLT655063:WMN655072 WVP655063:WWJ655072 JD720599:JX720608 SZ720599:TT720608 ACV720599:ADP720608 AMR720599:ANL720608 AWN720599:AXH720608 BGJ720599:BHD720608 BQF720599:BQZ720608 CAB720599:CAV720608 CJX720599:CKR720608 CTT720599:CUN720608 DDP720599:DEJ720608 DNL720599:DOF720608 DXH720599:DYB720608 EHD720599:EHX720608 EQZ720599:ERT720608 FAV720599:FBP720608 FKR720599:FLL720608 FUN720599:FVH720608 GEJ720599:GFD720608 GOF720599:GOZ720608 GYB720599:GYV720608 HHX720599:HIR720608 HRT720599:HSN720608 IBP720599:ICJ720608 ILL720599:IMF720608 IVH720599:IWB720608 JFD720599:JFX720608 JOZ720599:JPT720608 JYV720599:JZP720608 KIR720599:KJL720608 KSN720599:KTH720608 LCJ720599:LDD720608 LMF720599:LMZ720608 LWB720599:LWV720608 MFX720599:MGR720608 MPT720599:MQN720608 MZP720599:NAJ720608 NJL720599:NKF720608 NTH720599:NUB720608 ODD720599:ODX720608 OMZ720599:ONT720608 OWV720599:OXP720608 PGR720599:PHL720608 PQN720599:PRH720608 QAJ720599:QBD720608 QKF720599:QKZ720608 QUB720599:QUV720608 RDX720599:RER720608 RNT720599:RON720608 RXP720599:RYJ720608 SHL720599:SIF720608 SRH720599:SSB720608 TBD720599:TBX720608 TKZ720599:TLT720608 TUV720599:TVP720608 UER720599:UFL720608 UON720599:UPH720608 UYJ720599:UZD720608 VIF720599:VIZ720608 VSB720599:VSV720608 WBX720599:WCR720608 WLT720599:WMN720608 WVP720599:WWJ720608 JD786135:JX786144 SZ786135:TT786144 ACV786135:ADP786144 AMR786135:ANL786144 AWN786135:AXH786144 BGJ786135:BHD786144 BQF786135:BQZ786144 CAB786135:CAV786144 CJX786135:CKR786144 CTT786135:CUN786144 DDP786135:DEJ786144 DNL786135:DOF786144 DXH786135:DYB786144 EHD786135:EHX786144 EQZ786135:ERT786144 FAV786135:FBP786144 FKR786135:FLL786144 FUN786135:FVH786144 GEJ786135:GFD786144 GOF786135:GOZ786144 GYB786135:GYV786144 HHX786135:HIR786144 HRT786135:HSN786144 IBP786135:ICJ786144 ILL786135:IMF786144 IVH786135:IWB786144 JFD786135:JFX786144 JOZ786135:JPT786144 JYV786135:JZP786144 KIR786135:KJL786144 KSN786135:KTH786144 LCJ786135:LDD786144 LMF786135:LMZ786144 LWB786135:LWV786144 MFX786135:MGR786144 MPT786135:MQN786144 MZP786135:NAJ786144 NJL786135:NKF786144 NTH786135:NUB786144 ODD786135:ODX786144 OMZ786135:ONT786144 OWV786135:OXP786144 PGR786135:PHL786144 PQN786135:PRH786144 QAJ786135:QBD786144 QKF786135:QKZ786144 QUB786135:QUV786144 RDX786135:RER786144 RNT786135:RON786144 RXP786135:RYJ786144 SHL786135:SIF786144 SRH786135:SSB786144 TBD786135:TBX786144 TKZ786135:TLT786144 TUV786135:TVP786144 UER786135:UFL786144 UON786135:UPH786144 UYJ786135:UZD786144 VIF786135:VIZ786144 VSB786135:VSV786144 WBX786135:WCR786144 WLT786135:WMN786144 WVP786135:WWJ786144 JD851671:JX851680 SZ851671:TT851680 ACV851671:ADP851680 AMR851671:ANL851680 AWN851671:AXH851680 BGJ851671:BHD851680 BQF851671:BQZ851680 CAB851671:CAV851680 CJX851671:CKR851680 CTT851671:CUN851680 DDP851671:DEJ851680 DNL851671:DOF851680 DXH851671:DYB851680 EHD851671:EHX851680 EQZ851671:ERT851680 FAV851671:FBP851680 FKR851671:FLL851680 FUN851671:FVH851680 GEJ851671:GFD851680 GOF851671:GOZ851680 GYB851671:GYV851680 HHX851671:HIR851680 HRT851671:HSN851680 IBP851671:ICJ851680 ILL851671:IMF851680 IVH851671:IWB851680 JFD851671:JFX851680 JOZ851671:JPT851680 JYV851671:JZP851680 KIR851671:KJL851680 KSN851671:KTH851680 LCJ851671:LDD851680 LMF851671:LMZ851680 LWB851671:LWV851680 MFX851671:MGR851680 MPT851671:MQN851680 MZP851671:NAJ851680 NJL851671:NKF851680 NTH851671:NUB851680 ODD851671:ODX851680 OMZ851671:ONT851680 OWV851671:OXP851680 PGR851671:PHL851680 PQN851671:PRH851680 QAJ851671:QBD851680 QKF851671:QKZ851680 QUB851671:QUV851680 RDX851671:RER851680 RNT851671:RON851680 RXP851671:RYJ851680 SHL851671:SIF851680 SRH851671:SSB851680 TBD851671:TBX851680 TKZ851671:TLT851680 TUV851671:TVP851680 UER851671:UFL851680 UON851671:UPH851680 UYJ851671:UZD851680 VIF851671:VIZ851680 VSB851671:VSV851680 WBX851671:WCR851680 WLT851671:WMN851680 WVP851671:WWJ851680 JD917207:JX917216 SZ917207:TT917216 ACV917207:ADP917216 AMR917207:ANL917216 AWN917207:AXH917216 BGJ917207:BHD917216 BQF917207:BQZ917216 CAB917207:CAV917216 CJX917207:CKR917216 CTT917207:CUN917216 DDP917207:DEJ917216 DNL917207:DOF917216 DXH917207:DYB917216 EHD917207:EHX917216 EQZ917207:ERT917216 FAV917207:FBP917216 FKR917207:FLL917216 FUN917207:FVH917216 GEJ917207:GFD917216 GOF917207:GOZ917216 GYB917207:GYV917216 HHX917207:HIR917216 HRT917207:HSN917216 IBP917207:ICJ917216 ILL917207:IMF917216 IVH917207:IWB917216 JFD917207:JFX917216 JOZ917207:JPT917216 JYV917207:JZP917216 KIR917207:KJL917216 KSN917207:KTH917216 LCJ917207:LDD917216 LMF917207:LMZ917216 LWB917207:LWV917216 MFX917207:MGR917216 MPT917207:MQN917216 MZP917207:NAJ917216 NJL917207:NKF917216 NTH917207:NUB917216 ODD917207:ODX917216 OMZ917207:ONT917216 OWV917207:OXP917216 PGR917207:PHL917216 PQN917207:PRH917216 QAJ917207:QBD917216 QKF917207:QKZ917216 QUB917207:QUV917216 RDX917207:RER917216 RNT917207:RON917216 RXP917207:RYJ917216 SHL917207:SIF917216 SRH917207:SSB917216 TBD917207:TBX917216 TKZ917207:TLT917216 TUV917207:TVP917216 UER917207:UFL917216 UON917207:UPH917216 UYJ917207:UZD917216 VIF917207:VIZ917216 VSB917207:VSV917216 WBX917207:WCR917216 WLT917207:WMN917216 WVP917207:WWJ917216 JD982743:JX982752 SZ982743:TT982752 ACV982743:ADP982752 AMR982743:ANL982752 AWN982743:AXH982752 BGJ982743:BHD982752 BQF982743:BQZ982752 CAB982743:CAV982752 CJX982743:CKR982752 CTT982743:CUN982752 DDP982743:DEJ982752 DNL982743:DOF982752 DXH982743:DYB982752 EHD982743:EHX982752 EQZ982743:ERT982752 FAV982743:FBP982752 FKR982743:FLL982752 FUN982743:FVH982752 GEJ982743:GFD982752 GOF982743:GOZ982752 GYB982743:GYV982752 HHX982743:HIR982752 HRT982743:HSN982752 IBP982743:ICJ982752 ILL982743:IMF982752 IVH982743:IWB982752 JFD982743:JFX982752 JOZ982743:JPT982752 JYV982743:JZP982752 KIR982743:KJL982752 KSN982743:KTH982752 LCJ982743:LDD982752 LMF982743:LMZ982752 LWB982743:LWV982752 MFX982743:MGR982752 MPT982743:MQN982752 MZP982743:NAJ982752 NJL982743:NKF982752 NTH982743:NUB982752 ODD982743:ODX982752 OMZ982743:ONT982752 OWV982743:OXP982752 PGR982743:PHL982752 PQN982743:PRH982752 QAJ982743:QBD982752 QKF982743:QKZ982752 QUB982743:QUV982752 RDX982743:RER982752 RNT982743:RON982752 RXP982743:RYJ982752 SHL982743:SIF982752 SRH982743:SSB982752 TBD982743:TBX982752 TKZ982743:TLT982752 TUV982743:TVP982752 UER982743:UFL982752 UON982743:UPH982752 UYJ982743:UZD982752 VIF982743:VIZ982752 VSB982743:VSV982752 WBX982743:WCR982752 WLT982743:WMN982752 WVP982743:WWJ982752 JD65228:JX65237 SZ65228:TT65237 ACV65228:ADP65237 AMR65228:ANL65237 AWN65228:AXH65237 BGJ65228:BHD65237 BQF65228:BQZ65237 CAB65228:CAV65237 CJX65228:CKR65237 CTT65228:CUN65237 DDP65228:DEJ65237 DNL65228:DOF65237 DXH65228:DYB65237 EHD65228:EHX65237 EQZ65228:ERT65237 FAV65228:FBP65237 FKR65228:FLL65237 FUN65228:FVH65237 GEJ65228:GFD65237 GOF65228:GOZ65237 GYB65228:GYV65237 HHX65228:HIR65237 HRT65228:HSN65237 IBP65228:ICJ65237 ILL65228:IMF65237 IVH65228:IWB65237 JFD65228:JFX65237 JOZ65228:JPT65237 JYV65228:JZP65237 KIR65228:KJL65237 KSN65228:KTH65237 LCJ65228:LDD65237 LMF65228:LMZ65237 LWB65228:LWV65237 MFX65228:MGR65237 MPT65228:MQN65237 MZP65228:NAJ65237 NJL65228:NKF65237 NTH65228:NUB65237 ODD65228:ODX65237 OMZ65228:ONT65237 OWV65228:OXP65237 PGR65228:PHL65237 PQN65228:PRH65237 QAJ65228:QBD65237 QKF65228:QKZ65237 QUB65228:QUV65237 RDX65228:RER65237 RNT65228:RON65237 RXP65228:RYJ65237 SHL65228:SIF65237 SRH65228:SSB65237 TBD65228:TBX65237 TKZ65228:TLT65237 TUV65228:TVP65237 UER65228:UFL65237 UON65228:UPH65237 UYJ65228:UZD65237 VIF65228:VIZ65237 VSB65228:VSV65237 WBX65228:WCR65237 WLT65228:WMN65237 WVP65228:WWJ65237 JD130764:JX130773 SZ130764:TT130773 ACV130764:ADP130773 AMR130764:ANL130773 AWN130764:AXH130773 BGJ130764:BHD130773 BQF130764:BQZ130773 CAB130764:CAV130773 CJX130764:CKR130773 CTT130764:CUN130773 DDP130764:DEJ130773 DNL130764:DOF130773 DXH130764:DYB130773 EHD130764:EHX130773 EQZ130764:ERT130773 FAV130764:FBP130773 FKR130764:FLL130773 FUN130764:FVH130773 GEJ130764:GFD130773 GOF130764:GOZ130773 GYB130764:GYV130773 HHX130764:HIR130773 HRT130764:HSN130773 IBP130764:ICJ130773 ILL130764:IMF130773 IVH130764:IWB130773 JFD130764:JFX130773 JOZ130764:JPT130773 JYV130764:JZP130773 KIR130764:KJL130773 KSN130764:KTH130773 LCJ130764:LDD130773 LMF130764:LMZ130773 LWB130764:LWV130773 MFX130764:MGR130773 MPT130764:MQN130773 MZP130764:NAJ130773 NJL130764:NKF130773 NTH130764:NUB130773 ODD130764:ODX130773 OMZ130764:ONT130773 OWV130764:OXP130773 PGR130764:PHL130773 PQN130764:PRH130773 QAJ130764:QBD130773 QKF130764:QKZ130773 QUB130764:QUV130773 RDX130764:RER130773 RNT130764:RON130773 RXP130764:RYJ130773 SHL130764:SIF130773 SRH130764:SSB130773 TBD130764:TBX130773 TKZ130764:TLT130773 TUV130764:TVP130773 UER130764:UFL130773 UON130764:UPH130773 UYJ130764:UZD130773 VIF130764:VIZ130773 VSB130764:VSV130773 WBX130764:WCR130773 WLT130764:WMN130773 WVP130764:WWJ130773 JD196300:JX196309 SZ196300:TT196309 ACV196300:ADP196309 AMR196300:ANL196309 AWN196300:AXH196309 BGJ196300:BHD196309 BQF196300:BQZ196309 CAB196300:CAV196309 CJX196300:CKR196309 CTT196300:CUN196309 DDP196300:DEJ196309 DNL196300:DOF196309 DXH196300:DYB196309 EHD196300:EHX196309 EQZ196300:ERT196309 FAV196300:FBP196309 FKR196300:FLL196309 FUN196300:FVH196309 GEJ196300:GFD196309 GOF196300:GOZ196309 GYB196300:GYV196309 HHX196300:HIR196309 HRT196300:HSN196309 IBP196300:ICJ196309 ILL196300:IMF196309 IVH196300:IWB196309 JFD196300:JFX196309 JOZ196300:JPT196309 JYV196300:JZP196309 KIR196300:KJL196309 KSN196300:KTH196309 LCJ196300:LDD196309 LMF196300:LMZ196309 LWB196300:LWV196309 MFX196300:MGR196309 MPT196300:MQN196309 MZP196300:NAJ196309 NJL196300:NKF196309 NTH196300:NUB196309 ODD196300:ODX196309 OMZ196300:ONT196309 OWV196300:OXP196309 PGR196300:PHL196309 PQN196300:PRH196309 QAJ196300:QBD196309 QKF196300:QKZ196309 QUB196300:QUV196309 RDX196300:RER196309 RNT196300:RON196309 RXP196300:RYJ196309 SHL196300:SIF196309 SRH196300:SSB196309 TBD196300:TBX196309 TKZ196300:TLT196309 TUV196300:TVP196309 UER196300:UFL196309 UON196300:UPH196309 UYJ196300:UZD196309 VIF196300:VIZ196309 VSB196300:VSV196309 WBX196300:WCR196309 WLT196300:WMN196309 WVP196300:WWJ196309 JD261836:JX261845 SZ261836:TT261845 ACV261836:ADP261845 AMR261836:ANL261845 AWN261836:AXH261845 BGJ261836:BHD261845 BQF261836:BQZ261845 CAB261836:CAV261845 CJX261836:CKR261845 CTT261836:CUN261845 DDP261836:DEJ261845 DNL261836:DOF261845 DXH261836:DYB261845 EHD261836:EHX261845 EQZ261836:ERT261845 FAV261836:FBP261845 FKR261836:FLL261845 FUN261836:FVH261845 GEJ261836:GFD261845 GOF261836:GOZ261845 GYB261836:GYV261845 HHX261836:HIR261845 HRT261836:HSN261845 IBP261836:ICJ261845 ILL261836:IMF261845 IVH261836:IWB261845 JFD261836:JFX261845 JOZ261836:JPT261845 JYV261836:JZP261845 KIR261836:KJL261845 KSN261836:KTH261845 LCJ261836:LDD261845 LMF261836:LMZ261845 LWB261836:LWV261845 MFX261836:MGR261845 MPT261836:MQN261845 MZP261836:NAJ261845 NJL261836:NKF261845 NTH261836:NUB261845 ODD261836:ODX261845 OMZ261836:ONT261845 OWV261836:OXP261845 PGR261836:PHL261845 PQN261836:PRH261845 QAJ261836:QBD261845 QKF261836:QKZ261845 QUB261836:QUV261845 RDX261836:RER261845 RNT261836:RON261845 RXP261836:RYJ261845 SHL261836:SIF261845 SRH261836:SSB261845 TBD261836:TBX261845 TKZ261836:TLT261845 TUV261836:TVP261845 UER261836:UFL261845 UON261836:UPH261845 UYJ261836:UZD261845 VIF261836:VIZ261845 VSB261836:VSV261845 WBX261836:WCR261845 WLT261836:WMN261845 WVP261836:WWJ261845 JD327372:JX327381 SZ327372:TT327381 ACV327372:ADP327381 AMR327372:ANL327381 AWN327372:AXH327381 BGJ327372:BHD327381 BQF327372:BQZ327381 CAB327372:CAV327381 CJX327372:CKR327381 CTT327372:CUN327381 DDP327372:DEJ327381 DNL327372:DOF327381 DXH327372:DYB327381 EHD327372:EHX327381 EQZ327372:ERT327381 FAV327372:FBP327381 FKR327372:FLL327381 FUN327372:FVH327381 GEJ327372:GFD327381 GOF327372:GOZ327381 GYB327372:GYV327381 HHX327372:HIR327381 HRT327372:HSN327381 IBP327372:ICJ327381 ILL327372:IMF327381 IVH327372:IWB327381 JFD327372:JFX327381 JOZ327372:JPT327381 JYV327372:JZP327381 KIR327372:KJL327381 KSN327372:KTH327381 LCJ327372:LDD327381 LMF327372:LMZ327381 LWB327372:LWV327381 MFX327372:MGR327381 MPT327372:MQN327381 MZP327372:NAJ327381 NJL327372:NKF327381 NTH327372:NUB327381 ODD327372:ODX327381 OMZ327372:ONT327381 OWV327372:OXP327381 PGR327372:PHL327381 PQN327372:PRH327381 QAJ327372:QBD327381 QKF327372:QKZ327381 QUB327372:QUV327381 RDX327372:RER327381 RNT327372:RON327381 RXP327372:RYJ327381 SHL327372:SIF327381 SRH327372:SSB327381 TBD327372:TBX327381 TKZ327372:TLT327381 TUV327372:TVP327381 UER327372:UFL327381 UON327372:UPH327381 UYJ327372:UZD327381 VIF327372:VIZ327381 VSB327372:VSV327381 WBX327372:WCR327381 WLT327372:WMN327381 WVP327372:WWJ327381 JD392908:JX392917 SZ392908:TT392917 ACV392908:ADP392917 AMR392908:ANL392917 AWN392908:AXH392917 BGJ392908:BHD392917 BQF392908:BQZ392917 CAB392908:CAV392917 CJX392908:CKR392917 CTT392908:CUN392917 DDP392908:DEJ392917 DNL392908:DOF392917 DXH392908:DYB392917 EHD392908:EHX392917 EQZ392908:ERT392917 FAV392908:FBP392917 FKR392908:FLL392917 FUN392908:FVH392917 GEJ392908:GFD392917 GOF392908:GOZ392917 GYB392908:GYV392917 HHX392908:HIR392917 HRT392908:HSN392917 IBP392908:ICJ392917 ILL392908:IMF392917 IVH392908:IWB392917 JFD392908:JFX392917 JOZ392908:JPT392917 JYV392908:JZP392917 KIR392908:KJL392917 KSN392908:KTH392917 LCJ392908:LDD392917 LMF392908:LMZ392917 LWB392908:LWV392917 MFX392908:MGR392917 MPT392908:MQN392917 MZP392908:NAJ392917 NJL392908:NKF392917 NTH392908:NUB392917 ODD392908:ODX392917 OMZ392908:ONT392917 OWV392908:OXP392917 PGR392908:PHL392917 PQN392908:PRH392917 QAJ392908:QBD392917 QKF392908:QKZ392917 QUB392908:QUV392917 RDX392908:RER392917 RNT392908:RON392917 RXP392908:RYJ392917 SHL392908:SIF392917 SRH392908:SSB392917 TBD392908:TBX392917 TKZ392908:TLT392917 TUV392908:TVP392917 UER392908:UFL392917 UON392908:UPH392917 UYJ392908:UZD392917 VIF392908:VIZ392917 VSB392908:VSV392917 WBX392908:WCR392917 WLT392908:WMN392917 WVP392908:WWJ392917 JD458444:JX458453 SZ458444:TT458453 ACV458444:ADP458453 AMR458444:ANL458453 AWN458444:AXH458453 BGJ458444:BHD458453 BQF458444:BQZ458453 CAB458444:CAV458453 CJX458444:CKR458453 CTT458444:CUN458453 DDP458444:DEJ458453 DNL458444:DOF458453 DXH458444:DYB458453 EHD458444:EHX458453 EQZ458444:ERT458453 FAV458444:FBP458453 FKR458444:FLL458453 FUN458444:FVH458453 GEJ458444:GFD458453 GOF458444:GOZ458453 GYB458444:GYV458453 HHX458444:HIR458453 HRT458444:HSN458453 IBP458444:ICJ458453 ILL458444:IMF458453 IVH458444:IWB458453 JFD458444:JFX458453 JOZ458444:JPT458453 JYV458444:JZP458453 KIR458444:KJL458453 KSN458444:KTH458453 LCJ458444:LDD458453 LMF458444:LMZ458453 LWB458444:LWV458453 MFX458444:MGR458453 MPT458444:MQN458453 MZP458444:NAJ458453 NJL458444:NKF458453 NTH458444:NUB458453 ODD458444:ODX458453 OMZ458444:ONT458453 OWV458444:OXP458453 PGR458444:PHL458453 PQN458444:PRH458453 QAJ458444:QBD458453 QKF458444:QKZ458453 QUB458444:QUV458453 RDX458444:RER458453 RNT458444:RON458453 RXP458444:RYJ458453 SHL458444:SIF458453 SRH458444:SSB458453 TBD458444:TBX458453 TKZ458444:TLT458453 TUV458444:TVP458453 UER458444:UFL458453 UON458444:UPH458453 UYJ458444:UZD458453 VIF458444:VIZ458453 VSB458444:VSV458453 WBX458444:WCR458453 WLT458444:WMN458453 WVP458444:WWJ458453 JD523980:JX523989 SZ523980:TT523989 ACV523980:ADP523989 AMR523980:ANL523989 AWN523980:AXH523989 BGJ523980:BHD523989 BQF523980:BQZ523989 CAB523980:CAV523989 CJX523980:CKR523989 CTT523980:CUN523989 DDP523980:DEJ523989 DNL523980:DOF523989 DXH523980:DYB523989 EHD523980:EHX523989 EQZ523980:ERT523989 FAV523980:FBP523989 FKR523980:FLL523989 FUN523980:FVH523989 GEJ523980:GFD523989 GOF523980:GOZ523989 GYB523980:GYV523989 HHX523980:HIR523989 HRT523980:HSN523989 IBP523980:ICJ523989 ILL523980:IMF523989 IVH523980:IWB523989 JFD523980:JFX523989 JOZ523980:JPT523989 JYV523980:JZP523989 KIR523980:KJL523989 KSN523980:KTH523989 LCJ523980:LDD523989 LMF523980:LMZ523989 LWB523980:LWV523989 MFX523980:MGR523989 MPT523980:MQN523989 MZP523980:NAJ523989 NJL523980:NKF523989 NTH523980:NUB523989 ODD523980:ODX523989 OMZ523980:ONT523989 OWV523980:OXP523989 PGR523980:PHL523989 PQN523980:PRH523989 QAJ523980:QBD523989 QKF523980:QKZ523989 QUB523980:QUV523989 RDX523980:RER523989 RNT523980:RON523989 RXP523980:RYJ523989 SHL523980:SIF523989 SRH523980:SSB523989 TBD523980:TBX523989 TKZ523980:TLT523989 TUV523980:TVP523989 UER523980:UFL523989 UON523980:UPH523989 UYJ523980:UZD523989 VIF523980:VIZ523989 VSB523980:VSV523989 WBX523980:WCR523989 WLT523980:WMN523989 WVP523980:WWJ523989 JD589516:JX589525 SZ589516:TT589525 ACV589516:ADP589525 AMR589516:ANL589525 AWN589516:AXH589525 BGJ589516:BHD589525 BQF589516:BQZ589525 CAB589516:CAV589525 CJX589516:CKR589525 CTT589516:CUN589525 DDP589516:DEJ589525 DNL589516:DOF589525 DXH589516:DYB589525 EHD589516:EHX589525 EQZ589516:ERT589525 FAV589516:FBP589525 FKR589516:FLL589525 FUN589516:FVH589525 GEJ589516:GFD589525 GOF589516:GOZ589525 GYB589516:GYV589525 HHX589516:HIR589525 HRT589516:HSN589525 IBP589516:ICJ589525 ILL589516:IMF589525 IVH589516:IWB589525 JFD589516:JFX589525 JOZ589516:JPT589525 JYV589516:JZP589525 KIR589516:KJL589525 KSN589516:KTH589525 LCJ589516:LDD589525 LMF589516:LMZ589525 LWB589516:LWV589525 MFX589516:MGR589525 MPT589516:MQN589525 MZP589516:NAJ589525 NJL589516:NKF589525 NTH589516:NUB589525 ODD589516:ODX589525 OMZ589516:ONT589525 OWV589516:OXP589525 PGR589516:PHL589525 PQN589516:PRH589525 QAJ589516:QBD589525 QKF589516:QKZ589525 QUB589516:QUV589525 RDX589516:RER589525 RNT589516:RON589525 RXP589516:RYJ589525 SHL589516:SIF589525 SRH589516:SSB589525 TBD589516:TBX589525 TKZ589516:TLT589525 TUV589516:TVP589525 UER589516:UFL589525 UON589516:UPH589525 UYJ589516:UZD589525 VIF589516:VIZ589525 VSB589516:VSV589525 WBX589516:WCR589525 WLT589516:WMN589525 WVP589516:WWJ589525 JD655052:JX655061 SZ655052:TT655061 ACV655052:ADP655061 AMR655052:ANL655061 AWN655052:AXH655061 BGJ655052:BHD655061 BQF655052:BQZ655061 CAB655052:CAV655061 CJX655052:CKR655061 CTT655052:CUN655061 DDP655052:DEJ655061 DNL655052:DOF655061 DXH655052:DYB655061 EHD655052:EHX655061 EQZ655052:ERT655061 FAV655052:FBP655061 FKR655052:FLL655061 FUN655052:FVH655061 GEJ655052:GFD655061 GOF655052:GOZ655061 GYB655052:GYV655061 HHX655052:HIR655061 HRT655052:HSN655061 IBP655052:ICJ655061 ILL655052:IMF655061 IVH655052:IWB655061 JFD655052:JFX655061 JOZ655052:JPT655061 JYV655052:JZP655061 KIR655052:KJL655061 KSN655052:KTH655061 LCJ655052:LDD655061 LMF655052:LMZ655061 LWB655052:LWV655061 MFX655052:MGR655061 MPT655052:MQN655061 MZP655052:NAJ655061 NJL655052:NKF655061 NTH655052:NUB655061 ODD655052:ODX655061 OMZ655052:ONT655061 OWV655052:OXP655061 PGR655052:PHL655061 PQN655052:PRH655061 QAJ655052:QBD655061 QKF655052:QKZ655061 QUB655052:QUV655061 RDX655052:RER655061 RNT655052:RON655061 RXP655052:RYJ655061 SHL655052:SIF655061 SRH655052:SSB655061 TBD655052:TBX655061 TKZ655052:TLT655061 TUV655052:TVP655061 UER655052:UFL655061 UON655052:UPH655061 UYJ655052:UZD655061 VIF655052:VIZ655061 VSB655052:VSV655061 WBX655052:WCR655061 WLT655052:WMN655061 WVP655052:WWJ655061 JD720588:JX720597 SZ720588:TT720597 ACV720588:ADP720597 AMR720588:ANL720597 AWN720588:AXH720597 BGJ720588:BHD720597 BQF720588:BQZ720597 CAB720588:CAV720597 CJX720588:CKR720597 CTT720588:CUN720597 DDP720588:DEJ720597 DNL720588:DOF720597 DXH720588:DYB720597 EHD720588:EHX720597 EQZ720588:ERT720597 FAV720588:FBP720597 FKR720588:FLL720597 FUN720588:FVH720597 GEJ720588:GFD720597 GOF720588:GOZ720597 GYB720588:GYV720597 HHX720588:HIR720597 HRT720588:HSN720597 IBP720588:ICJ720597 ILL720588:IMF720597 IVH720588:IWB720597 JFD720588:JFX720597 JOZ720588:JPT720597 JYV720588:JZP720597 KIR720588:KJL720597 KSN720588:KTH720597 LCJ720588:LDD720597 LMF720588:LMZ720597 LWB720588:LWV720597 MFX720588:MGR720597 MPT720588:MQN720597 MZP720588:NAJ720597 NJL720588:NKF720597 NTH720588:NUB720597 ODD720588:ODX720597 OMZ720588:ONT720597 OWV720588:OXP720597 PGR720588:PHL720597 PQN720588:PRH720597 QAJ720588:QBD720597 QKF720588:QKZ720597 QUB720588:QUV720597 RDX720588:RER720597 RNT720588:RON720597 RXP720588:RYJ720597 SHL720588:SIF720597 SRH720588:SSB720597 TBD720588:TBX720597 TKZ720588:TLT720597 TUV720588:TVP720597 UER720588:UFL720597 UON720588:UPH720597 UYJ720588:UZD720597 VIF720588:VIZ720597 VSB720588:VSV720597 WBX720588:WCR720597 WLT720588:WMN720597 WVP720588:WWJ720597 JD786124:JX786133 SZ786124:TT786133 ACV786124:ADP786133 AMR786124:ANL786133 AWN786124:AXH786133 BGJ786124:BHD786133 BQF786124:BQZ786133 CAB786124:CAV786133 CJX786124:CKR786133 CTT786124:CUN786133 DDP786124:DEJ786133 DNL786124:DOF786133 DXH786124:DYB786133 EHD786124:EHX786133 EQZ786124:ERT786133 FAV786124:FBP786133 FKR786124:FLL786133 FUN786124:FVH786133 GEJ786124:GFD786133 GOF786124:GOZ786133 GYB786124:GYV786133 HHX786124:HIR786133 HRT786124:HSN786133 IBP786124:ICJ786133 ILL786124:IMF786133 IVH786124:IWB786133 JFD786124:JFX786133 JOZ786124:JPT786133 JYV786124:JZP786133 KIR786124:KJL786133 KSN786124:KTH786133 LCJ786124:LDD786133 LMF786124:LMZ786133 LWB786124:LWV786133 MFX786124:MGR786133 MPT786124:MQN786133 MZP786124:NAJ786133 NJL786124:NKF786133 NTH786124:NUB786133 ODD786124:ODX786133 OMZ786124:ONT786133 OWV786124:OXP786133 PGR786124:PHL786133 PQN786124:PRH786133 QAJ786124:QBD786133 QKF786124:QKZ786133 QUB786124:QUV786133 RDX786124:RER786133 RNT786124:RON786133 RXP786124:RYJ786133 SHL786124:SIF786133 SRH786124:SSB786133 TBD786124:TBX786133 TKZ786124:TLT786133 TUV786124:TVP786133 UER786124:UFL786133 UON786124:UPH786133 UYJ786124:UZD786133 VIF786124:VIZ786133 VSB786124:VSV786133 WBX786124:WCR786133 WLT786124:WMN786133 WVP786124:WWJ786133 JD851660:JX851669 SZ851660:TT851669 ACV851660:ADP851669 AMR851660:ANL851669 AWN851660:AXH851669 BGJ851660:BHD851669 BQF851660:BQZ851669 CAB851660:CAV851669 CJX851660:CKR851669 CTT851660:CUN851669 DDP851660:DEJ851669 DNL851660:DOF851669 DXH851660:DYB851669 EHD851660:EHX851669 EQZ851660:ERT851669 FAV851660:FBP851669 FKR851660:FLL851669 FUN851660:FVH851669 GEJ851660:GFD851669 GOF851660:GOZ851669 GYB851660:GYV851669 HHX851660:HIR851669 HRT851660:HSN851669 IBP851660:ICJ851669 ILL851660:IMF851669 IVH851660:IWB851669 JFD851660:JFX851669 JOZ851660:JPT851669 JYV851660:JZP851669 KIR851660:KJL851669 KSN851660:KTH851669 LCJ851660:LDD851669 LMF851660:LMZ851669 LWB851660:LWV851669 MFX851660:MGR851669 MPT851660:MQN851669 MZP851660:NAJ851669 NJL851660:NKF851669 NTH851660:NUB851669 ODD851660:ODX851669 OMZ851660:ONT851669 OWV851660:OXP851669 PGR851660:PHL851669 PQN851660:PRH851669 QAJ851660:QBD851669 QKF851660:QKZ851669 QUB851660:QUV851669 RDX851660:RER851669 RNT851660:RON851669 RXP851660:RYJ851669 SHL851660:SIF851669 SRH851660:SSB851669 TBD851660:TBX851669 TKZ851660:TLT851669 TUV851660:TVP851669 UER851660:UFL851669 UON851660:UPH851669 UYJ851660:UZD851669 VIF851660:VIZ851669 VSB851660:VSV851669 WBX851660:WCR851669 WLT851660:WMN851669 WVP851660:WWJ851669 JD917196:JX917205 SZ917196:TT917205 ACV917196:ADP917205 AMR917196:ANL917205 AWN917196:AXH917205 BGJ917196:BHD917205 BQF917196:BQZ917205 CAB917196:CAV917205 CJX917196:CKR917205 CTT917196:CUN917205 DDP917196:DEJ917205 DNL917196:DOF917205 DXH917196:DYB917205 EHD917196:EHX917205 EQZ917196:ERT917205 FAV917196:FBP917205 FKR917196:FLL917205 FUN917196:FVH917205 GEJ917196:GFD917205 GOF917196:GOZ917205 GYB917196:GYV917205 HHX917196:HIR917205 HRT917196:HSN917205 IBP917196:ICJ917205 ILL917196:IMF917205 IVH917196:IWB917205 JFD917196:JFX917205 JOZ917196:JPT917205 JYV917196:JZP917205 KIR917196:KJL917205 KSN917196:KTH917205 LCJ917196:LDD917205 LMF917196:LMZ917205 LWB917196:LWV917205 MFX917196:MGR917205 MPT917196:MQN917205 MZP917196:NAJ917205 NJL917196:NKF917205 NTH917196:NUB917205 ODD917196:ODX917205 OMZ917196:ONT917205 OWV917196:OXP917205 PGR917196:PHL917205 PQN917196:PRH917205 QAJ917196:QBD917205 QKF917196:QKZ917205 QUB917196:QUV917205 RDX917196:RER917205 RNT917196:RON917205 RXP917196:RYJ917205 SHL917196:SIF917205 SRH917196:SSB917205 TBD917196:TBX917205 TKZ917196:TLT917205 TUV917196:TVP917205 UER917196:UFL917205 UON917196:UPH917205 UYJ917196:UZD917205 VIF917196:VIZ917205 VSB917196:VSV917205 WBX917196:WCR917205 WLT917196:WMN917205 WVP917196:WWJ917205 JD982732:JX982741 SZ982732:TT982741 ACV982732:ADP982741 AMR982732:ANL982741 AWN982732:AXH982741 BGJ982732:BHD982741 BQF982732:BQZ982741 CAB982732:CAV982741 CJX982732:CKR982741 CTT982732:CUN982741 DDP982732:DEJ982741 DNL982732:DOF982741 DXH982732:DYB982741 EHD982732:EHX982741 EQZ982732:ERT982741 FAV982732:FBP982741 FKR982732:FLL982741 FUN982732:FVH982741 GEJ982732:GFD982741 GOF982732:GOZ982741 GYB982732:GYV982741 HHX982732:HIR982741 HRT982732:HSN982741 IBP982732:ICJ982741 ILL982732:IMF982741 IVH982732:IWB982741 JFD982732:JFX982741 JOZ982732:JPT982741 JYV982732:JZP982741 KIR982732:KJL982741 KSN982732:KTH982741 LCJ982732:LDD982741 LMF982732:LMZ982741 LWB982732:LWV982741 MFX982732:MGR982741 MPT982732:MQN982741 MZP982732:NAJ982741 NJL982732:NKF982741 NTH982732:NUB982741 ODD982732:ODX982741 OMZ982732:ONT982741 OWV982732:OXP982741 PGR982732:PHL982741 PQN982732:PRH982741 QAJ982732:QBD982741 QKF982732:QKZ982741 QUB982732:QUV982741 RDX982732:RER982741 RNT982732:RON982741 RXP982732:RYJ982741 SHL982732:SIF982741 SRH982732:SSB982741 TBD982732:TBX982741 TKZ982732:TLT982741 TUV982732:TVP982741 UER982732:UFL982741 UON982732:UPH982741 UYJ982732:UZD982741 VIF982732:VIZ982741 VSB982732:VSV982741 WBX982732:WCR982741 WLT982732:WMN982741 WVP982732:WWJ982741 JD65217:JX65226 SZ65217:TT65226 ACV65217:ADP65226 AMR65217:ANL65226 AWN65217:AXH65226 BGJ65217:BHD65226 BQF65217:BQZ65226 CAB65217:CAV65226 CJX65217:CKR65226 CTT65217:CUN65226 DDP65217:DEJ65226 DNL65217:DOF65226 DXH65217:DYB65226 EHD65217:EHX65226 EQZ65217:ERT65226 FAV65217:FBP65226 FKR65217:FLL65226 FUN65217:FVH65226 GEJ65217:GFD65226 GOF65217:GOZ65226 GYB65217:GYV65226 HHX65217:HIR65226 HRT65217:HSN65226 IBP65217:ICJ65226 ILL65217:IMF65226 IVH65217:IWB65226 JFD65217:JFX65226 JOZ65217:JPT65226 JYV65217:JZP65226 KIR65217:KJL65226 KSN65217:KTH65226 LCJ65217:LDD65226 LMF65217:LMZ65226 LWB65217:LWV65226 MFX65217:MGR65226 MPT65217:MQN65226 MZP65217:NAJ65226 NJL65217:NKF65226 NTH65217:NUB65226 ODD65217:ODX65226 OMZ65217:ONT65226 OWV65217:OXP65226 PGR65217:PHL65226 PQN65217:PRH65226 QAJ65217:QBD65226 QKF65217:QKZ65226 QUB65217:QUV65226 RDX65217:RER65226 RNT65217:RON65226 RXP65217:RYJ65226 SHL65217:SIF65226 SRH65217:SSB65226 TBD65217:TBX65226 TKZ65217:TLT65226 TUV65217:TVP65226 UER65217:UFL65226 UON65217:UPH65226 UYJ65217:UZD65226 VIF65217:VIZ65226 VSB65217:VSV65226 WBX65217:WCR65226 WLT65217:WMN65226 WVP65217:WWJ65226 JD130753:JX130762 SZ130753:TT130762 ACV130753:ADP130762 AMR130753:ANL130762 AWN130753:AXH130762 BGJ130753:BHD130762 BQF130753:BQZ130762 CAB130753:CAV130762 CJX130753:CKR130762 CTT130753:CUN130762 DDP130753:DEJ130762 DNL130753:DOF130762 DXH130753:DYB130762 EHD130753:EHX130762 EQZ130753:ERT130762 FAV130753:FBP130762 FKR130753:FLL130762 FUN130753:FVH130762 GEJ130753:GFD130762 GOF130753:GOZ130762 GYB130753:GYV130762 HHX130753:HIR130762 HRT130753:HSN130762 IBP130753:ICJ130762 ILL130753:IMF130762 IVH130753:IWB130762 JFD130753:JFX130762 JOZ130753:JPT130762 JYV130753:JZP130762 KIR130753:KJL130762 KSN130753:KTH130762 LCJ130753:LDD130762 LMF130753:LMZ130762 LWB130753:LWV130762 MFX130753:MGR130762 MPT130753:MQN130762 MZP130753:NAJ130762 NJL130753:NKF130762 NTH130753:NUB130762 ODD130753:ODX130762 OMZ130753:ONT130762 OWV130753:OXP130762 PGR130753:PHL130762 PQN130753:PRH130762 QAJ130753:QBD130762 QKF130753:QKZ130762 QUB130753:QUV130762 RDX130753:RER130762 RNT130753:RON130762 RXP130753:RYJ130762 SHL130753:SIF130762 SRH130753:SSB130762 TBD130753:TBX130762 TKZ130753:TLT130762 TUV130753:TVP130762 UER130753:UFL130762 UON130753:UPH130762 UYJ130753:UZD130762 VIF130753:VIZ130762 VSB130753:VSV130762 WBX130753:WCR130762 WLT130753:WMN130762 WVP130753:WWJ130762 JD196289:JX196298 SZ196289:TT196298 ACV196289:ADP196298 AMR196289:ANL196298 AWN196289:AXH196298 BGJ196289:BHD196298 BQF196289:BQZ196298 CAB196289:CAV196298 CJX196289:CKR196298 CTT196289:CUN196298 DDP196289:DEJ196298 DNL196289:DOF196298 DXH196289:DYB196298 EHD196289:EHX196298 EQZ196289:ERT196298 FAV196289:FBP196298 FKR196289:FLL196298 FUN196289:FVH196298 GEJ196289:GFD196298 GOF196289:GOZ196298 GYB196289:GYV196298 HHX196289:HIR196298 HRT196289:HSN196298 IBP196289:ICJ196298 ILL196289:IMF196298 IVH196289:IWB196298 JFD196289:JFX196298 JOZ196289:JPT196298 JYV196289:JZP196298 KIR196289:KJL196298 KSN196289:KTH196298 LCJ196289:LDD196298 LMF196289:LMZ196298 LWB196289:LWV196298 MFX196289:MGR196298 MPT196289:MQN196298 MZP196289:NAJ196298 NJL196289:NKF196298 NTH196289:NUB196298 ODD196289:ODX196298 OMZ196289:ONT196298 OWV196289:OXP196298 PGR196289:PHL196298 PQN196289:PRH196298 QAJ196289:QBD196298 QKF196289:QKZ196298 QUB196289:QUV196298 RDX196289:RER196298 RNT196289:RON196298 RXP196289:RYJ196298 SHL196289:SIF196298 SRH196289:SSB196298 TBD196289:TBX196298 TKZ196289:TLT196298 TUV196289:TVP196298 UER196289:UFL196298 UON196289:UPH196298 UYJ196289:UZD196298 VIF196289:VIZ196298 VSB196289:VSV196298 WBX196289:WCR196298 WLT196289:WMN196298 WVP196289:WWJ196298 JD261825:JX261834 SZ261825:TT261834 ACV261825:ADP261834 AMR261825:ANL261834 AWN261825:AXH261834 BGJ261825:BHD261834 BQF261825:BQZ261834 CAB261825:CAV261834 CJX261825:CKR261834 CTT261825:CUN261834 DDP261825:DEJ261834 DNL261825:DOF261834 DXH261825:DYB261834 EHD261825:EHX261834 EQZ261825:ERT261834 FAV261825:FBP261834 FKR261825:FLL261834 FUN261825:FVH261834 GEJ261825:GFD261834 GOF261825:GOZ261834 GYB261825:GYV261834 HHX261825:HIR261834 HRT261825:HSN261834 IBP261825:ICJ261834 ILL261825:IMF261834 IVH261825:IWB261834 JFD261825:JFX261834 JOZ261825:JPT261834 JYV261825:JZP261834 KIR261825:KJL261834 KSN261825:KTH261834 LCJ261825:LDD261834 LMF261825:LMZ261834 LWB261825:LWV261834 MFX261825:MGR261834 MPT261825:MQN261834 MZP261825:NAJ261834 NJL261825:NKF261834 NTH261825:NUB261834 ODD261825:ODX261834 OMZ261825:ONT261834 OWV261825:OXP261834 PGR261825:PHL261834 PQN261825:PRH261834 QAJ261825:QBD261834 QKF261825:QKZ261834 QUB261825:QUV261834 RDX261825:RER261834 RNT261825:RON261834 RXP261825:RYJ261834 SHL261825:SIF261834 SRH261825:SSB261834 TBD261825:TBX261834 TKZ261825:TLT261834 TUV261825:TVP261834 UER261825:UFL261834 UON261825:UPH261834 UYJ261825:UZD261834 VIF261825:VIZ261834 VSB261825:VSV261834 WBX261825:WCR261834 WLT261825:WMN261834 WVP261825:WWJ261834 JD327361:JX327370 SZ327361:TT327370 ACV327361:ADP327370 AMR327361:ANL327370 AWN327361:AXH327370 BGJ327361:BHD327370 BQF327361:BQZ327370 CAB327361:CAV327370 CJX327361:CKR327370 CTT327361:CUN327370 DDP327361:DEJ327370 DNL327361:DOF327370 DXH327361:DYB327370 EHD327361:EHX327370 EQZ327361:ERT327370 FAV327361:FBP327370 FKR327361:FLL327370 FUN327361:FVH327370 GEJ327361:GFD327370 GOF327361:GOZ327370 GYB327361:GYV327370 HHX327361:HIR327370 HRT327361:HSN327370 IBP327361:ICJ327370 ILL327361:IMF327370 IVH327361:IWB327370 JFD327361:JFX327370 JOZ327361:JPT327370 JYV327361:JZP327370 KIR327361:KJL327370 KSN327361:KTH327370 LCJ327361:LDD327370 LMF327361:LMZ327370 LWB327361:LWV327370 MFX327361:MGR327370 MPT327361:MQN327370 MZP327361:NAJ327370 NJL327361:NKF327370 NTH327361:NUB327370 ODD327361:ODX327370 OMZ327361:ONT327370 OWV327361:OXP327370 PGR327361:PHL327370 PQN327361:PRH327370 QAJ327361:QBD327370 QKF327361:QKZ327370 QUB327361:QUV327370 RDX327361:RER327370 RNT327361:RON327370 RXP327361:RYJ327370 SHL327361:SIF327370 SRH327361:SSB327370 TBD327361:TBX327370 TKZ327361:TLT327370 TUV327361:TVP327370 UER327361:UFL327370 UON327361:UPH327370 UYJ327361:UZD327370 VIF327361:VIZ327370 VSB327361:VSV327370 WBX327361:WCR327370 WLT327361:WMN327370 WVP327361:WWJ327370 JD392897:JX392906 SZ392897:TT392906 ACV392897:ADP392906 AMR392897:ANL392906 AWN392897:AXH392906 BGJ392897:BHD392906 BQF392897:BQZ392906 CAB392897:CAV392906 CJX392897:CKR392906 CTT392897:CUN392906 DDP392897:DEJ392906 DNL392897:DOF392906 DXH392897:DYB392906 EHD392897:EHX392906 EQZ392897:ERT392906 FAV392897:FBP392906 FKR392897:FLL392906 FUN392897:FVH392906 GEJ392897:GFD392906 GOF392897:GOZ392906 GYB392897:GYV392906 HHX392897:HIR392906 HRT392897:HSN392906 IBP392897:ICJ392906 ILL392897:IMF392906 IVH392897:IWB392906 JFD392897:JFX392906 JOZ392897:JPT392906 JYV392897:JZP392906 KIR392897:KJL392906 KSN392897:KTH392906 LCJ392897:LDD392906 LMF392897:LMZ392906 LWB392897:LWV392906 MFX392897:MGR392906 MPT392897:MQN392906 MZP392897:NAJ392906 NJL392897:NKF392906 NTH392897:NUB392906 ODD392897:ODX392906 OMZ392897:ONT392906 OWV392897:OXP392906 PGR392897:PHL392906 PQN392897:PRH392906 QAJ392897:QBD392906 QKF392897:QKZ392906 QUB392897:QUV392906 RDX392897:RER392906 RNT392897:RON392906 RXP392897:RYJ392906 SHL392897:SIF392906 SRH392897:SSB392906 TBD392897:TBX392906 TKZ392897:TLT392906 TUV392897:TVP392906 UER392897:UFL392906 UON392897:UPH392906 UYJ392897:UZD392906 VIF392897:VIZ392906 VSB392897:VSV392906 WBX392897:WCR392906 WLT392897:WMN392906 WVP392897:WWJ392906 JD458433:JX458442 SZ458433:TT458442 ACV458433:ADP458442 AMR458433:ANL458442 AWN458433:AXH458442 BGJ458433:BHD458442 BQF458433:BQZ458442 CAB458433:CAV458442 CJX458433:CKR458442 CTT458433:CUN458442 DDP458433:DEJ458442 DNL458433:DOF458442 DXH458433:DYB458442 EHD458433:EHX458442 EQZ458433:ERT458442 FAV458433:FBP458442 FKR458433:FLL458442 FUN458433:FVH458442 GEJ458433:GFD458442 GOF458433:GOZ458442 GYB458433:GYV458442 HHX458433:HIR458442 HRT458433:HSN458442 IBP458433:ICJ458442 ILL458433:IMF458442 IVH458433:IWB458442 JFD458433:JFX458442 JOZ458433:JPT458442 JYV458433:JZP458442 KIR458433:KJL458442 KSN458433:KTH458442 LCJ458433:LDD458442 LMF458433:LMZ458442 LWB458433:LWV458442 MFX458433:MGR458442 MPT458433:MQN458442 MZP458433:NAJ458442 NJL458433:NKF458442 NTH458433:NUB458442 ODD458433:ODX458442 OMZ458433:ONT458442 OWV458433:OXP458442 PGR458433:PHL458442 PQN458433:PRH458442 QAJ458433:QBD458442 QKF458433:QKZ458442 QUB458433:QUV458442 RDX458433:RER458442 RNT458433:RON458442 RXP458433:RYJ458442 SHL458433:SIF458442 SRH458433:SSB458442 TBD458433:TBX458442 TKZ458433:TLT458442 TUV458433:TVP458442 UER458433:UFL458442 UON458433:UPH458442 UYJ458433:UZD458442 VIF458433:VIZ458442 VSB458433:VSV458442 WBX458433:WCR458442 WLT458433:WMN458442 WVP458433:WWJ458442 JD523969:JX523978 SZ523969:TT523978 ACV523969:ADP523978 AMR523969:ANL523978 AWN523969:AXH523978 BGJ523969:BHD523978 BQF523969:BQZ523978 CAB523969:CAV523978 CJX523969:CKR523978 CTT523969:CUN523978 DDP523969:DEJ523978 DNL523969:DOF523978 DXH523969:DYB523978 EHD523969:EHX523978 EQZ523969:ERT523978 FAV523969:FBP523978 FKR523969:FLL523978 FUN523969:FVH523978 GEJ523969:GFD523978 GOF523969:GOZ523978 GYB523969:GYV523978 HHX523969:HIR523978 HRT523969:HSN523978 IBP523969:ICJ523978 ILL523969:IMF523978 IVH523969:IWB523978 JFD523969:JFX523978 JOZ523969:JPT523978 JYV523969:JZP523978 KIR523969:KJL523978 KSN523969:KTH523978 LCJ523969:LDD523978 LMF523969:LMZ523978 LWB523969:LWV523978 MFX523969:MGR523978 MPT523969:MQN523978 MZP523969:NAJ523978 NJL523969:NKF523978 NTH523969:NUB523978 ODD523969:ODX523978 OMZ523969:ONT523978 OWV523969:OXP523978 PGR523969:PHL523978 PQN523969:PRH523978 QAJ523969:QBD523978 QKF523969:QKZ523978 QUB523969:QUV523978 RDX523969:RER523978 RNT523969:RON523978 RXP523969:RYJ523978 SHL523969:SIF523978 SRH523969:SSB523978 TBD523969:TBX523978 TKZ523969:TLT523978 TUV523969:TVP523978 UER523969:UFL523978 UON523969:UPH523978 UYJ523969:UZD523978 VIF523969:VIZ523978 VSB523969:VSV523978 WBX523969:WCR523978 WLT523969:WMN523978 WVP523969:WWJ523978 JD589505:JX589514 SZ589505:TT589514 ACV589505:ADP589514 AMR589505:ANL589514 AWN589505:AXH589514 BGJ589505:BHD589514 BQF589505:BQZ589514 CAB589505:CAV589514 CJX589505:CKR589514 CTT589505:CUN589514 DDP589505:DEJ589514 DNL589505:DOF589514 DXH589505:DYB589514 EHD589505:EHX589514 EQZ589505:ERT589514 FAV589505:FBP589514 FKR589505:FLL589514 FUN589505:FVH589514 GEJ589505:GFD589514 GOF589505:GOZ589514 GYB589505:GYV589514 HHX589505:HIR589514 HRT589505:HSN589514 IBP589505:ICJ589514 ILL589505:IMF589514 IVH589505:IWB589514 JFD589505:JFX589514 JOZ589505:JPT589514 JYV589505:JZP589514 KIR589505:KJL589514 KSN589505:KTH589514 LCJ589505:LDD589514 LMF589505:LMZ589514 LWB589505:LWV589514 MFX589505:MGR589514 MPT589505:MQN589514 MZP589505:NAJ589514 NJL589505:NKF589514 NTH589505:NUB589514 ODD589505:ODX589514 OMZ589505:ONT589514 OWV589505:OXP589514 PGR589505:PHL589514 PQN589505:PRH589514 QAJ589505:QBD589514 QKF589505:QKZ589514 QUB589505:QUV589514 RDX589505:RER589514 RNT589505:RON589514 RXP589505:RYJ589514 SHL589505:SIF589514 SRH589505:SSB589514 TBD589505:TBX589514 TKZ589505:TLT589514 TUV589505:TVP589514 UER589505:UFL589514 UON589505:UPH589514 UYJ589505:UZD589514 VIF589505:VIZ589514 VSB589505:VSV589514 WBX589505:WCR589514 WLT589505:WMN589514 WVP589505:WWJ589514 JD655041:JX655050 SZ655041:TT655050 ACV655041:ADP655050 AMR655041:ANL655050 AWN655041:AXH655050 BGJ655041:BHD655050 BQF655041:BQZ655050 CAB655041:CAV655050 CJX655041:CKR655050 CTT655041:CUN655050 DDP655041:DEJ655050 DNL655041:DOF655050 DXH655041:DYB655050 EHD655041:EHX655050 EQZ655041:ERT655050 FAV655041:FBP655050 FKR655041:FLL655050 FUN655041:FVH655050 GEJ655041:GFD655050 GOF655041:GOZ655050 GYB655041:GYV655050 HHX655041:HIR655050 HRT655041:HSN655050 IBP655041:ICJ655050 ILL655041:IMF655050 IVH655041:IWB655050 JFD655041:JFX655050 JOZ655041:JPT655050 JYV655041:JZP655050 KIR655041:KJL655050 KSN655041:KTH655050 LCJ655041:LDD655050 LMF655041:LMZ655050 LWB655041:LWV655050 MFX655041:MGR655050 MPT655041:MQN655050 MZP655041:NAJ655050 NJL655041:NKF655050 NTH655041:NUB655050 ODD655041:ODX655050 OMZ655041:ONT655050 OWV655041:OXP655050 PGR655041:PHL655050 PQN655041:PRH655050 QAJ655041:QBD655050 QKF655041:QKZ655050 QUB655041:QUV655050 RDX655041:RER655050 RNT655041:RON655050 RXP655041:RYJ655050 SHL655041:SIF655050 SRH655041:SSB655050 TBD655041:TBX655050 TKZ655041:TLT655050 TUV655041:TVP655050 UER655041:UFL655050 UON655041:UPH655050 UYJ655041:UZD655050 VIF655041:VIZ655050 VSB655041:VSV655050 WBX655041:WCR655050 WLT655041:WMN655050 WVP655041:WWJ655050 JD720577:JX720586 SZ720577:TT720586 ACV720577:ADP720586 AMR720577:ANL720586 AWN720577:AXH720586 BGJ720577:BHD720586 BQF720577:BQZ720586 CAB720577:CAV720586 CJX720577:CKR720586 CTT720577:CUN720586 DDP720577:DEJ720586 DNL720577:DOF720586 DXH720577:DYB720586 EHD720577:EHX720586 EQZ720577:ERT720586 FAV720577:FBP720586 FKR720577:FLL720586 FUN720577:FVH720586 GEJ720577:GFD720586 GOF720577:GOZ720586 GYB720577:GYV720586 HHX720577:HIR720586 HRT720577:HSN720586 IBP720577:ICJ720586 ILL720577:IMF720586 IVH720577:IWB720586 JFD720577:JFX720586 JOZ720577:JPT720586 JYV720577:JZP720586 KIR720577:KJL720586 KSN720577:KTH720586 LCJ720577:LDD720586 LMF720577:LMZ720586 LWB720577:LWV720586 MFX720577:MGR720586 MPT720577:MQN720586 MZP720577:NAJ720586 NJL720577:NKF720586 NTH720577:NUB720586 ODD720577:ODX720586 OMZ720577:ONT720586 OWV720577:OXP720586 PGR720577:PHL720586 PQN720577:PRH720586 QAJ720577:QBD720586 QKF720577:QKZ720586 QUB720577:QUV720586 RDX720577:RER720586 RNT720577:RON720586 RXP720577:RYJ720586 SHL720577:SIF720586 SRH720577:SSB720586 TBD720577:TBX720586 TKZ720577:TLT720586 TUV720577:TVP720586 UER720577:UFL720586 UON720577:UPH720586 UYJ720577:UZD720586 VIF720577:VIZ720586 VSB720577:VSV720586 WBX720577:WCR720586 WLT720577:WMN720586 WVP720577:WWJ720586 JD786113:JX786122 SZ786113:TT786122 ACV786113:ADP786122 AMR786113:ANL786122 AWN786113:AXH786122 BGJ786113:BHD786122 BQF786113:BQZ786122 CAB786113:CAV786122 CJX786113:CKR786122 CTT786113:CUN786122 DDP786113:DEJ786122 DNL786113:DOF786122 DXH786113:DYB786122 EHD786113:EHX786122 EQZ786113:ERT786122 FAV786113:FBP786122 FKR786113:FLL786122 FUN786113:FVH786122 GEJ786113:GFD786122 GOF786113:GOZ786122 GYB786113:GYV786122 HHX786113:HIR786122 HRT786113:HSN786122 IBP786113:ICJ786122 ILL786113:IMF786122 IVH786113:IWB786122 JFD786113:JFX786122 JOZ786113:JPT786122 JYV786113:JZP786122 KIR786113:KJL786122 KSN786113:KTH786122 LCJ786113:LDD786122 LMF786113:LMZ786122 LWB786113:LWV786122 MFX786113:MGR786122 MPT786113:MQN786122 MZP786113:NAJ786122 NJL786113:NKF786122 NTH786113:NUB786122 ODD786113:ODX786122 OMZ786113:ONT786122 OWV786113:OXP786122 PGR786113:PHL786122 PQN786113:PRH786122 QAJ786113:QBD786122 QKF786113:QKZ786122 QUB786113:QUV786122 RDX786113:RER786122 RNT786113:RON786122 RXP786113:RYJ786122 SHL786113:SIF786122 SRH786113:SSB786122 TBD786113:TBX786122 TKZ786113:TLT786122 TUV786113:TVP786122 UER786113:UFL786122 UON786113:UPH786122 UYJ786113:UZD786122 VIF786113:VIZ786122 VSB786113:VSV786122 WBX786113:WCR786122 WLT786113:WMN786122 WVP786113:WWJ786122 JD851649:JX851658 SZ851649:TT851658 ACV851649:ADP851658 AMR851649:ANL851658 AWN851649:AXH851658 BGJ851649:BHD851658 BQF851649:BQZ851658 CAB851649:CAV851658 CJX851649:CKR851658 CTT851649:CUN851658 DDP851649:DEJ851658 DNL851649:DOF851658 DXH851649:DYB851658 EHD851649:EHX851658 EQZ851649:ERT851658 FAV851649:FBP851658 FKR851649:FLL851658 FUN851649:FVH851658 GEJ851649:GFD851658 GOF851649:GOZ851658 GYB851649:GYV851658 HHX851649:HIR851658 HRT851649:HSN851658 IBP851649:ICJ851658 ILL851649:IMF851658 IVH851649:IWB851658 JFD851649:JFX851658 JOZ851649:JPT851658 JYV851649:JZP851658 KIR851649:KJL851658 KSN851649:KTH851658 LCJ851649:LDD851658 LMF851649:LMZ851658 LWB851649:LWV851658 MFX851649:MGR851658 MPT851649:MQN851658 MZP851649:NAJ851658 NJL851649:NKF851658 NTH851649:NUB851658 ODD851649:ODX851658 OMZ851649:ONT851658 OWV851649:OXP851658 PGR851649:PHL851658 PQN851649:PRH851658 QAJ851649:QBD851658 QKF851649:QKZ851658 QUB851649:QUV851658 RDX851649:RER851658 RNT851649:RON851658 RXP851649:RYJ851658 SHL851649:SIF851658 SRH851649:SSB851658 TBD851649:TBX851658 TKZ851649:TLT851658 TUV851649:TVP851658 UER851649:UFL851658 UON851649:UPH851658 UYJ851649:UZD851658 VIF851649:VIZ851658 VSB851649:VSV851658 WBX851649:WCR851658 WLT851649:WMN851658 WVP851649:WWJ851658 JD917185:JX917194 SZ917185:TT917194 ACV917185:ADP917194 AMR917185:ANL917194 AWN917185:AXH917194 BGJ917185:BHD917194 BQF917185:BQZ917194 CAB917185:CAV917194 CJX917185:CKR917194 CTT917185:CUN917194 DDP917185:DEJ917194 DNL917185:DOF917194 DXH917185:DYB917194 EHD917185:EHX917194 EQZ917185:ERT917194 FAV917185:FBP917194 FKR917185:FLL917194 FUN917185:FVH917194 GEJ917185:GFD917194 GOF917185:GOZ917194 GYB917185:GYV917194 HHX917185:HIR917194 HRT917185:HSN917194 IBP917185:ICJ917194 ILL917185:IMF917194 IVH917185:IWB917194 JFD917185:JFX917194 JOZ917185:JPT917194 JYV917185:JZP917194 KIR917185:KJL917194 KSN917185:KTH917194 LCJ917185:LDD917194 LMF917185:LMZ917194 LWB917185:LWV917194 MFX917185:MGR917194 MPT917185:MQN917194 MZP917185:NAJ917194 NJL917185:NKF917194 NTH917185:NUB917194 ODD917185:ODX917194 OMZ917185:ONT917194 OWV917185:OXP917194 PGR917185:PHL917194 PQN917185:PRH917194 QAJ917185:QBD917194 QKF917185:QKZ917194 QUB917185:QUV917194 RDX917185:RER917194 RNT917185:RON917194 RXP917185:RYJ917194 SHL917185:SIF917194 SRH917185:SSB917194 TBD917185:TBX917194 TKZ917185:TLT917194 TUV917185:TVP917194 UER917185:UFL917194 UON917185:UPH917194 UYJ917185:UZD917194 VIF917185:VIZ917194 VSB917185:VSV917194 WBX917185:WCR917194 WLT917185:WMN917194 WVP917185:WWJ917194 JD982721:JX982730 SZ982721:TT982730 ACV982721:ADP982730 AMR982721:ANL982730 AWN982721:AXH982730 BGJ982721:BHD982730 BQF982721:BQZ982730 CAB982721:CAV982730 CJX982721:CKR982730 CTT982721:CUN982730 DDP982721:DEJ982730 DNL982721:DOF982730 DXH982721:DYB982730 EHD982721:EHX982730 EQZ982721:ERT982730 FAV982721:FBP982730 FKR982721:FLL982730 FUN982721:FVH982730 GEJ982721:GFD982730 GOF982721:GOZ982730 GYB982721:GYV982730 HHX982721:HIR982730 HRT982721:HSN982730 IBP982721:ICJ982730 ILL982721:IMF982730 IVH982721:IWB982730 JFD982721:JFX982730 JOZ982721:JPT982730 JYV982721:JZP982730 KIR982721:KJL982730 KSN982721:KTH982730 LCJ982721:LDD982730 LMF982721:LMZ982730 LWB982721:LWV982730 MFX982721:MGR982730 MPT982721:MQN982730 MZP982721:NAJ982730 NJL982721:NKF982730 NTH982721:NUB982730 ODD982721:ODX982730 OMZ982721:ONT982730 OWV982721:OXP982730 PGR982721:PHL982730 PQN982721:PRH982730 QAJ982721:QBD982730 QKF982721:QKZ982730 QUB982721:QUV982730 RDX982721:RER982730 RNT982721:RON982730 RXP982721:RYJ982730 SHL982721:SIF982730 SRH982721:SSB982730 TBD982721:TBX982730 TKZ982721:TLT982730 TUV982721:TVP982730 UER982721:UFL982730 UON982721:UPH982730 UYJ982721:UZD982730 VIF982721:VIZ982730 VSB982721:VSV982730 WBX982721:WCR982730 WLT982721:WMN982730 WVP982721:WWJ982730 JD65206:JX65215 SZ65206:TT65215 ACV65206:ADP65215 AMR65206:ANL65215 AWN65206:AXH65215 BGJ65206:BHD65215 BQF65206:BQZ65215 CAB65206:CAV65215 CJX65206:CKR65215 CTT65206:CUN65215 DDP65206:DEJ65215 DNL65206:DOF65215 DXH65206:DYB65215 EHD65206:EHX65215 EQZ65206:ERT65215 FAV65206:FBP65215 FKR65206:FLL65215 FUN65206:FVH65215 GEJ65206:GFD65215 GOF65206:GOZ65215 GYB65206:GYV65215 HHX65206:HIR65215 HRT65206:HSN65215 IBP65206:ICJ65215 ILL65206:IMF65215 IVH65206:IWB65215 JFD65206:JFX65215 JOZ65206:JPT65215 JYV65206:JZP65215 KIR65206:KJL65215 KSN65206:KTH65215 LCJ65206:LDD65215 LMF65206:LMZ65215 LWB65206:LWV65215 MFX65206:MGR65215 MPT65206:MQN65215 MZP65206:NAJ65215 NJL65206:NKF65215 NTH65206:NUB65215 ODD65206:ODX65215 OMZ65206:ONT65215 OWV65206:OXP65215 PGR65206:PHL65215 PQN65206:PRH65215 QAJ65206:QBD65215 QKF65206:QKZ65215 QUB65206:QUV65215 RDX65206:RER65215 RNT65206:RON65215 RXP65206:RYJ65215 SHL65206:SIF65215 SRH65206:SSB65215 TBD65206:TBX65215 TKZ65206:TLT65215 TUV65206:TVP65215 UER65206:UFL65215 UON65206:UPH65215 UYJ65206:UZD65215 VIF65206:VIZ65215 VSB65206:VSV65215 WBX65206:WCR65215 WLT65206:WMN65215 WVP65206:WWJ65215 JD130742:JX130751 SZ130742:TT130751 ACV130742:ADP130751 AMR130742:ANL130751 AWN130742:AXH130751 BGJ130742:BHD130751 BQF130742:BQZ130751 CAB130742:CAV130751 CJX130742:CKR130751 CTT130742:CUN130751 DDP130742:DEJ130751 DNL130742:DOF130751 DXH130742:DYB130751 EHD130742:EHX130751 EQZ130742:ERT130751 FAV130742:FBP130751 FKR130742:FLL130751 FUN130742:FVH130751 GEJ130742:GFD130751 GOF130742:GOZ130751 GYB130742:GYV130751 HHX130742:HIR130751 HRT130742:HSN130751 IBP130742:ICJ130751 ILL130742:IMF130751 IVH130742:IWB130751 JFD130742:JFX130751 JOZ130742:JPT130751 JYV130742:JZP130751 KIR130742:KJL130751 KSN130742:KTH130751 LCJ130742:LDD130751 LMF130742:LMZ130751 LWB130742:LWV130751 MFX130742:MGR130751 MPT130742:MQN130751 MZP130742:NAJ130751 NJL130742:NKF130751 NTH130742:NUB130751 ODD130742:ODX130751 OMZ130742:ONT130751 OWV130742:OXP130751 PGR130742:PHL130751 PQN130742:PRH130751 QAJ130742:QBD130751 QKF130742:QKZ130751 QUB130742:QUV130751 RDX130742:RER130751 RNT130742:RON130751 RXP130742:RYJ130751 SHL130742:SIF130751 SRH130742:SSB130751 TBD130742:TBX130751 TKZ130742:TLT130751 TUV130742:TVP130751 UER130742:UFL130751 UON130742:UPH130751 UYJ130742:UZD130751 VIF130742:VIZ130751 VSB130742:VSV130751 WBX130742:WCR130751 WLT130742:WMN130751 WVP130742:WWJ130751 JD196278:JX196287 SZ196278:TT196287 ACV196278:ADP196287 AMR196278:ANL196287 AWN196278:AXH196287 BGJ196278:BHD196287 BQF196278:BQZ196287 CAB196278:CAV196287 CJX196278:CKR196287 CTT196278:CUN196287 DDP196278:DEJ196287 DNL196278:DOF196287 DXH196278:DYB196287 EHD196278:EHX196287 EQZ196278:ERT196287 FAV196278:FBP196287 FKR196278:FLL196287 FUN196278:FVH196287 GEJ196278:GFD196287 GOF196278:GOZ196287 GYB196278:GYV196287 HHX196278:HIR196287 HRT196278:HSN196287 IBP196278:ICJ196287 ILL196278:IMF196287 IVH196278:IWB196287 JFD196278:JFX196287 JOZ196278:JPT196287 JYV196278:JZP196287 KIR196278:KJL196287 KSN196278:KTH196287 LCJ196278:LDD196287 LMF196278:LMZ196287 LWB196278:LWV196287 MFX196278:MGR196287 MPT196278:MQN196287 MZP196278:NAJ196287 NJL196278:NKF196287 NTH196278:NUB196287 ODD196278:ODX196287 OMZ196278:ONT196287 OWV196278:OXP196287 PGR196278:PHL196287 PQN196278:PRH196287 QAJ196278:QBD196287 QKF196278:QKZ196287 QUB196278:QUV196287 RDX196278:RER196287 RNT196278:RON196287 RXP196278:RYJ196287 SHL196278:SIF196287 SRH196278:SSB196287 TBD196278:TBX196287 TKZ196278:TLT196287 TUV196278:TVP196287 UER196278:UFL196287 UON196278:UPH196287 UYJ196278:UZD196287 VIF196278:VIZ196287 VSB196278:VSV196287 WBX196278:WCR196287 WLT196278:WMN196287 WVP196278:WWJ196287 JD261814:JX261823 SZ261814:TT261823 ACV261814:ADP261823 AMR261814:ANL261823 AWN261814:AXH261823 BGJ261814:BHD261823 BQF261814:BQZ261823 CAB261814:CAV261823 CJX261814:CKR261823 CTT261814:CUN261823 DDP261814:DEJ261823 DNL261814:DOF261823 DXH261814:DYB261823 EHD261814:EHX261823 EQZ261814:ERT261823 FAV261814:FBP261823 FKR261814:FLL261823 FUN261814:FVH261823 GEJ261814:GFD261823 GOF261814:GOZ261823 GYB261814:GYV261823 HHX261814:HIR261823 HRT261814:HSN261823 IBP261814:ICJ261823 ILL261814:IMF261823 IVH261814:IWB261823 JFD261814:JFX261823 JOZ261814:JPT261823 JYV261814:JZP261823 KIR261814:KJL261823 KSN261814:KTH261823 LCJ261814:LDD261823 LMF261814:LMZ261823 LWB261814:LWV261823 MFX261814:MGR261823 MPT261814:MQN261823 MZP261814:NAJ261823 NJL261814:NKF261823 NTH261814:NUB261823 ODD261814:ODX261823 OMZ261814:ONT261823 OWV261814:OXP261823 PGR261814:PHL261823 PQN261814:PRH261823 QAJ261814:QBD261823 QKF261814:QKZ261823 QUB261814:QUV261823 RDX261814:RER261823 RNT261814:RON261823 RXP261814:RYJ261823 SHL261814:SIF261823 SRH261814:SSB261823 TBD261814:TBX261823 TKZ261814:TLT261823 TUV261814:TVP261823 UER261814:UFL261823 UON261814:UPH261823 UYJ261814:UZD261823 VIF261814:VIZ261823 VSB261814:VSV261823 WBX261814:WCR261823 WLT261814:WMN261823 WVP261814:WWJ261823 JD327350:JX327359 SZ327350:TT327359 ACV327350:ADP327359 AMR327350:ANL327359 AWN327350:AXH327359 BGJ327350:BHD327359 BQF327350:BQZ327359 CAB327350:CAV327359 CJX327350:CKR327359 CTT327350:CUN327359 DDP327350:DEJ327359 DNL327350:DOF327359 DXH327350:DYB327359 EHD327350:EHX327359 EQZ327350:ERT327359 FAV327350:FBP327359 FKR327350:FLL327359 FUN327350:FVH327359 GEJ327350:GFD327359 GOF327350:GOZ327359 GYB327350:GYV327359 HHX327350:HIR327359 HRT327350:HSN327359 IBP327350:ICJ327359 ILL327350:IMF327359 IVH327350:IWB327359 JFD327350:JFX327359 JOZ327350:JPT327359 JYV327350:JZP327359 KIR327350:KJL327359 KSN327350:KTH327359 LCJ327350:LDD327359 LMF327350:LMZ327359 LWB327350:LWV327359 MFX327350:MGR327359 MPT327350:MQN327359 MZP327350:NAJ327359 NJL327350:NKF327359 NTH327350:NUB327359 ODD327350:ODX327359 OMZ327350:ONT327359 OWV327350:OXP327359 PGR327350:PHL327359 PQN327350:PRH327359 QAJ327350:QBD327359 QKF327350:QKZ327359 QUB327350:QUV327359 RDX327350:RER327359 RNT327350:RON327359 RXP327350:RYJ327359 SHL327350:SIF327359 SRH327350:SSB327359 TBD327350:TBX327359 TKZ327350:TLT327359 TUV327350:TVP327359 UER327350:UFL327359 UON327350:UPH327359 UYJ327350:UZD327359 VIF327350:VIZ327359 VSB327350:VSV327359 WBX327350:WCR327359 WLT327350:WMN327359 WVP327350:WWJ327359 JD392886:JX392895 SZ392886:TT392895 ACV392886:ADP392895 AMR392886:ANL392895 AWN392886:AXH392895 BGJ392886:BHD392895 BQF392886:BQZ392895 CAB392886:CAV392895 CJX392886:CKR392895 CTT392886:CUN392895 DDP392886:DEJ392895 DNL392886:DOF392895 DXH392886:DYB392895 EHD392886:EHX392895 EQZ392886:ERT392895 FAV392886:FBP392895 FKR392886:FLL392895 FUN392886:FVH392895 GEJ392886:GFD392895 GOF392886:GOZ392895 GYB392886:GYV392895 HHX392886:HIR392895 HRT392886:HSN392895 IBP392886:ICJ392895 ILL392886:IMF392895 IVH392886:IWB392895 JFD392886:JFX392895 JOZ392886:JPT392895 JYV392886:JZP392895 KIR392886:KJL392895 KSN392886:KTH392895 LCJ392886:LDD392895 LMF392886:LMZ392895 LWB392886:LWV392895 MFX392886:MGR392895 MPT392886:MQN392895 MZP392886:NAJ392895 NJL392886:NKF392895 NTH392886:NUB392895 ODD392886:ODX392895 OMZ392886:ONT392895 OWV392886:OXP392895 PGR392886:PHL392895 PQN392886:PRH392895 QAJ392886:QBD392895 QKF392886:QKZ392895 QUB392886:QUV392895 RDX392886:RER392895 RNT392886:RON392895 RXP392886:RYJ392895 SHL392886:SIF392895 SRH392886:SSB392895 TBD392886:TBX392895 TKZ392886:TLT392895 TUV392886:TVP392895 UER392886:UFL392895 UON392886:UPH392895 UYJ392886:UZD392895 VIF392886:VIZ392895 VSB392886:VSV392895 WBX392886:WCR392895 WLT392886:WMN392895 WVP392886:WWJ392895 JD458422:JX458431 SZ458422:TT458431 ACV458422:ADP458431 AMR458422:ANL458431 AWN458422:AXH458431 BGJ458422:BHD458431 BQF458422:BQZ458431 CAB458422:CAV458431 CJX458422:CKR458431 CTT458422:CUN458431 DDP458422:DEJ458431 DNL458422:DOF458431 DXH458422:DYB458431 EHD458422:EHX458431 EQZ458422:ERT458431 FAV458422:FBP458431 FKR458422:FLL458431 FUN458422:FVH458431 GEJ458422:GFD458431 GOF458422:GOZ458431 GYB458422:GYV458431 HHX458422:HIR458431 HRT458422:HSN458431 IBP458422:ICJ458431 ILL458422:IMF458431 IVH458422:IWB458431 JFD458422:JFX458431 JOZ458422:JPT458431 JYV458422:JZP458431 KIR458422:KJL458431 KSN458422:KTH458431 LCJ458422:LDD458431 LMF458422:LMZ458431 LWB458422:LWV458431 MFX458422:MGR458431 MPT458422:MQN458431 MZP458422:NAJ458431 NJL458422:NKF458431 NTH458422:NUB458431 ODD458422:ODX458431 OMZ458422:ONT458431 OWV458422:OXP458431 PGR458422:PHL458431 PQN458422:PRH458431 QAJ458422:QBD458431 QKF458422:QKZ458431 QUB458422:QUV458431 RDX458422:RER458431 RNT458422:RON458431 RXP458422:RYJ458431 SHL458422:SIF458431 SRH458422:SSB458431 TBD458422:TBX458431 TKZ458422:TLT458431 TUV458422:TVP458431 UER458422:UFL458431 UON458422:UPH458431 UYJ458422:UZD458431 VIF458422:VIZ458431 VSB458422:VSV458431 WBX458422:WCR458431 WLT458422:WMN458431 WVP458422:WWJ458431 JD523958:JX523967 SZ523958:TT523967 ACV523958:ADP523967 AMR523958:ANL523967 AWN523958:AXH523967 BGJ523958:BHD523967 BQF523958:BQZ523967 CAB523958:CAV523967 CJX523958:CKR523967 CTT523958:CUN523967 DDP523958:DEJ523967 DNL523958:DOF523967 DXH523958:DYB523967 EHD523958:EHX523967 EQZ523958:ERT523967 FAV523958:FBP523967 FKR523958:FLL523967 FUN523958:FVH523967 GEJ523958:GFD523967 GOF523958:GOZ523967 GYB523958:GYV523967 HHX523958:HIR523967 HRT523958:HSN523967 IBP523958:ICJ523967 ILL523958:IMF523967 IVH523958:IWB523967 JFD523958:JFX523967 JOZ523958:JPT523967 JYV523958:JZP523967 KIR523958:KJL523967 KSN523958:KTH523967 LCJ523958:LDD523967 LMF523958:LMZ523967 LWB523958:LWV523967 MFX523958:MGR523967 MPT523958:MQN523967 MZP523958:NAJ523967 NJL523958:NKF523967 NTH523958:NUB523967 ODD523958:ODX523967 OMZ523958:ONT523967 OWV523958:OXP523967 PGR523958:PHL523967 PQN523958:PRH523967 QAJ523958:QBD523967 QKF523958:QKZ523967 QUB523958:QUV523967 RDX523958:RER523967 RNT523958:RON523967 RXP523958:RYJ523967 SHL523958:SIF523967 SRH523958:SSB523967 TBD523958:TBX523967 TKZ523958:TLT523967 TUV523958:TVP523967 UER523958:UFL523967 UON523958:UPH523967 UYJ523958:UZD523967 VIF523958:VIZ523967 VSB523958:VSV523967 WBX523958:WCR523967 WLT523958:WMN523967 WVP523958:WWJ523967 JD589494:JX589503 SZ589494:TT589503 ACV589494:ADP589503 AMR589494:ANL589503 AWN589494:AXH589503 BGJ589494:BHD589503 BQF589494:BQZ589503 CAB589494:CAV589503 CJX589494:CKR589503 CTT589494:CUN589503 DDP589494:DEJ589503 DNL589494:DOF589503 DXH589494:DYB589503 EHD589494:EHX589503 EQZ589494:ERT589503 FAV589494:FBP589503 FKR589494:FLL589503 FUN589494:FVH589503 GEJ589494:GFD589503 GOF589494:GOZ589503 GYB589494:GYV589503 HHX589494:HIR589503 HRT589494:HSN589503 IBP589494:ICJ589503 ILL589494:IMF589503 IVH589494:IWB589503 JFD589494:JFX589503 JOZ589494:JPT589503 JYV589494:JZP589503 KIR589494:KJL589503 KSN589494:KTH589503 LCJ589494:LDD589503 LMF589494:LMZ589503 LWB589494:LWV589503 MFX589494:MGR589503 MPT589494:MQN589503 MZP589494:NAJ589503 NJL589494:NKF589503 NTH589494:NUB589503 ODD589494:ODX589503 OMZ589494:ONT589503 OWV589494:OXP589503 PGR589494:PHL589503 PQN589494:PRH589503 QAJ589494:QBD589503 QKF589494:QKZ589503 QUB589494:QUV589503 RDX589494:RER589503 RNT589494:RON589503 RXP589494:RYJ589503 SHL589494:SIF589503 SRH589494:SSB589503 TBD589494:TBX589503 TKZ589494:TLT589503 TUV589494:TVP589503 UER589494:UFL589503 UON589494:UPH589503 UYJ589494:UZD589503 VIF589494:VIZ589503 VSB589494:VSV589503 WBX589494:WCR589503 WLT589494:WMN589503 WVP589494:WWJ589503 JD655030:JX655039 SZ655030:TT655039 ACV655030:ADP655039 AMR655030:ANL655039 AWN655030:AXH655039 BGJ655030:BHD655039 BQF655030:BQZ655039 CAB655030:CAV655039 CJX655030:CKR655039 CTT655030:CUN655039 DDP655030:DEJ655039 DNL655030:DOF655039 DXH655030:DYB655039 EHD655030:EHX655039 EQZ655030:ERT655039 FAV655030:FBP655039 FKR655030:FLL655039 FUN655030:FVH655039 GEJ655030:GFD655039 GOF655030:GOZ655039 GYB655030:GYV655039 HHX655030:HIR655039 HRT655030:HSN655039 IBP655030:ICJ655039 ILL655030:IMF655039 IVH655030:IWB655039 JFD655030:JFX655039 JOZ655030:JPT655039 JYV655030:JZP655039 KIR655030:KJL655039 KSN655030:KTH655039 LCJ655030:LDD655039 LMF655030:LMZ655039 LWB655030:LWV655039 MFX655030:MGR655039 MPT655030:MQN655039 MZP655030:NAJ655039 NJL655030:NKF655039 NTH655030:NUB655039 ODD655030:ODX655039 OMZ655030:ONT655039 OWV655030:OXP655039 PGR655030:PHL655039 PQN655030:PRH655039 QAJ655030:QBD655039 QKF655030:QKZ655039 QUB655030:QUV655039 RDX655030:RER655039 RNT655030:RON655039 RXP655030:RYJ655039 SHL655030:SIF655039 SRH655030:SSB655039 TBD655030:TBX655039 TKZ655030:TLT655039 TUV655030:TVP655039 UER655030:UFL655039 UON655030:UPH655039 UYJ655030:UZD655039 VIF655030:VIZ655039 VSB655030:VSV655039 WBX655030:WCR655039 WLT655030:WMN655039 WVP655030:WWJ655039 JD720566:JX720575 SZ720566:TT720575 ACV720566:ADP720575 AMR720566:ANL720575 AWN720566:AXH720575 BGJ720566:BHD720575 BQF720566:BQZ720575 CAB720566:CAV720575 CJX720566:CKR720575 CTT720566:CUN720575 DDP720566:DEJ720575 DNL720566:DOF720575 DXH720566:DYB720575 EHD720566:EHX720575 EQZ720566:ERT720575 FAV720566:FBP720575 FKR720566:FLL720575 FUN720566:FVH720575 GEJ720566:GFD720575 GOF720566:GOZ720575 GYB720566:GYV720575 HHX720566:HIR720575 HRT720566:HSN720575 IBP720566:ICJ720575 ILL720566:IMF720575 IVH720566:IWB720575 JFD720566:JFX720575 JOZ720566:JPT720575 JYV720566:JZP720575 KIR720566:KJL720575 KSN720566:KTH720575 LCJ720566:LDD720575 LMF720566:LMZ720575 LWB720566:LWV720575 MFX720566:MGR720575 MPT720566:MQN720575 MZP720566:NAJ720575 NJL720566:NKF720575 NTH720566:NUB720575 ODD720566:ODX720575 OMZ720566:ONT720575 OWV720566:OXP720575 PGR720566:PHL720575 PQN720566:PRH720575 QAJ720566:QBD720575 QKF720566:QKZ720575 QUB720566:QUV720575 RDX720566:RER720575 RNT720566:RON720575 RXP720566:RYJ720575 SHL720566:SIF720575 SRH720566:SSB720575 TBD720566:TBX720575 TKZ720566:TLT720575 TUV720566:TVP720575 UER720566:UFL720575 UON720566:UPH720575 UYJ720566:UZD720575 VIF720566:VIZ720575 VSB720566:VSV720575 WBX720566:WCR720575 WLT720566:WMN720575 WVP720566:WWJ720575 JD786102:JX786111 SZ786102:TT786111 ACV786102:ADP786111 AMR786102:ANL786111 AWN786102:AXH786111 BGJ786102:BHD786111 BQF786102:BQZ786111 CAB786102:CAV786111 CJX786102:CKR786111 CTT786102:CUN786111 DDP786102:DEJ786111 DNL786102:DOF786111 DXH786102:DYB786111 EHD786102:EHX786111 EQZ786102:ERT786111 FAV786102:FBP786111 FKR786102:FLL786111 FUN786102:FVH786111 GEJ786102:GFD786111 GOF786102:GOZ786111 GYB786102:GYV786111 HHX786102:HIR786111 HRT786102:HSN786111 IBP786102:ICJ786111 ILL786102:IMF786111 IVH786102:IWB786111 JFD786102:JFX786111 JOZ786102:JPT786111 JYV786102:JZP786111 KIR786102:KJL786111 KSN786102:KTH786111 LCJ786102:LDD786111 LMF786102:LMZ786111 LWB786102:LWV786111 MFX786102:MGR786111 MPT786102:MQN786111 MZP786102:NAJ786111 NJL786102:NKF786111 NTH786102:NUB786111 ODD786102:ODX786111 OMZ786102:ONT786111 OWV786102:OXP786111 PGR786102:PHL786111 PQN786102:PRH786111 QAJ786102:QBD786111 QKF786102:QKZ786111 QUB786102:QUV786111 RDX786102:RER786111 RNT786102:RON786111 RXP786102:RYJ786111 SHL786102:SIF786111 SRH786102:SSB786111 TBD786102:TBX786111 TKZ786102:TLT786111 TUV786102:TVP786111 UER786102:UFL786111 UON786102:UPH786111 UYJ786102:UZD786111 VIF786102:VIZ786111 VSB786102:VSV786111 WBX786102:WCR786111 WLT786102:WMN786111 WVP786102:WWJ786111 JD851638:JX851647 SZ851638:TT851647 ACV851638:ADP851647 AMR851638:ANL851647 AWN851638:AXH851647 BGJ851638:BHD851647 BQF851638:BQZ851647 CAB851638:CAV851647 CJX851638:CKR851647 CTT851638:CUN851647 DDP851638:DEJ851647 DNL851638:DOF851647 DXH851638:DYB851647 EHD851638:EHX851647 EQZ851638:ERT851647 FAV851638:FBP851647 FKR851638:FLL851647 FUN851638:FVH851647 GEJ851638:GFD851647 GOF851638:GOZ851647 GYB851638:GYV851647 HHX851638:HIR851647 HRT851638:HSN851647 IBP851638:ICJ851647 ILL851638:IMF851647 IVH851638:IWB851647 JFD851638:JFX851647 JOZ851638:JPT851647 JYV851638:JZP851647 KIR851638:KJL851647 KSN851638:KTH851647 LCJ851638:LDD851647 LMF851638:LMZ851647 LWB851638:LWV851647 MFX851638:MGR851647 MPT851638:MQN851647 MZP851638:NAJ851647 NJL851638:NKF851647 NTH851638:NUB851647 ODD851638:ODX851647 OMZ851638:ONT851647 OWV851638:OXP851647 PGR851638:PHL851647 PQN851638:PRH851647 QAJ851638:QBD851647 QKF851638:QKZ851647 QUB851638:QUV851647 RDX851638:RER851647 RNT851638:RON851647 RXP851638:RYJ851647 SHL851638:SIF851647 SRH851638:SSB851647 TBD851638:TBX851647 TKZ851638:TLT851647 TUV851638:TVP851647 UER851638:UFL851647 UON851638:UPH851647 UYJ851638:UZD851647 VIF851638:VIZ851647 VSB851638:VSV851647 WBX851638:WCR851647 WLT851638:WMN851647 WVP851638:WWJ851647 JD917174:JX917183 SZ917174:TT917183 ACV917174:ADP917183 AMR917174:ANL917183 AWN917174:AXH917183 BGJ917174:BHD917183 BQF917174:BQZ917183 CAB917174:CAV917183 CJX917174:CKR917183 CTT917174:CUN917183 DDP917174:DEJ917183 DNL917174:DOF917183 DXH917174:DYB917183 EHD917174:EHX917183 EQZ917174:ERT917183 FAV917174:FBP917183 FKR917174:FLL917183 FUN917174:FVH917183 GEJ917174:GFD917183 GOF917174:GOZ917183 GYB917174:GYV917183 HHX917174:HIR917183 HRT917174:HSN917183 IBP917174:ICJ917183 ILL917174:IMF917183 IVH917174:IWB917183 JFD917174:JFX917183 JOZ917174:JPT917183 JYV917174:JZP917183 KIR917174:KJL917183 KSN917174:KTH917183 LCJ917174:LDD917183 LMF917174:LMZ917183 LWB917174:LWV917183 MFX917174:MGR917183 MPT917174:MQN917183 MZP917174:NAJ917183 NJL917174:NKF917183 NTH917174:NUB917183 ODD917174:ODX917183 OMZ917174:ONT917183 OWV917174:OXP917183 PGR917174:PHL917183 PQN917174:PRH917183 QAJ917174:QBD917183 QKF917174:QKZ917183 QUB917174:QUV917183 RDX917174:RER917183 RNT917174:RON917183 RXP917174:RYJ917183 SHL917174:SIF917183 SRH917174:SSB917183 TBD917174:TBX917183 TKZ917174:TLT917183 TUV917174:TVP917183 UER917174:UFL917183 UON917174:UPH917183 UYJ917174:UZD917183 VIF917174:VIZ917183 VSB917174:VSV917183 WBX917174:WCR917183 WLT917174:WMN917183 WVP917174:WWJ917183 JD982710:JX982719 SZ982710:TT982719 ACV982710:ADP982719 AMR982710:ANL982719 AWN982710:AXH982719 BGJ982710:BHD982719 BQF982710:BQZ982719 CAB982710:CAV982719 CJX982710:CKR982719 CTT982710:CUN982719 DDP982710:DEJ982719 DNL982710:DOF982719 DXH982710:DYB982719 EHD982710:EHX982719 EQZ982710:ERT982719 FAV982710:FBP982719 FKR982710:FLL982719 FUN982710:FVH982719 GEJ982710:GFD982719 GOF982710:GOZ982719 GYB982710:GYV982719 HHX982710:HIR982719 HRT982710:HSN982719 IBP982710:ICJ982719 ILL982710:IMF982719 IVH982710:IWB982719 JFD982710:JFX982719 JOZ982710:JPT982719 JYV982710:JZP982719 KIR982710:KJL982719 KSN982710:KTH982719 LCJ982710:LDD982719 LMF982710:LMZ982719 LWB982710:LWV982719 MFX982710:MGR982719 MPT982710:MQN982719 MZP982710:NAJ982719 NJL982710:NKF982719 NTH982710:NUB982719 ODD982710:ODX982719 OMZ982710:ONT982719 OWV982710:OXP982719 PGR982710:PHL982719 PQN982710:PRH982719 QAJ982710:QBD982719 QKF982710:QKZ982719 QUB982710:QUV982719 RDX982710:RER982719 RNT982710:RON982719 RXP982710:RYJ982719 SHL982710:SIF982719 SRH982710:SSB982719 TBD982710:TBX982719 TKZ982710:TLT982719 TUV982710:TVP982719 UER982710:UFL982719 UON982710:UPH982719 UYJ982710:UZD982719 VIF982710:VIZ982719 VSB982710:VSV982719 WBX982710:WCR982719 WLT982710:WMN982719 WVP982710:WWJ982719 JD65195:JX65204 SZ65195:TT65204 ACV65195:ADP65204 AMR65195:ANL65204 AWN65195:AXH65204 BGJ65195:BHD65204 BQF65195:BQZ65204 CAB65195:CAV65204 CJX65195:CKR65204 CTT65195:CUN65204 DDP65195:DEJ65204 DNL65195:DOF65204 DXH65195:DYB65204 EHD65195:EHX65204 EQZ65195:ERT65204 FAV65195:FBP65204 FKR65195:FLL65204 FUN65195:FVH65204 GEJ65195:GFD65204 GOF65195:GOZ65204 GYB65195:GYV65204 HHX65195:HIR65204 HRT65195:HSN65204 IBP65195:ICJ65204 ILL65195:IMF65204 IVH65195:IWB65204 JFD65195:JFX65204 JOZ65195:JPT65204 JYV65195:JZP65204 KIR65195:KJL65204 KSN65195:KTH65204 LCJ65195:LDD65204 LMF65195:LMZ65204 LWB65195:LWV65204 MFX65195:MGR65204 MPT65195:MQN65204 MZP65195:NAJ65204 NJL65195:NKF65204 NTH65195:NUB65204 ODD65195:ODX65204 OMZ65195:ONT65204 OWV65195:OXP65204 PGR65195:PHL65204 PQN65195:PRH65204 QAJ65195:QBD65204 QKF65195:QKZ65204 QUB65195:QUV65204 RDX65195:RER65204 RNT65195:RON65204 RXP65195:RYJ65204 SHL65195:SIF65204 SRH65195:SSB65204 TBD65195:TBX65204 TKZ65195:TLT65204 TUV65195:TVP65204 UER65195:UFL65204 UON65195:UPH65204 UYJ65195:UZD65204 VIF65195:VIZ65204 VSB65195:VSV65204 WBX65195:WCR65204 WLT65195:WMN65204 WVP65195:WWJ65204 JD130731:JX130740 SZ130731:TT130740 ACV130731:ADP130740 AMR130731:ANL130740 AWN130731:AXH130740 BGJ130731:BHD130740 BQF130731:BQZ130740 CAB130731:CAV130740 CJX130731:CKR130740 CTT130731:CUN130740 DDP130731:DEJ130740 DNL130731:DOF130740 DXH130731:DYB130740 EHD130731:EHX130740 EQZ130731:ERT130740 FAV130731:FBP130740 FKR130731:FLL130740 FUN130731:FVH130740 GEJ130731:GFD130740 GOF130731:GOZ130740 GYB130731:GYV130740 HHX130731:HIR130740 HRT130731:HSN130740 IBP130731:ICJ130740 ILL130731:IMF130740 IVH130731:IWB130740 JFD130731:JFX130740 JOZ130731:JPT130740 JYV130731:JZP130740 KIR130731:KJL130740 KSN130731:KTH130740 LCJ130731:LDD130740 LMF130731:LMZ130740 LWB130731:LWV130740 MFX130731:MGR130740 MPT130731:MQN130740 MZP130731:NAJ130740 NJL130731:NKF130740 NTH130731:NUB130740 ODD130731:ODX130740 OMZ130731:ONT130740 OWV130731:OXP130740 PGR130731:PHL130740 PQN130731:PRH130740 QAJ130731:QBD130740 QKF130731:QKZ130740 QUB130731:QUV130740 RDX130731:RER130740 RNT130731:RON130740 RXP130731:RYJ130740 SHL130731:SIF130740 SRH130731:SSB130740 TBD130731:TBX130740 TKZ130731:TLT130740 TUV130731:TVP130740 UER130731:UFL130740 UON130731:UPH130740 UYJ130731:UZD130740 VIF130731:VIZ130740 VSB130731:VSV130740 WBX130731:WCR130740 WLT130731:WMN130740 WVP130731:WWJ130740 JD196267:JX196276 SZ196267:TT196276 ACV196267:ADP196276 AMR196267:ANL196276 AWN196267:AXH196276 BGJ196267:BHD196276 BQF196267:BQZ196276 CAB196267:CAV196276 CJX196267:CKR196276 CTT196267:CUN196276 DDP196267:DEJ196276 DNL196267:DOF196276 DXH196267:DYB196276 EHD196267:EHX196276 EQZ196267:ERT196276 FAV196267:FBP196276 FKR196267:FLL196276 FUN196267:FVH196276 GEJ196267:GFD196276 GOF196267:GOZ196276 GYB196267:GYV196276 HHX196267:HIR196276 HRT196267:HSN196276 IBP196267:ICJ196276 ILL196267:IMF196276 IVH196267:IWB196276 JFD196267:JFX196276 JOZ196267:JPT196276 JYV196267:JZP196276 KIR196267:KJL196276 KSN196267:KTH196276 LCJ196267:LDD196276 LMF196267:LMZ196276 LWB196267:LWV196276 MFX196267:MGR196276 MPT196267:MQN196276 MZP196267:NAJ196276 NJL196267:NKF196276 NTH196267:NUB196276 ODD196267:ODX196276 OMZ196267:ONT196276 OWV196267:OXP196276 PGR196267:PHL196276 PQN196267:PRH196276 QAJ196267:QBD196276 QKF196267:QKZ196276 QUB196267:QUV196276 RDX196267:RER196276 RNT196267:RON196276 RXP196267:RYJ196276 SHL196267:SIF196276 SRH196267:SSB196276 TBD196267:TBX196276 TKZ196267:TLT196276 TUV196267:TVP196276 UER196267:UFL196276 UON196267:UPH196276 UYJ196267:UZD196276 VIF196267:VIZ196276 VSB196267:VSV196276 WBX196267:WCR196276 WLT196267:WMN196276 WVP196267:WWJ196276 JD261803:JX261812 SZ261803:TT261812 ACV261803:ADP261812 AMR261803:ANL261812 AWN261803:AXH261812 BGJ261803:BHD261812 BQF261803:BQZ261812 CAB261803:CAV261812 CJX261803:CKR261812 CTT261803:CUN261812 DDP261803:DEJ261812 DNL261803:DOF261812 DXH261803:DYB261812 EHD261803:EHX261812 EQZ261803:ERT261812 FAV261803:FBP261812 FKR261803:FLL261812 FUN261803:FVH261812 GEJ261803:GFD261812 GOF261803:GOZ261812 GYB261803:GYV261812 HHX261803:HIR261812 HRT261803:HSN261812 IBP261803:ICJ261812 ILL261803:IMF261812 IVH261803:IWB261812 JFD261803:JFX261812 JOZ261803:JPT261812 JYV261803:JZP261812 KIR261803:KJL261812 KSN261803:KTH261812 LCJ261803:LDD261812 LMF261803:LMZ261812 LWB261803:LWV261812 MFX261803:MGR261812 MPT261803:MQN261812 MZP261803:NAJ261812 NJL261803:NKF261812 NTH261803:NUB261812 ODD261803:ODX261812 OMZ261803:ONT261812 OWV261803:OXP261812 PGR261803:PHL261812 PQN261803:PRH261812 QAJ261803:QBD261812 QKF261803:QKZ261812 QUB261803:QUV261812 RDX261803:RER261812 RNT261803:RON261812 RXP261803:RYJ261812 SHL261803:SIF261812 SRH261803:SSB261812 TBD261803:TBX261812 TKZ261803:TLT261812 TUV261803:TVP261812 UER261803:UFL261812 UON261803:UPH261812 UYJ261803:UZD261812 VIF261803:VIZ261812 VSB261803:VSV261812 WBX261803:WCR261812 WLT261803:WMN261812 WVP261803:WWJ261812 JD327339:JX327348 SZ327339:TT327348 ACV327339:ADP327348 AMR327339:ANL327348 AWN327339:AXH327348 BGJ327339:BHD327348 BQF327339:BQZ327348 CAB327339:CAV327348 CJX327339:CKR327348 CTT327339:CUN327348 DDP327339:DEJ327348 DNL327339:DOF327348 DXH327339:DYB327348 EHD327339:EHX327348 EQZ327339:ERT327348 FAV327339:FBP327348 FKR327339:FLL327348 FUN327339:FVH327348 GEJ327339:GFD327348 GOF327339:GOZ327348 GYB327339:GYV327348 HHX327339:HIR327348 HRT327339:HSN327348 IBP327339:ICJ327348 ILL327339:IMF327348 IVH327339:IWB327348 JFD327339:JFX327348 JOZ327339:JPT327348 JYV327339:JZP327348 KIR327339:KJL327348 KSN327339:KTH327348 LCJ327339:LDD327348 LMF327339:LMZ327348 LWB327339:LWV327348 MFX327339:MGR327348 MPT327339:MQN327348 MZP327339:NAJ327348 NJL327339:NKF327348 NTH327339:NUB327348 ODD327339:ODX327348 OMZ327339:ONT327348 OWV327339:OXP327348 PGR327339:PHL327348 PQN327339:PRH327348 QAJ327339:QBD327348 QKF327339:QKZ327348 QUB327339:QUV327348 RDX327339:RER327348 RNT327339:RON327348 RXP327339:RYJ327348 SHL327339:SIF327348 SRH327339:SSB327348 TBD327339:TBX327348 TKZ327339:TLT327348 TUV327339:TVP327348 UER327339:UFL327348 UON327339:UPH327348 UYJ327339:UZD327348 VIF327339:VIZ327348 VSB327339:VSV327348 WBX327339:WCR327348 WLT327339:WMN327348 WVP327339:WWJ327348 JD392875:JX392884 SZ392875:TT392884 ACV392875:ADP392884 AMR392875:ANL392884 AWN392875:AXH392884 BGJ392875:BHD392884 BQF392875:BQZ392884 CAB392875:CAV392884 CJX392875:CKR392884 CTT392875:CUN392884 DDP392875:DEJ392884 DNL392875:DOF392884 DXH392875:DYB392884 EHD392875:EHX392884 EQZ392875:ERT392884 FAV392875:FBP392884 FKR392875:FLL392884 FUN392875:FVH392884 GEJ392875:GFD392884 GOF392875:GOZ392884 GYB392875:GYV392884 HHX392875:HIR392884 HRT392875:HSN392884 IBP392875:ICJ392884 ILL392875:IMF392884 IVH392875:IWB392884 JFD392875:JFX392884 JOZ392875:JPT392884 JYV392875:JZP392884 KIR392875:KJL392884 KSN392875:KTH392884 LCJ392875:LDD392884 LMF392875:LMZ392884 LWB392875:LWV392884 MFX392875:MGR392884 MPT392875:MQN392884 MZP392875:NAJ392884 NJL392875:NKF392884 NTH392875:NUB392884 ODD392875:ODX392884 OMZ392875:ONT392884 OWV392875:OXP392884 PGR392875:PHL392884 PQN392875:PRH392884 QAJ392875:QBD392884 QKF392875:QKZ392884 QUB392875:QUV392884 RDX392875:RER392884 RNT392875:RON392884 RXP392875:RYJ392884 SHL392875:SIF392884 SRH392875:SSB392884 TBD392875:TBX392884 TKZ392875:TLT392884 TUV392875:TVP392884 UER392875:UFL392884 UON392875:UPH392884 UYJ392875:UZD392884 VIF392875:VIZ392884 VSB392875:VSV392884 WBX392875:WCR392884 WLT392875:WMN392884 WVP392875:WWJ392884 JD458411:JX458420 SZ458411:TT458420 ACV458411:ADP458420 AMR458411:ANL458420 AWN458411:AXH458420 BGJ458411:BHD458420 BQF458411:BQZ458420 CAB458411:CAV458420 CJX458411:CKR458420 CTT458411:CUN458420 DDP458411:DEJ458420 DNL458411:DOF458420 DXH458411:DYB458420 EHD458411:EHX458420 EQZ458411:ERT458420 FAV458411:FBP458420 FKR458411:FLL458420 FUN458411:FVH458420 GEJ458411:GFD458420 GOF458411:GOZ458420 GYB458411:GYV458420 HHX458411:HIR458420 HRT458411:HSN458420 IBP458411:ICJ458420 ILL458411:IMF458420 IVH458411:IWB458420 JFD458411:JFX458420 JOZ458411:JPT458420 JYV458411:JZP458420 KIR458411:KJL458420 KSN458411:KTH458420 LCJ458411:LDD458420 LMF458411:LMZ458420 LWB458411:LWV458420 MFX458411:MGR458420 MPT458411:MQN458420 MZP458411:NAJ458420 NJL458411:NKF458420 NTH458411:NUB458420 ODD458411:ODX458420 OMZ458411:ONT458420 OWV458411:OXP458420 PGR458411:PHL458420 PQN458411:PRH458420 QAJ458411:QBD458420 QKF458411:QKZ458420 QUB458411:QUV458420 RDX458411:RER458420 RNT458411:RON458420 RXP458411:RYJ458420 SHL458411:SIF458420 SRH458411:SSB458420 TBD458411:TBX458420 TKZ458411:TLT458420 TUV458411:TVP458420 UER458411:UFL458420 UON458411:UPH458420 UYJ458411:UZD458420 VIF458411:VIZ458420 VSB458411:VSV458420 WBX458411:WCR458420 WLT458411:WMN458420 WVP458411:WWJ458420 JD523947:JX523956 SZ523947:TT523956 ACV523947:ADP523956 AMR523947:ANL523956 AWN523947:AXH523956 BGJ523947:BHD523956 BQF523947:BQZ523956 CAB523947:CAV523956 CJX523947:CKR523956 CTT523947:CUN523956 DDP523947:DEJ523956 DNL523947:DOF523956 DXH523947:DYB523956 EHD523947:EHX523956 EQZ523947:ERT523956 FAV523947:FBP523956 FKR523947:FLL523956 FUN523947:FVH523956 GEJ523947:GFD523956 GOF523947:GOZ523956 GYB523947:GYV523956 HHX523947:HIR523956 HRT523947:HSN523956 IBP523947:ICJ523956 ILL523947:IMF523956 IVH523947:IWB523956 JFD523947:JFX523956 JOZ523947:JPT523956 JYV523947:JZP523956 KIR523947:KJL523956 KSN523947:KTH523956 LCJ523947:LDD523956 LMF523947:LMZ523956 LWB523947:LWV523956 MFX523947:MGR523956 MPT523947:MQN523956 MZP523947:NAJ523956 NJL523947:NKF523956 NTH523947:NUB523956 ODD523947:ODX523956 OMZ523947:ONT523956 OWV523947:OXP523956 PGR523947:PHL523956 PQN523947:PRH523956 QAJ523947:QBD523956 QKF523947:QKZ523956 QUB523947:QUV523956 RDX523947:RER523956 RNT523947:RON523956 RXP523947:RYJ523956 SHL523947:SIF523956 SRH523947:SSB523956 TBD523947:TBX523956 TKZ523947:TLT523956 TUV523947:TVP523956 UER523947:UFL523956 UON523947:UPH523956 UYJ523947:UZD523956 VIF523947:VIZ523956 VSB523947:VSV523956 WBX523947:WCR523956 WLT523947:WMN523956 WVP523947:WWJ523956 JD589483:JX589492 SZ589483:TT589492 ACV589483:ADP589492 AMR589483:ANL589492 AWN589483:AXH589492 BGJ589483:BHD589492 BQF589483:BQZ589492 CAB589483:CAV589492 CJX589483:CKR589492 CTT589483:CUN589492 DDP589483:DEJ589492 DNL589483:DOF589492 DXH589483:DYB589492 EHD589483:EHX589492 EQZ589483:ERT589492 FAV589483:FBP589492 FKR589483:FLL589492 FUN589483:FVH589492 GEJ589483:GFD589492 GOF589483:GOZ589492 GYB589483:GYV589492 HHX589483:HIR589492 HRT589483:HSN589492 IBP589483:ICJ589492 ILL589483:IMF589492 IVH589483:IWB589492 JFD589483:JFX589492 JOZ589483:JPT589492 JYV589483:JZP589492 KIR589483:KJL589492 KSN589483:KTH589492 LCJ589483:LDD589492 LMF589483:LMZ589492 LWB589483:LWV589492 MFX589483:MGR589492 MPT589483:MQN589492 MZP589483:NAJ589492 NJL589483:NKF589492 NTH589483:NUB589492 ODD589483:ODX589492 OMZ589483:ONT589492 OWV589483:OXP589492 PGR589483:PHL589492 PQN589483:PRH589492 QAJ589483:QBD589492 QKF589483:QKZ589492 QUB589483:QUV589492 RDX589483:RER589492 RNT589483:RON589492 RXP589483:RYJ589492 SHL589483:SIF589492 SRH589483:SSB589492 TBD589483:TBX589492 TKZ589483:TLT589492 TUV589483:TVP589492 UER589483:UFL589492 UON589483:UPH589492 UYJ589483:UZD589492 VIF589483:VIZ589492 VSB589483:VSV589492 WBX589483:WCR589492 WLT589483:WMN589492 WVP589483:WWJ589492 JD655019:JX655028 SZ655019:TT655028 ACV655019:ADP655028 AMR655019:ANL655028 AWN655019:AXH655028 BGJ655019:BHD655028 BQF655019:BQZ655028 CAB655019:CAV655028 CJX655019:CKR655028 CTT655019:CUN655028 DDP655019:DEJ655028 DNL655019:DOF655028 DXH655019:DYB655028 EHD655019:EHX655028 EQZ655019:ERT655028 FAV655019:FBP655028 FKR655019:FLL655028 FUN655019:FVH655028 GEJ655019:GFD655028 GOF655019:GOZ655028 GYB655019:GYV655028 HHX655019:HIR655028 HRT655019:HSN655028 IBP655019:ICJ655028 ILL655019:IMF655028 IVH655019:IWB655028 JFD655019:JFX655028 JOZ655019:JPT655028 JYV655019:JZP655028 KIR655019:KJL655028 KSN655019:KTH655028 LCJ655019:LDD655028 LMF655019:LMZ655028 LWB655019:LWV655028 MFX655019:MGR655028 MPT655019:MQN655028 MZP655019:NAJ655028 NJL655019:NKF655028 NTH655019:NUB655028 ODD655019:ODX655028 OMZ655019:ONT655028 OWV655019:OXP655028 PGR655019:PHL655028 PQN655019:PRH655028 QAJ655019:QBD655028 QKF655019:QKZ655028 QUB655019:QUV655028 RDX655019:RER655028 RNT655019:RON655028 RXP655019:RYJ655028 SHL655019:SIF655028 SRH655019:SSB655028 TBD655019:TBX655028 TKZ655019:TLT655028 TUV655019:TVP655028 UER655019:UFL655028 UON655019:UPH655028 UYJ655019:UZD655028 VIF655019:VIZ655028 VSB655019:VSV655028 WBX655019:WCR655028 WLT655019:WMN655028 WVP655019:WWJ655028 JD720555:JX720564 SZ720555:TT720564 ACV720555:ADP720564 AMR720555:ANL720564 AWN720555:AXH720564 BGJ720555:BHD720564 BQF720555:BQZ720564 CAB720555:CAV720564 CJX720555:CKR720564 CTT720555:CUN720564 DDP720555:DEJ720564 DNL720555:DOF720564 DXH720555:DYB720564 EHD720555:EHX720564 EQZ720555:ERT720564 FAV720555:FBP720564 FKR720555:FLL720564 FUN720555:FVH720564 GEJ720555:GFD720564 GOF720555:GOZ720564 GYB720555:GYV720564 HHX720555:HIR720564 HRT720555:HSN720564 IBP720555:ICJ720564 ILL720555:IMF720564 IVH720555:IWB720564 JFD720555:JFX720564 JOZ720555:JPT720564 JYV720555:JZP720564 KIR720555:KJL720564 KSN720555:KTH720564 LCJ720555:LDD720564 LMF720555:LMZ720564 LWB720555:LWV720564 MFX720555:MGR720564 MPT720555:MQN720564 MZP720555:NAJ720564 NJL720555:NKF720564 NTH720555:NUB720564 ODD720555:ODX720564 OMZ720555:ONT720564 OWV720555:OXP720564 PGR720555:PHL720564 PQN720555:PRH720564 QAJ720555:QBD720564 QKF720555:QKZ720564 QUB720555:QUV720564 RDX720555:RER720564 RNT720555:RON720564 RXP720555:RYJ720564 SHL720555:SIF720564 SRH720555:SSB720564 TBD720555:TBX720564 TKZ720555:TLT720564 TUV720555:TVP720564 UER720555:UFL720564 UON720555:UPH720564 UYJ720555:UZD720564 VIF720555:VIZ720564 VSB720555:VSV720564 WBX720555:WCR720564 WLT720555:WMN720564 WVP720555:WWJ720564 JD786091:JX786100 SZ786091:TT786100 ACV786091:ADP786100 AMR786091:ANL786100 AWN786091:AXH786100 BGJ786091:BHD786100 BQF786091:BQZ786100 CAB786091:CAV786100 CJX786091:CKR786100 CTT786091:CUN786100 DDP786091:DEJ786100 DNL786091:DOF786100 DXH786091:DYB786100 EHD786091:EHX786100 EQZ786091:ERT786100 FAV786091:FBP786100 FKR786091:FLL786100 FUN786091:FVH786100 GEJ786091:GFD786100 GOF786091:GOZ786100 GYB786091:GYV786100 HHX786091:HIR786100 HRT786091:HSN786100 IBP786091:ICJ786100 ILL786091:IMF786100 IVH786091:IWB786100 JFD786091:JFX786100 JOZ786091:JPT786100 JYV786091:JZP786100 KIR786091:KJL786100 KSN786091:KTH786100 LCJ786091:LDD786100 LMF786091:LMZ786100 LWB786091:LWV786100 MFX786091:MGR786100 MPT786091:MQN786100 MZP786091:NAJ786100 NJL786091:NKF786100 NTH786091:NUB786100 ODD786091:ODX786100 OMZ786091:ONT786100 OWV786091:OXP786100 PGR786091:PHL786100 PQN786091:PRH786100 QAJ786091:QBD786100 QKF786091:QKZ786100 QUB786091:QUV786100 RDX786091:RER786100 RNT786091:RON786100 RXP786091:RYJ786100 SHL786091:SIF786100 SRH786091:SSB786100 TBD786091:TBX786100 TKZ786091:TLT786100 TUV786091:TVP786100 UER786091:UFL786100 UON786091:UPH786100 UYJ786091:UZD786100 VIF786091:VIZ786100 VSB786091:VSV786100 WBX786091:WCR786100 WLT786091:WMN786100 WVP786091:WWJ786100 JD851627:JX851636 SZ851627:TT851636 ACV851627:ADP851636 AMR851627:ANL851636 AWN851627:AXH851636 BGJ851627:BHD851636 BQF851627:BQZ851636 CAB851627:CAV851636 CJX851627:CKR851636 CTT851627:CUN851636 DDP851627:DEJ851636 DNL851627:DOF851636 DXH851627:DYB851636 EHD851627:EHX851636 EQZ851627:ERT851636 FAV851627:FBP851636 FKR851627:FLL851636 FUN851627:FVH851636 GEJ851627:GFD851636 GOF851627:GOZ851636 GYB851627:GYV851636 HHX851627:HIR851636 HRT851627:HSN851636 IBP851627:ICJ851636 ILL851627:IMF851636 IVH851627:IWB851636 JFD851627:JFX851636 JOZ851627:JPT851636 JYV851627:JZP851636 KIR851627:KJL851636 KSN851627:KTH851636 LCJ851627:LDD851636 LMF851627:LMZ851636 LWB851627:LWV851636 MFX851627:MGR851636 MPT851627:MQN851636 MZP851627:NAJ851636 NJL851627:NKF851636 NTH851627:NUB851636 ODD851627:ODX851636 OMZ851627:ONT851636 OWV851627:OXP851636 PGR851627:PHL851636 PQN851627:PRH851636 QAJ851627:QBD851636 QKF851627:QKZ851636 QUB851627:QUV851636 RDX851627:RER851636 RNT851627:RON851636 RXP851627:RYJ851636 SHL851627:SIF851636 SRH851627:SSB851636 TBD851627:TBX851636 TKZ851627:TLT851636 TUV851627:TVP851636 UER851627:UFL851636 UON851627:UPH851636 UYJ851627:UZD851636 VIF851627:VIZ851636 VSB851627:VSV851636 WBX851627:WCR851636 WLT851627:WMN851636 WVP851627:WWJ851636 JD917163:JX917172 SZ917163:TT917172 ACV917163:ADP917172 AMR917163:ANL917172 AWN917163:AXH917172 BGJ917163:BHD917172 BQF917163:BQZ917172 CAB917163:CAV917172 CJX917163:CKR917172 CTT917163:CUN917172 DDP917163:DEJ917172 DNL917163:DOF917172 DXH917163:DYB917172 EHD917163:EHX917172 EQZ917163:ERT917172 FAV917163:FBP917172 FKR917163:FLL917172 FUN917163:FVH917172 GEJ917163:GFD917172 GOF917163:GOZ917172 GYB917163:GYV917172 HHX917163:HIR917172 HRT917163:HSN917172 IBP917163:ICJ917172 ILL917163:IMF917172 IVH917163:IWB917172 JFD917163:JFX917172 JOZ917163:JPT917172 JYV917163:JZP917172 KIR917163:KJL917172 KSN917163:KTH917172 LCJ917163:LDD917172 LMF917163:LMZ917172 LWB917163:LWV917172 MFX917163:MGR917172 MPT917163:MQN917172 MZP917163:NAJ917172 NJL917163:NKF917172 NTH917163:NUB917172 ODD917163:ODX917172 OMZ917163:ONT917172 OWV917163:OXP917172 PGR917163:PHL917172 PQN917163:PRH917172 QAJ917163:QBD917172 QKF917163:QKZ917172 QUB917163:QUV917172 RDX917163:RER917172 RNT917163:RON917172 RXP917163:RYJ917172 SHL917163:SIF917172 SRH917163:SSB917172 TBD917163:TBX917172 TKZ917163:TLT917172 TUV917163:TVP917172 UER917163:UFL917172 UON917163:UPH917172 UYJ917163:UZD917172 VIF917163:VIZ917172 VSB917163:VSV917172 WBX917163:WCR917172 WLT917163:WMN917172 WVP917163:WWJ917172 JD982699:JX982708 SZ982699:TT982708 ACV982699:ADP982708 AMR982699:ANL982708 AWN982699:AXH982708 BGJ982699:BHD982708 BQF982699:BQZ982708 CAB982699:CAV982708 CJX982699:CKR982708 CTT982699:CUN982708 DDP982699:DEJ982708 DNL982699:DOF982708 DXH982699:DYB982708 EHD982699:EHX982708 EQZ982699:ERT982708 FAV982699:FBP982708 FKR982699:FLL982708 FUN982699:FVH982708 GEJ982699:GFD982708 GOF982699:GOZ982708 GYB982699:GYV982708 HHX982699:HIR982708 HRT982699:HSN982708 IBP982699:ICJ982708 ILL982699:IMF982708 IVH982699:IWB982708 JFD982699:JFX982708 JOZ982699:JPT982708 JYV982699:JZP982708 KIR982699:KJL982708 KSN982699:KTH982708 LCJ982699:LDD982708 LMF982699:LMZ982708 LWB982699:LWV982708 MFX982699:MGR982708 MPT982699:MQN982708 MZP982699:NAJ982708 NJL982699:NKF982708 NTH982699:NUB982708 ODD982699:ODX982708 OMZ982699:ONT982708 OWV982699:OXP982708 PGR982699:PHL982708 PQN982699:PRH982708 QAJ982699:QBD982708 QKF982699:QKZ982708 QUB982699:QUV982708 RDX982699:RER982708 RNT982699:RON982708 RXP982699:RYJ982708 SHL982699:SIF982708 SRH982699:SSB982708 TBD982699:TBX982708 TKZ982699:TLT982708 TUV982699:TVP982708 UER982699:UFL982708 UON982699:UPH982708 UYJ982699:UZD982708 VIF982699:VIZ982708 VSB982699:VSV982708 WBX982699:WCR982708 WLT982699:WMN982708 WVP982699:WWJ982708 JD65184:JX65193 SZ65184:TT65193 ACV65184:ADP65193 AMR65184:ANL65193 AWN65184:AXH65193 BGJ65184:BHD65193 BQF65184:BQZ65193 CAB65184:CAV65193 CJX65184:CKR65193 CTT65184:CUN65193 DDP65184:DEJ65193 DNL65184:DOF65193 DXH65184:DYB65193 EHD65184:EHX65193 EQZ65184:ERT65193 FAV65184:FBP65193 FKR65184:FLL65193 FUN65184:FVH65193 GEJ65184:GFD65193 GOF65184:GOZ65193 GYB65184:GYV65193 HHX65184:HIR65193 HRT65184:HSN65193 IBP65184:ICJ65193 ILL65184:IMF65193 IVH65184:IWB65193 JFD65184:JFX65193 JOZ65184:JPT65193 JYV65184:JZP65193 KIR65184:KJL65193 KSN65184:KTH65193 LCJ65184:LDD65193 LMF65184:LMZ65193 LWB65184:LWV65193 MFX65184:MGR65193 MPT65184:MQN65193 MZP65184:NAJ65193 NJL65184:NKF65193 NTH65184:NUB65193 ODD65184:ODX65193 OMZ65184:ONT65193 OWV65184:OXP65193 PGR65184:PHL65193 PQN65184:PRH65193 QAJ65184:QBD65193 QKF65184:QKZ65193 QUB65184:QUV65193 RDX65184:RER65193 RNT65184:RON65193 RXP65184:RYJ65193 SHL65184:SIF65193 SRH65184:SSB65193 TBD65184:TBX65193 TKZ65184:TLT65193 TUV65184:TVP65193 UER65184:UFL65193 UON65184:UPH65193 UYJ65184:UZD65193 VIF65184:VIZ65193 VSB65184:VSV65193 WBX65184:WCR65193 WLT65184:WMN65193 WVP65184:WWJ65193 JD130720:JX130729 SZ130720:TT130729 ACV130720:ADP130729 AMR130720:ANL130729 AWN130720:AXH130729 BGJ130720:BHD130729 BQF130720:BQZ130729 CAB130720:CAV130729 CJX130720:CKR130729 CTT130720:CUN130729 DDP130720:DEJ130729 DNL130720:DOF130729 DXH130720:DYB130729 EHD130720:EHX130729 EQZ130720:ERT130729 FAV130720:FBP130729 FKR130720:FLL130729 FUN130720:FVH130729 GEJ130720:GFD130729 GOF130720:GOZ130729 GYB130720:GYV130729 HHX130720:HIR130729 HRT130720:HSN130729 IBP130720:ICJ130729 ILL130720:IMF130729 IVH130720:IWB130729 JFD130720:JFX130729 JOZ130720:JPT130729 JYV130720:JZP130729 KIR130720:KJL130729 KSN130720:KTH130729 LCJ130720:LDD130729 LMF130720:LMZ130729 LWB130720:LWV130729 MFX130720:MGR130729 MPT130720:MQN130729 MZP130720:NAJ130729 NJL130720:NKF130729 NTH130720:NUB130729 ODD130720:ODX130729 OMZ130720:ONT130729 OWV130720:OXP130729 PGR130720:PHL130729 PQN130720:PRH130729 QAJ130720:QBD130729 QKF130720:QKZ130729 QUB130720:QUV130729 RDX130720:RER130729 RNT130720:RON130729 RXP130720:RYJ130729 SHL130720:SIF130729 SRH130720:SSB130729 TBD130720:TBX130729 TKZ130720:TLT130729 TUV130720:TVP130729 UER130720:UFL130729 UON130720:UPH130729 UYJ130720:UZD130729 VIF130720:VIZ130729 VSB130720:VSV130729 WBX130720:WCR130729 WLT130720:WMN130729 WVP130720:WWJ130729 JD196256:JX196265 SZ196256:TT196265 ACV196256:ADP196265 AMR196256:ANL196265 AWN196256:AXH196265 BGJ196256:BHD196265 BQF196256:BQZ196265 CAB196256:CAV196265 CJX196256:CKR196265 CTT196256:CUN196265 DDP196256:DEJ196265 DNL196256:DOF196265 DXH196256:DYB196265 EHD196256:EHX196265 EQZ196256:ERT196265 FAV196256:FBP196265 FKR196256:FLL196265 FUN196256:FVH196265 GEJ196256:GFD196265 GOF196256:GOZ196265 GYB196256:GYV196265 HHX196256:HIR196265 HRT196256:HSN196265 IBP196256:ICJ196265 ILL196256:IMF196265 IVH196256:IWB196265 JFD196256:JFX196265 JOZ196256:JPT196265 JYV196256:JZP196265 KIR196256:KJL196265 KSN196256:KTH196265 LCJ196256:LDD196265 LMF196256:LMZ196265 LWB196256:LWV196265 MFX196256:MGR196265 MPT196256:MQN196265 MZP196256:NAJ196265 NJL196256:NKF196265 NTH196256:NUB196265 ODD196256:ODX196265 OMZ196256:ONT196265 OWV196256:OXP196265 PGR196256:PHL196265 PQN196256:PRH196265 QAJ196256:QBD196265 QKF196256:QKZ196265 QUB196256:QUV196265 RDX196256:RER196265 RNT196256:RON196265 RXP196256:RYJ196265 SHL196256:SIF196265 SRH196256:SSB196265 TBD196256:TBX196265 TKZ196256:TLT196265 TUV196256:TVP196265 UER196256:UFL196265 UON196256:UPH196265 UYJ196256:UZD196265 VIF196256:VIZ196265 VSB196256:VSV196265 WBX196256:WCR196265 WLT196256:WMN196265 WVP196256:WWJ196265 JD261792:JX261801 SZ261792:TT261801 ACV261792:ADP261801 AMR261792:ANL261801 AWN261792:AXH261801 BGJ261792:BHD261801 BQF261792:BQZ261801 CAB261792:CAV261801 CJX261792:CKR261801 CTT261792:CUN261801 DDP261792:DEJ261801 DNL261792:DOF261801 DXH261792:DYB261801 EHD261792:EHX261801 EQZ261792:ERT261801 FAV261792:FBP261801 FKR261792:FLL261801 FUN261792:FVH261801 GEJ261792:GFD261801 GOF261792:GOZ261801 GYB261792:GYV261801 HHX261792:HIR261801 HRT261792:HSN261801 IBP261792:ICJ261801 ILL261792:IMF261801 IVH261792:IWB261801 JFD261792:JFX261801 JOZ261792:JPT261801 JYV261792:JZP261801 KIR261792:KJL261801 KSN261792:KTH261801 LCJ261792:LDD261801 LMF261792:LMZ261801 LWB261792:LWV261801 MFX261792:MGR261801 MPT261792:MQN261801 MZP261792:NAJ261801 NJL261792:NKF261801 NTH261792:NUB261801 ODD261792:ODX261801 OMZ261792:ONT261801 OWV261792:OXP261801 PGR261792:PHL261801 PQN261792:PRH261801 QAJ261792:QBD261801 QKF261792:QKZ261801 QUB261792:QUV261801 RDX261792:RER261801 RNT261792:RON261801 RXP261792:RYJ261801 SHL261792:SIF261801 SRH261792:SSB261801 TBD261792:TBX261801 TKZ261792:TLT261801 TUV261792:TVP261801 UER261792:UFL261801 UON261792:UPH261801 UYJ261792:UZD261801 VIF261792:VIZ261801 VSB261792:VSV261801 WBX261792:WCR261801 WLT261792:WMN261801 WVP261792:WWJ261801 JD327328:JX327337 SZ327328:TT327337 ACV327328:ADP327337 AMR327328:ANL327337 AWN327328:AXH327337 BGJ327328:BHD327337 BQF327328:BQZ327337 CAB327328:CAV327337 CJX327328:CKR327337 CTT327328:CUN327337 DDP327328:DEJ327337 DNL327328:DOF327337 DXH327328:DYB327337 EHD327328:EHX327337 EQZ327328:ERT327337 FAV327328:FBP327337 FKR327328:FLL327337 FUN327328:FVH327337 GEJ327328:GFD327337 GOF327328:GOZ327337 GYB327328:GYV327337 HHX327328:HIR327337 HRT327328:HSN327337 IBP327328:ICJ327337 ILL327328:IMF327337 IVH327328:IWB327337 JFD327328:JFX327337 JOZ327328:JPT327337 JYV327328:JZP327337 KIR327328:KJL327337 KSN327328:KTH327337 LCJ327328:LDD327337 LMF327328:LMZ327337 LWB327328:LWV327337 MFX327328:MGR327337 MPT327328:MQN327337 MZP327328:NAJ327337 NJL327328:NKF327337 NTH327328:NUB327337 ODD327328:ODX327337 OMZ327328:ONT327337 OWV327328:OXP327337 PGR327328:PHL327337 PQN327328:PRH327337 QAJ327328:QBD327337 QKF327328:QKZ327337 QUB327328:QUV327337 RDX327328:RER327337 RNT327328:RON327337 RXP327328:RYJ327337 SHL327328:SIF327337 SRH327328:SSB327337 TBD327328:TBX327337 TKZ327328:TLT327337 TUV327328:TVP327337 UER327328:UFL327337 UON327328:UPH327337 UYJ327328:UZD327337 VIF327328:VIZ327337 VSB327328:VSV327337 WBX327328:WCR327337 WLT327328:WMN327337 WVP327328:WWJ327337 JD392864:JX392873 SZ392864:TT392873 ACV392864:ADP392873 AMR392864:ANL392873 AWN392864:AXH392873 BGJ392864:BHD392873 BQF392864:BQZ392873 CAB392864:CAV392873 CJX392864:CKR392873 CTT392864:CUN392873 DDP392864:DEJ392873 DNL392864:DOF392873 DXH392864:DYB392873 EHD392864:EHX392873 EQZ392864:ERT392873 FAV392864:FBP392873 FKR392864:FLL392873 FUN392864:FVH392873 GEJ392864:GFD392873 GOF392864:GOZ392873 GYB392864:GYV392873 HHX392864:HIR392873 HRT392864:HSN392873 IBP392864:ICJ392873 ILL392864:IMF392873 IVH392864:IWB392873 JFD392864:JFX392873 JOZ392864:JPT392873 JYV392864:JZP392873 KIR392864:KJL392873 KSN392864:KTH392873 LCJ392864:LDD392873 LMF392864:LMZ392873 LWB392864:LWV392873 MFX392864:MGR392873 MPT392864:MQN392873 MZP392864:NAJ392873 NJL392864:NKF392873 NTH392864:NUB392873 ODD392864:ODX392873 OMZ392864:ONT392873 OWV392864:OXP392873 PGR392864:PHL392873 PQN392864:PRH392873 QAJ392864:QBD392873 QKF392864:QKZ392873 QUB392864:QUV392873 RDX392864:RER392873 RNT392864:RON392873 RXP392864:RYJ392873 SHL392864:SIF392873 SRH392864:SSB392873 TBD392864:TBX392873 TKZ392864:TLT392873 TUV392864:TVP392873 UER392864:UFL392873 UON392864:UPH392873 UYJ392864:UZD392873 VIF392864:VIZ392873 VSB392864:VSV392873 WBX392864:WCR392873 WLT392864:WMN392873 WVP392864:WWJ392873 JD458400:JX458409 SZ458400:TT458409 ACV458400:ADP458409 AMR458400:ANL458409 AWN458400:AXH458409 BGJ458400:BHD458409 BQF458400:BQZ458409 CAB458400:CAV458409 CJX458400:CKR458409 CTT458400:CUN458409 DDP458400:DEJ458409 DNL458400:DOF458409 DXH458400:DYB458409 EHD458400:EHX458409 EQZ458400:ERT458409 FAV458400:FBP458409 FKR458400:FLL458409 FUN458400:FVH458409 GEJ458400:GFD458409 GOF458400:GOZ458409 GYB458400:GYV458409 HHX458400:HIR458409 HRT458400:HSN458409 IBP458400:ICJ458409 ILL458400:IMF458409 IVH458400:IWB458409 JFD458400:JFX458409 JOZ458400:JPT458409 JYV458400:JZP458409 KIR458400:KJL458409 KSN458400:KTH458409 LCJ458400:LDD458409 LMF458400:LMZ458409 LWB458400:LWV458409 MFX458400:MGR458409 MPT458400:MQN458409 MZP458400:NAJ458409 NJL458400:NKF458409 NTH458400:NUB458409 ODD458400:ODX458409 OMZ458400:ONT458409 OWV458400:OXP458409 PGR458400:PHL458409 PQN458400:PRH458409 QAJ458400:QBD458409 QKF458400:QKZ458409 QUB458400:QUV458409 RDX458400:RER458409 RNT458400:RON458409 RXP458400:RYJ458409 SHL458400:SIF458409 SRH458400:SSB458409 TBD458400:TBX458409 TKZ458400:TLT458409 TUV458400:TVP458409 UER458400:UFL458409 UON458400:UPH458409 UYJ458400:UZD458409 VIF458400:VIZ458409 VSB458400:VSV458409 WBX458400:WCR458409 WLT458400:WMN458409 WVP458400:WWJ458409 JD523936:JX523945 SZ523936:TT523945 ACV523936:ADP523945 AMR523936:ANL523945 AWN523936:AXH523945 BGJ523936:BHD523945 BQF523936:BQZ523945 CAB523936:CAV523945 CJX523936:CKR523945 CTT523936:CUN523945 DDP523936:DEJ523945 DNL523936:DOF523945 DXH523936:DYB523945 EHD523936:EHX523945 EQZ523936:ERT523945 FAV523936:FBP523945 FKR523936:FLL523945 FUN523936:FVH523945 GEJ523936:GFD523945 GOF523936:GOZ523945 GYB523936:GYV523945 HHX523936:HIR523945 HRT523936:HSN523945 IBP523936:ICJ523945 ILL523936:IMF523945 IVH523936:IWB523945 JFD523936:JFX523945 JOZ523936:JPT523945 JYV523936:JZP523945 KIR523936:KJL523945 KSN523936:KTH523945 LCJ523936:LDD523945 LMF523936:LMZ523945 LWB523936:LWV523945 MFX523936:MGR523945 MPT523936:MQN523945 MZP523936:NAJ523945 NJL523936:NKF523945 NTH523936:NUB523945 ODD523936:ODX523945 OMZ523936:ONT523945 OWV523936:OXP523945 PGR523936:PHL523945 PQN523936:PRH523945 QAJ523936:QBD523945 QKF523936:QKZ523945 QUB523936:QUV523945 RDX523936:RER523945 RNT523936:RON523945 RXP523936:RYJ523945 SHL523936:SIF523945 SRH523936:SSB523945 TBD523936:TBX523945 TKZ523936:TLT523945 TUV523936:TVP523945 UER523936:UFL523945 UON523936:UPH523945 UYJ523936:UZD523945 VIF523936:VIZ523945 VSB523936:VSV523945 WBX523936:WCR523945 WLT523936:WMN523945 WVP523936:WWJ523945 JD589472:JX589481 SZ589472:TT589481 ACV589472:ADP589481 AMR589472:ANL589481 AWN589472:AXH589481 BGJ589472:BHD589481 BQF589472:BQZ589481 CAB589472:CAV589481 CJX589472:CKR589481 CTT589472:CUN589481 DDP589472:DEJ589481 DNL589472:DOF589481 DXH589472:DYB589481 EHD589472:EHX589481 EQZ589472:ERT589481 FAV589472:FBP589481 FKR589472:FLL589481 FUN589472:FVH589481 GEJ589472:GFD589481 GOF589472:GOZ589481 GYB589472:GYV589481 HHX589472:HIR589481 HRT589472:HSN589481 IBP589472:ICJ589481 ILL589472:IMF589481 IVH589472:IWB589481 JFD589472:JFX589481 JOZ589472:JPT589481 JYV589472:JZP589481 KIR589472:KJL589481 KSN589472:KTH589481 LCJ589472:LDD589481 LMF589472:LMZ589481 LWB589472:LWV589481 MFX589472:MGR589481 MPT589472:MQN589481 MZP589472:NAJ589481 NJL589472:NKF589481 NTH589472:NUB589481 ODD589472:ODX589481 OMZ589472:ONT589481 OWV589472:OXP589481 PGR589472:PHL589481 PQN589472:PRH589481 QAJ589472:QBD589481 QKF589472:QKZ589481 QUB589472:QUV589481 RDX589472:RER589481 RNT589472:RON589481 RXP589472:RYJ589481 SHL589472:SIF589481 SRH589472:SSB589481 TBD589472:TBX589481 TKZ589472:TLT589481 TUV589472:TVP589481 UER589472:UFL589481 UON589472:UPH589481 UYJ589472:UZD589481 VIF589472:VIZ589481 VSB589472:VSV589481 WBX589472:WCR589481 WLT589472:WMN589481 WVP589472:WWJ589481 JD655008:JX655017 SZ655008:TT655017 ACV655008:ADP655017 AMR655008:ANL655017 AWN655008:AXH655017 BGJ655008:BHD655017 BQF655008:BQZ655017 CAB655008:CAV655017 CJX655008:CKR655017 CTT655008:CUN655017 DDP655008:DEJ655017 DNL655008:DOF655017 DXH655008:DYB655017 EHD655008:EHX655017 EQZ655008:ERT655017 FAV655008:FBP655017 FKR655008:FLL655017 FUN655008:FVH655017 GEJ655008:GFD655017 GOF655008:GOZ655017 GYB655008:GYV655017 HHX655008:HIR655017 HRT655008:HSN655017 IBP655008:ICJ655017 ILL655008:IMF655017 IVH655008:IWB655017 JFD655008:JFX655017 JOZ655008:JPT655017 JYV655008:JZP655017 KIR655008:KJL655017 KSN655008:KTH655017 LCJ655008:LDD655017 LMF655008:LMZ655017 LWB655008:LWV655017 MFX655008:MGR655017 MPT655008:MQN655017 MZP655008:NAJ655017 NJL655008:NKF655017 NTH655008:NUB655017 ODD655008:ODX655017 OMZ655008:ONT655017 OWV655008:OXP655017 PGR655008:PHL655017 PQN655008:PRH655017 QAJ655008:QBD655017 QKF655008:QKZ655017 QUB655008:QUV655017 RDX655008:RER655017 RNT655008:RON655017 RXP655008:RYJ655017 SHL655008:SIF655017 SRH655008:SSB655017 TBD655008:TBX655017 TKZ655008:TLT655017 TUV655008:TVP655017 UER655008:UFL655017 UON655008:UPH655017 UYJ655008:UZD655017 VIF655008:VIZ655017 VSB655008:VSV655017 WBX655008:WCR655017 WLT655008:WMN655017 WVP655008:WWJ655017 JD720544:JX720553 SZ720544:TT720553 ACV720544:ADP720553 AMR720544:ANL720553 AWN720544:AXH720553 BGJ720544:BHD720553 BQF720544:BQZ720553 CAB720544:CAV720553 CJX720544:CKR720553 CTT720544:CUN720553 DDP720544:DEJ720553 DNL720544:DOF720553 DXH720544:DYB720553 EHD720544:EHX720553 EQZ720544:ERT720553 FAV720544:FBP720553 FKR720544:FLL720553 FUN720544:FVH720553 GEJ720544:GFD720553 GOF720544:GOZ720553 GYB720544:GYV720553 HHX720544:HIR720553 HRT720544:HSN720553 IBP720544:ICJ720553 ILL720544:IMF720553 IVH720544:IWB720553 JFD720544:JFX720553 JOZ720544:JPT720553 JYV720544:JZP720553 KIR720544:KJL720553 KSN720544:KTH720553 LCJ720544:LDD720553 LMF720544:LMZ720553 LWB720544:LWV720553 MFX720544:MGR720553 MPT720544:MQN720553 MZP720544:NAJ720553 NJL720544:NKF720553 NTH720544:NUB720553 ODD720544:ODX720553 OMZ720544:ONT720553 OWV720544:OXP720553 PGR720544:PHL720553 PQN720544:PRH720553 QAJ720544:QBD720553 QKF720544:QKZ720553 QUB720544:QUV720553 RDX720544:RER720553 RNT720544:RON720553 RXP720544:RYJ720553 SHL720544:SIF720553 SRH720544:SSB720553 TBD720544:TBX720553 TKZ720544:TLT720553 TUV720544:TVP720553 UER720544:UFL720553 UON720544:UPH720553 UYJ720544:UZD720553 VIF720544:VIZ720553 VSB720544:VSV720553 WBX720544:WCR720553 WLT720544:WMN720553 WVP720544:WWJ720553 JD786080:JX786089 SZ786080:TT786089 ACV786080:ADP786089 AMR786080:ANL786089 AWN786080:AXH786089 BGJ786080:BHD786089 BQF786080:BQZ786089 CAB786080:CAV786089 CJX786080:CKR786089 CTT786080:CUN786089 DDP786080:DEJ786089 DNL786080:DOF786089 DXH786080:DYB786089 EHD786080:EHX786089 EQZ786080:ERT786089 FAV786080:FBP786089 FKR786080:FLL786089 FUN786080:FVH786089 GEJ786080:GFD786089 GOF786080:GOZ786089 GYB786080:GYV786089 HHX786080:HIR786089 HRT786080:HSN786089 IBP786080:ICJ786089 ILL786080:IMF786089 IVH786080:IWB786089 JFD786080:JFX786089 JOZ786080:JPT786089 JYV786080:JZP786089 KIR786080:KJL786089 KSN786080:KTH786089 LCJ786080:LDD786089 LMF786080:LMZ786089 LWB786080:LWV786089 MFX786080:MGR786089 MPT786080:MQN786089 MZP786080:NAJ786089 NJL786080:NKF786089 NTH786080:NUB786089 ODD786080:ODX786089 OMZ786080:ONT786089 OWV786080:OXP786089 PGR786080:PHL786089 PQN786080:PRH786089 QAJ786080:QBD786089 QKF786080:QKZ786089 QUB786080:QUV786089 RDX786080:RER786089 RNT786080:RON786089 RXP786080:RYJ786089 SHL786080:SIF786089 SRH786080:SSB786089 TBD786080:TBX786089 TKZ786080:TLT786089 TUV786080:TVP786089 UER786080:UFL786089 UON786080:UPH786089 UYJ786080:UZD786089 VIF786080:VIZ786089 VSB786080:VSV786089 WBX786080:WCR786089 WLT786080:WMN786089 WVP786080:WWJ786089 JD851616:JX851625 SZ851616:TT851625 ACV851616:ADP851625 AMR851616:ANL851625 AWN851616:AXH851625 BGJ851616:BHD851625 BQF851616:BQZ851625 CAB851616:CAV851625 CJX851616:CKR851625 CTT851616:CUN851625 DDP851616:DEJ851625 DNL851616:DOF851625 DXH851616:DYB851625 EHD851616:EHX851625 EQZ851616:ERT851625 FAV851616:FBP851625 FKR851616:FLL851625 FUN851616:FVH851625 GEJ851616:GFD851625 GOF851616:GOZ851625 GYB851616:GYV851625 HHX851616:HIR851625 HRT851616:HSN851625 IBP851616:ICJ851625 ILL851616:IMF851625 IVH851616:IWB851625 JFD851616:JFX851625 JOZ851616:JPT851625 JYV851616:JZP851625 KIR851616:KJL851625 KSN851616:KTH851625 LCJ851616:LDD851625 LMF851616:LMZ851625 LWB851616:LWV851625 MFX851616:MGR851625 MPT851616:MQN851625 MZP851616:NAJ851625 NJL851616:NKF851625 NTH851616:NUB851625 ODD851616:ODX851625 OMZ851616:ONT851625 OWV851616:OXP851625 PGR851616:PHL851625 PQN851616:PRH851625 QAJ851616:QBD851625 QKF851616:QKZ851625 QUB851616:QUV851625 RDX851616:RER851625 RNT851616:RON851625 RXP851616:RYJ851625 SHL851616:SIF851625 SRH851616:SSB851625 TBD851616:TBX851625 TKZ851616:TLT851625 TUV851616:TVP851625 UER851616:UFL851625 UON851616:UPH851625 UYJ851616:UZD851625 VIF851616:VIZ851625 VSB851616:VSV851625 WBX851616:WCR851625 WLT851616:WMN851625 WVP851616:WWJ851625 JD917152:JX917161 SZ917152:TT917161 ACV917152:ADP917161 AMR917152:ANL917161 AWN917152:AXH917161 BGJ917152:BHD917161 BQF917152:BQZ917161 CAB917152:CAV917161 CJX917152:CKR917161 CTT917152:CUN917161 DDP917152:DEJ917161 DNL917152:DOF917161 DXH917152:DYB917161 EHD917152:EHX917161 EQZ917152:ERT917161 FAV917152:FBP917161 FKR917152:FLL917161 FUN917152:FVH917161 GEJ917152:GFD917161 GOF917152:GOZ917161 GYB917152:GYV917161 HHX917152:HIR917161 HRT917152:HSN917161 IBP917152:ICJ917161 ILL917152:IMF917161 IVH917152:IWB917161 JFD917152:JFX917161 JOZ917152:JPT917161 JYV917152:JZP917161 KIR917152:KJL917161 KSN917152:KTH917161 LCJ917152:LDD917161 LMF917152:LMZ917161 LWB917152:LWV917161 MFX917152:MGR917161 MPT917152:MQN917161 MZP917152:NAJ917161 NJL917152:NKF917161 NTH917152:NUB917161 ODD917152:ODX917161 OMZ917152:ONT917161 OWV917152:OXP917161 PGR917152:PHL917161 PQN917152:PRH917161 QAJ917152:QBD917161 QKF917152:QKZ917161 QUB917152:QUV917161 RDX917152:RER917161 RNT917152:RON917161 RXP917152:RYJ917161 SHL917152:SIF917161 SRH917152:SSB917161 TBD917152:TBX917161 TKZ917152:TLT917161 TUV917152:TVP917161 UER917152:UFL917161 UON917152:UPH917161 UYJ917152:UZD917161 VIF917152:VIZ917161 VSB917152:VSV917161 WBX917152:WCR917161 WLT917152:WMN917161 WVP917152:WWJ917161 JD982688:JX982697 SZ982688:TT982697 ACV982688:ADP982697 AMR982688:ANL982697 AWN982688:AXH982697 BGJ982688:BHD982697 BQF982688:BQZ982697 CAB982688:CAV982697 CJX982688:CKR982697 CTT982688:CUN982697 DDP982688:DEJ982697 DNL982688:DOF982697 DXH982688:DYB982697 EHD982688:EHX982697 EQZ982688:ERT982697 FAV982688:FBP982697 FKR982688:FLL982697 FUN982688:FVH982697 GEJ982688:GFD982697 GOF982688:GOZ982697 GYB982688:GYV982697 HHX982688:HIR982697 HRT982688:HSN982697 IBP982688:ICJ982697 ILL982688:IMF982697 IVH982688:IWB982697 JFD982688:JFX982697 JOZ982688:JPT982697 JYV982688:JZP982697 KIR982688:KJL982697 KSN982688:KTH982697 LCJ982688:LDD982697 LMF982688:LMZ982697 LWB982688:LWV982697 MFX982688:MGR982697 MPT982688:MQN982697 MZP982688:NAJ982697 NJL982688:NKF982697 NTH982688:NUB982697 ODD982688:ODX982697 OMZ982688:ONT982697 OWV982688:OXP982697 PGR982688:PHL982697 PQN982688:PRH982697 QAJ982688:QBD982697 QKF982688:QKZ982697 QUB982688:QUV982697 RDX982688:RER982697 RNT982688:RON982697 RXP982688:RYJ982697 SHL982688:SIF982697 SRH982688:SSB982697 TBD982688:TBX982697 TKZ982688:TLT982697 TUV982688:TVP982697 UER982688:UFL982697 UON982688:UPH982697 UYJ982688:UZD982697 VIF982688:VIZ982697 VSB982688:VSV982697 WBX982688:WCR982697 WLT982688:WMN982697 I982688:AB982697 I917152:AB917161 I851616:AB851625 I786080:AB786089 I720544:AB720553 I655008:AB655017 I589472:AB589481 I523936:AB523945 I458400:AB458409 I392864:AB392873 I327328:AB327337 I261792:AB261801 I196256:AB196265 I130720:AB130729 I65184:AB65193 I982699:AB982708 I917163:AB917172 I851627:AB851636 I786091:AB786100 I720555:AB720564 I655019:AB655028 I589483:AB589492 I523947:AB523956 I458411:AB458420 I392875:AB392884 I327339:AB327348 I261803:AB261812 I196267:AB196276 I130731:AB130740 I65195:AB65204 I982710:AB982719 I917174:AB917183 I851638:AB851647 I786102:AB786111 I720566:AB720575 I655030:AB655039 I589494:AB589503 I523958:AB523967 I458422:AB458431 I392886:AB392895 I327350:AB327359 I261814:AB261823 I196278:AB196287 I130742:AB130751 I65206:AB65215 I982721:AB982730 I917185:AB917194 I851649:AB851658 I786113:AB786122 I720577:AB720586 I655041:AB655050 I589505:AB589514 I523969:AB523978 I458433:AB458442 I392897:AB392906 I327361:AB327370 I261825:AB261834 I196289:AB196298 I130753:AB130762 I65217:AB65226 I982732:AB982741 I917196:AB917205 I851660:AB851669 I786124:AB786133 I720588:AB720597 I655052:AB655061 I589516:AB589525 I523980:AB523989 I458444:AB458453 I392908:AB392917 I327372:AB327381 I261836:AB261845 I196300:AB196309 I130764:AB130773 I65228:AB65237 I982743:AB982752 I917207:AB917216 I851671:AB851680 I786135:AB786144 I720599:AB720608 I655063:AB655072 I589527:AB589536 I523991:AB524000 I458455:AB458464 I392919:AB392928 I327383:AB327392 I261847:AB261856 I196311:AB196320 I130775:AB130784 I65239:AB65248 I982755:AB982764 I917219:AB917228 I851683:AB851692 I786147:AB786156 I720611:AB720620 I655075:AB655084 I589539:AB589548 I524003:AB524012 I458467:AB458476 I392931:AB392940 I327395:AB327404 I261859:AB261868 I196323:AB196332 I130787:AB130796 I65251:AB65260 I982766:AB982775 I917230:AB917239 I851694:AB851703 I786158:AB786167 I720622:AB720631 I655086:AB655095 I589550:AB589559 I524014:AB524023 I458478:AB458487 I392942:AB392951 I327406:AB327415 I261870:AB261879 I196334:AB196343 I130798:AB130807 I65262:AB65271 I982777:AB982786 I917241:AB917250 I851705:AB851714 I786169:AB786178 I720633:AB720642 I655097:AB655106 I589561:AB589570 I524025:AB524034 I458489:AB458498 I392953:AB392962 I327417:AB327426 I261881:AB261890 I196345:AB196354 I130809:AB130818 I65273:AB65282 I982788:AB982797 I917252:AB917261 I851716:AB851725 I786180:AB786189 I720644:AB720653 I655108:AB655117 I589572:AB589581 I524036:AB524045 I458500:AB458509 I392964:AB392973 I327428:AB327437 I261892:AB261901 I196356:AB196365 I130820:AB130829 I65284:AB65293 I982799:AB982808 I917263:AB917272 I851727:AB851736 I786191:AB786200 I720655:AB720664 I655119:AB655128 I589583:AB589592 I524047:AB524056 I458511:AB458520 I392975:AB392984 I327439:AB327448 I261903:AB261912 I196367:AB196376 I130831:AB130840 I65295:AB65304 I982810:AB982819 I917274:AB917283 I851738:AB851747 I786202:AB786211 I720666:AB720675 I655130:AB655139 I589594:AB589603 I524058:AB524067 I458522:AB458531 I392986:AB392995 I327450:AB327459 I261914:AB261923 I196378:AB196387 I130842:AB130851 I65306:AB65315 I982821:AB982830 I917285:AB917294 I851749:AB851758 I786213:AB786222 I720677:AB720686 I655141:AB655150 I589605:AB589614 I524069:AB524078 I458533:AB458542 I392997:AB393006 I327461:AB327470 I261925:AB261934 I196389:AB196398 I130853:AB130862 I65317:AB65326 I982833:AB982842 I917297:AB917306 I851761:AB851770 I786225:AB786234 I720689:AB720698 I655153:AB655162 I589617:AB589626 I524081:AB524090 I458545:AB458554 I393009:AB393018 I327473:AB327482 I261937:AB261946 I196401:AB196410 I130865:AB130874 I65329:AB65338 I982844:AB982853 I917308:AB917317 I851772:AB851781 I786236:AB786245 I720700:AB720709 I655164:AB655173 I589628:AB589637 I524092:AB524101 I458556:AB458565 I393020:AB393029 I327484:AB327493 I261948:AB261957 I196412:AB196421 I130876:AB130885 I65340:AB65349 I982855:AB982864 I917319:AB917328 I851783:AB851792 I786247:AB786256 I720711:AB720720 I655175:AB655184 I589639:AB589648 I524103:AB524112 I458567:AB458576 I393031:AB393040 I327495:AB327504 I261959:AB261968 I196423:AB196432 I130887:AB130896 I65351:AB65360 I982867:AB982876 I917331:AB917340 I851795:AB851804 I786259:AB786268 I720723:AB720732 I655187:AB655196 I589651:AB589660 I524115:AB524124 I458579:AB458588 I393043:AB393052 I327507:AB327516 I261971:AB261980 I196435:AB196444 I130899:AB130908 I65363:AB65372 I982878:AB982887 I917342:AB917351 I851806:AB851815 I786270:AB786279 I720734:AB720743 I655198:AB655207 I589662:AB589671 I524126:AB524135 I458590:AB458599 I393054:AB393063 I327518:AB327527 I261982:AB261991 I196446:AB196455 I130910:AB130919 I65374:AB65383 I982889:AB982898 I917353:AB917362 I851817:AB851826 I786281:AB786290 I720745:AB720754 I655209:AB655218 I589673:AB589682 I524137:AB524146 I458601:AB458610 I393065:AB393074 I327529:AB327538 I261993:AB262002 I196457:AB196466 I130921:AB130930 I65385:AB65394 I982900:AB982909 I917364:AB917373 I851828:AB851837 I786292:AB786301 I720756:AB720765 I655220:AB655229 I589684:AB589693 I524148:AB524157 I458612:AB458621 I393076:AB393085 I327540:AB327549 I262004:AB262013 I196468:AB196477 I130932:AB130941 I65396:AB65405 I982911:AB982920 I917375:AB917384 I851839:AB851848 I786303:AB786312 I720767:AB720776 I655231:AB655240 I589695:AB589704 I524159:AB524168 I458623:AB458632 I393087:AB393096 I327551:AB327560 I262015:AB262024 I196479:AB196488 I130943:AB130952 I65407:AB65416 I982922:AB982931 I917386:AB917395 I851850:AB851859 I786314:AB786323 I720778:AB720787 I655242:AB655251 I589706:AB589715 I524170:AB524179 I458634:AB458643 I393098:AB393107 I327562:AB327571 I262026:AB262035 I196490:AB196499 I130954:AB130963 I65418:AB65427 I982933:AB982942 I917397:AB917406 I851861:AB851870 I786325:AB786334 I720789:AB720798 I655253:AB655262 I589717:AB589726 I524181:AB524190 I458645:AB458654 I393109:AB393118 I327573:AB327582 I262037:AB262046 I196501:AB196510 I130965:AB130974 I65429:AB65438 I982944:AB982953 I917408:AB917417 I851872:AB851881 I786336:AB786345 I720800:AB720809 I655264:AB655273 I589728:AB589737 I524192:AB524201 I458656:AB458665 I393120:AB393129 I327584:AB327593 I262048:AB262057 I196512:AB196521 I130976:AB130985 I65440:AB65449 I982955:AB982964 I917419:AB917428 I851883:AB851892 I786347:AB786356 I720811:AB720820 I655275:AB655284 I589739:AB589748 I524203:AB524212 I458667:AB458676 I393131:AB393140 I327595:AB327604 I262059:AB262068 I196523:AB196532 I130987:AB130996 I65451:AB65460 I982967:AB982976 I917431:AB917440 I851895:AB851904 I786359:AB786368 I720823:AB720832 I655287:AB655296 I589751:AB589760 I524215:AB524224 I458679:AB458688 I393143:AB393152 I327607:AB327616 I262071:AB262080 I196535:AB196544 I130999:AB131008 I65463:AB65472 I982978:AB982987 I917442:AB917451 I851906:AB851915 I786370:AB786379 I720834:AB720843 I655298:AB655307 I589762:AB589771 I524226:AB524235 I458690:AB458699 I393154:AB393163 I327618:AB327627 I262082:AB262091 I196546:AB196555 I131010:AB131019 I65474:AB65483 I982989:AB982998 I917453:AB917462 I851917:AB851926 I786381:AB786390 I720845:AB720854 I655309:AB655318 I589773:AB589782 I524237:AB524246 I458701:AB458710 I393165:AB393174 I327629:AB327638 I262093:AB262102 I196557:AB196566 I131021:AB131030 I65485:AB65494 I983000:AB983009 I917464:AB917473 I851928:AB851937 I786392:AB786401 I720856:AB720865 I655320:AB655329 I589784:AB589793 I524248:AB524257 I458712:AB458721 I393176:AB393185 I327640:AB327649 I262104:AB262113 I196568:AB196577 I131032:AB131041 I65496:AB65505 I983011:AB983020 I917475:AB917484 I851939:AB851948 I786403:AB786412 I720867:AB720876 I655331:AB655340 I589795:AB589804 I524259:AB524268 I458723:AB458732 I393187:AB393196 I327651:AB327660 I262115:AB262124 I196579:AB196588 I131043:AB131052 I65507:AB65516 I983022:AB983031 I917486:AB917495 I851950:AB851959 I786414:AB786423 I720878:AB720887 I655342:AB655351 I589806:AB589815 I524270:AB524279 I458734:AB458743 I393198:AB393207 I327662:AB327671 I262126:AB262135 I196590:AB196599 I131054:AB131063 I65518:AB65527 I983034:AB983043 I917498:AB917507 I851962:AB851971 I786426:AB786435 I720890:AB720899 I655354:AB655363 I589818:AB589827 I524282:AB524291 I458746:AB458755 I393210:AB393219 I327674:AB327683 I262138:AB262147 I196602:AB196611 I131066:AB131075 I65530:AB65539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2"/>
  <sheetViews>
    <sheetView workbookViewId="0"/>
  </sheetViews>
  <sheetFormatPr baseColWidth="10" defaultRowHeight="15"/>
  <sheetData>
    <row r="1" spans="1:15">
      <c r="A1" t="s">
        <v>21</v>
      </c>
      <c r="B1" t="s">
        <v>256</v>
      </c>
      <c r="C1" t="s">
        <v>257</v>
      </c>
      <c r="D1" t="s">
        <v>258</v>
      </c>
      <c r="E1" t="s">
        <v>259</v>
      </c>
      <c r="F1" t="s">
        <v>260</v>
      </c>
      <c r="G1" t="s">
        <v>261</v>
      </c>
      <c r="H1" t="s">
        <v>262</v>
      </c>
      <c r="I1" t="s">
        <v>263</v>
      </c>
      <c r="J1" t="s">
        <v>264</v>
      </c>
      <c r="K1" t="s">
        <v>265</v>
      </c>
      <c r="L1" t="s">
        <v>266</v>
      </c>
      <c r="M1" t="s">
        <v>267</v>
      </c>
      <c r="N1" t="s">
        <v>268</v>
      </c>
      <c r="O1" t="s">
        <v>269</v>
      </c>
    </row>
    <row r="2" spans="1:15">
      <c r="A2">
        <v>210205002</v>
      </c>
      <c r="B2" t="s">
        <v>270</v>
      </c>
      <c r="C2" t="s">
        <v>271</v>
      </c>
      <c r="D2" t="s">
        <v>272</v>
      </c>
      <c r="E2">
        <v>6</v>
      </c>
      <c r="F2">
        <v>6</v>
      </c>
      <c r="G2">
        <v>0</v>
      </c>
      <c r="H2">
        <v>1</v>
      </c>
      <c r="I2">
        <v>0</v>
      </c>
      <c r="J2">
        <v>8353647</v>
      </c>
      <c r="K2">
        <v>1556427</v>
      </c>
      <c r="L2">
        <v>8284063</v>
      </c>
      <c r="M2">
        <v>9931760</v>
      </c>
      <c r="N2">
        <v>404300</v>
      </c>
      <c r="O2">
        <v>690594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zoomScale="200" zoomScaleNormal="200" workbookViewId="0">
      <selection sqref="A1:C1"/>
    </sheetView>
  </sheetViews>
  <sheetFormatPr baseColWidth="10" defaultColWidth="12" defaultRowHeight="12.75"/>
  <cols>
    <col min="1" max="1" width="18.7109375" style="21" customWidth="1"/>
    <col min="2" max="2" width="52" style="21" customWidth="1"/>
    <col min="3" max="3" width="21.140625" style="21" customWidth="1"/>
    <col min="4" max="4" width="12" style="21" customWidth="1"/>
    <col min="5" max="242" width="12" style="21"/>
    <col min="243" max="243" width="18.7109375" style="21" customWidth="1"/>
    <col min="244" max="244" width="52" style="21" customWidth="1"/>
    <col min="245" max="247" width="0" style="21" hidden="1" customWidth="1"/>
    <col min="248" max="248" width="13" style="21" customWidth="1"/>
    <col min="249" max="251" width="12" style="21" customWidth="1"/>
    <col min="252" max="252" width="13.5703125" style="21" customWidth="1"/>
    <col min="253" max="253" width="12" style="21" customWidth="1"/>
    <col min="254" max="254" width="16" style="21" customWidth="1"/>
    <col min="255" max="255" width="14.28515625" style="21" customWidth="1"/>
    <col min="256" max="498" width="12" style="21"/>
    <col min="499" max="499" width="18.7109375" style="21" customWidth="1"/>
    <col min="500" max="500" width="52" style="21" customWidth="1"/>
    <col min="501" max="503" width="0" style="21" hidden="1" customWidth="1"/>
    <col min="504" max="504" width="13" style="21" customWidth="1"/>
    <col min="505" max="507" width="12" style="21" customWidth="1"/>
    <col min="508" max="508" width="13.5703125" style="21" customWidth="1"/>
    <col min="509" max="509" width="12" style="21" customWidth="1"/>
    <col min="510" max="510" width="16" style="21" customWidth="1"/>
    <col min="511" max="511" width="14.28515625" style="21" customWidth="1"/>
    <col min="512" max="754" width="12" style="21"/>
    <col min="755" max="755" width="18.7109375" style="21" customWidth="1"/>
    <col min="756" max="756" width="52" style="21" customWidth="1"/>
    <col min="757" max="759" width="0" style="21" hidden="1" customWidth="1"/>
    <col min="760" max="760" width="13" style="21" customWidth="1"/>
    <col min="761" max="763" width="12" style="21" customWidth="1"/>
    <col min="764" max="764" width="13.5703125" style="21" customWidth="1"/>
    <col min="765" max="765" width="12" style="21" customWidth="1"/>
    <col min="766" max="766" width="16" style="21" customWidth="1"/>
    <col min="767" max="767" width="14.28515625" style="21" customWidth="1"/>
    <col min="768" max="1010" width="12" style="21"/>
    <col min="1011" max="1011" width="18.7109375" style="21" customWidth="1"/>
    <col min="1012" max="1012" width="52" style="21" customWidth="1"/>
    <col min="1013" max="1015" width="0" style="21" hidden="1" customWidth="1"/>
    <col min="1016" max="1016" width="13" style="21" customWidth="1"/>
    <col min="1017" max="1019" width="12" style="21" customWidth="1"/>
    <col min="1020" max="1020" width="13.5703125" style="21" customWidth="1"/>
    <col min="1021" max="1021" width="12" style="21" customWidth="1"/>
    <col min="1022" max="1022" width="16" style="21" customWidth="1"/>
    <col min="1023" max="1023" width="14.28515625" style="21" customWidth="1"/>
    <col min="1024" max="1266" width="12" style="21"/>
    <col min="1267" max="1267" width="18.7109375" style="21" customWidth="1"/>
    <col min="1268" max="1268" width="52" style="21" customWidth="1"/>
    <col min="1269" max="1271" width="0" style="21" hidden="1" customWidth="1"/>
    <col min="1272" max="1272" width="13" style="21" customWidth="1"/>
    <col min="1273" max="1275" width="12" style="21" customWidth="1"/>
    <col min="1276" max="1276" width="13.5703125" style="21" customWidth="1"/>
    <col min="1277" max="1277" width="12" style="21" customWidth="1"/>
    <col min="1278" max="1278" width="16" style="21" customWidth="1"/>
    <col min="1279" max="1279" width="14.28515625" style="21" customWidth="1"/>
    <col min="1280" max="1522" width="12" style="21"/>
    <col min="1523" max="1523" width="18.7109375" style="21" customWidth="1"/>
    <col min="1524" max="1524" width="52" style="21" customWidth="1"/>
    <col min="1525" max="1527" width="0" style="21" hidden="1" customWidth="1"/>
    <col min="1528" max="1528" width="13" style="21" customWidth="1"/>
    <col min="1529" max="1531" width="12" style="21" customWidth="1"/>
    <col min="1532" max="1532" width="13.5703125" style="21" customWidth="1"/>
    <col min="1533" max="1533" width="12" style="21" customWidth="1"/>
    <col min="1534" max="1534" width="16" style="21" customWidth="1"/>
    <col min="1535" max="1535" width="14.28515625" style="21" customWidth="1"/>
    <col min="1536" max="1778" width="12" style="21"/>
    <col min="1779" max="1779" width="18.7109375" style="21" customWidth="1"/>
    <col min="1780" max="1780" width="52" style="21" customWidth="1"/>
    <col min="1781" max="1783" width="0" style="21" hidden="1" customWidth="1"/>
    <col min="1784" max="1784" width="13" style="21" customWidth="1"/>
    <col min="1785" max="1787" width="12" style="21" customWidth="1"/>
    <col min="1788" max="1788" width="13.5703125" style="21" customWidth="1"/>
    <col min="1789" max="1789" width="12" style="21" customWidth="1"/>
    <col min="1790" max="1790" width="16" style="21" customWidth="1"/>
    <col min="1791" max="1791" width="14.28515625" style="21" customWidth="1"/>
    <col min="1792" max="2034" width="12" style="21"/>
    <col min="2035" max="2035" width="18.7109375" style="21" customWidth="1"/>
    <col min="2036" max="2036" width="52" style="21" customWidth="1"/>
    <col min="2037" max="2039" width="0" style="21" hidden="1" customWidth="1"/>
    <col min="2040" max="2040" width="13" style="21" customWidth="1"/>
    <col min="2041" max="2043" width="12" style="21" customWidth="1"/>
    <col min="2044" max="2044" width="13.5703125" style="21" customWidth="1"/>
    <col min="2045" max="2045" width="12" style="21" customWidth="1"/>
    <col min="2046" max="2046" width="16" style="21" customWidth="1"/>
    <col min="2047" max="2047" width="14.28515625" style="21" customWidth="1"/>
    <col min="2048" max="2290" width="12" style="21"/>
    <col min="2291" max="2291" width="18.7109375" style="21" customWidth="1"/>
    <col min="2292" max="2292" width="52" style="21" customWidth="1"/>
    <col min="2293" max="2295" width="0" style="21" hidden="1" customWidth="1"/>
    <col min="2296" max="2296" width="13" style="21" customWidth="1"/>
    <col min="2297" max="2299" width="12" style="21" customWidth="1"/>
    <col min="2300" max="2300" width="13.5703125" style="21" customWidth="1"/>
    <col min="2301" max="2301" width="12" style="21" customWidth="1"/>
    <col min="2302" max="2302" width="16" style="21" customWidth="1"/>
    <col min="2303" max="2303" width="14.28515625" style="21" customWidth="1"/>
    <col min="2304" max="2546" width="12" style="21"/>
    <col min="2547" max="2547" width="18.7109375" style="21" customWidth="1"/>
    <col min="2548" max="2548" width="52" style="21" customWidth="1"/>
    <col min="2549" max="2551" width="0" style="21" hidden="1" customWidth="1"/>
    <col min="2552" max="2552" width="13" style="21" customWidth="1"/>
    <col min="2553" max="2555" width="12" style="21" customWidth="1"/>
    <col min="2556" max="2556" width="13.5703125" style="21" customWidth="1"/>
    <col min="2557" max="2557" width="12" style="21" customWidth="1"/>
    <col min="2558" max="2558" width="16" style="21" customWidth="1"/>
    <col min="2559" max="2559" width="14.28515625" style="21" customWidth="1"/>
    <col min="2560" max="2802" width="12" style="21"/>
    <col min="2803" max="2803" width="18.7109375" style="21" customWidth="1"/>
    <col min="2804" max="2804" width="52" style="21" customWidth="1"/>
    <col min="2805" max="2807" width="0" style="21" hidden="1" customWidth="1"/>
    <col min="2808" max="2808" width="13" style="21" customWidth="1"/>
    <col min="2809" max="2811" width="12" style="21" customWidth="1"/>
    <col min="2812" max="2812" width="13.5703125" style="21" customWidth="1"/>
    <col min="2813" max="2813" width="12" style="21" customWidth="1"/>
    <col min="2814" max="2814" width="16" style="21" customWidth="1"/>
    <col min="2815" max="2815" width="14.28515625" style="21" customWidth="1"/>
    <col min="2816" max="3058" width="12" style="21"/>
    <col min="3059" max="3059" width="18.7109375" style="21" customWidth="1"/>
    <col min="3060" max="3060" width="52" style="21" customWidth="1"/>
    <col min="3061" max="3063" width="0" style="21" hidden="1" customWidth="1"/>
    <col min="3064" max="3064" width="13" style="21" customWidth="1"/>
    <col min="3065" max="3067" width="12" style="21" customWidth="1"/>
    <col min="3068" max="3068" width="13.5703125" style="21" customWidth="1"/>
    <col min="3069" max="3069" width="12" style="21" customWidth="1"/>
    <col min="3070" max="3070" width="16" style="21" customWidth="1"/>
    <col min="3071" max="3071" width="14.28515625" style="21" customWidth="1"/>
    <col min="3072" max="3314" width="12" style="21"/>
    <col min="3315" max="3315" width="18.7109375" style="21" customWidth="1"/>
    <col min="3316" max="3316" width="52" style="21" customWidth="1"/>
    <col min="3317" max="3319" width="0" style="21" hidden="1" customWidth="1"/>
    <col min="3320" max="3320" width="13" style="21" customWidth="1"/>
    <col min="3321" max="3323" width="12" style="21" customWidth="1"/>
    <col min="3324" max="3324" width="13.5703125" style="21" customWidth="1"/>
    <col min="3325" max="3325" width="12" style="21" customWidth="1"/>
    <col min="3326" max="3326" width="16" style="21" customWidth="1"/>
    <col min="3327" max="3327" width="14.28515625" style="21" customWidth="1"/>
    <col min="3328" max="3570" width="12" style="21"/>
    <col min="3571" max="3571" width="18.7109375" style="21" customWidth="1"/>
    <col min="3572" max="3572" width="52" style="21" customWidth="1"/>
    <col min="3573" max="3575" width="0" style="21" hidden="1" customWidth="1"/>
    <col min="3576" max="3576" width="13" style="21" customWidth="1"/>
    <col min="3577" max="3579" width="12" style="21" customWidth="1"/>
    <col min="3580" max="3580" width="13.5703125" style="21" customWidth="1"/>
    <col min="3581" max="3581" width="12" style="21" customWidth="1"/>
    <col min="3582" max="3582" width="16" style="21" customWidth="1"/>
    <col min="3583" max="3583" width="14.28515625" style="21" customWidth="1"/>
    <col min="3584" max="3826" width="12" style="21"/>
    <col min="3827" max="3827" width="18.7109375" style="21" customWidth="1"/>
    <col min="3828" max="3828" width="52" style="21" customWidth="1"/>
    <col min="3829" max="3831" width="0" style="21" hidden="1" customWidth="1"/>
    <col min="3832" max="3832" width="13" style="21" customWidth="1"/>
    <col min="3833" max="3835" width="12" style="21" customWidth="1"/>
    <col min="3836" max="3836" width="13.5703125" style="21" customWidth="1"/>
    <col min="3837" max="3837" width="12" style="21" customWidth="1"/>
    <col min="3838" max="3838" width="16" style="21" customWidth="1"/>
    <col min="3839" max="3839" width="14.28515625" style="21" customWidth="1"/>
    <col min="3840" max="4082" width="12" style="21"/>
    <col min="4083" max="4083" width="18.7109375" style="21" customWidth="1"/>
    <col min="4084" max="4084" width="52" style="21" customWidth="1"/>
    <col min="4085" max="4087" width="0" style="21" hidden="1" customWidth="1"/>
    <col min="4088" max="4088" width="13" style="21" customWidth="1"/>
    <col min="4089" max="4091" width="12" style="21" customWidth="1"/>
    <col min="4092" max="4092" width="13.5703125" style="21" customWidth="1"/>
    <col min="4093" max="4093" width="12" style="21" customWidth="1"/>
    <col min="4094" max="4094" width="16" style="21" customWidth="1"/>
    <col min="4095" max="4095" width="14.28515625" style="21" customWidth="1"/>
    <col min="4096" max="4338" width="12" style="21"/>
    <col min="4339" max="4339" width="18.7109375" style="21" customWidth="1"/>
    <col min="4340" max="4340" width="52" style="21" customWidth="1"/>
    <col min="4341" max="4343" width="0" style="21" hidden="1" customWidth="1"/>
    <col min="4344" max="4344" width="13" style="21" customWidth="1"/>
    <col min="4345" max="4347" width="12" style="21" customWidth="1"/>
    <col min="4348" max="4348" width="13.5703125" style="21" customWidth="1"/>
    <col min="4349" max="4349" width="12" style="21" customWidth="1"/>
    <col min="4350" max="4350" width="16" style="21" customWidth="1"/>
    <col min="4351" max="4351" width="14.28515625" style="21" customWidth="1"/>
    <col min="4352" max="4594" width="12" style="21"/>
    <col min="4595" max="4595" width="18.7109375" style="21" customWidth="1"/>
    <col min="4596" max="4596" width="52" style="21" customWidth="1"/>
    <col min="4597" max="4599" width="0" style="21" hidden="1" customWidth="1"/>
    <col min="4600" max="4600" width="13" style="21" customWidth="1"/>
    <col min="4601" max="4603" width="12" style="21" customWidth="1"/>
    <col min="4604" max="4604" width="13.5703125" style="21" customWidth="1"/>
    <col min="4605" max="4605" width="12" style="21" customWidth="1"/>
    <col min="4606" max="4606" width="16" style="21" customWidth="1"/>
    <col min="4607" max="4607" width="14.28515625" style="21" customWidth="1"/>
    <col min="4608" max="4850" width="12" style="21"/>
    <col min="4851" max="4851" width="18.7109375" style="21" customWidth="1"/>
    <col min="4852" max="4852" width="52" style="21" customWidth="1"/>
    <col min="4853" max="4855" width="0" style="21" hidden="1" customWidth="1"/>
    <col min="4856" max="4856" width="13" style="21" customWidth="1"/>
    <col min="4857" max="4859" width="12" style="21" customWidth="1"/>
    <col min="4860" max="4860" width="13.5703125" style="21" customWidth="1"/>
    <col min="4861" max="4861" width="12" style="21" customWidth="1"/>
    <col min="4862" max="4862" width="16" style="21" customWidth="1"/>
    <col min="4863" max="4863" width="14.28515625" style="21" customWidth="1"/>
    <col min="4864" max="5106" width="12" style="21"/>
    <col min="5107" max="5107" width="18.7109375" style="21" customWidth="1"/>
    <col min="5108" max="5108" width="52" style="21" customWidth="1"/>
    <col min="5109" max="5111" width="0" style="21" hidden="1" customWidth="1"/>
    <col min="5112" max="5112" width="13" style="21" customWidth="1"/>
    <col min="5113" max="5115" width="12" style="21" customWidth="1"/>
    <col min="5116" max="5116" width="13.5703125" style="21" customWidth="1"/>
    <col min="5117" max="5117" width="12" style="21" customWidth="1"/>
    <col min="5118" max="5118" width="16" style="21" customWidth="1"/>
    <col min="5119" max="5119" width="14.28515625" style="21" customWidth="1"/>
    <col min="5120" max="5362" width="12" style="21"/>
    <col min="5363" max="5363" width="18.7109375" style="21" customWidth="1"/>
    <col min="5364" max="5364" width="52" style="21" customWidth="1"/>
    <col min="5365" max="5367" width="0" style="21" hidden="1" customWidth="1"/>
    <col min="5368" max="5368" width="13" style="21" customWidth="1"/>
    <col min="5369" max="5371" width="12" style="21" customWidth="1"/>
    <col min="5372" max="5372" width="13.5703125" style="21" customWidth="1"/>
    <col min="5373" max="5373" width="12" style="21" customWidth="1"/>
    <col min="5374" max="5374" width="16" style="21" customWidth="1"/>
    <col min="5375" max="5375" width="14.28515625" style="21" customWidth="1"/>
    <col min="5376" max="5618" width="12" style="21"/>
    <col min="5619" max="5619" width="18.7109375" style="21" customWidth="1"/>
    <col min="5620" max="5620" width="52" style="21" customWidth="1"/>
    <col min="5621" max="5623" width="0" style="21" hidden="1" customWidth="1"/>
    <col min="5624" max="5624" width="13" style="21" customWidth="1"/>
    <col min="5625" max="5627" width="12" style="21" customWidth="1"/>
    <col min="5628" max="5628" width="13.5703125" style="21" customWidth="1"/>
    <col min="5629" max="5629" width="12" style="21" customWidth="1"/>
    <col min="5630" max="5630" width="16" style="21" customWidth="1"/>
    <col min="5631" max="5631" width="14.28515625" style="21" customWidth="1"/>
    <col min="5632" max="5874" width="12" style="21"/>
    <col min="5875" max="5875" width="18.7109375" style="21" customWidth="1"/>
    <col min="5876" max="5876" width="52" style="21" customWidth="1"/>
    <col min="5877" max="5879" width="0" style="21" hidden="1" customWidth="1"/>
    <col min="5880" max="5880" width="13" style="21" customWidth="1"/>
    <col min="5881" max="5883" width="12" style="21" customWidth="1"/>
    <col min="5884" max="5884" width="13.5703125" style="21" customWidth="1"/>
    <col min="5885" max="5885" width="12" style="21" customWidth="1"/>
    <col min="5886" max="5886" width="16" style="21" customWidth="1"/>
    <col min="5887" max="5887" width="14.28515625" style="21" customWidth="1"/>
    <col min="5888" max="6130" width="12" style="21"/>
    <col min="6131" max="6131" width="18.7109375" style="21" customWidth="1"/>
    <col min="6132" max="6132" width="52" style="21" customWidth="1"/>
    <col min="6133" max="6135" width="0" style="21" hidden="1" customWidth="1"/>
    <col min="6136" max="6136" width="13" style="21" customWidth="1"/>
    <col min="6137" max="6139" width="12" style="21" customWidth="1"/>
    <col min="6140" max="6140" width="13.5703125" style="21" customWidth="1"/>
    <col min="6141" max="6141" width="12" style="21" customWidth="1"/>
    <col min="6142" max="6142" width="16" style="21" customWidth="1"/>
    <col min="6143" max="6143" width="14.28515625" style="21" customWidth="1"/>
    <col min="6144" max="6386" width="12" style="21"/>
    <col min="6387" max="6387" width="18.7109375" style="21" customWidth="1"/>
    <col min="6388" max="6388" width="52" style="21" customWidth="1"/>
    <col min="6389" max="6391" width="0" style="21" hidden="1" customWidth="1"/>
    <col min="6392" max="6392" width="13" style="21" customWidth="1"/>
    <col min="6393" max="6395" width="12" style="21" customWidth="1"/>
    <col min="6396" max="6396" width="13.5703125" style="21" customWidth="1"/>
    <col min="6397" max="6397" width="12" style="21" customWidth="1"/>
    <col min="6398" max="6398" width="16" style="21" customWidth="1"/>
    <col min="6399" max="6399" width="14.28515625" style="21" customWidth="1"/>
    <col min="6400" max="6642" width="12" style="21"/>
    <col min="6643" max="6643" width="18.7109375" style="21" customWidth="1"/>
    <col min="6644" max="6644" width="52" style="21" customWidth="1"/>
    <col min="6645" max="6647" width="0" style="21" hidden="1" customWidth="1"/>
    <col min="6648" max="6648" width="13" style="21" customWidth="1"/>
    <col min="6649" max="6651" width="12" style="21" customWidth="1"/>
    <col min="6652" max="6652" width="13.5703125" style="21" customWidth="1"/>
    <col min="6653" max="6653" width="12" style="21" customWidth="1"/>
    <col min="6654" max="6654" width="16" style="21" customWidth="1"/>
    <col min="6655" max="6655" width="14.28515625" style="21" customWidth="1"/>
    <col min="6656" max="6898" width="12" style="21"/>
    <col min="6899" max="6899" width="18.7109375" style="21" customWidth="1"/>
    <col min="6900" max="6900" width="52" style="21" customWidth="1"/>
    <col min="6901" max="6903" width="0" style="21" hidden="1" customWidth="1"/>
    <col min="6904" max="6904" width="13" style="21" customWidth="1"/>
    <col min="6905" max="6907" width="12" style="21" customWidth="1"/>
    <col min="6908" max="6908" width="13.5703125" style="21" customWidth="1"/>
    <col min="6909" max="6909" width="12" style="21" customWidth="1"/>
    <col min="6910" max="6910" width="16" style="21" customWidth="1"/>
    <col min="6911" max="6911" width="14.28515625" style="21" customWidth="1"/>
    <col min="6912" max="7154" width="12" style="21"/>
    <col min="7155" max="7155" width="18.7109375" style="21" customWidth="1"/>
    <col min="7156" max="7156" width="52" style="21" customWidth="1"/>
    <col min="7157" max="7159" width="0" style="21" hidden="1" customWidth="1"/>
    <col min="7160" max="7160" width="13" style="21" customWidth="1"/>
    <col min="7161" max="7163" width="12" style="21" customWidth="1"/>
    <col min="7164" max="7164" width="13.5703125" style="21" customWidth="1"/>
    <col min="7165" max="7165" width="12" style="21" customWidth="1"/>
    <col min="7166" max="7166" width="16" style="21" customWidth="1"/>
    <col min="7167" max="7167" width="14.28515625" style="21" customWidth="1"/>
    <col min="7168" max="7410" width="12" style="21"/>
    <col min="7411" max="7411" width="18.7109375" style="21" customWidth="1"/>
    <col min="7412" max="7412" width="52" style="21" customWidth="1"/>
    <col min="7413" max="7415" width="0" style="21" hidden="1" customWidth="1"/>
    <col min="7416" max="7416" width="13" style="21" customWidth="1"/>
    <col min="7417" max="7419" width="12" style="21" customWidth="1"/>
    <col min="7420" max="7420" width="13.5703125" style="21" customWidth="1"/>
    <col min="7421" max="7421" width="12" style="21" customWidth="1"/>
    <col min="7422" max="7422" width="16" style="21" customWidth="1"/>
    <col min="7423" max="7423" width="14.28515625" style="21" customWidth="1"/>
    <col min="7424" max="7666" width="12" style="21"/>
    <col min="7667" max="7667" width="18.7109375" style="21" customWidth="1"/>
    <col min="7668" max="7668" width="52" style="21" customWidth="1"/>
    <col min="7669" max="7671" width="0" style="21" hidden="1" customWidth="1"/>
    <col min="7672" max="7672" width="13" style="21" customWidth="1"/>
    <col min="7673" max="7675" width="12" style="21" customWidth="1"/>
    <col min="7676" max="7676" width="13.5703125" style="21" customWidth="1"/>
    <col min="7677" max="7677" width="12" style="21" customWidth="1"/>
    <col min="7678" max="7678" width="16" style="21" customWidth="1"/>
    <col min="7679" max="7679" width="14.28515625" style="21" customWidth="1"/>
    <col min="7680" max="7922" width="12" style="21"/>
    <col min="7923" max="7923" width="18.7109375" style="21" customWidth="1"/>
    <col min="7924" max="7924" width="52" style="21" customWidth="1"/>
    <col min="7925" max="7927" width="0" style="21" hidden="1" customWidth="1"/>
    <col min="7928" max="7928" width="13" style="21" customWidth="1"/>
    <col min="7929" max="7931" width="12" style="21" customWidth="1"/>
    <col min="7932" max="7932" width="13.5703125" style="21" customWidth="1"/>
    <col min="7933" max="7933" width="12" style="21" customWidth="1"/>
    <col min="7934" max="7934" width="16" style="21" customWidth="1"/>
    <col min="7935" max="7935" width="14.28515625" style="21" customWidth="1"/>
    <col min="7936" max="8178" width="12" style="21"/>
    <col min="8179" max="8179" width="18.7109375" style="21" customWidth="1"/>
    <col min="8180" max="8180" width="52" style="21" customWidth="1"/>
    <col min="8181" max="8183" width="0" style="21" hidden="1" customWidth="1"/>
    <col min="8184" max="8184" width="13" style="21" customWidth="1"/>
    <col min="8185" max="8187" width="12" style="21" customWidth="1"/>
    <col min="8188" max="8188" width="13.5703125" style="21" customWidth="1"/>
    <col min="8189" max="8189" width="12" style="21" customWidth="1"/>
    <col min="8190" max="8190" width="16" style="21" customWidth="1"/>
    <col min="8191" max="8191" width="14.28515625" style="21" customWidth="1"/>
    <col min="8192" max="8434" width="12" style="21"/>
    <col min="8435" max="8435" width="18.7109375" style="21" customWidth="1"/>
    <col min="8436" max="8436" width="52" style="21" customWidth="1"/>
    <col min="8437" max="8439" width="0" style="21" hidden="1" customWidth="1"/>
    <col min="8440" max="8440" width="13" style="21" customWidth="1"/>
    <col min="8441" max="8443" width="12" style="21" customWidth="1"/>
    <col min="8444" max="8444" width="13.5703125" style="21" customWidth="1"/>
    <col min="8445" max="8445" width="12" style="21" customWidth="1"/>
    <col min="8446" max="8446" width="16" style="21" customWidth="1"/>
    <col min="8447" max="8447" width="14.28515625" style="21" customWidth="1"/>
    <col min="8448" max="8690" width="12" style="21"/>
    <col min="8691" max="8691" width="18.7109375" style="21" customWidth="1"/>
    <col min="8692" max="8692" width="52" style="21" customWidth="1"/>
    <col min="8693" max="8695" width="0" style="21" hidden="1" customWidth="1"/>
    <col min="8696" max="8696" width="13" style="21" customWidth="1"/>
    <col min="8697" max="8699" width="12" style="21" customWidth="1"/>
    <col min="8700" max="8700" width="13.5703125" style="21" customWidth="1"/>
    <col min="8701" max="8701" width="12" style="21" customWidth="1"/>
    <col min="8702" max="8702" width="16" style="21" customWidth="1"/>
    <col min="8703" max="8703" width="14.28515625" style="21" customWidth="1"/>
    <col min="8704" max="8946" width="12" style="21"/>
    <col min="8947" max="8947" width="18.7109375" style="21" customWidth="1"/>
    <col min="8948" max="8948" width="52" style="21" customWidth="1"/>
    <col min="8949" max="8951" width="0" style="21" hidden="1" customWidth="1"/>
    <col min="8952" max="8952" width="13" style="21" customWidth="1"/>
    <col min="8953" max="8955" width="12" style="21" customWidth="1"/>
    <col min="8956" max="8956" width="13.5703125" style="21" customWidth="1"/>
    <col min="8957" max="8957" width="12" style="21" customWidth="1"/>
    <col min="8958" max="8958" width="16" style="21" customWidth="1"/>
    <col min="8959" max="8959" width="14.28515625" style="21" customWidth="1"/>
    <col min="8960" max="9202" width="12" style="21"/>
    <col min="9203" max="9203" width="18.7109375" style="21" customWidth="1"/>
    <col min="9204" max="9204" width="52" style="21" customWidth="1"/>
    <col min="9205" max="9207" width="0" style="21" hidden="1" customWidth="1"/>
    <col min="9208" max="9208" width="13" style="21" customWidth="1"/>
    <col min="9209" max="9211" width="12" style="21" customWidth="1"/>
    <col min="9212" max="9212" width="13.5703125" style="21" customWidth="1"/>
    <col min="9213" max="9213" width="12" style="21" customWidth="1"/>
    <col min="9214" max="9214" width="16" style="21" customWidth="1"/>
    <col min="9215" max="9215" width="14.28515625" style="21" customWidth="1"/>
    <col min="9216" max="9458" width="12" style="21"/>
    <col min="9459" max="9459" width="18.7109375" style="21" customWidth="1"/>
    <col min="9460" max="9460" width="52" style="21" customWidth="1"/>
    <col min="9461" max="9463" width="0" style="21" hidden="1" customWidth="1"/>
    <col min="9464" max="9464" width="13" style="21" customWidth="1"/>
    <col min="9465" max="9467" width="12" style="21" customWidth="1"/>
    <col min="9468" max="9468" width="13.5703125" style="21" customWidth="1"/>
    <col min="9469" max="9469" width="12" style="21" customWidth="1"/>
    <col min="9470" max="9470" width="16" style="21" customWidth="1"/>
    <col min="9471" max="9471" width="14.28515625" style="21" customWidth="1"/>
    <col min="9472" max="9714" width="12" style="21"/>
    <col min="9715" max="9715" width="18.7109375" style="21" customWidth="1"/>
    <col min="9716" max="9716" width="52" style="21" customWidth="1"/>
    <col min="9717" max="9719" width="0" style="21" hidden="1" customWidth="1"/>
    <col min="9720" max="9720" width="13" style="21" customWidth="1"/>
    <col min="9721" max="9723" width="12" style="21" customWidth="1"/>
    <col min="9724" max="9724" width="13.5703125" style="21" customWidth="1"/>
    <col min="9725" max="9725" width="12" style="21" customWidth="1"/>
    <col min="9726" max="9726" width="16" style="21" customWidth="1"/>
    <col min="9727" max="9727" width="14.28515625" style="21" customWidth="1"/>
    <col min="9728" max="9970" width="12" style="21"/>
    <col min="9971" max="9971" width="18.7109375" style="21" customWidth="1"/>
    <col min="9972" max="9972" width="52" style="21" customWidth="1"/>
    <col min="9973" max="9975" width="0" style="21" hidden="1" customWidth="1"/>
    <col min="9976" max="9976" width="13" style="21" customWidth="1"/>
    <col min="9977" max="9979" width="12" style="21" customWidth="1"/>
    <col min="9980" max="9980" width="13.5703125" style="21" customWidth="1"/>
    <col min="9981" max="9981" width="12" style="21" customWidth="1"/>
    <col min="9982" max="9982" width="16" style="21" customWidth="1"/>
    <col min="9983" max="9983" width="14.28515625" style="21" customWidth="1"/>
    <col min="9984" max="10226" width="12" style="21"/>
    <col min="10227" max="10227" width="18.7109375" style="21" customWidth="1"/>
    <col min="10228" max="10228" width="52" style="21" customWidth="1"/>
    <col min="10229" max="10231" width="0" style="21" hidden="1" customWidth="1"/>
    <col min="10232" max="10232" width="13" style="21" customWidth="1"/>
    <col min="10233" max="10235" width="12" style="21" customWidth="1"/>
    <col min="10236" max="10236" width="13.5703125" style="21" customWidth="1"/>
    <col min="10237" max="10237" width="12" style="21" customWidth="1"/>
    <col min="10238" max="10238" width="16" style="21" customWidth="1"/>
    <col min="10239" max="10239" width="14.28515625" style="21" customWidth="1"/>
    <col min="10240" max="10482" width="12" style="21"/>
    <col min="10483" max="10483" width="18.7109375" style="21" customWidth="1"/>
    <col min="10484" max="10484" width="52" style="21" customWidth="1"/>
    <col min="10485" max="10487" width="0" style="21" hidden="1" customWidth="1"/>
    <col min="10488" max="10488" width="13" style="21" customWidth="1"/>
    <col min="10489" max="10491" width="12" style="21" customWidth="1"/>
    <col min="10492" max="10492" width="13.5703125" style="21" customWidth="1"/>
    <col min="10493" max="10493" width="12" style="21" customWidth="1"/>
    <col min="10494" max="10494" width="16" style="21" customWidth="1"/>
    <col min="10495" max="10495" width="14.28515625" style="21" customWidth="1"/>
    <col min="10496" max="10738" width="12" style="21"/>
    <col min="10739" max="10739" width="18.7109375" style="21" customWidth="1"/>
    <col min="10740" max="10740" width="52" style="21" customWidth="1"/>
    <col min="10741" max="10743" width="0" style="21" hidden="1" customWidth="1"/>
    <col min="10744" max="10744" width="13" style="21" customWidth="1"/>
    <col min="10745" max="10747" width="12" style="21" customWidth="1"/>
    <col min="10748" max="10748" width="13.5703125" style="21" customWidth="1"/>
    <col min="10749" max="10749" width="12" style="21" customWidth="1"/>
    <col min="10750" max="10750" width="16" style="21" customWidth="1"/>
    <col min="10751" max="10751" width="14.28515625" style="21" customWidth="1"/>
    <col min="10752" max="10994" width="12" style="21"/>
    <col min="10995" max="10995" width="18.7109375" style="21" customWidth="1"/>
    <col min="10996" max="10996" width="52" style="21" customWidth="1"/>
    <col min="10997" max="10999" width="0" style="21" hidden="1" customWidth="1"/>
    <col min="11000" max="11000" width="13" style="21" customWidth="1"/>
    <col min="11001" max="11003" width="12" style="21" customWidth="1"/>
    <col min="11004" max="11004" width="13.5703125" style="21" customWidth="1"/>
    <col min="11005" max="11005" width="12" style="21" customWidth="1"/>
    <col min="11006" max="11006" width="16" style="21" customWidth="1"/>
    <col min="11007" max="11007" width="14.28515625" style="21" customWidth="1"/>
    <col min="11008" max="11250" width="12" style="21"/>
    <col min="11251" max="11251" width="18.7109375" style="21" customWidth="1"/>
    <col min="11252" max="11252" width="52" style="21" customWidth="1"/>
    <col min="11253" max="11255" width="0" style="21" hidden="1" customWidth="1"/>
    <col min="11256" max="11256" width="13" style="21" customWidth="1"/>
    <col min="11257" max="11259" width="12" style="21" customWidth="1"/>
    <col min="11260" max="11260" width="13.5703125" style="21" customWidth="1"/>
    <col min="11261" max="11261" width="12" style="21" customWidth="1"/>
    <col min="11262" max="11262" width="16" style="21" customWidth="1"/>
    <col min="11263" max="11263" width="14.28515625" style="21" customWidth="1"/>
    <col min="11264" max="11506" width="12" style="21"/>
    <col min="11507" max="11507" width="18.7109375" style="21" customWidth="1"/>
    <col min="11508" max="11508" width="52" style="21" customWidth="1"/>
    <col min="11509" max="11511" width="0" style="21" hidden="1" customWidth="1"/>
    <col min="11512" max="11512" width="13" style="21" customWidth="1"/>
    <col min="11513" max="11515" width="12" style="21" customWidth="1"/>
    <col min="11516" max="11516" width="13.5703125" style="21" customWidth="1"/>
    <col min="11517" max="11517" width="12" style="21" customWidth="1"/>
    <col min="11518" max="11518" width="16" style="21" customWidth="1"/>
    <col min="11519" max="11519" width="14.28515625" style="21" customWidth="1"/>
    <col min="11520" max="11762" width="12" style="21"/>
    <col min="11763" max="11763" width="18.7109375" style="21" customWidth="1"/>
    <col min="11764" max="11764" width="52" style="21" customWidth="1"/>
    <col min="11765" max="11767" width="0" style="21" hidden="1" customWidth="1"/>
    <col min="11768" max="11768" width="13" style="21" customWidth="1"/>
    <col min="11769" max="11771" width="12" style="21" customWidth="1"/>
    <col min="11772" max="11772" width="13.5703125" style="21" customWidth="1"/>
    <col min="11773" max="11773" width="12" style="21" customWidth="1"/>
    <col min="11774" max="11774" width="16" style="21" customWidth="1"/>
    <col min="11775" max="11775" width="14.28515625" style="21" customWidth="1"/>
    <col min="11776" max="12018" width="12" style="21"/>
    <col min="12019" max="12019" width="18.7109375" style="21" customWidth="1"/>
    <col min="12020" max="12020" width="52" style="21" customWidth="1"/>
    <col min="12021" max="12023" width="0" style="21" hidden="1" customWidth="1"/>
    <col min="12024" max="12024" width="13" style="21" customWidth="1"/>
    <col min="12025" max="12027" width="12" style="21" customWidth="1"/>
    <col min="12028" max="12028" width="13.5703125" style="21" customWidth="1"/>
    <col min="12029" max="12029" width="12" style="21" customWidth="1"/>
    <col min="12030" max="12030" width="16" style="21" customWidth="1"/>
    <col min="12031" max="12031" width="14.28515625" style="21" customWidth="1"/>
    <col min="12032" max="12274" width="12" style="21"/>
    <col min="12275" max="12275" width="18.7109375" style="21" customWidth="1"/>
    <col min="12276" max="12276" width="52" style="21" customWidth="1"/>
    <col min="12277" max="12279" width="0" style="21" hidden="1" customWidth="1"/>
    <col min="12280" max="12280" width="13" style="21" customWidth="1"/>
    <col min="12281" max="12283" width="12" style="21" customWidth="1"/>
    <col min="12284" max="12284" width="13.5703125" style="21" customWidth="1"/>
    <col min="12285" max="12285" width="12" style="21" customWidth="1"/>
    <col min="12286" max="12286" width="16" style="21" customWidth="1"/>
    <col min="12287" max="12287" width="14.28515625" style="21" customWidth="1"/>
    <col min="12288" max="12530" width="12" style="21"/>
    <col min="12531" max="12531" width="18.7109375" style="21" customWidth="1"/>
    <col min="12532" max="12532" width="52" style="21" customWidth="1"/>
    <col min="12533" max="12535" width="0" style="21" hidden="1" customWidth="1"/>
    <col min="12536" max="12536" width="13" style="21" customWidth="1"/>
    <col min="12537" max="12539" width="12" style="21" customWidth="1"/>
    <col min="12540" max="12540" width="13.5703125" style="21" customWidth="1"/>
    <col min="12541" max="12541" width="12" style="21" customWidth="1"/>
    <col min="12542" max="12542" width="16" style="21" customWidth="1"/>
    <col min="12543" max="12543" width="14.28515625" style="21" customWidth="1"/>
    <col min="12544" max="12786" width="12" style="21"/>
    <col min="12787" max="12787" width="18.7109375" style="21" customWidth="1"/>
    <col min="12788" max="12788" width="52" style="21" customWidth="1"/>
    <col min="12789" max="12791" width="0" style="21" hidden="1" customWidth="1"/>
    <col min="12792" max="12792" width="13" style="21" customWidth="1"/>
    <col min="12793" max="12795" width="12" style="21" customWidth="1"/>
    <col min="12796" max="12796" width="13.5703125" style="21" customWidth="1"/>
    <col min="12797" max="12797" width="12" style="21" customWidth="1"/>
    <col min="12798" max="12798" width="16" style="21" customWidth="1"/>
    <col min="12799" max="12799" width="14.28515625" style="21" customWidth="1"/>
    <col min="12800" max="13042" width="12" style="21"/>
    <col min="13043" max="13043" width="18.7109375" style="21" customWidth="1"/>
    <col min="13044" max="13044" width="52" style="21" customWidth="1"/>
    <col min="13045" max="13047" width="0" style="21" hidden="1" customWidth="1"/>
    <col min="13048" max="13048" width="13" style="21" customWidth="1"/>
    <col min="13049" max="13051" width="12" style="21" customWidth="1"/>
    <col min="13052" max="13052" width="13.5703125" style="21" customWidth="1"/>
    <col min="13053" max="13053" width="12" style="21" customWidth="1"/>
    <col min="13054" max="13054" width="16" style="21" customWidth="1"/>
    <col min="13055" max="13055" width="14.28515625" style="21" customWidth="1"/>
    <col min="13056" max="13298" width="12" style="21"/>
    <col min="13299" max="13299" width="18.7109375" style="21" customWidth="1"/>
    <col min="13300" max="13300" width="52" style="21" customWidth="1"/>
    <col min="13301" max="13303" width="0" style="21" hidden="1" customWidth="1"/>
    <col min="13304" max="13304" width="13" style="21" customWidth="1"/>
    <col min="13305" max="13307" width="12" style="21" customWidth="1"/>
    <col min="13308" max="13308" width="13.5703125" style="21" customWidth="1"/>
    <col min="13309" max="13309" width="12" style="21" customWidth="1"/>
    <col min="13310" max="13310" width="16" style="21" customWidth="1"/>
    <col min="13311" max="13311" width="14.28515625" style="21" customWidth="1"/>
    <col min="13312" max="13554" width="12" style="21"/>
    <col min="13555" max="13555" width="18.7109375" style="21" customWidth="1"/>
    <col min="13556" max="13556" width="52" style="21" customWidth="1"/>
    <col min="13557" max="13559" width="0" style="21" hidden="1" customWidth="1"/>
    <col min="13560" max="13560" width="13" style="21" customWidth="1"/>
    <col min="13561" max="13563" width="12" style="21" customWidth="1"/>
    <col min="13564" max="13564" width="13.5703125" style="21" customWidth="1"/>
    <col min="13565" max="13565" width="12" style="21" customWidth="1"/>
    <col min="13566" max="13566" width="16" style="21" customWidth="1"/>
    <col min="13567" max="13567" width="14.28515625" style="21" customWidth="1"/>
    <col min="13568" max="13810" width="12" style="21"/>
    <col min="13811" max="13811" width="18.7109375" style="21" customWidth="1"/>
    <col min="13812" max="13812" width="52" style="21" customWidth="1"/>
    <col min="13813" max="13815" width="0" style="21" hidden="1" customWidth="1"/>
    <col min="13816" max="13816" width="13" style="21" customWidth="1"/>
    <col min="13817" max="13819" width="12" style="21" customWidth="1"/>
    <col min="13820" max="13820" width="13.5703125" style="21" customWidth="1"/>
    <col min="13821" max="13821" width="12" style="21" customWidth="1"/>
    <col min="13822" max="13822" width="16" style="21" customWidth="1"/>
    <col min="13823" max="13823" width="14.28515625" style="21" customWidth="1"/>
    <col min="13824" max="14066" width="12" style="21"/>
    <col min="14067" max="14067" width="18.7109375" style="21" customWidth="1"/>
    <col min="14068" max="14068" width="52" style="21" customWidth="1"/>
    <col min="14069" max="14071" width="0" style="21" hidden="1" customWidth="1"/>
    <col min="14072" max="14072" width="13" style="21" customWidth="1"/>
    <col min="14073" max="14075" width="12" style="21" customWidth="1"/>
    <col min="14076" max="14076" width="13.5703125" style="21" customWidth="1"/>
    <col min="14077" max="14077" width="12" style="21" customWidth="1"/>
    <col min="14078" max="14078" width="16" style="21" customWidth="1"/>
    <col min="14079" max="14079" width="14.28515625" style="21" customWidth="1"/>
    <col min="14080" max="14322" width="12" style="21"/>
    <col min="14323" max="14323" width="18.7109375" style="21" customWidth="1"/>
    <col min="14324" max="14324" width="52" style="21" customWidth="1"/>
    <col min="14325" max="14327" width="0" style="21" hidden="1" customWidth="1"/>
    <col min="14328" max="14328" width="13" style="21" customWidth="1"/>
    <col min="14329" max="14331" width="12" style="21" customWidth="1"/>
    <col min="14332" max="14332" width="13.5703125" style="21" customWidth="1"/>
    <col min="14333" max="14333" width="12" style="21" customWidth="1"/>
    <col min="14334" max="14334" width="16" style="21" customWidth="1"/>
    <col min="14335" max="14335" width="14.28515625" style="21" customWidth="1"/>
    <col min="14336" max="14578" width="12" style="21"/>
    <col min="14579" max="14579" width="18.7109375" style="21" customWidth="1"/>
    <col min="14580" max="14580" width="52" style="21" customWidth="1"/>
    <col min="14581" max="14583" width="0" style="21" hidden="1" customWidth="1"/>
    <col min="14584" max="14584" width="13" style="21" customWidth="1"/>
    <col min="14585" max="14587" width="12" style="21" customWidth="1"/>
    <col min="14588" max="14588" width="13.5703125" style="21" customWidth="1"/>
    <col min="14589" max="14589" width="12" style="21" customWidth="1"/>
    <col min="14590" max="14590" width="16" style="21" customWidth="1"/>
    <col min="14591" max="14591" width="14.28515625" style="21" customWidth="1"/>
    <col min="14592" max="14834" width="12" style="21"/>
    <col min="14835" max="14835" width="18.7109375" style="21" customWidth="1"/>
    <col min="14836" max="14836" width="52" style="21" customWidth="1"/>
    <col min="14837" max="14839" width="0" style="21" hidden="1" customWidth="1"/>
    <col min="14840" max="14840" width="13" style="21" customWidth="1"/>
    <col min="14841" max="14843" width="12" style="21" customWidth="1"/>
    <col min="14844" max="14844" width="13.5703125" style="21" customWidth="1"/>
    <col min="14845" max="14845" width="12" style="21" customWidth="1"/>
    <col min="14846" max="14846" width="16" style="21" customWidth="1"/>
    <col min="14847" max="14847" width="14.28515625" style="21" customWidth="1"/>
    <col min="14848" max="15090" width="12" style="21"/>
    <col min="15091" max="15091" width="18.7109375" style="21" customWidth="1"/>
    <col min="15092" max="15092" width="52" style="21" customWidth="1"/>
    <col min="15093" max="15095" width="0" style="21" hidden="1" customWidth="1"/>
    <col min="15096" max="15096" width="13" style="21" customWidth="1"/>
    <col min="15097" max="15099" width="12" style="21" customWidth="1"/>
    <col min="15100" max="15100" width="13.5703125" style="21" customWidth="1"/>
    <col min="15101" max="15101" width="12" style="21" customWidth="1"/>
    <col min="15102" max="15102" width="16" style="21" customWidth="1"/>
    <col min="15103" max="15103" width="14.28515625" style="21" customWidth="1"/>
    <col min="15104" max="15346" width="12" style="21"/>
    <col min="15347" max="15347" width="18.7109375" style="21" customWidth="1"/>
    <col min="15348" max="15348" width="52" style="21" customWidth="1"/>
    <col min="15349" max="15351" width="0" style="21" hidden="1" customWidth="1"/>
    <col min="15352" max="15352" width="13" style="21" customWidth="1"/>
    <col min="15353" max="15355" width="12" style="21" customWidth="1"/>
    <col min="15356" max="15356" width="13.5703125" style="21" customWidth="1"/>
    <col min="15357" max="15357" width="12" style="21" customWidth="1"/>
    <col min="15358" max="15358" width="16" style="21" customWidth="1"/>
    <col min="15359" max="15359" width="14.28515625" style="21" customWidth="1"/>
    <col min="15360" max="15602" width="12" style="21"/>
    <col min="15603" max="15603" width="18.7109375" style="21" customWidth="1"/>
    <col min="15604" max="15604" width="52" style="21" customWidth="1"/>
    <col min="15605" max="15607" width="0" style="21" hidden="1" customWidth="1"/>
    <col min="15608" max="15608" width="13" style="21" customWidth="1"/>
    <col min="15609" max="15611" width="12" style="21" customWidth="1"/>
    <col min="15612" max="15612" width="13.5703125" style="21" customWidth="1"/>
    <col min="15613" max="15613" width="12" style="21" customWidth="1"/>
    <col min="15614" max="15614" width="16" style="21" customWidth="1"/>
    <col min="15615" max="15615" width="14.28515625" style="21" customWidth="1"/>
    <col min="15616" max="15858" width="12" style="21"/>
    <col min="15859" max="15859" width="18.7109375" style="21" customWidth="1"/>
    <col min="15860" max="15860" width="52" style="21" customWidth="1"/>
    <col min="15861" max="15863" width="0" style="21" hidden="1" customWidth="1"/>
    <col min="15864" max="15864" width="13" style="21" customWidth="1"/>
    <col min="15865" max="15867" width="12" style="21" customWidth="1"/>
    <col min="15868" max="15868" width="13.5703125" style="21" customWidth="1"/>
    <col min="15869" max="15869" width="12" style="21" customWidth="1"/>
    <col min="15870" max="15870" width="16" style="21" customWidth="1"/>
    <col min="15871" max="15871" width="14.28515625" style="21" customWidth="1"/>
    <col min="15872" max="16114" width="12" style="21"/>
    <col min="16115" max="16115" width="18.7109375" style="21" customWidth="1"/>
    <col min="16116" max="16116" width="52" style="21" customWidth="1"/>
    <col min="16117" max="16119" width="0" style="21" hidden="1" customWidth="1"/>
    <col min="16120" max="16120" width="13" style="21" customWidth="1"/>
    <col min="16121" max="16123" width="12" style="21" customWidth="1"/>
    <col min="16124" max="16124" width="13.5703125" style="21" customWidth="1"/>
    <col min="16125" max="16125" width="12" style="21" customWidth="1"/>
    <col min="16126" max="16126" width="16" style="21" customWidth="1"/>
    <col min="16127" max="16127" width="14.28515625" style="21" customWidth="1"/>
    <col min="16128" max="16384" width="12" style="21"/>
  </cols>
  <sheetData>
    <row r="1" spans="1:4" s="20" customFormat="1" ht="12.75" customHeight="1">
      <c r="A1" s="290" t="s">
        <v>516</v>
      </c>
      <c r="B1" s="291"/>
      <c r="C1" s="291"/>
    </row>
    <row r="2" spans="1:4" s="20" customFormat="1" ht="13.5" customHeight="1">
      <c r="A2" s="292" t="s">
        <v>273</v>
      </c>
      <c r="B2" s="293"/>
      <c r="C2" s="293"/>
    </row>
    <row r="3" spans="1:4" s="20" customFormat="1" ht="11.25" customHeight="1">
      <c r="A3" s="18"/>
      <c r="B3" s="18"/>
      <c r="C3" s="18"/>
    </row>
    <row r="4" spans="1:4" s="22" customFormat="1" ht="12" customHeight="1">
      <c r="A4" s="249" t="s">
        <v>514</v>
      </c>
      <c r="B4" s="118" t="s">
        <v>576</v>
      </c>
      <c r="C4" s="18"/>
      <c r="D4" s="23"/>
    </row>
    <row r="5" spans="1:4" s="20" customFormat="1" ht="12" customHeight="1">
      <c r="A5" s="250"/>
      <c r="B5" s="139"/>
      <c r="C5" s="18"/>
      <c r="D5" s="24"/>
    </row>
    <row r="6" spans="1:4" s="20" customFormat="1" ht="12" customHeight="1">
      <c r="A6" s="249" t="s">
        <v>515</v>
      </c>
      <c r="B6" s="118" t="s">
        <v>577</v>
      </c>
      <c r="C6" s="18"/>
      <c r="D6" s="24"/>
    </row>
    <row r="7" spans="1:4" s="20" customFormat="1" ht="12" customHeight="1">
      <c r="A7" s="250"/>
      <c r="B7" s="139"/>
      <c r="C7" s="18"/>
      <c r="D7" s="24"/>
    </row>
    <row r="8" spans="1:4" s="20" customFormat="1" ht="12" customHeight="1">
      <c r="A8" s="250" t="s">
        <v>274</v>
      </c>
      <c r="B8" s="283">
        <v>19455</v>
      </c>
      <c r="C8" s="18"/>
      <c r="D8" s="24"/>
    </row>
    <row r="9" spans="1:4" s="20" customFormat="1" ht="12" customHeight="1">
      <c r="A9" s="250"/>
      <c r="B9" s="139"/>
      <c r="C9" s="18"/>
      <c r="D9" s="24"/>
    </row>
    <row r="10" spans="1:4" s="20" customFormat="1" ht="12" customHeight="1">
      <c r="A10" s="250" t="s">
        <v>275</v>
      </c>
      <c r="B10" s="118">
        <v>2012</v>
      </c>
      <c r="C10" s="18"/>
      <c r="D10" s="24"/>
    </row>
    <row r="11" spans="1:4" s="20" customFormat="1" ht="12" customHeight="1">
      <c r="A11" s="250"/>
      <c r="B11" s="139"/>
      <c r="C11" s="18"/>
      <c r="D11" s="24"/>
    </row>
    <row r="12" spans="1:4" s="20" customFormat="1" ht="12" customHeight="1">
      <c r="A12" s="250" t="s">
        <v>276</v>
      </c>
      <c r="B12" s="118" t="s">
        <v>578</v>
      </c>
      <c r="C12" s="18"/>
      <c r="D12" s="24"/>
    </row>
    <row r="13" spans="1:4" s="20" customFormat="1" ht="12" customHeight="1">
      <c r="A13" s="250"/>
      <c r="B13" s="139"/>
      <c r="C13" s="18"/>
      <c r="D13" s="24"/>
    </row>
    <row r="14" spans="1:4" s="22" customFormat="1" ht="12" customHeight="1">
      <c r="A14" s="250" t="s">
        <v>277</v>
      </c>
      <c r="B14" s="118" t="s">
        <v>579</v>
      </c>
      <c r="C14" s="18"/>
      <c r="D14" s="23"/>
    </row>
    <row r="15" spans="1:4">
      <c r="A15" s="250"/>
      <c r="B15" s="18"/>
      <c r="C15" s="18"/>
    </row>
    <row r="16" spans="1:4">
      <c r="A16" s="18"/>
      <c r="B16" s="18"/>
      <c r="C16" s="18"/>
    </row>
  </sheetData>
  <mergeCells count="2">
    <mergeCell ref="A1:C1"/>
    <mergeCell ref="A2:C2"/>
  </mergeCells>
  <dataValidations count="4">
    <dataValidation type="list" errorStyle="warning" allowBlank="1" showInputMessage="1" showErrorMessage="1" errorTitle="Error en la entrada" error="Debe seleccionar el año de la lista" sqref="B65495 IJ65495 SF65495 ACB65495 ALX65495 AVT65495 BFP65495 BPL65495 BZH65495 CJD65495 CSZ65495 DCV65495 DMR65495 DWN65495 EGJ65495 EQF65495 FAB65495 FJX65495 FTT65495 GDP65495 GNL65495 GXH65495 HHD65495 HQZ65495 IAV65495 IKR65495 IUN65495 JEJ65495 JOF65495 JYB65495 KHX65495 KRT65495 LBP65495 LLL65495 LVH65495 MFD65495 MOZ65495 MYV65495 NIR65495 NSN65495 OCJ65495 OMF65495 OWB65495 PFX65495 PPT65495 PZP65495 QJL65495 QTH65495 RDD65495 RMZ65495 RWV65495 SGR65495 SQN65495 TAJ65495 TKF65495 TUB65495 UDX65495 UNT65495 UXP65495 VHL65495 VRH65495 WBD65495 WKZ65495 WUV65495 B131031 IJ131031 SF131031 ACB131031 ALX131031 AVT131031 BFP131031 BPL131031 BZH131031 CJD131031 CSZ131031 DCV131031 DMR131031 DWN131031 EGJ131031 EQF131031 FAB131031 FJX131031 FTT131031 GDP131031 GNL131031 GXH131031 HHD131031 HQZ131031 IAV131031 IKR131031 IUN131031 JEJ131031 JOF131031 JYB131031 KHX131031 KRT131031 LBP131031 LLL131031 LVH131031 MFD131031 MOZ131031 MYV131031 NIR131031 NSN131031 OCJ131031 OMF131031 OWB131031 PFX131031 PPT131031 PZP131031 QJL131031 QTH131031 RDD131031 RMZ131031 RWV131031 SGR131031 SQN131031 TAJ131031 TKF131031 TUB131031 UDX131031 UNT131031 UXP131031 VHL131031 VRH131031 WBD131031 WKZ131031 WUV131031 B196567 IJ196567 SF196567 ACB196567 ALX196567 AVT196567 BFP196567 BPL196567 BZH196567 CJD196567 CSZ196567 DCV196567 DMR196567 DWN196567 EGJ196567 EQF196567 FAB196567 FJX196567 FTT196567 GDP196567 GNL196567 GXH196567 HHD196567 HQZ196567 IAV196567 IKR196567 IUN196567 JEJ196567 JOF196567 JYB196567 KHX196567 KRT196567 LBP196567 LLL196567 LVH196567 MFD196567 MOZ196567 MYV196567 NIR196567 NSN196567 OCJ196567 OMF196567 OWB196567 PFX196567 PPT196567 PZP196567 QJL196567 QTH196567 RDD196567 RMZ196567 RWV196567 SGR196567 SQN196567 TAJ196567 TKF196567 TUB196567 UDX196567 UNT196567 UXP196567 VHL196567 VRH196567 WBD196567 WKZ196567 WUV196567 B262103 IJ262103 SF262103 ACB262103 ALX262103 AVT262103 BFP262103 BPL262103 BZH262103 CJD262103 CSZ262103 DCV262103 DMR262103 DWN262103 EGJ262103 EQF262103 FAB262103 FJX262103 FTT262103 GDP262103 GNL262103 GXH262103 HHD262103 HQZ262103 IAV262103 IKR262103 IUN262103 JEJ262103 JOF262103 JYB262103 KHX262103 KRT262103 LBP262103 LLL262103 LVH262103 MFD262103 MOZ262103 MYV262103 NIR262103 NSN262103 OCJ262103 OMF262103 OWB262103 PFX262103 PPT262103 PZP262103 QJL262103 QTH262103 RDD262103 RMZ262103 RWV262103 SGR262103 SQN262103 TAJ262103 TKF262103 TUB262103 UDX262103 UNT262103 UXP262103 VHL262103 VRH262103 WBD262103 WKZ262103 WUV262103 B327639 IJ327639 SF327639 ACB327639 ALX327639 AVT327639 BFP327639 BPL327639 BZH327639 CJD327639 CSZ327639 DCV327639 DMR327639 DWN327639 EGJ327639 EQF327639 FAB327639 FJX327639 FTT327639 GDP327639 GNL327639 GXH327639 HHD327639 HQZ327639 IAV327639 IKR327639 IUN327639 JEJ327639 JOF327639 JYB327639 KHX327639 KRT327639 LBP327639 LLL327639 LVH327639 MFD327639 MOZ327639 MYV327639 NIR327639 NSN327639 OCJ327639 OMF327639 OWB327639 PFX327639 PPT327639 PZP327639 QJL327639 QTH327639 RDD327639 RMZ327639 RWV327639 SGR327639 SQN327639 TAJ327639 TKF327639 TUB327639 UDX327639 UNT327639 UXP327639 VHL327639 VRH327639 WBD327639 WKZ327639 WUV327639 B393175 IJ393175 SF393175 ACB393175 ALX393175 AVT393175 BFP393175 BPL393175 BZH393175 CJD393175 CSZ393175 DCV393175 DMR393175 DWN393175 EGJ393175 EQF393175 FAB393175 FJX393175 FTT393175 GDP393175 GNL393175 GXH393175 HHD393175 HQZ393175 IAV393175 IKR393175 IUN393175 JEJ393175 JOF393175 JYB393175 KHX393175 KRT393175 LBP393175 LLL393175 LVH393175 MFD393175 MOZ393175 MYV393175 NIR393175 NSN393175 OCJ393175 OMF393175 OWB393175 PFX393175 PPT393175 PZP393175 QJL393175 QTH393175 RDD393175 RMZ393175 RWV393175 SGR393175 SQN393175 TAJ393175 TKF393175 TUB393175 UDX393175 UNT393175 UXP393175 VHL393175 VRH393175 WBD393175 WKZ393175 WUV393175 B458711 IJ458711 SF458711 ACB458711 ALX458711 AVT458711 BFP458711 BPL458711 BZH458711 CJD458711 CSZ458711 DCV458711 DMR458711 DWN458711 EGJ458711 EQF458711 FAB458711 FJX458711 FTT458711 GDP458711 GNL458711 GXH458711 HHD458711 HQZ458711 IAV458711 IKR458711 IUN458711 JEJ458711 JOF458711 JYB458711 KHX458711 KRT458711 LBP458711 LLL458711 LVH458711 MFD458711 MOZ458711 MYV458711 NIR458711 NSN458711 OCJ458711 OMF458711 OWB458711 PFX458711 PPT458711 PZP458711 QJL458711 QTH458711 RDD458711 RMZ458711 RWV458711 SGR458711 SQN458711 TAJ458711 TKF458711 TUB458711 UDX458711 UNT458711 UXP458711 VHL458711 VRH458711 WBD458711 WKZ458711 WUV458711 B524247 IJ524247 SF524247 ACB524247 ALX524247 AVT524247 BFP524247 BPL524247 BZH524247 CJD524247 CSZ524247 DCV524247 DMR524247 DWN524247 EGJ524247 EQF524247 FAB524247 FJX524247 FTT524247 GDP524247 GNL524247 GXH524247 HHD524247 HQZ524247 IAV524247 IKR524247 IUN524247 JEJ524247 JOF524247 JYB524247 KHX524247 KRT524247 LBP524247 LLL524247 LVH524247 MFD524247 MOZ524247 MYV524247 NIR524247 NSN524247 OCJ524247 OMF524247 OWB524247 PFX524247 PPT524247 PZP524247 QJL524247 QTH524247 RDD524247 RMZ524247 RWV524247 SGR524247 SQN524247 TAJ524247 TKF524247 TUB524247 UDX524247 UNT524247 UXP524247 VHL524247 VRH524247 WBD524247 WKZ524247 WUV524247 B589783 IJ589783 SF589783 ACB589783 ALX589783 AVT589783 BFP589783 BPL589783 BZH589783 CJD589783 CSZ589783 DCV589783 DMR589783 DWN589783 EGJ589783 EQF589783 FAB589783 FJX589783 FTT589783 GDP589783 GNL589783 GXH589783 HHD589783 HQZ589783 IAV589783 IKR589783 IUN589783 JEJ589783 JOF589783 JYB589783 KHX589783 KRT589783 LBP589783 LLL589783 LVH589783 MFD589783 MOZ589783 MYV589783 NIR589783 NSN589783 OCJ589783 OMF589783 OWB589783 PFX589783 PPT589783 PZP589783 QJL589783 QTH589783 RDD589783 RMZ589783 RWV589783 SGR589783 SQN589783 TAJ589783 TKF589783 TUB589783 UDX589783 UNT589783 UXP589783 VHL589783 VRH589783 WBD589783 WKZ589783 WUV589783 B655319 IJ655319 SF655319 ACB655319 ALX655319 AVT655319 BFP655319 BPL655319 BZH655319 CJD655319 CSZ655319 DCV655319 DMR655319 DWN655319 EGJ655319 EQF655319 FAB655319 FJX655319 FTT655319 GDP655319 GNL655319 GXH655319 HHD655319 HQZ655319 IAV655319 IKR655319 IUN655319 JEJ655319 JOF655319 JYB655319 KHX655319 KRT655319 LBP655319 LLL655319 LVH655319 MFD655319 MOZ655319 MYV655319 NIR655319 NSN655319 OCJ655319 OMF655319 OWB655319 PFX655319 PPT655319 PZP655319 QJL655319 QTH655319 RDD655319 RMZ655319 RWV655319 SGR655319 SQN655319 TAJ655319 TKF655319 TUB655319 UDX655319 UNT655319 UXP655319 VHL655319 VRH655319 WBD655319 WKZ655319 WUV655319 B720855 IJ720855 SF720855 ACB720855 ALX720855 AVT720855 BFP720855 BPL720855 BZH720855 CJD720855 CSZ720855 DCV720855 DMR720855 DWN720855 EGJ720855 EQF720855 FAB720855 FJX720855 FTT720855 GDP720855 GNL720855 GXH720855 HHD720855 HQZ720855 IAV720855 IKR720855 IUN720855 JEJ720855 JOF720855 JYB720855 KHX720855 KRT720855 LBP720855 LLL720855 LVH720855 MFD720855 MOZ720855 MYV720855 NIR720855 NSN720855 OCJ720855 OMF720855 OWB720855 PFX720855 PPT720855 PZP720855 QJL720855 QTH720855 RDD720855 RMZ720855 RWV720855 SGR720855 SQN720855 TAJ720855 TKF720855 TUB720855 UDX720855 UNT720855 UXP720855 VHL720855 VRH720855 WBD720855 WKZ720855 WUV720855 B786391 IJ786391 SF786391 ACB786391 ALX786391 AVT786391 BFP786391 BPL786391 BZH786391 CJD786391 CSZ786391 DCV786391 DMR786391 DWN786391 EGJ786391 EQF786391 FAB786391 FJX786391 FTT786391 GDP786391 GNL786391 GXH786391 HHD786391 HQZ786391 IAV786391 IKR786391 IUN786391 JEJ786391 JOF786391 JYB786391 KHX786391 KRT786391 LBP786391 LLL786391 LVH786391 MFD786391 MOZ786391 MYV786391 NIR786391 NSN786391 OCJ786391 OMF786391 OWB786391 PFX786391 PPT786391 PZP786391 QJL786391 QTH786391 RDD786391 RMZ786391 RWV786391 SGR786391 SQN786391 TAJ786391 TKF786391 TUB786391 UDX786391 UNT786391 UXP786391 VHL786391 VRH786391 WBD786391 WKZ786391 WUV786391 B851927 IJ851927 SF851927 ACB851927 ALX851927 AVT851927 BFP851927 BPL851927 BZH851927 CJD851927 CSZ851927 DCV851927 DMR851927 DWN851927 EGJ851927 EQF851927 FAB851927 FJX851927 FTT851927 GDP851927 GNL851927 GXH851927 HHD851927 HQZ851927 IAV851927 IKR851927 IUN851927 JEJ851927 JOF851927 JYB851927 KHX851927 KRT851927 LBP851927 LLL851927 LVH851927 MFD851927 MOZ851927 MYV851927 NIR851927 NSN851927 OCJ851927 OMF851927 OWB851927 PFX851927 PPT851927 PZP851927 QJL851927 QTH851927 RDD851927 RMZ851927 RWV851927 SGR851927 SQN851927 TAJ851927 TKF851927 TUB851927 UDX851927 UNT851927 UXP851927 VHL851927 VRH851927 WBD851927 WKZ851927 WUV851927 B917463 IJ917463 SF917463 ACB917463 ALX917463 AVT917463 BFP917463 BPL917463 BZH917463 CJD917463 CSZ917463 DCV917463 DMR917463 DWN917463 EGJ917463 EQF917463 FAB917463 FJX917463 FTT917463 GDP917463 GNL917463 GXH917463 HHD917463 HQZ917463 IAV917463 IKR917463 IUN917463 JEJ917463 JOF917463 JYB917463 KHX917463 KRT917463 LBP917463 LLL917463 LVH917463 MFD917463 MOZ917463 MYV917463 NIR917463 NSN917463 OCJ917463 OMF917463 OWB917463 PFX917463 PPT917463 PZP917463 QJL917463 QTH917463 RDD917463 RMZ917463 RWV917463 SGR917463 SQN917463 TAJ917463 TKF917463 TUB917463 UDX917463 UNT917463 UXP917463 VHL917463 VRH917463 WBD917463 WKZ917463 WUV917463 B982999 IJ982999 SF982999 ACB982999 ALX982999 AVT982999 BFP982999 BPL982999 BZH982999 CJD982999 CSZ982999 DCV982999 DMR982999 DWN982999 EGJ982999 EQF982999 FAB982999 FJX982999 FTT982999 GDP982999 GNL982999 GXH982999 HHD982999 HQZ982999 IAV982999 IKR982999 IUN982999 JEJ982999 JOF982999 JYB982999 KHX982999 KRT982999 LBP982999 LLL982999 LVH982999 MFD982999 MOZ982999 MYV982999 NIR982999 NSN982999 OCJ982999 OMF982999 OWB982999 PFX982999 PPT982999 PZP982999 QJL982999 QTH982999 RDD982999 RMZ982999 RWV982999 SGR982999 SQN982999 TAJ982999 TKF982999 TUB982999 UDX982999 UNT982999 UXP982999 VHL982999 VRH982999 WBD982999 WKZ982999 WUV982999">
      <formula1>$A65557:$A65583</formula1>
    </dataValidation>
    <dataValidation type="list" allowBlank="1" showInputMessage="1" showErrorMessage="1" sqref="WUV983001 B131033 B196569 B262105 B327641 B393177 B458713 B524249 B589785 B655321 B720857 B786393 B851929 B917465 B983001 B65497 IQ65502 SM65502 ACI65502 AME65502 AWA65502 BFW65502 BPS65502 BZO65502 CJK65502 CTG65502 DDC65502 DMY65502 DWU65502 EGQ65502 EQM65502 FAI65502 FKE65502 FUA65502 GDW65502 GNS65502 GXO65502 HHK65502 HRG65502 IBC65502 IKY65502 IUU65502 JEQ65502 JOM65502 JYI65502 KIE65502 KSA65502 LBW65502 LLS65502 LVO65502 MFK65502 MPG65502 MZC65502 NIY65502 NSU65502 OCQ65502 OMM65502 OWI65502 PGE65502 PQA65502 PZW65502 QJS65502 QTO65502 RDK65502 RNG65502 RXC65502 SGY65502 SQU65502 TAQ65502 TKM65502 TUI65502 UEE65502 UOA65502 UXW65502 VHS65502 VRO65502 WBK65502 WLG65502 WVC65502 IQ131038 SM131038 ACI131038 AME131038 AWA131038 BFW131038 BPS131038 BZO131038 CJK131038 CTG131038 DDC131038 DMY131038 DWU131038 EGQ131038 EQM131038 FAI131038 FKE131038 FUA131038 GDW131038 GNS131038 GXO131038 HHK131038 HRG131038 IBC131038 IKY131038 IUU131038 JEQ131038 JOM131038 JYI131038 KIE131038 KSA131038 LBW131038 LLS131038 LVO131038 MFK131038 MPG131038 MZC131038 NIY131038 NSU131038 OCQ131038 OMM131038 OWI131038 PGE131038 PQA131038 PZW131038 QJS131038 QTO131038 RDK131038 RNG131038 RXC131038 SGY131038 SQU131038 TAQ131038 TKM131038 TUI131038 UEE131038 UOA131038 UXW131038 VHS131038 VRO131038 WBK131038 WLG131038 WVC131038 IQ196574 SM196574 ACI196574 AME196574 AWA196574 BFW196574 BPS196574 BZO196574 CJK196574 CTG196574 DDC196574 DMY196574 DWU196574 EGQ196574 EQM196574 FAI196574 FKE196574 FUA196574 GDW196574 GNS196574 GXO196574 HHK196574 HRG196574 IBC196574 IKY196574 IUU196574 JEQ196574 JOM196574 JYI196574 KIE196574 KSA196574 LBW196574 LLS196574 LVO196574 MFK196574 MPG196574 MZC196574 NIY196574 NSU196574 OCQ196574 OMM196574 OWI196574 PGE196574 PQA196574 PZW196574 QJS196574 QTO196574 RDK196574 RNG196574 RXC196574 SGY196574 SQU196574 TAQ196574 TKM196574 TUI196574 UEE196574 UOA196574 UXW196574 VHS196574 VRO196574 WBK196574 WLG196574 WVC196574 IQ262110 SM262110 ACI262110 AME262110 AWA262110 BFW262110 BPS262110 BZO262110 CJK262110 CTG262110 DDC262110 DMY262110 DWU262110 EGQ262110 EQM262110 FAI262110 FKE262110 FUA262110 GDW262110 GNS262110 GXO262110 HHK262110 HRG262110 IBC262110 IKY262110 IUU262110 JEQ262110 JOM262110 JYI262110 KIE262110 KSA262110 LBW262110 LLS262110 LVO262110 MFK262110 MPG262110 MZC262110 NIY262110 NSU262110 OCQ262110 OMM262110 OWI262110 PGE262110 PQA262110 PZW262110 QJS262110 QTO262110 RDK262110 RNG262110 RXC262110 SGY262110 SQU262110 TAQ262110 TKM262110 TUI262110 UEE262110 UOA262110 UXW262110 VHS262110 VRO262110 WBK262110 WLG262110 WVC262110 IQ327646 SM327646 ACI327646 AME327646 AWA327646 BFW327646 BPS327646 BZO327646 CJK327646 CTG327646 DDC327646 DMY327646 DWU327646 EGQ327646 EQM327646 FAI327646 FKE327646 FUA327646 GDW327646 GNS327646 GXO327646 HHK327646 HRG327646 IBC327646 IKY327646 IUU327646 JEQ327646 JOM327646 JYI327646 KIE327646 KSA327646 LBW327646 LLS327646 LVO327646 MFK327646 MPG327646 MZC327646 NIY327646 NSU327646 OCQ327646 OMM327646 OWI327646 PGE327646 PQA327646 PZW327646 QJS327646 QTO327646 RDK327646 RNG327646 RXC327646 SGY327646 SQU327646 TAQ327646 TKM327646 TUI327646 UEE327646 UOA327646 UXW327646 VHS327646 VRO327646 WBK327646 WLG327646 WVC327646 IQ393182 SM393182 ACI393182 AME393182 AWA393182 BFW393182 BPS393182 BZO393182 CJK393182 CTG393182 DDC393182 DMY393182 DWU393182 EGQ393182 EQM393182 FAI393182 FKE393182 FUA393182 GDW393182 GNS393182 GXO393182 HHK393182 HRG393182 IBC393182 IKY393182 IUU393182 JEQ393182 JOM393182 JYI393182 KIE393182 KSA393182 LBW393182 LLS393182 LVO393182 MFK393182 MPG393182 MZC393182 NIY393182 NSU393182 OCQ393182 OMM393182 OWI393182 PGE393182 PQA393182 PZW393182 QJS393182 QTO393182 RDK393182 RNG393182 RXC393182 SGY393182 SQU393182 TAQ393182 TKM393182 TUI393182 UEE393182 UOA393182 UXW393182 VHS393182 VRO393182 WBK393182 WLG393182 WVC393182 IQ458718 SM458718 ACI458718 AME458718 AWA458718 BFW458718 BPS458718 BZO458718 CJK458718 CTG458718 DDC458718 DMY458718 DWU458718 EGQ458718 EQM458718 FAI458718 FKE458718 FUA458718 GDW458718 GNS458718 GXO458718 HHK458718 HRG458718 IBC458718 IKY458718 IUU458718 JEQ458718 JOM458718 JYI458718 KIE458718 KSA458718 LBW458718 LLS458718 LVO458718 MFK458718 MPG458718 MZC458718 NIY458718 NSU458718 OCQ458718 OMM458718 OWI458718 PGE458718 PQA458718 PZW458718 QJS458718 QTO458718 RDK458718 RNG458718 RXC458718 SGY458718 SQU458718 TAQ458718 TKM458718 TUI458718 UEE458718 UOA458718 UXW458718 VHS458718 VRO458718 WBK458718 WLG458718 WVC458718 IQ524254 SM524254 ACI524254 AME524254 AWA524254 BFW524254 BPS524254 BZO524254 CJK524254 CTG524254 DDC524254 DMY524254 DWU524254 EGQ524254 EQM524254 FAI524254 FKE524254 FUA524254 GDW524254 GNS524254 GXO524254 HHK524254 HRG524254 IBC524254 IKY524254 IUU524254 JEQ524254 JOM524254 JYI524254 KIE524254 KSA524254 LBW524254 LLS524254 LVO524254 MFK524254 MPG524254 MZC524254 NIY524254 NSU524254 OCQ524254 OMM524254 OWI524254 PGE524254 PQA524254 PZW524254 QJS524254 QTO524254 RDK524254 RNG524254 RXC524254 SGY524254 SQU524254 TAQ524254 TKM524254 TUI524254 UEE524254 UOA524254 UXW524254 VHS524254 VRO524254 WBK524254 WLG524254 WVC524254 IQ589790 SM589790 ACI589790 AME589790 AWA589790 BFW589790 BPS589790 BZO589790 CJK589790 CTG589790 DDC589790 DMY589790 DWU589790 EGQ589790 EQM589790 FAI589790 FKE589790 FUA589790 GDW589790 GNS589790 GXO589790 HHK589790 HRG589790 IBC589790 IKY589790 IUU589790 JEQ589790 JOM589790 JYI589790 KIE589790 KSA589790 LBW589790 LLS589790 LVO589790 MFK589790 MPG589790 MZC589790 NIY589790 NSU589790 OCQ589790 OMM589790 OWI589790 PGE589790 PQA589790 PZW589790 QJS589790 QTO589790 RDK589790 RNG589790 RXC589790 SGY589790 SQU589790 TAQ589790 TKM589790 TUI589790 UEE589790 UOA589790 UXW589790 VHS589790 VRO589790 WBK589790 WLG589790 WVC589790 IQ655326 SM655326 ACI655326 AME655326 AWA655326 BFW655326 BPS655326 BZO655326 CJK655326 CTG655326 DDC655326 DMY655326 DWU655326 EGQ655326 EQM655326 FAI655326 FKE655326 FUA655326 GDW655326 GNS655326 GXO655326 HHK655326 HRG655326 IBC655326 IKY655326 IUU655326 JEQ655326 JOM655326 JYI655326 KIE655326 KSA655326 LBW655326 LLS655326 LVO655326 MFK655326 MPG655326 MZC655326 NIY655326 NSU655326 OCQ655326 OMM655326 OWI655326 PGE655326 PQA655326 PZW655326 QJS655326 QTO655326 RDK655326 RNG655326 RXC655326 SGY655326 SQU655326 TAQ655326 TKM655326 TUI655326 UEE655326 UOA655326 UXW655326 VHS655326 VRO655326 WBK655326 WLG655326 WVC655326 IQ720862 SM720862 ACI720862 AME720862 AWA720862 BFW720862 BPS720862 BZO720862 CJK720862 CTG720862 DDC720862 DMY720862 DWU720862 EGQ720862 EQM720862 FAI720862 FKE720862 FUA720862 GDW720862 GNS720862 GXO720862 HHK720862 HRG720862 IBC720862 IKY720862 IUU720862 JEQ720862 JOM720862 JYI720862 KIE720862 KSA720862 LBW720862 LLS720862 LVO720862 MFK720862 MPG720862 MZC720862 NIY720862 NSU720862 OCQ720862 OMM720862 OWI720862 PGE720862 PQA720862 PZW720862 QJS720862 QTO720862 RDK720862 RNG720862 RXC720862 SGY720862 SQU720862 TAQ720862 TKM720862 TUI720862 UEE720862 UOA720862 UXW720862 VHS720862 VRO720862 WBK720862 WLG720862 WVC720862 IQ786398 SM786398 ACI786398 AME786398 AWA786398 BFW786398 BPS786398 BZO786398 CJK786398 CTG786398 DDC786398 DMY786398 DWU786398 EGQ786398 EQM786398 FAI786398 FKE786398 FUA786398 GDW786398 GNS786398 GXO786398 HHK786398 HRG786398 IBC786398 IKY786398 IUU786398 JEQ786398 JOM786398 JYI786398 KIE786398 KSA786398 LBW786398 LLS786398 LVO786398 MFK786398 MPG786398 MZC786398 NIY786398 NSU786398 OCQ786398 OMM786398 OWI786398 PGE786398 PQA786398 PZW786398 QJS786398 QTO786398 RDK786398 RNG786398 RXC786398 SGY786398 SQU786398 TAQ786398 TKM786398 TUI786398 UEE786398 UOA786398 UXW786398 VHS786398 VRO786398 WBK786398 WLG786398 WVC786398 IQ851934 SM851934 ACI851934 AME851934 AWA851934 BFW851934 BPS851934 BZO851934 CJK851934 CTG851934 DDC851934 DMY851934 DWU851934 EGQ851934 EQM851934 FAI851934 FKE851934 FUA851934 GDW851934 GNS851934 GXO851934 HHK851934 HRG851934 IBC851934 IKY851934 IUU851934 JEQ851934 JOM851934 JYI851934 KIE851934 KSA851934 LBW851934 LLS851934 LVO851934 MFK851934 MPG851934 MZC851934 NIY851934 NSU851934 OCQ851934 OMM851934 OWI851934 PGE851934 PQA851934 PZW851934 QJS851934 QTO851934 RDK851934 RNG851934 RXC851934 SGY851934 SQU851934 TAQ851934 TKM851934 TUI851934 UEE851934 UOA851934 UXW851934 VHS851934 VRO851934 WBK851934 WLG851934 WVC851934 IQ917470 SM917470 ACI917470 AME917470 AWA917470 BFW917470 BPS917470 BZO917470 CJK917470 CTG917470 DDC917470 DMY917470 DWU917470 EGQ917470 EQM917470 FAI917470 FKE917470 FUA917470 GDW917470 GNS917470 GXO917470 HHK917470 HRG917470 IBC917470 IKY917470 IUU917470 JEQ917470 JOM917470 JYI917470 KIE917470 KSA917470 LBW917470 LLS917470 LVO917470 MFK917470 MPG917470 MZC917470 NIY917470 NSU917470 OCQ917470 OMM917470 OWI917470 PGE917470 PQA917470 PZW917470 QJS917470 QTO917470 RDK917470 RNG917470 RXC917470 SGY917470 SQU917470 TAQ917470 TKM917470 TUI917470 UEE917470 UOA917470 UXW917470 VHS917470 VRO917470 WBK917470 WLG917470 WVC917470 IQ983006 SM983006 ACI983006 AME983006 AWA983006 BFW983006 BPS983006 BZO983006 CJK983006 CTG983006 DDC983006 DMY983006 DWU983006 EGQ983006 EQM983006 FAI983006 FKE983006 FUA983006 GDW983006 GNS983006 GXO983006 HHK983006 HRG983006 IBC983006 IKY983006 IUU983006 JEQ983006 JOM983006 JYI983006 KIE983006 KSA983006 LBW983006 LLS983006 LVO983006 MFK983006 MPG983006 MZC983006 NIY983006 NSU983006 OCQ983006 OMM983006 OWI983006 PGE983006 PQA983006 PZW983006 QJS983006 QTO983006 RDK983006 RNG983006 RXC983006 SGY983006 SQU983006 TAQ983006 TKM983006 TUI983006 UEE983006 UOA983006 UXW983006 VHS983006 VRO983006 WBK983006 WLG983006 WVC983006 IJ65497 SF65497 ACB65497 ALX65497 AVT65497 BFP65497 BPL65497 BZH65497 CJD65497 CSZ65497 DCV65497 DMR65497 DWN65497 EGJ65497 EQF65497 FAB65497 FJX65497 FTT65497 GDP65497 GNL65497 GXH65497 HHD65497 HQZ65497 IAV65497 IKR65497 IUN65497 JEJ65497 JOF65497 JYB65497 KHX65497 KRT65497 LBP65497 LLL65497 LVH65497 MFD65497 MOZ65497 MYV65497 NIR65497 NSN65497 OCJ65497 OMF65497 OWB65497 PFX65497 PPT65497 PZP65497 QJL65497 QTH65497 RDD65497 RMZ65497 RWV65497 SGR65497 SQN65497 TAJ65497 TKF65497 TUB65497 UDX65497 UNT65497 UXP65497 VHL65497 VRH65497 WBD65497 WKZ65497 WUV65497 IJ131033 SF131033 ACB131033 ALX131033 AVT131033 BFP131033 BPL131033 BZH131033 CJD131033 CSZ131033 DCV131033 DMR131033 DWN131033 EGJ131033 EQF131033 FAB131033 FJX131033 FTT131033 GDP131033 GNL131033 GXH131033 HHD131033 HQZ131033 IAV131033 IKR131033 IUN131033 JEJ131033 JOF131033 JYB131033 KHX131033 KRT131033 LBP131033 LLL131033 LVH131033 MFD131033 MOZ131033 MYV131033 NIR131033 NSN131033 OCJ131033 OMF131033 OWB131033 PFX131033 PPT131033 PZP131033 QJL131033 QTH131033 RDD131033 RMZ131033 RWV131033 SGR131033 SQN131033 TAJ131033 TKF131033 TUB131033 UDX131033 UNT131033 UXP131033 VHL131033 VRH131033 WBD131033 WKZ131033 WUV131033 IJ196569 SF196569 ACB196569 ALX196569 AVT196569 BFP196569 BPL196569 BZH196569 CJD196569 CSZ196569 DCV196569 DMR196569 DWN196569 EGJ196569 EQF196569 FAB196569 FJX196569 FTT196569 GDP196569 GNL196569 GXH196569 HHD196569 HQZ196569 IAV196569 IKR196569 IUN196569 JEJ196569 JOF196569 JYB196569 KHX196569 KRT196569 LBP196569 LLL196569 LVH196569 MFD196569 MOZ196569 MYV196569 NIR196569 NSN196569 OCJ196569 OMF196569 OWB196569 PFX196569 PPT196569 PZP196569 QJL196569 QTH196569 RDD196569 RMZ196569 RWV196569 SGR196569 SQN196569 TAJ196569 TKF196569 TUB196569 UDX196569 UNT196569 UXP196569 VHL196569 VRH196569 WBD196569 WKZ196569 WUV196569 IJ262105 SF262105 ACB262105 ALX262105 AVT262105 BFP262105 BPL262105 BZH262105 CJD262105 CSZ262105 DCV262105 DMR262105 DWN262105 EGJ262105 EQF262105 FAB262105 FJX262105 FTT262105 GDP262105 GNL262105 GXH262105 HHD262105 HQZ262105 IAV262105 IKR262105 IUN262105 JEJ262105 JOF262105 JYB262105 KHX262105 KRT262105 LBP262105 LLL262105 LVH262105 MFD262105 MOZ262105 MYV262105 NIR262105 NSN262105 OCJ262105 OMF262105 OWB262105 PFX262105 PPT262105 PZP262105 QJL262105 QTH262105 RDD262105 RMZ262105 RWV262105 SGR262105 SQN262105 TAJ262105 TKF262105 TUB262105 UDX262105 UNT262105 UXP262105 VHL262105 VRH262105 WBD262105 WKZ262105 WUV262105 IJ327641 SF327641 ACB327641 ALX327641 AVT327641 BFP327641 BPL327641 BZH327641 CJD327641 CSZ327641 DCV327641 DMR327641 DWN327641 EGJ327641 EQF327641 FAB327641 FJX327641 FTT327641 GDP327641 GNL327641 GXH327641 HHD327641 HQZ327641 IAV327641 IKR327641 IUN327641 JEJ327641 JOF327641 JYB327641 KHX327641 KRT327641 LBP327641 LLL327641 LVH327641 MFD327641 MOZ327641 MYV327641 NIR327641 NSN327641 OCJ327641 OMF327641 OWB327641 PFX327641 PPT327641 PZP327641 QJL327641 QTH327641 RDD327641 RMZ327641 RWV327641 SGR327641 SQN327641 TAJ327641 TKF327641 TUB327641 UDX327641 UNT327641 UXP327641 VHL327641 VRH327641 WBD327641 WKZ327641 WUV327641 IJ393177 SF393177 ACB393177 ALX393177 AVT393177 BFP393177 BPL393177 BZH393177 CJD393177 CSZ393177 DCV393177 DMR393177 DWN393177 EGJ393177 EQF393177 FAB393177 FJX393177 FTT393177 GDP393177 GNL393177 GXH393177 HHD393177 HQZ393177 IAV393177 IKR393177 IUN393177 JEJ393177 JOF393177 JYB393177 KHX393177 KRT393177 LBP393177 LLL393177 LVH393177 MFD393177 MOZ393177 MYV393177 NIR393177 NSN393177 OCJ393177 OMF393177 OWB393177 PFX393177 PPT393177 PZP393177 QJL393177 QTH393177 RDD393177 RMZ393177 RWV393177 SGR393177 SQN393177 TAJ393177 TKF393177 TUB393177 UDX393177 UNT393177 UXP393177 VHL393177 VRH393177 WBD393177 WKZ393177 WUV393177 IJ458713 SF458713 ACB458713 ALX458713 AVT458713 BFP458713 BPL458713 BZH458713 CJD458713 CSZ458713 DCV458713 DMR458713 DWN458713 EGJ458713 EQF458713 FAB458713 FJX458713 FTT458713 GDP458713 GNL458713 GXH458713 HHD458713 HQZ458713 IAV458713 IKR458713 IUN458713 JEJ458713 JOF458713 JYB458713 KHX458713 KRT458713 LBP458713 LLL458713 LVH458713 MFD458713 MOZ458713 MYV458713 NIR458713 NSN458713 OCJ458713 OMF458713 OWB458713 PFX458713 PPT458713 PZP458713 QJL458713 QTH458713 RDD458713 RMZ458713 RWV458713 SGR458713 SQN458713 TAJ458713 TKF458713 TUB458713 UDX458713 UNT458713 UXP458713 VHL458713 VRH458713 WBD458713 WKZ458713 WUV458713 IJ524249 SF524249 ACB524249 ALX524249 AVT524249 BFP524249 BPL524249 BZH524249 CJD524249 CSZ524249 DCV524249 DMR524249 DWN524249 EGJ524249 EQF524249 FAB524249 FJX524249 FTT524249 GDP524249 GNL524249 GXH524249 HHD524249 HQZ524249 IAV524249 IKR524249 IUN524249 JEJ524249 JOF524249 JYB524249 KHX524249 KRT524249 LBP524249 LLL524249 LVH524249 MFD524249 MOZ524249 MYV524249 NIR524249 NSN524249 OCJ524249 OMF524249 OWB524249 PFX524249 PPT524249 PZP524249 QJL524249 QTH524249 RDD524249 RMZ524249 RWV524249 SGR524249 SQN524249 TAJ524249 TKF524249 TUB524249 UDX524249 UNT524249 UXP524249 VHL524249 VRH524249 WBD524249 WKZ524249 WUV524249 IJ589785 SF589785 ACB589785 ALX589785 AVT589785 BFP589785 BPL589785 BZH589785 CJD589785 CSZ589785 DCV589785 DMR589785 DWN589785 EGJ589785 EQF589785 FAB589785 FJX589785 FTT589785 GDP589785 GNL589785 GXH589785 HHD589785 HQZ589785 IAV589785 IKR589785 IUN589785 JEJ589785 JOF589785 JYB589785 KHX589785 KRT589785 LBP589785 LLL589785 LVH589785 MFD589785 MOZ589785 MYV589785 NIR589785 NSN589785 OCJ589785 OMF589785 OWB589785 PFX589785 PPT589785 PZP589785 QJL589785 QTH589785 RDD589785 RMZ589785 RWV589785 SGR589785 SQN589785 TAJ589785 TKF589785 TUB589785 UDX589785 UNT589785 UXP589785 VHL589785 VRH589785 WBD589785 WKZ589785 WUV589785 IJ655321 SF655321 ACB655321 ALX655321 AVT655321 BFP655321 BPL655321 BZH655321 CJD655321 CSZ655321 DCV655321 DMR655321 DWN655321 EGJ655321 EQF655321 FAB655321 FJX655321 FTT655321 GDP655321 GNL655321 GXH655321 HHD655321 HQZ655321 IAV655321 IKR655321 IUN655321 JEJ655321 JOF655321 JYB655321 KHX655321 KRT655321 LBP655321 LLL655321 LVH655321 MFD655321 MOZ655321 MYV655321 NIR655321 NSN655321 OCJ655321 OMF655321 OWB655321 PFX655321 PPT655321 PZP655321 QJL655321 QTH655321 RDD655321 RMZ655321 RWV655321 SGR655321 SQN655321 TAJ655321 TKF655321 TUB655321 UDX655321 UNT655321 UXP655321 VHL655321 VRH655321 WBD655321 WKZ655321 WUV655321 IJ720857 SF720857 ACB720857 ALX720857 AVT720857 BFP720857 BPL720857 BZH720857 CJD720857 CSZ720857 DCV720857 DMR720857 DWN720857 EGJ720857 EQF720857 FAB720857 FJX720857 FTT720857 GDP720857 GNL720857 GXH720857 HHD720857 HQZ720857 IAV720857 IKR720857 IUN720857 JEJ720857 JOF720857 JYB720857 KHX720857 KRT720857 LBP720857 LLL720857 LVH720857 MFD720857 MOZ720857 MYV720857 NIR720857 NSN720857 OCJ720857 OMF720857 OWB720857 PFX720857 PPT720857 PZP720857 QJL720857 QTH720857 RDD720857 RMZ720857 RWV720857 SGR720857 SQN720857 TAJ720857 TKF720857 TUB720857 UDX720857 UNT720857 UXP720857 VHL720857 VRH720857 WBD720857 WKZ720857 WUV720857 IJ786393 SF786393 ACB786393 ALX786393 AVT786393 BFP786393 BPL786393 BZH786393 CJD786393 CSZ786393 DCV786393 DMR786393 DWN786393 EGJ786393 EQF786393 FAB786393 FJX786393 FTT786393 GDP786393 GNL786393 GXH786393 HHD786393 HQZ786393 IAV786393 IKR786393 IUN786393 JEJ786393 JOF786393 JYB786393 KHX786393 KRT786393 LBP786393 LLL786393 LVH786393 MFD786393 MOZ786393 MYV786393 NIR786393 NSN786393 OCJ786393 OMF786393 OWB786393 PFX786393 PPT786393 PZP786393 QJL786393 QTH786393 RDD786393 RMZ786393 RWV786393 SGR786393 SQN786393 TAJ786393 TKF786393 TUB786393 UDX786393 UNT786393 UXP786393 VHL786393 VRH786393 WBD786393 WKZ786393 WUV786393 IJ851929 SF851929 ACB851929 ALX851929 AVT851929 BFP851929 BPL851929 BZH851929 CJD851929 CSZ851929 DCV851929 DMR851929 DWN851929 EGJ851929 EQF851929 FAB851929 FJX851929 FTT851929 GDP851929 GNL851929 GXH851929 HHD851929 HQZ851929 IAV851929 IKR851929 IUN851929 JEJ851929 JOF851929 JYB851929 KHX851929 KRT851929 LBP851929 LLL851929 LVH851929 MFD851929 MOZ851929 MYV851929 NIR851929 NSN851929 OCJ851929 OMF851929 OWB851929 PFX851929 PPT851929 PZP851929 QJL851929 QTH851929 RDD851929 RMZ851929 RWV851929 SGR851929 SQN851929 TAJ851929 TKF851929 TUB851929 UDX851929 UNT851929 UXP851929 VHL851929 VRH851929 WBD851929 WKZ851929 WUV851929 IJ917465 SF917465 ACB917465 ALX917465 AVT917465 BFP917465 BPL917465 BZH917465 CJD917465 CSZ917465 DCV917465 DMR917465 DWN917465 EGJ917465 EQF917465 FAB917465 FJX917465 FTT917465 GDP917465 GNL917465 GXH917465 HHD917465 HQZ917465 IAV917465 IKR917465 IUN917465 JEJ917465 JOF917465 JYB917465 KHX917465 KRT917465 LBP917465 LLL917465 LVH917465 MFD917465 MOZ917465 MYV917465 NIR917465 NSN917465 OCJ917465 OMF917465 OWB917465 PFX917465 PPT917465 PZP917465 QJL917465 QTH917465 RDD917465 RMZ917465 RWV917465 SGR917465 SQN917465 TAJ917465 TKF917465 TUB917465 UDX917465 UNT917465 UXP917465 VHL917465 VRH917465 WBD917465 WKZ917465 WUV917465 IJ983001 SF983001 ACB983001 ALX983001 AVT983001 BFP983001 BPL983001 BZH983001 CJD983001 CSZ983001 DCV983001 DMR983001 DWN983001 EGJ983001 EQF983001 FAB983001 FJX983001 FTT983001 GDP983001 GNL983001 GXH983001 HHD983001 HQZ983001 IAV983001 IKR983001 IUN983001 JEJ983001 JOF983001 JYB983001 KHX983001 KRT983001 LBP983001 LLL983001 LVH983001 MFD983001 MOZ983001 MYV983001 NIR983001 NSN983001 OCJ983001 OMF983001 OWB983001 PFX983001 PPT983001 PZP983001 QJL983001 QTH983001 RDD983001 RMZ983001 RWV983001 SGR983001 SQN983001 TAJ983001 TKF983001 TUB983001 UDX983001 UNT983001 UXP983001 VHL983001 VRH983001 WBD983001 WKZ983001">
      <formula1>#REF!</formula1>
    </dataValidation>
    <dataValidation type="list" errorStyle="warning" allowBlank="1" showInputMessage="1" showErrorMessage="1" errorTitle="Entrada de Datos" error="Debe escoger un valor entre 0 y 4" sqref="WUY982999 IM65495 SI65495 ACE65495 AMA65495 AVW65495 BFS65495 BPO65495 BZK65495 CJG65495 CTC65495 DCY65495 DMU65495 DWQ65495 EGM65495 EQI65495 FAE65495 FKA65495 FTW65495 GDS65495 GNO65495 GXK65495 HHG65495 HRC65495 IAY65495 IKU65495 IUQ65495 JEM65495 JOI65495 JYE65495 KIA65495 KRW65495 LBS65495 LLO65495 LVK65495 MFG65495 MPC65495 MYY65495 NIU65495 NSQ65495 OCM65495 OMI65495 OWE65495 PGA65495 PPW65495 PZS65495 QJO65495 QTK65495 RDG65495 RNC65495 RWY65495 SGU65495 SQQ65495 TAM65495 TKI65495 TUE65495 UEA65495 UNW65495 UXS65495 VHO65495 VRK65495 WBG65495 WLC65495 WUY65495 IM131031 SI131031 ACE131031 AMA131031 AVW131031 BFS131031 BPO131031 BZK131031 CJG131031 CTC131031 DCY131031 DMU131031 DWQ131031 EGM131031 EQI131031 FAE131031 FKA131031 FTW131031 GDS131031 GNO131031 GXK131031 HHG131031 HRC131031 IAY131031 IKU131031 IUQ131031 JEM131031 JOI131031 JYE131031 KIA131031 KRW131031 LBS131031 LLO131031 LVK131031 MFG131031 MPC131031 MYY131031 NIU131031 NSQ131031 OCM131031 OMI131031 OWE131031 PGA131031 PPW131031 PZS131031 QJO131031 QTK131031 RDG131031 RNC131031 RWY131031 SGU131031 SQQ131031 TAM131031 TKI131031 TUE131031 UEA131031 UNW131031 UXS131031 VHO131031 VRK131031 WBG131031 WLC131031 WUY131031 IM196567 SI196567 ACE196567 AMA196567 AVW196567 BFS196567 BPO196567 BZK196567 CJG196567 CTC196567 DCY196567 DMU196567 DWQ196567 EGM196567 EQI196567 FAE196567 FKA196567 FTW196567 GDS196567 GNO196567 GXK196567 HHG196567 HRC196567 IAY196567 IKU196567 IUQ196567 JEM196567 JOI196567 JYE196567 KIA196567 KRW196567 LBS196567 LLO196567 LVK196567 MFG196567 MPC196567 MYY196567 NIU196567 NSQ196567 OCM196567 OMI196567 OWE196567 PGA196567 PPW196567 PZS196567 QJO196567 QTK196567 RDG196567 RNC196567 RWY196567 SGU196567 SQQ196567 TAM196567 TKI196567 TUE196567 UEA196567 UNW196567 UXS196567 VHO196567 VRK196567 WBG196567 WLC196567 WUY196567 IM262103 SI262103 ACE262103 AMA262103 AVW262103 BFS262103 BPO262103 BZK262103 CJG262103 CTC262103 DCY262103 DMU262103 DWQ262103 EGM262103 EQI262103 FAE262103 FKA262103 FTW262103 GDS262103 GNO262103 GXK262103 HHG262103 HRC262103 IAY262103 IKU262103 IUQ262103 JEM262103 JOI262103 JYE262103 KIA262103 KRW262103 LBS262103 LLO262103 LVK262103 MFG262103 MPC262103 MYY262103 NIU262103 NSQ262103 OCM262103 OMI262103 OWE262103 PGA262103 PPW262103 PZS262103 QJO262103 QTK262103 RDG262103 RNC262103 RWY262103 SGU262103 SQQ262103 TAM262103 TKI262103 TUE262103 UEA262103 UNW262103 UXS262103 VHO262103 VRK262103 WBG262103 WLC262103 WUY262103 IM327639 SI327639 ACE327639 AMA327639 AVW327639 BFS327639 BPO327639 BZK327639 CJG327639 CTC327639 DCY327639 DMU327639 DWQ327639 EGM327639 EQI327639 FAE327639 FKA327639 FTW327639 GDS327639 GNO327639 GXK327639 HHG327639 HRC327639 IAY327639 IKU327639 IUQ327639 JEM327639 JOI327639 JYE327639 KIA327639 KRW327639 LBS327639 LLO327639 LVK327639 MFG327639 MPC327639 MYY327639 NIU327639 NSQ327639 OCM327639 OMI327639 OWE327639 PGA327639 PPW327639 PZS327639 QJO327639 QTK327639 RDG327639 RNC327639 RWY327639 SGU327639 SQQ327639 TAM327639 TKI327639 TUE327639 UEA327639 UNW327639 UXS327639 VHO327639 VRK327639 WBG327639 WLC327639 WUY327639 IM393175 SI393175 ACE393175 AMA393175 AVW393175 BFS393175 BPO393175 BZK393175 CJG393175 CTC393175 DCY393175 DMU393175 DWQ393175 EGM393175 EQI393175 FAE393175 FKA393175 FTW393175 GDS393175 GNO393175 GXK393175 HHG393175 HRC393175 IAY393175 IKU393175 IUQ393175 JEM393175 JOI393175 JYE393175 KIA393175 KRW393175 LBS393175 LLO393175 LVK393175 MFG393175 MPC393175 MYY393175 NIU393175 NSQ393175 OCM393175 OMI393175 OWE393175 PGA393175 PPW393175 PZS393175 QJO393175 QTK393175 RDG393175 RNC393175 RWY393175 SGU393175 SQQ393175 TAM393175 TKI393175 TUE393175 UEA393175 UNW393175 UXS393175 VHO393175 VRK393175 WBG393175 WLC393175 WUY393175 IM458711 SI458711 ACE458711 AMA458711 AVW458711 BFS458711 BPO458711 BZK458711 CJG458711 CTC458711 DCY458711 DMU458711 DWQ458711 EGM458711 EQI458711 FAE458711 FKA458711 FTW458711 GDS458711 GNO458711 GXK458711 HHG458711 HRC458711 IAY458711 IKU458711 IUQ458711 JEM458711 JOI458711 JYE458711 KIA458711 KRW458711 LBS458711 LLO458711 LVK458711 MFG458711 MPC458711 MYY458711 NIU458711 NSQ458711 OCM458711 OMI458711 OWE458711 PGA458711 PPW458711 PZS458711 QJO458711 QTK458711 RDG458711 RNC458711 RWY458711 SGU458711 SQQ458711 TAM458711 TKI458711 TUE458711 UEA458711 UNW458711 UXS458711 VHO458711 VRK458711 WBG458711 WLC458711 WUY458711 IM524247 SI524247 ACE524247 AMA524247 AVW524247 BFS524247 BPO524247 BZK524247 CJG524247 CTC524247 DCY524247 DMU524247 DWQ524247 EGM524247 EQI524247 FAE524247 FKA524247 FTW524247 GDS524247 GNO524247 GXK524247 HHG524247 HRC524247 IAY524247 IKU524247 IUQ524247 JEM524247 JOI524247 JYE524247 KIA524247 KRW524247 LBS524247 LLO524247 LVK524247 MFG524247 MPC524247 MYY524247 NIU524247 NSQ524247 OCM524247 OMI524247 OWE524247 PGA524247 PPW524247 PZS524247 QJO524247 QTK524247 RDG524247 RNC524247 RWY524247 SGU524247 SQQ524247 TAM524247 TKI524247 TUE524247 UEA524247 UNW524247 UXS524247 VHO524247 VRK524247 WBG524247 WLC524247 WUY524247 IM589783 SI589783 ACE589783 AMA589783 AVW589783 BFS589783 BPO589783 BZK589783 CJG589783 CTC589783 DCY589783 DMU589783 DWQ589783 EGM589783 EQI589783 FAE589783 FKA589783 FTW589783 GDS589783 GNO589783 GXK589783 HHG589783 HRC589783 IAY589783 IKU589783 IUQ589783 JEM589783 JOI589783 JYE589783 KIA589783 KRW589783 LBS589783 LLO589783 LVK589783 MFG589783 MPC589783 MYY589783 NIU589783 NSQ589783 OCM589783 OMI589783 OWE589783 PGA589783 PPW589783 PZS589783 QJO589783 QTK589783 RDG589783 RNC589783 RWY589783 SGU589783 SQQ589783 TAM589783 TKI589783 TUE589783 UEA589783 UNW589783 UXS589783 VHO589783 VRK589783 WBG589783 WLC589783 WUY589783 IM655319 SI655319 ACE655319 AMA655319 AVW655319 BFS655319 BPO655319 BZK655319 CJG655319 CTC655319 DCY655319 DMU655319 DWQ655319 EGM655319 EQI655319 FAE655319 FKA655319 FTW655319 GDS655319 GNO655319 GXK655319 HHG655319 HRC655319 IAY655319 IKU655319 IUQ655319 JEM655319 JOI655319 JYE655319 KIA655319 KRW655319 LBS655319 LLO655319 LVK655319 MFG655319 MPC655319 MYY655319 NIU655319 NSQ655319 OCM655319 OMI655319 OWE655319 PGA655319 PPW655319 PZS655319 QJO655319 QTK655319 RDG655319 RNC655319 RWY655319 SGU655319 SQQ655319 TAM655319 TKI655319 TUE655319 UEA655319 UNW655319 UXS655319 VHO655319 VRK655319 WBG655319 WLC655319 WUY655319 IM720855 SI720855 ACE720855 AMA720855 AVW720855 BFS720855 BPO720855 BZK720855 CJG720855 CTC720855 DCY720855 DMU720855 DWQ720855 EGM720855 EQI720855 FAE720855 FKA720855 FTW720855 GDS720855 GNO720855 GXK720855 HHG720855 HRC720855 IAY720855 IKU720855 IUQ720855 JEM720855 JOI720855 JYE720855 KIA720855 KRW720855 LBS720855 LLO720855 LVK720855 MFG720855 MPC720855 MYY720855 NIU720855 NSQ720855 OCM720855 OMI720855 OWE720855 PGA720855 PPW720855 PZS720855 QJO720855 QTK720855 RDG720855 RNC720855 RWY720855 SGU720855 SQQ720855 TAM720855 TKI720855 TUE720855 UEA720855 UNW720855 UXS720855 VHO720855 VRK720855 WBG720855 WLC720855 WUY720855 IM786391 SI786391 ACE786391 AMA786391 AVW786391 BFS786391 BPO786391 BZK786391 CJG786391 CTC786391 DCY786391 DMU786391 DWQ786391 EGM786391 EQI786391 FAE786391 FKA786391 FTW786391 GDS786391 GNO786391 GXK786391 HHG786391 HRC786391 IAY786391 IKU786391 IUQ786391 JEM786391 JOI786391 JYE786391 KIA786391 KRW786391 LBS786391 LLO786391 LVK786391 MFG786391 MPC786391 MYY786391 NIU786391 NSQ786391 OCM786391 OMI786391 OWE786391 PGA786391 PPW786391 PZS786391 QJO786391 QTK786391 RDG786391 RNC786391 RWY786391 SGU786391 SQQ786391 TAM786391 TKI786391 TUE786391 UEA786391 UNW786391 UXS786391 VHO786391 VRK786391 WBG786391 WLC786391 WUY786391 IM851927 SI851927 ACE851927 AMA851927 AVW851927 BFS851927 BPO851927 BZK851927 CJG851927 CTC851927 DCY851927 DMU851927 DWQ851927 EGM851927 EQI851927 FAE851927 FKA851927 FTW851927 GDS851927 GNO851927 GXK851927 HHG851927 HRC851927 IAY851927 IKU851927 IUQ851927 JEM851927 JOI851927 JYE851927 KIA851927 KRW851927 LBS851927 LLO851927 LVK851927 MFG851927 MPC851927 MYY851927 NIU851927 NSQ851927 OCM851927 OMI851927 OWE851927 PGA851927 PPW851927 PZS851927 QJO851927 QTK851927 RDG851927 RNC851927 RWY851927 SGU851927 SQQ851927 TAM851927 TKI851927 TUE851927 UEA851927 UNW851927 UXS851927 VHO851927 VRK851927 WBG851927 WLC851927 WUY851927 IM917463 SI917463 ACE917463 AMA917463 AVW917463 BFS917463 BPO917463 BZK917463 CJG917463 CTC917463 DCY917463 DMU917463 DWQ917463 EGM917463 EQI917463 FAE917463 FKA917463 FTW917463 GDS917463 GNO917463 GXK917463 HHG917463 HRC917463 IAY917463 IKU917463 IUQ917463 JEM917463 JOI917463 JYE917463 KIA917463 KRW917463 LBS917463 LLO917463 LVK917463 MFG917463 MPC917463 MYY917463 NIU917463 NSQ917463 OCM917463 OMI917463 OWE917463 PGA917463 PPW917463 PZS917463 QJO917463 QTK917463 RDG917463 RNC917463 RWY917463 SGU917463 SQQ917463 TAM917463 TKI917463 TUE917463 UEA917463 UNW917463 UXS917463 VHO917463 VRK917463 WBG917463 WLC917463 WUY917463 IM982999 SI982999 ACE982999 AMA982999 AVW982999 BFS982999 BPO982999 BZK982999 CJG982999 CTC982999 DCY982999 DMU982999 DWQ982999 EGM982999 EQI982999 FAE982999 FKA982999 FTW982999 GDS982999 GNO982999 GXK982999 HHG982999 HRC982999 IAY982999 IKU982999 IUQ982999 JEM982999 JOI982999 JYE982999 KIA982999 KRW982999 LBS982999 LLO982999 LVK982999 MFG982999 MPC982999 MYY982999 NIU982999 NSQ982999 OCM982999 OMI982999 OWE982999 PGA982999 PPW982999 PZS982999 QJO982999 QTK982999 RDG982999 RNC982999 RWY982999 SGU982999 SQQ982999 TAM982999 TKI982999 TUE982999 UEA982999 UNW982999 UXS982999 VHO982999 VRK982999 WBG982999 WLC982999">
      <formula1>#REF!</formula1>
    </dataValidation>
    <dataValidation type="custom" operator="lessThan" allowBlank="1" showInputMessage="1" showErrorMessage="1" errorTitle="AÑO NO VALIDO" error="EL AÑO DEBE SER MENOR AL QUE SE ESCOGIO EN LA CELDA B10....INDIQUE COMO MINIMO EL AÑO ANTERIOR_x000a_" promptTitle="TENGA EN CUENTA QUE" prompt="PRIMERO DEBE ESCOGER UN AÑO EN LA CELDA B10 Y LUEGO EN ESTA CELDA EL AÑO DEBE SER MENOR AL QUE SE ESCOGIO EN LA CELDA B10... COMO MINIMO DEBE SER EL AÑO ANTERIOR." sqref="WUW983010 C131042 C196578 C262114 C327650 C393186 C458722 C524258 C589794 C655330 C720866 C786402 C851938 C917474 C983010 C65506 IK65506 SG65506 ACC65506 ALY65506 AVU65506 BFQ65506 BPM65506 BZI65506 CJE65506 CTA65506 DCW65506 DMS65506 DWO65506 EGK65506 EQG65506 FAC65506 FJY65506 FTU65506 GDQ65506 GNM65506 GXI65506 HHE65506 HRA65506 IAW65506 IKS65506 IUO65506 JEK65506 JOG65506 JYC65506 KHY65506 KRU65506 LBQ65506 LLM65506 LVI65506 MFE65506 MPA65506 MYW65506 NIS65506 NSO65506 OCK65506 OMG65506 OWC65506 PFY65506 PPU65506 PZQ65506 QJM65506 QTI65506 RDE65506 RNA65506 RWW65506 SGS65506 SQO65506 TAK65506 TKG65506 TUC65506 UDY65506 UNU65506 UXQ65506 VHM65506 VRI65506 WBE65506 WLA65506 WUW65506 IK131042 SG131042 ACC131042 ALY131042 AVU131042 BFQ131042 BPM131042 BZI131042 CJE131042 CTA131042 DCW131042 DMS131042 DWO131042 EGK131042 EQG131042 FAC131042 FJY131042 FTU131042 GDQ131042 GNM131042 GXI131042 HHE131042 HRA131042 IAW131042 IKS131042 IUO131042 JEK131042 JOG131042 JYC131042 KHY131042 KRU131042 LBQ131042 LLM131042 LVI131042 MFE131042 MPA131042 MYW131042 NIS131042 NSO131042 OCK131042 OMG131042 OWC131042 PFY131042 PPU131042 PZQ131042 QJM131042 QTI131042 RDE131042 RNA131042 RWW131042 SGS131042 SQO131042 TAK131042 TKG131042 TUC131042 UDY131042 UNU131042 UXQ131042 VHM131042 VRI131042 WBE131042 WLA131042 WUW131042 IK196578 SG196578 ACC196578 ALY196578 AVU196578 BFQ196578 BPM196578 BZI196578 CJE196578 CTA196578 DCW196578 DMS196578 DWO196578 EGK196578 EQG196578 FAC196578 FJY196578 FTU196578 GDQ196578 GNM196578 GXI196578 HHE196578 HRA196578 IAW196578 IKS196578 IUO196578 JEK196578 JOG196578 JYC196578 KHY196578 KRU196578 LBQ196578 LLM196578 LVI196578 MFE196578 MPA196578 MYW196578 NIS196578 NSO196578 OCK196578 OMG196578 OWC196578 PFY196578 PPU196578 PZQ196578 QJM196578 QTI196578 RDE196578 RNA196578 RWW196578 SGS196578 SQO196578 TAK196578 TKG196578 TUC196578 UDY196578 UNU196578 UXQ196578 VHM196578 VRI196578 WBE196578 WLA196578 WUW196578 IK262114 SG262114 ACC262114 ALY262114 AVU262114 BFQ262114 BPM262114 BZI262114 CJE262114 CTA262114 DCW262114 DMS262114 DWO262114 EGK262114 EQG262114 FAC262114 FJY262114 FTU262114 GDQ262114 GNM262114 GXI262114 HHE262114 HRA262114 IAW262114 IKS262114 IUO262114 JEK262114 JOG262114 JYC262114 KHY262114 KRU262114 LBQ262114 LLM262114 LVI262114 MFE262114 MPA262114 MYW262114 NIS262114 NSO262114 OCK262114 OMG262114 OWC262114 PFY262114 PPU262114 PZQ262114 QJM262114 QTI262114 RDE262114 RNA262114 RWW262114 SGS262114 SQO262114 TAK262114 TKG262114 TUC262114 UDY262114 UNU262114 UXQ262114 VHM262114 VRI262114 WBE262114 WLA262114 WUW262114 IK327650 SG327650 ACC327650 ALY327650 AVU327650 BFQ327650 BPM327650 BZI327650 CJE327650 CTA327650 DCW327650 DMS327650 DWO327650 EGK327650 EQG327650 FAC327650 FJY327650 FTU327650 GDQ327650 GNM327650 GXI327650 HHE327650 HRA327650 IAW327650 IKS327650 IUO327650 JEK327650 JOG327650 JYC327650 KHY327650 KRU327650 LBQ327650 LLM327650 LVI327650 MFE327650 MPA327650 MYW327650 NIS327650 NSO327650 OCK327650 OMG327650 OWC327650 PFY327650 PPU327650 PZQ327650 QJM327650 QTI327650 RDE327650 RNA327650 RWW327650 SGS327650 SQO327650 TAK327650 TKG327650 TUC327650 UDY327650 UNU327650 UXQ327650 VHM327650 VRI327650 WBE327650 WLA327650 WUW327650 IK393186 SG393186 ACC393186 ALY393186 AVU393186 BFQ393186 BPM393186 BZI393186 CJE393186 CTA393186 DCW393186 DMS393186 DWO393186 EGK393186 EQG393186 FAC393186 FJY393186 FTU393186 GDQ393186 GNM393186 GXI393186 HHE393186 HRA393186 IAW393186 IKS393186 IUO393186 JEK393186 JOG393186 JYC393186 KHY393186 KRU393186 LBQ393186 LLM393186 LVI393186 MFE393186 MPA393186 MYW393186 NIS393186 NSO393186 OCK393186 OMG393186 OWC393186 PFY393186 PPU393186 PZQ393186 QJM393186 QTI393186 RDE393186 RNA393186 RWW393186 SGS393186 SQO393186 TAK393186 TKG393186 TUC393186 UDY393186 UNU393186 UXQ393186 VHM393186 VRI393186 WBE393186 WLA393186 WUW393186 IK458722 SG458722 ACC458722 ALY458722 AVU458722 BFQ458722 BPM458722 BZI458722 CJE458722 CTA458722 DCW458722 DMS458722 DWO458722 EGK458722 EQG458722 FAC458722 FJY458722 FTU458722 GDQ458722 GNM458722 GXI458722 HHE458722 HRA458722 IAW458722 IKS458722 IUO458722 JEK458722 JOG458722 JYC458722 KHY458722 KRU458722 LBQ458722 LLM458722 LVI458722 MFE458722 MPA458722 MYW458722 NIS458722 NSO458722 OCK458722 OMG458722 OWC458722 PFY458722 PPU458722 PZQ458722 QJM458722 QTI458722 RDE458722 RNA458722 RWW458722 SGS458722 SQO458722 TAK458722 TKG458722 TUC458722 UDY458722 UNU458722 UXQ458722 VHM458722 VRI458722 WBE458722 WLA458722 WUW458722 IK524258 SG524258 ACC524258 ALY524258 AVU524258 BFQ524258 BPM524258 BZI524258 CJE524258 CTA524258 DCW524258 DMS524258 DWO524258 EGK524258 EQG524258 FAC524258 FJY524258 FTU524258 GDQ524258 GNM524258 GXI524258 HHE524258 HRA524258 IAW524258 IKS524258 IUO524258 JEK524258 JOG524258 JYC524258 KHY524258 KRU524258 LBQ524258 LLM524258 LVI524258 MFE524258 MPA524258 MYW524258 NIS524258 NSO524258 OCK524258 OMG524258 OWC524258 PFY524258 PPU524258 PZQ524258 QJM524258 QTI524258 RDE524258 RNA524258 RWW524258 SGS524258 SQO524258 TAK524258 TKG524258 TUC524258 UDY524258 UNU524258 UXQ524258 VHM524258 VRI524258 WBE524258 WLA524258 WUW524258 IK589794 SG589794 ACC589794 ALY589794 AVU589794 BFQ589794 BPM589794 BZI589794 CJE589794 CTA589794 DCW589794 DMS589794 DWO589794 EGK589794 EQG589794 FAC589794 FJY589794 FTU589794 GDQ589794 GNM589794 GXI589794 HHE589794 HRA589794 IAW589794 IKS589794 IUO589794 JEK589794 JOG589794 JYC589794 KHY589794 KRU589794 LBQ589794 LLM589794 LVI589794 MFE589794 MPA589794 MYW589794 NIS589794 NSO589794 OCK589794 OMG589794 OWC589794 PFY589794 PPU589794 PZQ589794 QJM589794 QTI589794 RDE589794 RNA589794 RWW589794 SGS589794 SQO589794 TAK589794 TKG589794 TUC589794 UDY589794 UNU589794 UXQ589794 VHM589794 VRI589794 WBE589794 WLA589794 WUW589794 IK655330 SG655330 ACC655330 ALY655330 AVU655330 BFQ655330 BPM655330 BZI655330 CJE655330 CTA655330 DCW655330 DMS655330 DWO655330 EGK655330 EQG655330 FAC655330 FJY655330 FTU655330 GDQ655330 GNM655330 GXI655330 HHE655330 HRA655330 IAW655330 IKS655330 IUO655330 JEK655330 JOG655330 JYC655330 KHY655330 KRU655330 LBQ655330 LLM655330 LVI655330 MFE655330 MPA655330 MYW655330 NIS655330 NSO655330 OCK655330 OMG655330 OWC655330 PFY655330 PPU655330 PZQ655330 QJM655330 QTI655330 RDE655330 RNA655330 RWW655330 SGS655330 SQO655330 TAK655330 TKG655330 TUC655330 UDY655330 UNU655330 UXQ655330 VHM655330 VRI655330 WBE655330 WLA655330 WUW655330 IK720866 SG720866 ACC720866 ALY720866 AVU720866 BFQ720866 BPM720866 BZI720866 CJE720866 CTA720866 DCW720866 DMS720866 DWO720866 EGK720866 EQG720866 FAC720866 FJY720866 FTU720866 GDQ720866 GNM720866 GXI720866 HHE720866 HRA720866 IAW720866 IKS720866 IUO720866 JEK720866 JOG720866 JYC720866 KHY720866 KRU720866 LBQ720866 LLM720866 LVI720866 MFE720866 MPA720866 MYW720866 NIS720866 NSO720866 OCK720866 OMG720866 OWC720866 PFY720866 PPU720866 PZQ720866 QJM720866 QTI720866 RDE720866 RNA720866 RWW720866 SGS720866 SQO720866 TAK720866 TKG720866 TUC720866 UDY720866 UNU720866 UXQ720866 VHM720866 VRI720866 WBE720866 WLA720866 WUW720866 IK786402 SG786402 ACC786402 ALY786402 AVU786402 BFQ786402 BPM786402 BZI786402 CJE786402 CTA786402 DCW786402 DMS786402 DWO786402 EGK786402 EQG786402 FAC786402 FJY786402 FTU786402 GDQ786402 GNM786402 GXI786402 HHE786402 HRA786402 IAW786402 IKS786402 IUO786402 JEK786402 JOG786402 JYC786402 KHY786402 KRU786402 LBQ786402 LLM786402 LVI786402 MFE786402 MPA786402 MYW786402 NIS786402 NSO786402 OCK786402 OMG786402 OWC786402 PFY786402 PPU786402 PZQ786402 QJM786402 QTI786402 RDE786402 RNA786402 RWW786402 SGS786402 SQO786402 TAK786402 TKG786402 TUC786402 UDY786402 UNU786402 UXQ786402 VHM786402 VRI786402 WBE786402 WLA786402 WUW786402 IK851938 SG851938 ACC851938 ALY851938 AVU851938 BFQ851938 BPM851938 BZI851938 CJE851938 CTA851938 DCW851938 DMS851938 DWO851938 EGK851938 EQG851938 FAC851938 FJY851938 FTU851938 GDQ851938 GNM851938 GXI851938 HHE851938 HRA851938 IAW851938 IKS851938 IUO851938 JEK851938 JOG851938 JYC851938 KHY851938 KRU851938 LBQ851938 LLM851938 LVI851938 MFE851938 MPA851938 MYW851938 NIS851938 NSO851938 OCK851938 OMG851938 OWC851938 PFY851938 PPU851938 PZQ851938 QJM851938 QTI851938 RDE851938 RNA851938 RWW851938 SGS851938 SQO851938 TAK851938 TKG851938 TUC851938 UDY851938 UNU851938 UXQ851938 VHM851938 VRI851938 WBE851938 WLA851938 WUW851938 IK917474 SG917474 ACC917474 ALY917474 AVU917474 BFQ917474 BPM917474 BZI917474 CJE917474 CTA917474 DCW917474 DMS917474 DWO917474 EGK917474 EQG917474 FAC917474 FJY917474 FTU917474 GDQ917474 GNM917474 GXI917474 HHE917474 HRA917474 IAW917474 IKS917474 IUO917474 JEK917474 JOG917474 JYC917474 KHY917474 KRU917474 LBQ917474 LLM917474 LVI917474 MFE917474 MPA917474 MYW917474 NIS917474 NSO917474 OCK917474 OMG917474 OWC917474 PFY917474 PPU917474 PZQ917474 QJM917474 QTI917474 RDE917474 RNA917474 RWW917474 SGS917474 SQO917474 TAK917474 TKG917474 TUC917474 UDY917474 UNU917474 UXQ917474 VHM917474 VRI917474 WBE917474 WLA917474 WUW917474 IK983010 SG983010 ACC983010 ALY983010 AVU983010 BFQ983010 BPM983010 BZI983010 CJE983010 CTA983010 DCW983010 DMS983010 DWO983010 EGK983010 EQG983010 FAC983010 FJY983010 FTU983010 GDQ983010 GNM983010 GXI983010 HHE983010 HRA983010 IAW983010 IKS983010 IUO983010 JEK983010 JOG983010 JYC983010 KHY983010 KRU983010 LBQ983010 LLM983010 LVI983010 MFE983010 MPA983010 MYW983010 NIS983010 NSO983010 OCK983010 OMG983010 OWC983010 PFY983010 PPU983010 PZQ983010 QJM983010 QTI983010 RDE983010 RNA983010 RWW983010 SGS983010 SQO983010 TAK983010 TKG983010 TUC983010 UDY983010 UNU983010 UXQ983010 VHM983010 VRI983010 WBE983010 WLA98301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3"/>
  <sheetViews>
    <sheetView workbookViewId="0">
      <pane xSplit="1" ySplit="6" topLeftCell="B7" activePane="bottomRight" state="frozen"/>
      <selection pane="topRight" activeCell="B1" sqref="B1"/>
      <selection pane="bottomLeft" activeCell="A7" sqref="A7"/>
      <selection pane="bottomRight" activeCell="A16" sqref="A16"/>
    </sheetView>
  </sheetViews>
  <sheetFormatPr baseColWidth="10" defaultRowHeight="12.75"/>
  <cols>
    <col min="1" max="1" width="43.7109375" style="85" customWidth="1"/>
    <col min="2" max="2" width="12.85546875" style="85" customWidth="1"/>
    <col min="3" max="7" width="10.7109375" style="85" customWidth="1"/>
    <col min="8" max="9" width="11.28515625" style="86" bestFit="1" customWidth="1"/>
    <col min="10" max="13" width="10.5703125" style="86" bestFit="1" customWidth="1"/>
    <col min="14" max="18" width="9.5703125" style="86" bestFit="1" customWidth="1"/>
    <col min="19" max="234" width="11.42578125" style="86"/>
    <col min="235" max="235" width="46.140625" style="86" customWidth="1"/>
    <col min="236" max="236" width="11.42578125" style="86" customWidth="1"/>
    <col min="237" max="240" width="9.5703125" style="86" customWidth="1"/>
    <col min="241" max="245" width="9.28515625" style="86" customWidth="1"/>
    <col min="246" max="248" width="9.140625" style="86" customWidth="1"/>
    <col min="249" max="16384" width="11.42578125" style="120"/>
  </cols>
  <sheetData>
    <row r="1" spans="1:248">
      <c r="A1" s="83" t="s">
        <v>278</v>
      </c>
      <c r="B1" s="84"/>
      <c r="F1" s="107">
        <f>F5</f>
        <v>2008</v>
      </c>
      <c r="G1" s="107">
        <f t="shared" ref="G1:I1" si="0">G5</f>
        <v>2009</v>
      </c>
      <c r="H1" s="107">
        <f t="shared" si="0"/>
        <v>2010</v>
      </c>
      <c r="I1" s="107">
        <f t="shared" si="0"/>
        <v>2011</v>
      </c>
      <c r="J1" s="119"/>
      <c r="N1" s="85"/>
      <c r="O1" s="85"/>
      <c r="P1" s="85"/>
      <c r="Q1" s="85"/>
      <c r="R1" s="85"/>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row>
    <row r="2" spans="1:248">
      <c r="A2" s="85" t="s">
        <v>281</v>
      </c>
      <c r="B2" s="88"/>
      <c r="C2" s="87"/>
      <c r="D2" s="89"/>
      <c r="E2" s="87"/>
      <c r="F2" s="90">
        <v>0.91609817887283818</v>
      </c>
      <c r="G2" s="90">
        <v>0.93442014245029492</v>
      </c>
      <c r="H2" s="90">
        <v>0.96404126096596932</v>
      </c>
      <c r="I2" s="90">
        <v>1</v>
      </c>
      <c r="J2" s="121"/>
      <c r="L2" s="167"/>
      <c r="N2" s="85"/>
      <c r="O2" s="85"/>
      <c r="P2" s="85"/>
      <c r="Q2" s="85"/>
      <c r="R2" s="85"/>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row>
    <row r="3" spans="1:248">
      <c r="A3" s="83" t="str">
        <f>+'Datos '!B4</f>
        <v>CAUCA</v>
      </c>
      <c r="B3" s="88"/>
      <c r="C3" s="89"/>
      <c r="D3" s="89"/>
      <c r="E3" s="89"/>
      <c r="F3" s="89"/>
      <c r="G3" s="89"/>
      <c r="H3" s="91"/>
      <c r="I3" s="91"/>
      <c r="J3" s="85"/>
      <c r="K3" s="85"/>
      <c r="L3" s="168"/>
      <c r="M3" s="85"/>
      <c r="N3" s="85"/>
      <c r="O3" s="85"/>
      <c r="P3" s="85"/>
      <c r="Q3" s="85"/>
      <c r="R3" s="85"/>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row>
    <row r="4" spans="1:248">
      <c r="B4" s="83" t="s">
        <v>282</v>
      </c>
      <c r="D4" s="92"/>
      <c r="E4" s="92"/>
      <c r="F4" s="83" t="s">
        <v>283</v>
      </c>
      <c r="G4" s="92"/>
      <c r="I4" s="140"/>
      <c r="J4" s="83" t="s">
        <v>284</v>
      </c>
      <c r="K4" s="85"/>
      <c r="L4" s="85"/>
      <c r="M4" s="85"/>
      <c r="N4" s="122" t="s">
        <v>285</v>
      </c>
      <c r="O4" s="85"/>
      <c r="P4" s="85"/>
      <c r="Q4" s="85"/>
      <c r="R4" s="8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row>
    <row r="5" spans="1:248" ht="16.5">
      <c r="A5" s="244" t="s">
        <v>286</v>
      </c>
      <c r="B5" s="245" t="s">
        <v>279</v>
      </c>
      <c r="C5" s="246" t="s">
        <v>280</v>
      </c>
      <c r="D5" s="246" t="s">
        <v>323</v>
      </c>
      <c r="E5" s="246" t="s">
        <v>528</v>
      </c>
      <c r="F5" s="246">
        <v>2008</v>
      </c>
      <c r="G5" s="246">
        <v>2009</v>
      </c>
      <c r="H5" s="246">
        <v>2010</v>
      </c>
      <c r="I5" s="247">
        <v>2011</v>
      </c>
      <c r="J5" s="245" t="s">
        <v>287</v>
      </c>
      <c r="K5" s="246" t="s">
        <v>324</v>
      </c>
      <c r="L5" s="246" t="s">
        <v>529</v>
      </c>
      <c r="M5" s="247" t="s">
        <v>288</v>
      </c>
      <c r="N5" s="245">
        <f>F5</f>
        <v>2008</v>
      </c>
      <c r="O5" s="245">
        <f t="shared" ref="O5:Q5" si="1">G5</f>
        <v>2009</v>
      </c>
      <c r="P5" s="245">
        <f t="shared" si="1"/>
        <v>2010</v>
      </c>
      <c r="Q5" s="245">
        <f t="shared" si="1"/>
        <v>2011</v>
      </c>
      <c r="R5" s="247" t="s">
        <v>288</v>
      </c>
      <c r="S5" s="123"/>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row>
    <row r="6" spans="1:248">
      <c r="A6" s="149" t="s">
        <v>471</v>
      </c>
      <c r="B6" s="144"/>
      <c r="C6" s="133"/>
      <c r="D6" s="133"/>
      <c r="E6" s="133">
        <f>E7+E30</f>
        <v>0</v>
      </c>
      <c r="F6" s="182">
        <f t="shared" ref="F6:I6" si="2">+B6/F$2</f>
        <v>0</v>
      </c>
      <c r="G6" s="182">
        <f t="shared" si="2"/>
        <v>0</v>
      </c>
      <c r="H6" s="182">
        <f t="shared" si="2"/>
        <v>0</v>
      </c>
      <c r="I6" s="183">
        <f t="shared" si="2"/>
        <v>0</v>
      </c>
      <c r="J6" s="184">
        <f>IF(ISERROR(G6/F6),0,(G6/F6-1)*100)</f>
        <v>0</v>
      </c>
      <c r="K6" s="185">
        <f>IF(ISERROR(H6/G6),0,(H6/G6-1)*100)</f>
        <v>0</v>
      </c>
      <c r="L6" s="185">
        <f>IF(ISERROR(I6/H6),0,(I6/H6-1)*100)</f>
        <v>0</v>
      </c>
      <c r="M6" s="186">
        <f>AVERAGE(J6:L6)</f>
        <v>0</v>
      </c>
      <c r="N6" s="184">
        <f t="shared" ref="N6:Q6" si="3">IFERROR((B6/B$6*100),0)</f>
        <v>0</v>
      </c>
      <c r="O6" s="185">
        <f t="shared" si="3"/>
        <v>0</v>
      </c>
      <c r="P6" s="185">
        <f t="shared" si="3"/>
        <v>0</v>
      </c>
      <c r="Q6" s="185">
        <f t="shared" si="3"/>
        <v>0</v>
      </c>
      <c r="R6" s="186">
        <f>IFERROR(AVERAGE(N6:Q6),0)</f>
        <v>0</v>
      </c>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row>
    <row r="7" spans="1:248">
      <c r="A7" s="150" t="s">
        <v>472</v>
      </c>
      <c r="B7" s="145"/>
      <c r="C7" s="134"/>
      <c r="D7" s="134"/>
      <c r="E7" s="134">
        <f>E8+E16+E17</f>
        <v>0</v>
      </c>
      <c r="F7" s="187">
        <f t="shared" ref="F7:F49" si="4">+B7/F$2</f>
        <v>0</v>
      </c>
      <c r="G7" s="187">
        <f t="shared" ref="G7:G49" si="5">+C7/G$2</f>
        <v>0</v>
      </c>
      <c r="H7" s="187">
        <f t="shared" ref="H7:H49" si="6">+D7/H$2</f>
        <v>0</v>
      </c>
      <c r="I7" s="188">
        <f t="shared" ref="I7:I49" si="7">+E7/I$2</f>
        <v>0</v>
      </c>
      <c r="J7" s="189">
        <f t="shared" ref="J7:J49" si="8">IF(ISERROR(G7/F7),0,(G7/F7-1)*100)</f>
        <v>0</v>
      </c>
      <c r="K7" s="190">
        <f t="shared" ref="K7:K49" si="9">IF(ISERROR(H7/G7),0,(H7/G7-1)*100)</f>
        <v>0</v>
      </c>
      <c r="L7" s="190">
        <f t="shared" ref="L7:L49" si="10">IF(ISERROR(I7/H7),0,(I7/H7-1)*100)</f>
        <v>0</v>
      </c>
      <c r="M7" s="191">
        <f t="shared" ref="M7:M49" si="11">AVERAGE(J7:L7)</f>
        <v>0</v>
      </c>
      <c r="N7" s="189">
        <f t="shared" ref="N7:N19" si="12">IFERROR((B7/B$6*100),0)</f>
        <v>0</v>
      </c>
      <c r="O7" s="190">
        <f t="shared" ref="O7:O19" si="13">IFERROR((C7/C$6*100),0)</f>
        <v>0</v>
      </c>
      <c r="P7" s="190">
        <f t="shared" ref="P7:P19" si="14">IFERROR((D7/D$6*100),0)</f>
        <v>0</v>
      </c>
      <c r="Q7" s="190">
        <f t="shared" ref="Q7:Q19" si="15">IFERROR((E7/E$6*100),0)</f>
        <v>0</v>
      </c>
      <c r="R7" s="191">
        <f t="shared" ref="R7:R49" si="16">IFERROR(AVERAGE(N7:Q7),0)</f>
        <v>0</v>
      </c>
      <c r="S7" s="95"/>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row>
    <row r="8" spans="1:248">
      <c r="A8" s="150" t="s">
        <v>473</v>
      </c>
      <c r="B8" s="145"/>
      <c r="C8" s="134"/>
      <c r="D8" s="134"/>
      <c r="E8" s="134">
        <f>SUM(E9:E15)</f>
        <v>0</v>
      </c>
      <c r="F8" s="187">
        <f t="shared" si="4"/>
        <v>0</v>
      </c>
      <c r="G8" s="187">
        <f t="shared" si="5"/>
        <v>0</v>
      </c>
      <c r="H8" s="187">
        <f t="shared" si="6"/>
        <v>0</v>
      </c>
      <c r="I8" s="188">
        <f t="shared" si="7"/>
        <v>0</v>
      </c>
      <c r="J8" s="189">
        <f t="shared" si="8"/>
        <v>0</v>
      </c>
      <c r="K8" s="190">
        <f t="shared" si="9"/>
        <v>0</v>
      </c>
      <c r="L8" s="190">
        <f t="shared" si="10"/>
        <v>0</v>
      </c>
      <c r="M8" s="191">
        <f t="shared" si="11"/>
        <v>0</v>
      </c>
      <c r="N8" s="189">
        <f t="shared" si="12"/>
        <v>0</v>
      </c>
      <c r="O8" s="190">
        <f t="shared" si="13"/>
        <v>0</v>
      </c>
      <c r="P8" s="190">
        <f t="shared" si="14"/>
        <v>0</v>
      </c>
      <c r="Q8" s="190">
        <f t="shared" si="15"/>
        <v>0</v>
      </c>
      <c r="R8" s="191">
        <f t="shared" si="16"/>
        <v>0</v>
      </c>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row>
    <row r="9" spans="1:248" ht="13.5">
      <c r="A9" s="151" t="s">
        <v>474</v>
      </c>
      <c r="B9" s="146"/>
      <c r="C9" s="125"/>
      <c r="D9" s="125"/>
      <c r="E9" s="125"/>
      <c r="F9" s="192">
        <f t="shared" si="4"/>
        <v>0</v>
      </c>
      <c r="G9" s="192">
        <f t="shared" si="5"/>
        <v>0</v>
      </c>
      <c r="H9" s="193">
        <f t="shared" si="6"/>
        <v>0</v>
      </c>
      <c r="I9" s="194">
        <f t="shared" si="7"/>
        <v>0</v>
      </c>
      <c r="J9" s="195">
        <f t="shared" si="8"/>
        <v>0</v>
      </c>
      <c r="K9" s="196">
        <f t="shared" si="9"/>
        <v>0</v>
      </c>
      <c r="L9" s="196">
        <f t="shared" si="10"/>
        <v>0</v>
      </c>
      <c r="M9" s="196">
        <f t="shared" si="11"/>
        <v>0</v>
      </c>
      <c r="N9" s="195">
        <f t="shared" si="12"/>
        <v>0</v>
      </c>
      <c r="O9" s="196">
        <f t="shared" si="13"/>
        <v>0</v>
      </c>
      <c r="P9" s="196">
        <f t="shared" si="14"/>
        <v>0</v>
      </c>
      <c r="Q9" s="196">
        <f t="shared" si="15"/>
        <v>0</v>
      </c>
      <c r="R9" s="196">
        <f t="shared" si="16"/>
        <v>0</v>
      </c>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row>
    <row r="10" spans="1:248" ht="13.5">
      <c r="A10" s="151" t="s">
        <v>475</v>
      </c>
      <c r="B10" s="146"/>
      <c r="C10" s="125"/>
      <c r="D10" s="125"/>
      <c r="E10" s="125"/>
      <c r="F10" s="192">
        <f t="shared" si="4"/>
        <v>0</v>
      </c>
      <c r="G10" s="192">
        <f t="shared" si="5"/>
        <v>0</v>
      </c>
      <c r="H10" s="193">
        <f t="shared" si="6"/>
        <v>0</v>
      </c>
      <c r="I10" s="194">
        <f t="shared" si="7"/>
        <v>0</v>
      </c>
      <c r="J10" s="195">
        <f t="shared" si="8"/>
        <v>0</v>
      </c>
      <c r="K10" s="196">
        <f t="shared" si="9"/>
        <v>0</v>
      </c>
      <c r="L10" s="196">
        <f t="shared" si="10"/>
        <v>0</v>
      </c>
      <c r="M10" s="196">
        <f t="shared" si="11"/>
        <v>0</v>
      </c>
      <c r="N10" s="195">
        <f t="shared" si="12"/>
        <v>0</v>
      </c>
      <c r="O10" s="196">
        <f t="shared" si="13"/>
        <v>0</v>
      </c>
      <c r="P10" s="196">
        <f t="shared" si="14"/>
        <v>0</v>
      </c>
      <c r="Q10" s="196">
        <f t="shared" si="15"/>
        <v>0</v>
      </c>
      <c r="R10" s="196">
        <f t="shared" si="16"/>
        <v>0</v>
      </c>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row>
    <row r="11" spans="1:248" ht="13.5">
      <c r="A11" s="151" t="s">
        <v>476</v>
      </c>
      <c r="B11" s="146"/>
      <c r="C11" s="125"/>
      <c r="D11" s="125"/>
      <c r="E11" s="125"/>
      <c r="F11" s="192">
        <f t="shared" si="4"/>
        <v>0</v>
      </c>
      <c r="G11" s="192">
        <f t="shared" si="5"/>
        <v>0</v>
      </c>
      <c r="H11" s="193">
        <f t="shared" si="6"/>
        <v>0</v>
      </c>
      <c r="I11" s="194">
        <f t="shared" si="7"/>
        <v>0</v>
      </c>
      <c r="J11" s="195">
        <f t="shared" si="8"/>
        <v>0</v>
      </c>
      <c r="K11" s="196">
        <f t="shared" si="9"/>
        <v>0</v>
      </c>
      <c r="L11" s="196">
        <f t="shared" si="10"/>
        <v>0</v>
      </c>
      <c r="M11" s="196">
        <f t="shared" si="11"/>
        <v>0</v>
      </c>
      <c r="N11" s="195">
        <f t="shared" si="12"/>
        <v>0</v>
      </c>
      <c r="O11" s="196">
        <f t="shared" si="13"/>
        <v>0</v>
      </c>
      <c r="P11" s="196">
        <f t="shared" si="14"/>
        <v>0</v>
      </c>
      <c r="Q11" s="196">
        <f t="shared" si="15"/>
        <v>0</v>
      </c>
      <c r="R11" s="196">
        <f t="shared" si="16"/>
        <v>0</v>
      </c>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row>
    <row r="12" spans="1:248" ht="13.5">
      <c r="A12" s="151" t="s">
        <v>477</v>
      </c>
      <c r="B12" s="146"/>
      <c r="C12" s="125"/>
      <c r="D12" s="125"/>
      <c r="E12" s="125"/>
      <c r="F12" s="192">
        <f t="shared" si="4"/>
        <v>0</v>
      </c>
      <c r="G12" s="192">
        <f t="shared" si="5"/>
        <v>0</v>
      </c>
      <c r="H12" s="193">
        <f t="shared" si="6"/>
        <v>0</v>
      </c>
      <c r="I12" s="194">
        <f t="shared" si="7"/>
        <v>0</v>
      </c>
      <c r="J12" s="195">
        <f t="shared" si="8"/>
        <v>0</v>
      </c>
      <c r="K12" s="196">
        <f t="shared" si="9"/>
        <v>0</v>
      </c>
      <c r="L12" s="196">
        <f t="shared" si="10"/>
        <v>0</v>
      </c>
      <c r="M12" s="196">
        <f t="shared" si="11"/>
        <v>0</v>
      </c>
      <c r="N12" s="195">
        <f t="shared" si="12"/>
        <v>0</v>
      </c>
      <c r="O12" s="196">
        <f t="shared" si="13"/>
        <v>0</v>
      </c>
      <c r="P12" s="196">
        <f t="shared" si="14"/>
        <v>0</v>
      </c>
      <c r="Q12" s="196">
        <f t="shared" si="15"/>
        <v>0</v>
      </c>
      <c r="R12" s="196">
        <f t="shared" si="16"/>
        <v>0</v>
      </c>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row>
    <row r="13" spans="1:248" ht="13.5">
      <c r="A13" s="152" t="s">
        <v>478</v>
      </c>
      <c r="B13" s="146"/>
      <c r="C13" s="125"/>
      <c r="D13" s="125"/>
      <c r="E13" s="125"/>
      <c r="F13" s="192">
        <f t="shared" si="4"/>
        <v>0</v>
      </c>
      <c r="G13" s="192">
        <f t="shared" si="5"/>
        <v>0</v>
      </c>
      <c r="H13" s="193">
        <f t="shared" si="6"/>
        <v>0</v>
      </c>
      <c r="I13" s="194">
        <f t="shared" si="7"/>
        <v>0</v>
      </c>
      <c r="J13" s="195">
        <f t="shared" si="8"/>
        <v>0</v>
      </c>
      <c r="K13" s="196">
        <f t="shared" si="9"/>
        <v>0</v>
      </c>
      <c r="L13" s="196">
        <f t="shared" si="10"/>
        <v>0</v>
      </c>
      <c r="M13" s="196">
        <f t="shared" si="11"/>
        <v>0</v>
      </c>
      <c r="N13" s="195">
        <f t="shared" si="12"/>
        <v>0</v>
      </c>
      <c r="O13" s="196">
        <f t="shared" si="13"/>
        <v>0</v>
      </c>
      <c r="P13" s="196">
        <f t="shared" si="14"/>
        <v>0</v>
      </c>
      <c r="Q13" s="196">
        <f t="shared" si="15"/>
        <v>0</v>
      </c>
      <c r="R13" s="196">
        <f t="shared" si="16"/>
        <v>0</v>
      </c>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row>
    <row r="14" spans="1:248" ht="13.5">
      <c r="A14" s="151" t="s">
        <v>479</v>
      </c>
      <c r="B14" s="146"/>
      <c r="C14" s="125"/>
      <c r="D14" s="125"/>
      <c r="E14" s="125"/>
      <c r="F14" s="192">
        <f t="shared" si="4"/>
        <v>0</v>
      </c>
      <c r="G14" s="192">
        <f t="shared" si="5"/>
        <v>0</v>
      </c>
      <c r="H14" s="193">
        <f t="shared" si="6"/>
        <v>0</v>
      </c>
      <c r="I14" s="194">
        <f t="shared" si="7"/>
        <v>0</v>
      </c>
      <c r="J14" s="195">
        <f t="shared" si="8"/>
        <v>0</v>
      </c>
      <c r="K14" s="196">
        <f t="shared" si="9"/>
        <v>0</v>
      </c>
      <c r="L14" s="196">
        <f t="shared" si="10"/>
        <v>0</v>
      </c>
      <c r="M14" s="196">
        <f t="shared" si="11"/>
        <v>0</v>
      </c>
      <c r="N14" s="195">
        <f t="shared" si="12"/>
        <v>0</v>
      </c>
      <c r="O14" s="196">
        <f t="shared" si="13"/>
        <v>0</v>
      </c>
      <c r="P14" s="196">
        <f t="shared" si="14"/>
        <v>0</v>
      </c>
      <c r="Q14" s="196">
        <f t="shared" si="15"/>
        <v>0</v>
      </c>
      <c r="R14" s="196">
        <f t="shared" si="16"/>
        <v>0</v>
      </c>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row>
    <row r="15" spans="1:248" ht="13.5">
      <c r="A15" s="151" t="s">
        <v>480</v>
      </c>
      <c r="B15" s="146"/>
      <c r="C15" s="125"/>
      <c r="D15" s="125"/>
      <c r="E15" s="125"/>
      <c r="F15" s="192">
        <f t="shared" si="4"/>
        <v>0</v>
      </c>
      <c r="G15" s="192">
        <f t="shared" si="5"/>
        <v>0</v>
      </c>
      <c r="H15" s="193">
        <f t="shared" si="6"/>
        <v>0</v>
      </c>
      <c r="I15" s="194">
        <f t="shared" si="7"/>
        <v>0</v>
      </c>
      <c r="J15" s="195">
        <f t="shared" si="8"/>
        <v>0</v>
      </c>
      <c r="K15" s="196">
        <f t="shared" si="9"/>
        <v>0</v>
      </c>
      <c r="L15" s="196">
        <f t="shared" si="10"/>
        <v>0</v>
      </c>
      <c r="M15" s="196">
        <f t="shared" si="11"/>
        <v>0</v>
      </c>
      <c r="N15" s="195">
        <f t="shared" si="12"/>
        <v>0</v>
      </c>
      <c r="O15" s="196">
        <f t="shared" si="13"/>
        <v>0</v>
      </c>
      <c r="P15" s="196">
        <f t="shared" si="14"/>
        <v>0</v>
      </c>
      <c r="Q15" s="196">
        <f t="shared" si="15"/>
        <v>0</v>
      </c>
      <c r="R15" s="196">
        <f t="shared" si="16"/>
        <v>0</v>
      </c>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row>
    <row r="16" spans="1:248">
      <c r="A16" s="150" t="s">
        <v>481</v>
      </c>
      <c r="B16" s="145"/>
      <c r="C16" s="134"/>
      <c r="D16" s="134"/>
      <c r="E16" s="134"/>
      <c r="F16" s="187">
        <f t="shared" si="4"/>
        <v>0</v>
      </c>
      <c r="G16" s="188">
        <f t="shared" si="5"/>
        <v>0</v>
      </c>
      <c r="H16" s="197">
        <f t="shared" si="6"/>
        <v>0</v>
      </c>
      <c r="I16" s="188">
        <f t="shared" si="7"/>
        <v>0</v>
      </c>
      <c r="J16" s="189">
        <f t="shared" si="8"/>
        <v>0</v>
      </c>
      <c r="K16" s="190">
        <f t="shared" si="9"/>
        <v>0</v>
      </c>
      <c r="L16" s="190">
        <f t="shared" si="10"/>
        <v>0</v>
      </c>
      <c r="M16" s="191">
        <f t="shared" si="11"/>
        <v>0</v>
      </c>
      <c r="N16" s="189">
        <f t="shared" si="12"/>
        <v>0</v>
      </c>
      <c r="O16" s="190">
        <f t="shared" si="13"/>
        <v>0</v>
      </c>
      <c r="P16" s="190">
        <f t="shared" si="14"/>
        <v>0</v>
      </c>
      <c r="Q16" s="190">
        <f t="shared" si="15"/>
        <v>0</v>
      </c>
      <c r="R16" s="191">
        <f t="shared" si="16"/>
        <v>0</v>
      </c>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row>
    <row r="17" spans="1:248">
      <c r="A17" s="150" t="s">
        <v>482</v>
      </c>
      <c r="B17" s="145"/>
      <c r="C17" s="134"/>
      <c r="D17" s="134"/>
      <c r="E17" s="134">
        <f>E18+E19</f>
        <v>0</v>
      </c>
      <c r="F17" s="187">
        <f t="shared" si="4"/>
        <v>0</v>
      </c>
      <c r="G17" s="188">
        <f t="shared" si="5"/>
        <v>0</v>
      </c>
      <c r="H17" s="197">
        <f t="shared" si="6"/>
        <v>0</v>
      </c>
      <c r="I17" s="188">
        <f t="shared" si="7"/>
        <v>0</v>
      </c>
      <c r="J17" s="189">
        <f t="shared" si="8"/>
        <v>0</v>
      </c>
      <c r="K17" s="190">
        <f t="shared" si="9"/>
        <v>0</v>
      </c>
      <c r="L17" s="190">
        <f t="shared" si="10"/>
        <v>0</v>
      </c>
      <c r="M17" s="191">
        <f t="shared" si="11"/>
        <v>0</v>
      </c>
      <c r="N17" s="189">
        <f t="shared" si="12"/>
        <v>0</v>
      </c>
      <c r="O17" s="190">
        <f t="shared" si="13"/>
        <v>0</v>
      </c>
      <c r="P17" s="190">
        <f t="shared" si="14"/>
        <v>0</v>
      </c>
      <c r="Q17" s="190">
        <f t="shared" si="15"/>
        <v>0</v>
      </c>
      <c r="R17" s="191">
        <f t="shared" si="16"/>
        <v>0</v>
      </c>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row>
    <row r="18" spans="1:248" ht="13.5">
      <c r="A18" s="151" t="s">
        <v>483</v>
      </c>
      <c r="B18" s="146"/>
      <c r="C18" s="125"/>
      <c r="D18" s="125"/>
      <c r="E18" s="125"/>
      <c r="F18" s="198">
        <f t="shared" si="4"/>
        <v>0</v>
      </c>
      <c r="G18" s="198">
        <f t="shared" si="5"/>
        <v>0</v>
      </c>
      <c r="H18" s="193">
        <f t="shared" si="6"/>
        <v>0</v>
      </c>
      <c r="I18" s="194">
        <f t="shared" si="7"/>
        <v>0</v>
      </c>
      <c r="J18" s="195">
        <f t="shared" si="8"/>
        <v>0</v>
      </c>
      <c r="K18" s="196">
        <f t="shared" si="9"/>
        <v>0</v>
      </c>
      <c r="L18" s="196">
        <f t="shared" si="10"/>
        <v>0</v>
      </c>
      <c r="M18" s="196">
        <f t="shared" si="11"/>
        <v>0</v>
      </c>
      <c r="N18" s="195">
        <f t="shared" si="12"/>
        <v>0</v>
      </c>
      <c r="O18" s="196">
        <f t="shared" si="13"/>
        <v>0</v>
      </c>
      <c r="P18" s="196">
        <f t="shared" si="14"/>
        <v>0</v>
      </c>
      <c r="Q18" s="196">
        <f t="shared" si="15"/>
        <v>0</v>
      </c>
      <c r="R18" s="196">
        <f t="shared" si="16"/>
        <v>0</v>
      </c>
      <c r="S18" s="95"/>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row>
    <row r="19" spans="1:248" ht="13.5">
      <c r="A19" s="153" t="s">
        <v>484</v>
      </c>
      <c r="B19" s="146"/>
      <c r="C19" s="125"/>
      <c r="D19" s="125"/>
      <c r="E19" s="125"/>
      <c r="F19" s="198">
        <f t="shared" si="4"/>
        <v>0</v>
      </c>
      <c r="G19" s="198">
        <f t="shared" si="5"/>
        <v>0</v>
      </c>
      <c r="H19" s="193">
        <f t="shared" si="6"/>
        <v>0</v>
      </c>
      <c r="I19" s="194">
        <f t="shared" si="7"/>
        <v>0</v>
      </c>
      <c r="J19" s="195">
        <f t="shared" si="8"/>
        <v>0</v>
      </c>
      <c r="K19" s="196">
        <f t="shared" si="9"/>
        <v>0</v>
      </c>
      <c r="L19" s="196">
        <f t="shared" si="10"/>
        <v>0</v>
      </c>
      <c r="M19" s="196">
        <f t="shared" si="11"/>
        <v>0</v>
      </c>
      <c r="N19" s="195">
        <f t="shared" si="12"/>
        <v>0</v>
      </c>
      <c r="O19" s="196">
        <f t="shared" si="13"/>
        <v>0</v>
      </c>
      <c r="P19" s="196">
        <f t="shared" si="14"/>
        <v>0</v>
      </c>
      <c r="Q19" s="196">
        <f t="shared" si="15"/>
        <v>0</v>
      </c>
      <c r="R19" s="196">
        <f t="shared" si="16"/>
        <v>0</v>
      </c>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row>
    <row r="20" spans="1:248">
      <c r="A20" s="149" t="s">
        <v>485</v>
      </c>
      <c r="B20" s="144"/>
      <c r="C20" s="133"/>
      <c r="D20" s="133"/>
      <c r="E20" s="133"/>
      <c r="F20" s="182">
        <f t="shared" si="4"/>
        <v>0</v>
      </c>
      <c r="G20" s="183">
        <f t="shared" si="5"/>
        <v>0</v>
      </c>
      <c r="H20" s="199">
        <f t="shared" si="6"/>
        <v>0</v>
      </c>
      <c r="I20" s="183">
        <f t="shared" si="7"/>
        <v>0</v>
      </c>
      <c r="J20" s="184">
        <f t="shared" si="8"/>
        <v>0</v>
      </c>
      <c r="K20" s="185">
        <f t="shared" si="9"/>
        <v>0</v>
      </c>
      <c r="L20" s="185">
        <f t="shared" si="10"/>
        <v>0</v>
      </c>
      <c r="M20" s="186">
        <f t="shared" si="11"/>
        <v>0</v>
      </c>
      <c r="N20" s="184">
        <f>IFERROR((B20/B$20*100),0)</f>
        <v>0</v>
      </c>
      <c r="O20" s="185">
        <f t="shared" ref="O20:Q20" si="17">IFERROR((C20/C$20*100),0)</f>
        <v>0</v>
      </c>
      <c r="P20" s="185">
        <f t="shared" si="17"/>
        <v>0</v>
      </c>
      <c r="Q20" s="185">
        <f t="shared" si="17"/>
        <v>0</v>
      </c>
      <c r="R20" s="186">
        <f t="shared" si="16"/>
        <v>0</v>
      </c>
      <c r="S20" s="9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row>
    <row r="21" spans="1:248">
      <c r="A21" s="150" t="s">
        <v>486</v>
      </c>
      <c r="B21" s="145"/>
      <c r="C21" s="134"/>
      <c r="D21" s="134"/>
      <c r="E21" s="134">
        <f>E22+E26</f>
        <v>0</v>
      </c>
      <c r="F21" s="187">
        <f t="shared" si="4"/>
        <v>0</v>
      </c>
      <c r="G21" s="188">
        <f t="shared" si="5"/>
        <v>0</v>
      </c>
      <c r="H21" s="197">
        <f t="shared" si="6"/>
        <v>0</v>
      </c>
      <c r="I21" s="188">
        <f t="shared" si="7"/>
        <v>0</v>
      </c>
      <c r="J21" s="189">
        <f t="shared" si="8"/>
        <v>0</v>
      </c>
      <c r="K21" s="190">
        <f t="shared" si="9"/>
        <v>0</v>
      </c>
      <c r="L21" s="190">
        <f t="shared" si="10"/>
        <v>0</v>
      </c>
      <c r="M21" s="191">
        <f t="shared" si="11"/>
        <v>0</v>
      </c>
      <c r="N21" s="189">
        <f t="shared" ref="N21:N28" si="18">IFERROR((B21/B$20*100),0)</f>
        <v>0</v>
      </c>
      <c r="O21" s="190">
        <f t="shared" ref="O21:O28" si="19">IFERROR((C21/C$20*100),0)</f>
        <v>0</v>
      </c>
      <c r="P21" s="190">
        <f t="shared" ref="P21:P28" si="20">IFERROR((D21/D$20*100),0)</f>
        <v>0</v>
      </c>
      <c r="Q21" s="190">
        <f t="shared" ref="Q21:Q28" si="21">IFERROR((E21/E$20*100),0)</f>
        <v>0</v>
      </c>
      <c r="R21" s="191">
        <f t="shared" si="16"/>
        <v>0</v>
      </c>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row>
    <row r="22" spans="1:248">
      <c r="A22" s="150" t="s">
        <v>487</v>
      </c>
      <c r="B22" s="145"/>
      <c r="C22" s="134"/>
      <c r="D22" s="134"/>
      <c r="E22" s="134">
        <f>SUM(E23:E25)</f>
        <v>0</v>
      </c>
      <c r="F22" s="187">
        <f t="shared" si="4"/>
        <v>0</v>
      </c>
      <c r="G22" s="188">
        <f t="shared" si="5"/>
        <v>0</v>
      </c>
      <c r="H22" s="197">
        <f t="shared" si="6"/>
        <v>0</v>
      </c>
      <c r="I22" s="188">
        <f t="shared" si="7"/>
        <v>0</v>
      </c>
      <c r="J22" s="189">
        <f t="shared" si="8"/>
        <v>0</v>
      </c>
      <c r="K22" s="190">
        <f t="shared" si="9"/>
        <v>0</v>
      </c>
      <c r="L22" s="190">
        <f t="shared" si="10"/>
        <v>0</v>
      </c>
      <c r="M22" s="191">
        <f t="shared" si="11"/>
        <v>0</v>
      </c>
      <c r="N22" s="189">
        <f t="shared" si="18"/>
        <v>0</v>
      </c>
      <c r="O22" s="190">
        <f t="shared" si="19"/>
        <v>0</v>
      </c>
      <c r="P22" s="190">
        <f t="shared" si="20"/>
        <v>0</v>
      </c>
      <c r="Q22" s="190">
        <f t="shared" si="21"/>
        <v>0</v>
      </c>
      <c r="R22" s="191">
        <f t="shared" si="16"/>
        <v>0</v>
      </c>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row>
    <row r="23" spans="1:248" ht="13.5">
      <c r="A23" s="151" t="s">
        <v>488</v>
      </c>
      <c r="B23" s="146"/>
      <c r="C23" s="125"/>
      <c r="D23" s="125"/>
      <c r="E23" s="125"/>
      <c r="F23" s="198">
        <f t="shared" si="4"/>
        <v>0</v>
      </c>
      <c r="G23" s="198">
        <f t="shared" si="5"/>
        <v>0</v>
      </c>
      <c r="H23" s="193">
        <f t="shared" si="6"/>
        <v>0</v>
      </c>
      <c r="I23" s="194">
        <f t="shared" si="7"/>
        <v>0</v>
      </c>
      <c r="J23" s="195">
        <f t="shared" si="8"/>
        <v>0</v>
      </c>
      <c r="K23" s="196">
        <f t="shared" si="9"/>
        <v>0</v>
      </c>
      <c r="L23" s="196">
        <f t="shared" si="10"/>
        <v>0</v>
      </c>
      <c r="M23" s="196">
        <f t="shared" si="11"/>
        <v>0</v>
      </c>
      <c r="N23" s="195">
        <f t="shared" si="18"/>
        <v>0</v>
      </c>
      <c r="O23" s="196">
        <f t="shared" si="19"/>
        <v>0</v>
      </c>
      <c r="P23" s="196">
        <f t="shared" si="20"/>
        <v>0</v>
      </c>
      <c r="Q23" s="196">
        <f t="shared" si="21"/>
        <v>0</v>
      </c>
      <c r="R23" s="196">
        <f t="shared" si="16"/>
        <v>0</v>
      </c>
      <c r="S23" s="95"/>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row>
    <row r="24" spans="1:248" ht="13.5">
      <c r="A24" s="151" t="s">
        <v>489</v>
      </c>
      <c r="B24" s="146"/>
      <c r="C24" s="125"/>
      <c r="D24" s="125"/>
      <c r="E24" s="125"/>
      <c r="F24" s="198">
        <f t="shared" si="4"/>
        <v>0</v>
      </c>
      <c r="G24" s="198">
        <f t="shared" si="5"/>
        <v>0</v>
      </c>
      <c r="H24" s="193">
        <f t="shared" si="6"/>
        <v>0</v>
      </c>
      <c r="I24" s="194">
        <f t="shared" si="7"/>
        <v>0</v>
      </c>
      <c r="J24" s="195">
        <f t="shared" si="8"/>
        <v>0</v>
      </c>
      <c r="K24" s="196">
        <f t="shared" si="9"/>
        <v>0</v>
      </c>
      <c r="L24" s="196">
        <f t="shared" si="10"/>
        <v>0</v>
      </c>
      <c r="M24" s="196">
        <f t="shared" si="11"/>
        <v>0</v>
      </c>
      <c r="N24" s="195">
        <f t="shared" si="18"/>
        <v>0</v>
      </c>
      <c r="O24" s="196">
        <f t="shared" si="19"/>
        <v>0</v>
      </c>
      <c r="P24" s="196">
        <f t="shared" si="20"/>
        <v>0</v>
      </c>
      <c r="Q24" s="196">
        <f t="shared" si="21"/>
        <v>0</v>
      </c>
      <c r="R24" s="196">
        <f t="shared" si="16"/>
        <v>0</v>
      </c>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row>
    <row r="25" spans="1:248" ht="13.5">
      <c r="A25" s="153" t="s">
        <v>490</v>
      </c>
      <c r="B25" s="147"/>
      <c r="C25" s="99"/>
      <c r="D25" s="99"/>
      <c r="E25" s="99"/>
      <c r="F25" s="198">
        <f t="shared" si="4"/>
        <v>0</v>
      </c>
      <c r="G25" s="198">
        <f t="shared" si="5"/>
        <v>0</v>
      </c>
      <c r="H25" s="193">
        <f t="shared" si="6"/>
        <v>0</v>
      </c>
      <c r="I25" s="194">
        <f t="shared" si="7"/>
        <v>0</v>
      </c>
      <c r="J25" s="195">
        <f t="shared" si="8"/>
        <v>0</v>
      </c>
      <c r="K25" s="196">
        <f t="shared" si="9"/>
        <v>0</v>
      </c>
      <c r="L25" s="196">
        <f t="shared" si="10"/>
        <v>0</v>
      </c>
      <c r="M25" s="196">
        <f t="shared" si="11"/>
        <v>0</v>
      </c>
      <c r="N25" s="195">
        <f t="shared" si="18"/>
        <v>0</v>
      </c>
      <c r="O25" s="196">
        <f t="shared" si="19"/>
        <v>0</v>
      </c>
      <c r="P25" s="196">
        <f t="shared" si="20"/>
        <v>0</v>
      </c>
      <c r="Q25" s="196">
        <f t="shared" si="21"/>
        <v>0</v>
      </c>
      <c r="R25" s="196">
        <f t="shared" si="16"/>
        <v>0</v>
      </c>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row>
    <row r="26" spans="1:248">
      <c r="A26" s="150" t="s">
        <v>491</v>
      </c>
      <c r="B26" s="145"/>
      <c r="C26" s="134"/>
      <c r="D26" s="134"/>
      <c r="E26" s="134">
        <f>E27+E28</f>
        <v>0</v>
      </c>
      <c r="F26" s="187">
        <f t="shared" si="4"/>
        <v>0</v>
      </c>
      <c r="G26" s="188">
        <f t="shared" si="5"/>
        <v>0</v>
      </c>
      <c r="H26" s="197">
        <f t="shared" si="6"/>
        <v>0</v>
      </c>
      <c r="I26" s="188">
        <f t="shared" si="7"/>
        <v>0</v>
      </c>
      <c r="J26" s="189">
        <f t="shared" si="8"/>
        <v>0</v>
      </c>
      <c r="K26" s="190">
        <f t="shared" si="9"/>
        <v>0</v>
      </c>
      <c r="L26" s="190">
        <f t="shared" si="10"/>
        <v>0</v>
      </c>
      <c r="M26" s="191">
        <f t="shared" si="11"/>
        <v>0</v>
      </c>
      <c r="N26" s="189">
        <f t="shared" si="18"/>
        <v>0</v>
      </c>
      <c r="O26" s="190">
        <f t="shared" si="19"/>
        <v>0</v>
      </c>
      <c r="P26" s="190">
        <f t="shared" si="20"/>
        <v>0</v>
      </c>
      <c r="Q26" s="190">
        <f t="shared" si="21"/>
        <v>0</v>
      </c>
      <c r="R26" s="191">
        <f t="shared" si="16"/>
        <v>0</v>
      </c>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row>
    <row r="27" spans="1:248" ht="13.5">
      <c r="A27" s="151" t="s">
        <v>492</v>
      </c>
      <c r="B27" s="146"/>
      <c r="C27" s="125"/>
      <c r="D27" s="125"/>
      <c r="E27" s="125"/>
      <c r="F27" s="198">
        <f t="shared" si="4"/>
        <v>0</v>
      </c>
      <c r="G27" s="198">
        <f t="shared" si="5"/>
        <v>0</v>
      </c>
      <c r="H27" s="193">
        <f t="shared" si="6"/>
        <v>0</v>
      </c>
      <c r="I27" s="194">
        <f t="shared" si="7"/>
        <v>0</v>
      </c>
      <c r="J27" s="195">
        <f t="shared" si="8"/>
        <v>0</v>
      </c>
      <c r="K27" s="196">
        <f t="shared" si="9"/>
        <v>0</v>
      </c>
      <c r="L27" s="196">
        <f t="shared" si="10"/>
        <v>0</v>
      </c>
      <c r="M27" s="196">
        <f t="shared" si="11"/>
        <v>0</v>
      </c>
      <c r="N27" s="195">
        <f t="shared" si="18"/>
        <v>0</v>
      </c>
      <c r="O27" s="195">
        <f t="shared" si="19"/>
        <v>0</v>
      </c>
      <c r="P27" s="195">
        <f t="shared" si="20"/>
        <v>0</v>
      </c>
      <c r="Q27" s="195">
        <f t="shared" si="21"/>
        <v>0</v>
      </c>
      <c r="R27" s="196">
        <f t="shared" si="16"/>
        <v>0</v>
      </c>
      <c r="S27" s="10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row>
    <row r="28" spans="1:248" ht="13.5">
      <c r="A28" s="153" t="s">
        <v>493</v>
      </c>
      <c r="B28" s="146"/>
      <c r="C28" s="125"/>
      <c r="D28" s="125"/>
      <c r="E28" s="125"/>
      <c r="F28" s="198">
        <f t="shared" si="4"/>
        <v>0</v>
      </c>
      <c r="G28" s="198">
        <f t="shared" si="5"/>
        <v>0</v>
      </c>
      <c r="H28" s="193">
        <f t="shared" si="6"/>
        <v>0</v>
      </c>
      <c r="I28" s="194">
        <f t="shared" si="7"/>
        <v>0</v>
      </c>
      <c r="J28" s="195">
        <f t="shared" si="8"/>
        <v>0</v>
      </c>
      <c r="K28" s="196">
        <f t="shared" si="9"/>
        <v>0</v>
      </c>
      <c r="L28" s="196">
        <f t="shared" si="10"/>
        <v>0</v>
      </c>
      <c r="M28" s="196">
        <f t="shared" si="11"/>
        <v>0</v>
      </c>
      <c r="N28" s="195">
        <f t="shared" si="18"/>
        <v>0</v>
      </c>
      <c r="O28" s="195">
        <f t="shared" si="19"/>
        <v>0</v>
      </c>
      <c r="P28" s="195">
        <f t="shared" si="20"/>
        <v>0</v>
      </c>
      <c r="Q28" s="195">
        <f t="shared" si="21"/>
        <v>0</v>
      </c>
      <c r="R28" s="196">
        <f t="shared" si="16"/>
        <v>0</v>
      </c>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row>
    <row r="29" spans="1:248">
      <c r="A29" s="150" t="s">
        <v>513</v>
      </c>
      <c r="B29" s="145"/>
      <c r="C29" s="134"/>
      <c r="D29" s="134"/>
      <c r="E29" s="134">
        <f>E7-E21</f>
        <v>0</v>
      </c>
      <c r="F29" s="187">
        <f t="shared" si="4"/>
        <v>0</v>
      </c>
      <c r="G29" s="188">
        <f t="shared" si="5"/>
        <v>0</v>
      </c>
      <c r="H29" s="197">
        <f t="shared" si="6"/>
        <v>0</v>
      </c>
      <c r="I29" s="188">
        <f t="shared" si="7"/>
        <v>0</v>
      </c>
      <c r="J29" s="189">
        <f t="shared" si="8"/>
        <v>0</v>
      </c>
      <c r="K29" s="190">
        <f t="shared" si="9"/>
        <v>0</v>
      </c>
      <c r="L29" s="190">
        <f t="shared" si="10"/>
        <v>0</v>
      </c>
      <c r="M29" s="191">
        <f t="shared" si="11"/>
        <v>0</v>
      </c>
      <c r="N29" s="189">
        <f t="shared" ref="N29:N36" si="22">IFERROR((B29/B$6*100),0)</f>
        <v>0</v>
      </c>
      <c r="O29" s="190">
        <f t="shared" ref="O29:O36" si="23">IFERROR((C29/C$6*100),0)</f>
        <v>0</v>
      </c>
      <c r="P29" s="190">
        <f t="shared" ref="P29:P36" si="24">IFERROR((D29/D$6*100),0)</f>
        <v>0</v>
      </c>
      <c r="Q29" s="190">
        <f t="shared" ref="Q29:Q36" si="25">IFERROR((E29/E$6*100),0)</f>
        <v>0</v>
      </c>
      <c r="R29" s="191">
        <f t="shared" si="16"/>
        <v>0</v>
      </c>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row>
    <row r="30" spans="1:248">
      <c r="A30" s="150" t="s">
        <v>359</v>
      </c>
      <c r="B30" s="145"/>
      <c r="C30" s="134"/>
      <c r="D30" s="134"/>
      <c r="E30" s="134">
        <f>SUM(E31:E36)</f>
        <v>0</v>
      </c>
      <c r="F30" s="187">
        <f t="shared" si="4"/>
        <v>0</v>
      </c>
      <c r="G30" s="188">
        <f t="shared" si="5"/>
        <v>0</v>
      </c>
      <c r="H30" s="197">
        <f t="shared" si="6"/>
        <v>0</v>
      </c>
      <c r="I30" s="188">
        <f t="shared" si="7"/>
        <v>0</v>
      </c>
      <c r="J30" s="189">
        <f t="shared" si="8"/>
        <v>0</v>
      </c>
      <c r="K30" s="190">
        <f t="shared" si="9"/>
        <v>0</v>
      </c>
      <c r="L30" s="190">
        <f t="shared" si="10"/>
        <v>0</v>
      </c>
      <c r="M30" s="191">
        <f t="shared" si="11"/>
        <v>0</v>
      </c>
      <c r="N30" s="189">
        <f t="shared" si="22"/>
        <v>0</v>
      </c>
      <c r="O30" s="190">
        <f t="shared" si="23"/>
        <v>0</v>
      </c>
      <c r="P30" s="190">
        <f t="shared" si="24"/>
        <v>0</v>
      </c>
      <c r="Q30" s="190">
        <f t="shared" si="25"/>
        <v>0</v>
      </c>
      <c r="R30" s="191">
        <f t="shared" si="16"/>
        <v>0</v>
      </c>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row>
    <row r="31" spans="1:248" ht="13.5">
      <c r="A31" s="151" t="s">
        <v>494</v>
      </c>
      <c r="B31" s="147"/>
      <c r="C31" s="99"/>
      <c r="D31" s="99"/>
      <c r="E31" s="99"/>
      <c r="F31" s="198">
        <f t="shared" si="4"/>
        <v>0</v>
      </c>
      <c r="G31" s="198">
        <f t="shared" si="5"/>
        <v>0</v>
      </c>
      <c r="H31" s="193">
        <f t="shared" si="6"/>
        <v>0</v>
      </c>
      <c r="I31" s="194">
        <f t="shared" si="7"/>
        <v>0</v>
      </c>
      <c r="J31" s="195">
        <f t="shared" si="8"/>
        <v>0</v>
      </c>
      <c r="K31" s="196">
        <f t="shared" si="9"/>
        <v>0</v>
      </c>
      <c r="L31" s="196">
        <f t="shared" si="10"/>
        <v>0</v>
      </c>
      <c r="M31" s="196">
        <f t="shared" si="11"/>
        <v>0</v>
      </c>
      <c r="N31" s="195">
        <f t="shared" si="22"/>
        <v>0</v>
      </c>
      <c r="O31" s="196">
        <f t="shared" si="23"/>
        <v>0</v>
      </c>
      <c r="P31" s="196">
        <f t="shared" si="24"/>
        <v>0</v>
      </c>
      <c r="Q31" s="196">
        <f t="shared" si="25"/>
        <v>0</v>
      </c>
      <c r="R31" s="196">
        <f t="shared" si="16"/>
        <v>0</v>
      </c>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row>
    <row r="32" spans="1:248" ht="13.5">
      <c r="A32" s="151" t="s">
        <v>495</v>
      </c>
      <c r="B32" s="146"/>
      <c r="C32" s="125"/>
      <c r="D32" s="125"/>
      <c r="E32" s="125"/>
      <c r="F32" s="198">
        <f t="shared" si="4"/>
        <v>0</v>
      </c>
      <c r="G32" s="198">
        <f t="shared" si="5"/>
        <v>0</v>
      </c>
      <c r="H32" s="193">
        <f t="shared" si="6"/>
        <v>0</v>
      </c>
      <c r="I32" s="194">
        <f t="shared" si="7"/>
        <v>0</v>
      </c>
      <c r="J32" s="195">
        <f t="shared" si="8"/>
        <v>0</v>
      </c>
      <c r="K32" s="196">
        <f t="shared" si="9"/>
        <v>0</v>
      </c>
      <c r="L32" s="196">
        <f t="shared" si="10"/>
        <v>0</v>
      </c>
      <c r="M32" s="196">
        <f t="shared" si="11"/>
        <v>0</v>
      </c>
      <c r="N32" s="195">
        <f t="shared" si="22"/>
        <v>0</v>
      </c>
      <c r="O32" s="196">
        <f t="shared" si="23"/>
        <v>0</v>
      </c>
      <c r="P32" s="196">
        <f t="shared" si="24"/>
        <v>0</v>
      </c>
      <c r="Q32" s="196">
        <f t="shared" si="25"/>
        <v>0</v>
      </c>
      <c r="R32" s="196">
        <f t="shared" si="16"/>
        <v>0</v>
      </c>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row>
    <row r="33" spans="1:248" ht="13.5">
      <c r="A33" s="151" t="s">
        <v>496</v>
      </c>
      <c r="B33" s="146"/>
      <c r="C33" s="125"/>
      <c r="D33" s="125"/>
      <c r="E33" s="125"/>
      <c r="F33" s="198">
        <f t="shared" si="4"/>
        <v>0</v>
      </c>
      <c r="G33" s="198">
        <f t="shared" si="5"/>
        <v>0</v>
      </c>
      <c r="H33" s="193">
        <f t="shared" si="6"/>
        <v>0</v>
      </c>
      <c r="I33" s="194">
        <f t="shared" si="7"/>
        <v>0</v>
      </c>
      <c r="J33" s="195">
        <f t="shared" si="8"/>
        <v>0</v>
      </c>
      <c r="K33" s="196">
        <f t="shared" si="9"/>
        <v>0</v>
      </c>
      <c r="L33" s="196">
        <f t="shared" si="10"/>
        <v>0</v>
      </c>
      <c r="M33" s="196">
        <f t="shared" si="11"/>
        <v>0</v>
      </c>
      <c r="N33" s="195">
        <f t="shared" si="22"/>
        <v>0</v>
      </c>
      <c r="O33" s="196">
        <f t="shared" si="23"/>
        <v>0</v>
      </c>
      <c r="P33" s="196">
        <f t="shared" si="24"/>
        <v>0</v>
      </c>
      <c r="Q33" s="196">
        <f t="shared" si="25"/>
        <v>0</v>
      </c>
      <c r="R33" s="196">
        <f t="shared" si="16"/>
        <v>0</v>
      </c>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row>
    <row r="34" spans="1:248" ht="13.5">
      <c r="A34" s="151" t="s">
        <v>497</v>
      </c>
      <c r="B34" s="147"/>
      <c r="C34" s="99"/>
      <c r="D34" s="99"/>
      <c r="E34" s="99"/>
      <c r="F34" s="198">
        <f t="shared" si="4"/>
        <v>0</v>
      </c>
      <c r="G34" s="198">
        <f t="shared" si="5"/>
        <v>0</v>
      </c>
      <c r="H34" s="193">
        <f t="shared" si="6"/>
        <v>0</v>
      </c>
      <c r="I34" s="194">
        <f t="shared" si="7"/>
        <v>0</v>
      </c>
      <c r="J34" s="195">
        <f t="shared" si="8"/>
        <v>0</v>
      </c>
      <c r="K34" s="196">
        <f t="shared" si="9"/>
        <v>0</v>
      </c>
      <c r="L34" s="196">
        <f t="shared" si="10"/>
        <v>0</v>
      </c>
      <c r="M34" s="196">
        <f t="shared" si="11"/>
        <v>0</v>
      </c>
      <c r="N34" s="195">
        <f t="shared" si="22"/>
        <v>0</v>
      </c>
      <c r="O34" s="196">
        <f t="shared" si="23"/>
        <v>0</v>
      </c>
      <c r="P34" s="196">
        <f t="shared" si="24"/>
        <v>0</v>
      </c>
      <c r="Q34" s="196">
        <f t="shared" si="25"/>
        <v>0</v>
      </c>
      <c r="R34" s="196">
        <f t="shared" si="16"/>
        <v>0</v>
      </c>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row>
    <row r="35" spans="1:248" ht="13.5">
      <c r="A35" s="151" t="s">
        <v>498</v>
      </c>
      <c r="B35" s="146"/>
      <c r="C35" s="125"/>
      <c r="D35" s="125"/>
      <c r="E35" s="125"/>
      <c r="F35" s="198">
        <f t="shared" si="4"/>
        <v>0</v>
      </c>
      <c r="G35" s="198">
        <f t="shared" si="5"/>
        <v>0</v>
      </c>
      <c r="H35" s="193">
        <f t="shared" si="6"/>
        <v>0</v>
      </c>
      <c r="I35" s="194">
        <f t="shared" si="7"/>
        <v>0</v>
      </c>
      <c r="J35" s="195">
        <f t="shared" si="8"/>
        <v>0</v>
      </c>
      <c r="K35" s="196">
        <f t="shared" si="9"/>
        <v>0</v>
      </c>
      <c r="L35" s="196">
        <f t="shared" si="10"/>
        <v>0</v>
      </c>
      <c r="M35" s="196">
        <f t="shared" si="11"/>
        <v>0</v>
      </c>
      <c r="N35" s="195">
        <f t="shared" si="22"/>
        <v>0</v>
      </c>
      <c r="O35" s="196">
        <f t="shared" si="23"/>
        <v>0</v>
      </c>
      <c r="P35" s="196">
        <f t="shared" si="24"/>
        <v>0</v>
      </c>
      <c r="Q35" s="196">
        <f t="shared" si="25"/>
        <v>0</v>
      </c>
      <c r="R35" s="196">
        <f t="shared" si="16"/>
        <v>0</v>
      </c>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row>
    <row r="36" spans="1:248" ht="13.5">
      <c r="A36" s="153" t="s">
        <v>499</v>
      </c>
      <c r="B36" s="146"/>
      <c r="C36" s="125"/>
      <c r="D36" s="125"/>
      <c r="E36" s="125"/>
      <c r="F36" s="198">
        <f t="shared" si="4"/>
        <v>0</v>
      </c>
      <c r="G36" s="198">
        <f t="shared" si="5"/>
        <v>0</v>
      </c>
      <c r="H36" s="193">
        <f t="shared" si="6"/>
        <v>0</v>
      </c>
      <c r="I36" s="194">
        <f t="shared" si="7"/>
        <v>0</v>
      </c>
      <c r="J36" s="195">
        <f t="shared" si="8"/>
        <v>0</v>
      </c>
      <c r="K36" s="196">
        <f t="shared" si="9"/>
        <v>0</v>
      </c>
      <c r="L36" s="196">
        <f t="shared" si="10"/>
        <v>0</v>
      </c>
      <c r="M36" s="196">
        <f t="shared" si="11"/>
        <v>0</v>
      </c>
      <c r="N36" s="195">
        <f t="shared" si="22"/>
        <v>0</v>
      </c>
      <c r="O36" s="196">
        <f t="shared" si="23"/>
        <v>0</v>
      </c>
      <c r="P36" s="196">
        <f t="shared" si="24"/>
        <v>0</v>
      </c>
      <c r="Q36" s="196">
        <f t="shared" si="25"/>
        <v>0</v>
      </c>
      <c r="R36" s="196">
        <f t="shared" si="16"/>
        <v>0</v>
      </c>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row>
    <row r="37" spans="1:248">
      <c r="A37" s="150" t="s">
        <v>500</v>
      </c>
      <c r="B37" s="145"/>
      <c r="C37" s="134"/>
      <c r="D37" s="134"/>
      <c r="E37" s="134">
        <f>E38+E39</f>
        <v>0</v>
      </c>
      <c r="F37" s="187">
        <f t="shared" si="4"/>
        <v>0</v>
      </c>
      <c r="G37" s="188">
        <f t="shared" si="5"/>
        <v>0</v>
      </c>
      <c r="H37" s="197">
        <f t="shared" si="6"/>
        <v>0</v>
      </c>
      <c r="I37" s="188">
        <f t="shared" si="7"/>
        <v>0</v>
      </c>
      <c r="J37" s="189">
        <f t="shared" si="8"/>
        <v>0</v>
      </c>
      <c r="K37" s="190">
        <f t="shared" si="9"/>
        <v>0</v>
      </c>
      <c r="L37" s="190">
        <f t="shared" si="10"/>
        <v>0</v>
      </c>
      <c r="M37" s="191">
        <f t="shared" si="11"/>
        <v>0</v>
      </c>
      <c r="N37" s="189">
        <f t="shared" ref="N37:N39" si="26">IFERROR((B37/B$20*100),0)</f>
        <v>0</v>
      </c>
      <c r="O37" s="190">
        <f t="shared" ref="O37:O39" si="27">IFERROR((C37/C$20*100),0)</f>
        <v>0</v>
      </c>
      <c r="P37" s="190">
        <f t="shared" ref="P37:P39" si="28">IFERROR((D37/D$20*100),0)</f>
        <v>0</v>
      </c>
      <c r="Q37" s="190">
        <f t="shared" ref="Q37:Q39" si="29">IFERROR((E37/E$20*100),0)</f>
        <v>0</v>
      </c>
      <c r="R37" s="191">
        <f t="shared" si="16"/>
        <v>0</v>
      </c>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row>
    <row r="38" spans="1:248" ht="13.5">
      <c r="A38" s="151" t="s">
        <v>501</v>
      </c>
      <c r="B38" s="146"/>
      <c r="C38" s="125"/>
      <c r="D38" s="125"/>
      <c r="E38" s="125"/>
      <c r="F38" s="198">
        <f t="shared" si="4"/>
        <v>0</v>
      </c>
      <c r="G38" s="198">
        <f t="shared" si="5"/>
        <v>0</v>
      </c>
      <c r="H38" s="193">
        <f t="shared" si="6"/>
        <v>0</v>
      </c>
      <c r="I38" s="194">
        <f t="shared" si="7"/>
        <v>0</v>
      </c>
      <c r="J38" s="195">
        <f t="shared" si="8"/>
        <v>0</v>
      </c>
      <c r="K38" s="196">
        <f t="shared" si="9"/>
        <v>0</v>
      </c>
      <c r="L38" s="196">
        <f t="shared" si="10"/>
        <v>0</v>
      </c>
      <c r="M38" s="196">
        <f t="shared" si="11"/>
        <v>0</v>
      </c>
      <c r="N38" s="195">
        <f t="shared" si="26"/>
        <v>0</v>
      </c>
      <c r="O38" s="196">
        <f t="shared" si="27"/>
        <v>0</v>
      </c>
      <c r="P38" s="196">
        <f t="shared" si="28"/>
        <v>0</v>
      </c>
      <c r="Q38" s="196">
        <f t="shared" si="29"/>
        <v>0</v>
      </c>
      <c r="R38" s="196">
        <f t="shared" si="16"/>
        <v>0</v>
      </c>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row>
    <row r="39" spans="1:248" ht="13.5">
      <c r="A39" s="154" t="s">
        <v>502</v>
      </c>
      <c r="B39" s="146"/>
      <c r="C39" s="125"/>
      <c r="D39" s="125"/>
      <c r="E39" s="125"/>
      <c r="F39" s="198">
        <f t="shared" si="4"/>
        <v>0</v>
      </c>
      <c r="G39" s="198">
        <f t="shared" si="5"/>
        <v>0</v>
      </c>
      <c r="H39" s="193">
        <f t="shared" si="6"/>
        <v>0</v>
      </c>
      <c r="I39" s="194">
        <f t="shared" si="7"/>
        <v>0</v>
      </c>
      <c r="J39" s="195">
        <f t="shared" si="8"/>
        <v>0</v>
      </c>
      <c r="K39" s="196">
        <f t="shared" si="9"/>
        <v>0</v>
      </c>
      <c r="L39" s="196">
        <f t="shared" si="10"/>
        <v>0</v>
      </c>
      <c r="M39" s="196">
        <f t="shared" si="11"/>
        <v>0</v>
      </c>
      <c r="N39" s="195">
        <f t="shared" si="26"/>
        <v>0</v>
      </c>
      <c r="O39" s="196">
        <f t="shared" si="27"/>
        <v>0</v>
      </c>
      <c r="P39" s="196">
        <f t="shared" si="28"/>
        <v>0</v>
      </c>
      <c r="Q39" s="196">
        <f t="shared" si="29"/>
        <v>0</v>
      </c>
      <c r="R39" s="196">
        <f t="shared" si="16"/>
        <v>0</v>
      </c>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row>
    <row r="40" spans="1:248">
      <c r="A40" s="149" t="s">
        <v>503</v>
      </c>
      <c r="B40" s="144"/>
      <c r="C40" s="133"/>
      <c r="D40" s="133"/>
      <c r="E40" s="133"/>
      <c r="F40" s="182">
        <f t="shared" si="4"/>
        <v>0</v>
      </c>
      <c r="G40" s="183">
        <f t="shared" si="5"/>
        <v>0</v>
      </c>
      <c r="H40" s="199">
        <f t="shared" si="6"/>
        <v>0</v>
      </c>
      <c r="I40" s="183">
        <f t="shared" si="7"/>
        <v>0</v>
      </c>
      <c r="J40" s="184">
        <f t="shared" si="8"/>
        <v>0</v>
      </c>
      <c r="K40" s="185">
        <f t="shared" si="9"/>
        <v>0</v>
      </c>
      <c r="L40" s="185">
        <f t="shared" si="10"/>
        <v>0</v>
      </c>
      <c r="M40" s="186">
        <f t="shared" si="11"/>
        <v>0</v>
      </c>
      <c r="N40" s="184">
        <f t="shared" ref="N40:N49" si="30">IFERROR((B40/B$6*100),0)</f>
        <v>0</v>
      </c>
      <c r="O40" s="185">
        <f t="shared" ref="O40:O49" si="31">IFERROR((C40/C$6*100),0)</f>
        <v>0</v>
      </c>
      <c r="P40" s="185">
        <f t="shared" ref="P40:P49" si="32">IFERROR((D40/D$6*100),0)</f>
        <v>0</v>
      </c>
      <c r="Q40" s="185">
        <f t="shared" ref="Q40:Q49" si="33">IFERROR((E40/E$6*100),0)</f>
        <v>0</v>
      </c>
      <c r="R40" s="186">
        <f t="shared" si="16"/>
        <v>0</v>
      </c>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row>
    <row r="41" spans="1:248">
      <c r="A41" s="149" t="s">
        <v>504</v>
      </c>
      <c r="B41" s="144"/>
      <c r="C41" s="133"/>
      <c r="D41" s="133"/>
      <c r="E41" s="133">
        <f>E42+E45+E48</f>
        <v>0</v>
      </c>
      <c r="F41" s="182">
        <f t="shared" si="4"/>
        <v>0</v>
      </c>
      <c r="G41" s="183">
        <f t="shared" si="5"/>
        <v>0</v>
      </c>
      <c r="H41" s="199">
        <f t="shared" si="6"/>
        <v>0</v>
      </c>
      <c r="I41" s="183">
        <f t="shared" si="7"/>
        <v>0</v>
      </c>
      <c r="J41" s="184">
        <f t="shared" si="8"/>
        <v>0</v>
      </c>
      <c r="K41" s="185">
        <f t="shared" si="9"/>
        <v>0</v>
      </c>
      <c r="L41" s="185">
        <f t="shared" si="10"/>
        <v>0</v>
      </c>
      <c r="M41" s="186">
        <f t="shared" si="11"/>
        <v>0</v>
      </c>
      <c r="N41" s="184">
        <f t="shared" si="30"/>
        <v>0</v>
      </c>
      <c r="O41" s="185">
        <f t="shared" si="31"/>
        <v>0</v>
      </c>
      <c r="P41" s="185">
        <f t="shared" si="32"/>
        <v>0</v>
      </c>
      <c r="Q41" s="185">
        <f t="shared" si="33"/>
        <v>0</v>
      </c>
      <c r="R41" s="186">
        <f t="shared" si="16"/>
        <v>0</v>
      </c>
    </row>
    <row r="42" spans="1:248">
      <c r="A42" s="150" t="s">
        <v>505</v>
      </c>
      <c r="B42" s="145"/>
      <c r="C42" s="134"/>
      <c r="D42" s="134"/>
      <c r="E42" s="134">
        <f>E43-E44</f>
        <v>0</v>
      </c>
      <c r="F42" s="187">
        <f t="shared" si="4"/>
        <v>0</v>
      </c>
      <c r="G42" s="188">
        <f t="shared" si="5"/>
        <v>0</v>
      </c>
      <c r="H42" s="197">
        <f t="shared" si="6"/>
        <v>0</v>
      </c>
      <c r="I42" s="188">
        <f t="shared" si="7"/>
        <v>0</v>
      </c>
      <c r="J42" s="189">
        <f t="shared" si="8"/>
        <v>0</v>
      </c>
      <c r="K42" s="190">
        <f t="shared" si="9"/>
        <v>0</v>
      </c>
      <c r="L42" s="190">
        <f t="shared" si="10"/>
        <v>0</v>
      </c>
      <c r="M42" s="191">
        <f t="shared" si="11"/>
        <v>0</v>
      </c>
      <c r="N42" s="189">
        <f t="shared" si="30"/>
        <v>0</v>
      </c>
      <c r="O42" s="190">
        <f t="shared" si="31"/>
        <v>0</v>
      </c>
      <c r="P42" s="190">
        <f t="shared" si="32"/>
        <v>0</v>
      </c>
      <c r="Q42" s="190">
        <f t="shared" si="33"/>
        <v>0</v>
      </c>
      <c r="R42" s="191">
        <f t="shared" si="16"/>
        <v>0</v>
      </c>
    </row>
    <row r="43" spans="1:248" ht="13.5">
      <c r="A43" s="151" t="s">
        <v>506</v>
      </c>
      <c r="B43" s="148"/>
      <c r="C43" s="126"/>
      <c r="D43" s="126"/>
      <c r="E43" s="99"/>
      <c r="F43" s="198">
        <f t="shared" si="4"/>
        <v>0</v>
      </c>
      <c r="G43" s="198">
        <f t="shared" si="5"/>
        <v>0</v>
      </c>
      <c r="H43" s="193">
        <f t="shared" si="6"/>
        <v>0</v>
      </c>
      <c r="I43" s="194">
        <f t="shared" si="7"/>
        <v>0</v>
      </c>
      <c r="J43" s="195">
        <f t="shared" si="8"/>
        <v>0</v>
      </c>
      <c r="K43" s="196">
        <f t="shared" si="9"/>
        <v>0</v>
      </c>
      <c r="L43" s="196">
        <f t="shared" si="10"/>
        <v>0</v>
      </c>
      <c r="M43" s="196">
        <f t="shared" si="11"/>
        <v>0</v>
      </c>
      <c r="N43" s="195">
        <f t="shared" si="30"/>
        <v>0</v>
      </c>
      <c r="O43" s="196">
        <f t="shared" si="31"/>
        <v>0</v>
      </c>
      <c r="P43" s="196">
        <f t="shared" si="32"/>
        <v>0</v>
      </c>
      <c r="Q43" s="196">
        <f t="shared" si="33"/>
        <v>0</v>
      </c>
      <c r="R43" s="196">
        <f t="shared" si="16"/>
        <v>0</v>
      </c>
    </row>
    <row r="44" spans="1:248" ht="13.5">
      <c r="A44" s="151" t="s">
        <v>507</v>
      </c>
      <c r="B44" s="148"/>
      <c r="C44" s="126"/>
      <c r="D44" s="126"/>
      <c r="E44" s="99"/>
      <c r="F44" s="198">
        <f t="shared" si="4"/>
        <v>0</v>
      </c>
      <c r="G44" s="198">
        <f t="shared" si="5"/>
        <v>0</v>
      </c>
      <c r="H44" s="193">
        <f t="shared" si="6"/>
        <v>0</v>
      </c>
      <c r="I44" s="194">
        <f t="shared" si="7"/>
        <v>0</v>
      </c>
      <c r="J44" s="195">
        <f t="shared" si="8"/>
        <v>0</v>
      </c>
      <c r="K44" s="196">
        <f t="shared" si="9"/>
        <v>0</v>
      </c>
      <c r="L44" s="196">
        <f t="shared" si="10"/>
        <v>0</v>
      </c>
      <c r="M44" s="196">
        <f t="shared" si="11"/>
        <v>0</v>
      </c>
      <c r="N44" s="195">
        <f t="shared" si="30"/>
        <v>0</v>
      </c>
      <c r="O44" s="196">
        <f t="shared" si="31"/>
        <v>0</v>
      </c>
      <c r="P44" s="196">
        <f t="shared" si="32"/>
        <v>0</v>
      </c>
      <c r="Q44" s="196">
        <f t="shared" si="33"/>
        <v>0</v>
      </c>
      <c r="R44" s="196">
        <f t="shared" si="16"/>
        <v>0</v>
      </c>
    </row>
    <row r="45" spans="1:248">
      <c r="A45" s="150" t="s">
        <v>508</v>
      </c>
      <c r="B45" s="145"/>
      <c r="C45" s="134"/>
      <c r="D45" s="134"/>
      <c r="E45" s="134">
        <f>E46-E47</f>
        <v>0</v>
      </c>
      <c r="F45" s="187">
        <f t="shared" si="4"/>
        <v>0</v>
      </c>
      <c r="G45" s="188">
        <f t="shared" si="5"/>
        <v>0</v>
      </c>
      <c r="H45" s="197">
        <f t="shared" si="6"/>
        <v>0</v>
      </c>
      <c r="I45" s="188">
        <f t="shared" si="7"/>
        <v>0</v>
      </c>
      <c r="J45" s="189">
        <f t="shared" si="8"/>
        <v>0</v>
      </c>
      <c r="K45" s="190">
        <f t="shared" si="9"/>
        <v>0</v>
      </c>
      <c r="L45" s="190">
        <f t="shared" si="10"/>
        <v>0</v>
      </c>
      <c r="M45" s="191">
        <f t="shared" si="11"/>
        <v>0</v>
      </c>
      <c r="N45" s="189">
        <f t="shared" si="30"/>
        <v>0</v>
      </c>
      <c r="O45" s="190">
        <f t="shared" si="31"/>
        <v>0</v>
      </c>
      <c r="P45" s="190">
        <f t="shared" si="32"/>
        <v>0</v>
      </c>
      <c r="Q45" s="190">
        <f t="shared" si="33"/>
        <v>0</v>
      </c>
      <c r="R45" s="191">
        <f t="shared" si="16"/>
        <v>0</v>
      </c>
    </row>
    <row r="46" spans="1:248" ht="13.5">
      <c r="A46" s="151" t="s">
        <v>509</v>
      </c>
      <c r="B46" s="148"/>
      <c r="C46" s="126"/>
      <c r="D46" s="126"/>
      <c r="E46" s="99"/>
      <c r="F46" s="198">
        <f t="shared" si="4"/>
        <v>0</v>
      </c>
      <c r="G46" s="198">
        <f t="shared" si="5"/>
        <v>0</v>
      </c>
      <c r="H46" s="193">
        <f t="shared" si="6"/>
        <v>0</v>
      </c>
      <c r="I46" s="194">
        <f t="shared" si="7"/>
        <v>0</v>
      </c>
      <c r="J46" s="195">
        <f t="shared" si="8"/>
        <v>0</v>
      </c>
      <c r="K46" s="196">
        <f t="shared" si="9"/>
        <v>0</v>
      </c>
      <c r="L46" s="196">
        <f t="shared" si="10"/>
        <v>0</v>
      </c>
      <c r="M46" s="196">
        <f t="shared" si="11"/>
        <v>0</v>
      </c>
      <c r="N46" s="195">
        <f t="shared" si="30"/>
        <v>0</v>
      </c>
      <c r="O46" s="196">
        <f t="shared" si="31"/>
        <v>0</v>
      </c>
      <c r="P46" s="196">
        <f t="shared" si="32"/>
        <v>0</v>
      </c>
      <c r="Q46" s="196">
        <f t="shared" si="33"/>
        <v>0</v>
      </c>
      <c r="R46" s="196">
        <f t="shared" si="16"/>
        <v>0</v>
      </c>
    </row>
    <row r="47" spans="1:248" ht="13.5">
      <c r="A47" s="154" t="s">
        <v>510</v>
      </c>
      <c r="B47" s="148"/>
      <c r="C47" s="126"/>
      <c r="D47" s="126"/>
      <c r="E47" s="99"/>
      <c r="F47" s="198">
        <f t="shared" si="4"/>
        <v>0</v>
      </c>
      <c r="G47" s="198">
        <f t="shared" si="5"/>
        <v>0</v>
      </c>
      <c r="H47" s="193">
        <f t="shared" si="6"/>
        <v>0</v>
      </c>
      <c r="I47" s="194">
        <f t="shared" si="7"/>
        <v>0</v>
      </c>
      <c r="J47" s="195">
        <f t="shared" si="8"/>
        <v>0</v>
      </c>
      <c r="K47" s="196">
        <f t="shared" si="9"/>
        <v>0</v>
      </c>
      <c r="L47" s="196">
        <f t="shared" si="10"/>
        <v>0</v>
      </c>
      <c r="M47" s="196">
        <f t="shared" si="11"/>
        <v>0</v>
      </c>
      <c r="N47" s="195">
        <f t="shared" si="30"/>
        <v>0</v>
      </c>
      <c r="O47" s="196">
        <f t="shared" si="31"/>
        <v>0</v>
      </c>
      <c r="P47" s="196">
        <f t="shared" si="32"/>
        <v>0</v>
      </c>
      <c r="Q47" s="196">
        <f t="shared" si="33"/>
        <v>0</v>
      </c>
      <c r="R47" s="196">
        <f t="shared" si="16"/>
        <v>0</v>
      </c>
    </row>
    <row r="48" spans="1:248">
      <c r="A48" s="150" t="s">
        <v>511</v>
      </c>
      <c r="B48" s="145"/>
      <c r="C48" s="134"/>
      <c r="D48" s="134"/>
      <c r="E48" s="134">
        <f>-E40-E42-E45</f>
        <v>0</v>
      </c>
      <c r="F48" s="187">
        <f t="shared" si="4"/>
        <v>0</v>
      </c>
      <c r="G48" s="187">
        <f t="shared" si="5"/>
        <v>0</v>
      </c>
      <c r="H48" s="187">
        <f t="shared" si="6"/>
        <v>0</v>
      </c>
      <c r="I48" s="188">
        <f t="shared" si="7"/>
        <v>0</v>
      </c>
      <c r="J48" s="189">
        <f t="shared" si="8"/>
        <v>0</v>
      </c>
      <c r="K48" s="190">
        <f t="shared" si="9"/>
        <v>0</v>
      </c>
      <c r="L48" s="190">
        <f t="shared" si="10"/>
        <v>0</v>
      </c>
      <c r="M48" s="191">
        <f t="shared" si="11"/>
        <v>0</v>
      </c>
      <c r="N48" s="189">
        <f t="shared" si="30"/>
        <v>0</v>
      </c>
      <c r="O48" s="190">
        <f t="shared" si="31"/>
        <v>0</v>
      </c>
      <c r="P48" s="190">
        <f t="shared" si="32"/>
        <v>0</v>
      </c>
      <c r="Q48" s="190">
        <f t="shared" si="33"/>
        <v>0</v>
      </c>
      <c r="R48" s="191">
        <f t="shared" si="16"/>
        <v>0</v>
      </c>
    </row>
    <row r="49" spans="1:248">
      <c r="A49" s="155" t="s">
        <v>512</v>
      </c>
      <c r="B49" s="156"/>
      <c r="C49" s="157"/>
      <c r="D49" s="157"/>
      <c r="E49" s="157"/>
      <c r="F49" s="200">
        <f t="shared" si="4"/>
        <v>0</v>
      </c>
      <c r="G49" s="200">
        <f t="shared" si="5"/>
        <v>0</v>
      </c>
      <c r="H49" s="200">
        <f t="shared" si="6"/>
        <v>0</v>
      </c>
      <c r="I49" s="201">
        <f t="shared" si="7"/>
        <v>0</v>
      </c>
      <c r="J49" s="202">
        <f t="shared" si="8"/>
        <v>0</v>
      </c>
      <c r="K49" s="203">
        <f t="shared" si="9"/>
        <v>0</v>
      </c>
      <c r="L49" s="203">
        <f t="shared" si="10"/>
        <v>0</v>
      </c>
      <c r="M49" s="204">
        <f t="shared" si="11"/>
        <v>0</v>
      </c>
      <c r="N49" s="202">
        <f t="shared" si="30"/>
        <v>0</v>
      </c>
      <c r="O49" s="203">
        <f t="shared" si="31"/>
        <v>0</v>
      </c>
      <c r="P49" s="203">
        <f t="shared" si="32"/>
        <v>0</v>
      </c>
      <c r="Q49" s="203">
        <f t="shared" si="33"/>
        <v>0</v>
      </c>
      <c r="R49" s="204">
        <f t="shared" si="16"/>
        <v>0</v>
      </c>
    </row>
    <row r="50" spans="1:248">
      <c r="A50" s="102" t="s">
        <v>322</v>
      </c>
      <c r="B50" s="102"/>
      <c r="C50" s="129"/>
      <c r="D50" s="104"/>
      <c r="E50" s="128"/>
      <c r="F50" s="100"/>
      <c r="G50" s="100"/>
    </row>
    <row r="51" spans="1:248" s="256" customFormat="1" ht="13.5">
      <c r="A51" s="251" t="s">
        <v>527</v>
      </c>
      <c r="B51" s="252"/>
      <c r="C51" s="253"/>
      <c r="D51" s="252"/>
      <c r="E51" s="254"/>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O51" s="255"/>
      <c r="CP51" s="255"/>
      <c r="CQ51" s="255"/>
      <c r="CR51" s="255"/>
      <c r="CS51" s="255"/>
      <c r="CT51" s="255"/>
      <c r="CU51" s="255"/>
      <c r="CV51" s="255"/>
      <c r="CW51" s="255"/>
      <c r="CX51" s="255"/>
      <c r="CY51" s="255"/>
      <c r="CZ51" s="255"/>
      <c r="DA51" s="255"/>
      <c r="DB51" s="255"/>
      <c r="DC51" s="255"/>
      <c r="DD51" s="255"/>
      <c r="DE51" s="255"/>
      <c r="DF51" s="255"/>
      <c r="DG51" s="255"/>
      <c r="DH51" s="255"/>
      <c r="DI51" s="255"/>
      <c r="DJ51" s="255"/>
      <c r="DK51" s="255"/>
      <c r="DL51" s="255"/>
      <c r="DM51" s="255"/>
      <c r="DN51" s="255"/>
      <c r="DO51" s="255"/>
      <c r="DP51" s="255"/>
      <c r="DQ51" s="255"/>
      <c r="DR51" s="255"/>
      <c r="DS51" s="255"/>
      <c r="DT51" s="255"/>
      <c r="DU51" s="255"/>
      <c r="DV51" s="255"/>
      <c r="DW51" s="255"/>
      <c r="DX51" s="255"/>
      <c r="DY51" s="255"/>
      <c r="DZ51" s="255"/>
      <c r="EA51" s="255"/>
      <c r="EB51" s="255"/>
      <c r="EC51" s="255"/>
      <c r="ED51" s="255"/>
      <c r="EE51" s="255"/>
      <c r="EF51" s="255"/>
      <c r="EG51" s="255"/>
      <c r="EH51" s="255"/>
      <c r="EI51" s="255"/>
      <c r="EJ51" s="255"/>
      <c r="EK51" s="255"/>
      <c r="EL51" s="255"/>
      <c r="EM51" s="255"/>
      <c r="EN51" s="255"/>
      <c r="EO51" s="255"/>
      <c r="EP51" s="255"/>
      <c r="EQ51" s="255"/>
      <c r="ER51" s="255"/>
      <c r="ES51" s="255"/>
      <c r="ET51" s="255"/>
      <c r="EU51" s="255"/>
      <c r="EV51" s="255"/>
      <c r="EW51" s="255"/>
      <c r="EX51" s="255"/>
      <c r="EY51" s="255"/>
      <c r="EZ51" s="255"/>
      <c r="FA51" s="255"/>
      <c r="FB51" s="255"/>
      <c r="FC51" s="255"/>
      <c r="FD51" s="255"/>
      <c r="FE51" s="255"/>
      <c r="FF51" s="255"/>
      <c r="FG51" s="255"/>
      <c r="FH51" s="255"/>
      <c r="FI51" s="255"/>
      <c r="FJ51" s="255"/>
      <c r="FK51" s="255"/>
      <c r="FL51" s="255"/>
      <c r="FM51" s="255"/>
      <c r="FN51" s="255"/>
      <c r="FO51" s="255"/>
      <c r="FP51" s="255"/>
      <c r="FQ51" s="255"/>
      <c r="FR51" s="255"/>
      <c r="FS51" s="255"/>
      <c r="FT51" s="255"/>
      <c r="FU51" s="255"/>
      <c r="FV51" s="255"/>
      <c r="FW51" s="255"/>
      <c r="FX51" s="255"/>
      <c r="FY51" s="255"/>
      <c r="FZ51" s="255"/>
      <c r="GA51" s="255"/>
      <c r="GB51" s="255"/>
      <c r="GC51" s="255"/>
      <c r="GD51" s="255"/>
      <c r="GE51" s="255"/>
      <c r="GF51" s="255"/>
      <c r="GG51" s="255"/>
      <c r="GH51" s="255"/>
      <c r="GI51" s="255"/>
      <c r="GJ51" s="255"/>
      <c r="GK51" s="255"/>
      <c r="GL51" s="255"/>
      <c r="GM51" s="255"/>
      <c r="GN51" s="255"/>
      <c r="GO51" s="255"/>
      <c r="GP51" s="255"/>
      <c r="GQ51" s="255"/>
      <c r="GR51" s="255"/>
      <c r="GS51" s="255"/>
      <c r="GT51" s="255"/>
      <c r="GU51" s="255"/>
      <c r="GV51" s="255"/>
      <c r="GW51" s="255"/>
      <c r="GX51" s="255"/>
      <c r="GY51" s="255"/>
      <c r="GZ51" s="255"/>
      <c r="HA51" s="255"/>
      <c r="HB51" s="255"/>
      <c r="HC51" s="255"/>
      <c r="HD51" s="255"/>
      <c r="HE51" s="255"/>
      <c r="HF51" s="255"/>
      <c r="HG51" s="255"/>
      <c r="HH51" s="255"/>
      <c r="HI51" s="255"/>
      <c r="HJ51" s="255"/>
      <c r="HK51" s="255"/>
      <c r="HL51" s="255"/>
      <c r="HM51" s="255"/>
      <c r="HN51" s="255"/>
      <c r="HO51" s="255"/>
      <c r="HP51" s="255"/>
      <c r="HQ51" s="255"/>
      <c r="HR51" s="255"/>
      <c r="HS51" s="255"/>
      <c r="HT51" s="255"/>
      <c r="HU51" s="255"/>
      <c r="HV51" s="255"/>
      <c r="HW51" s="255"/>
      <c r="HX51" s="255"/>
      <c r="HY51" s="255"/>
      <c r="HZ51" s="255"/>
      <c r="IA51" s="255"/>
      <c r="IB51" s="255"/>
      <c r="IC51" s="255"/>
      <c r="ID51" s="255"/>
      <c r="IE51" s="255"/>
      <c r="IF51" s="255"/>
      <c r="IG51" s="255"/>
      <c r="IH51" s="255"/>
      <c r="II51" s="255"/>
      <c r="IJ51" s="255"/>
      <c r="IK51" s="255"/>
      <c r="IL51" s="255"/>
      <c r="IM51" s="255"/>
      <c r="IN51" s="255"/>
    </row>
    <row r="52" spans="1:248">
      <c r="C52" s="127"/>
      <c r="E52" s="128"/>
      <c r="F52" s="86"/>
      <c r="G52" s="86"/>
    </row>
    <row r="53" spans="1:248">
      <c r="C53" s="127"/>
      <c r="E53" s="128"/>
      <c r="F53" s="86"/>
      <c r="G53" s="86"/>
    </row>
    <row r="54" spans="1:248">
      <c r="C54" s="127"/>
      <c r="E54" s="128"/>
      <c r="F54" s="86"/>
      <c r="G54" s="86"/>
    </row>
    <row r="55" spans="1:248">
      <c r="C55" s="127"/>
      <c r="E55" s="128"/>
      <c r="F55" s="86"/>
      <c r="G55" s="86"/>
    </row>
    <row r="56" spans="1:248">
      <c r="C56" s="127"/>
      <c r="E56" s="128"/>
      <c r="F56" s="86"/>
      <c r="G56" s="86"/>
    </row>
    <row r="57" spans="1:248">
      <c r="C57" s="127"/>
      <c r="E57" s="128"/>
      <c r="F57" s="86"/>
      <c r="G57" s="86"/>
    </row>
    <row r="58" spans="1:248">
      <c r="C58" s="127"/>
      <c r="E58" s="128"/>
      <c r="F58" s="86"/>
      <c r="G58" s="86"/>
    </row>
    <row r="59" spans="1:248">
      <c r="C59" s="127"/>
      <c r="E59" s="128"/>
      <c r="F59" s="86"/>
      <c r="G59" s="86"/>
    </row>
    <row r="60" spans="1:248">
      <c r="C60" s="127"/>
      <c r="E60" s="128"/>
      <c r="F60" s="86"/>
      <c r="G60" s="86"/>
    </row>
    <row r="61" spans="1:248">
      <c r="C61" s="127"/>
      <c r="E61" s="128"/>
      <c r="F61" s="86"/>
      <c r="G61" s="86"/>
    </row>
    <row r="62" spans="1:248">
      <c r="C62" s="127"/>
      <c r="E62" s="128"/>
      <c r="F62" s="86"/>
      <c r="G62" s="86"/>
    </row>
    <row r="63" spans="1:248">
      <c r="E63" s="128"/>
      <c r="F63" s="86"/>
      <c r="G63" s="86"/>
    </row>
  </sheetData>
  <sheetProtection password="CC09" sheet="1" objects="1" scenarios="1"/>
  <hyperlinks>
    <hyperlink ref="A43" r:id="rId1" display="http://www.dnp.gov.co/PortalWeb/Programas/DesarrolloTerritorial/FinanzasPúblicasTerritoriales/EjecucionesPresupuestales/tabid/369/Default.aspx"/>
  </hyperlinks>
  <pageMargins left="0.34" right="0.23622047244094491" top="0.74803149606299213" bottom="0.74803149606299213" header="0.31496062992125984" footer="0.31496062992125984"/>
  <pageSetup scale="5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opLeftCell="A13" workbookViewId="0">
      <selection activeCell="A41" sqref="A41"/>
    </sheetView>
  </sheetViews>
  <sheetFormatPr baseColWidth="10" defaultRowHeight="12.75"/>
  <cols>
    <col min="1" max="1" width="41.5703125" style="85" customWidth="1"/>
    <col min="2" max="5" width="10.7109375" style="85" customWidth="1"/>
    <col min="6" max="9" width="10.42578125" style="86" bestFit="1" customWidth="1"/>
    <col min="10" max="12" width="9.42578125" style="131" bestFit="1" customWidth="1"/>
    <col min="13" max="13" width="9.7109375" style="131" customWidth="1"/>
    <col min="14" max="17" width="10" style="131" customWidth="1"/>
    <col min="18" max="18" width="9.5703125" style="131" customWidth="1"/>
    <col min="19" max="234" width="11.42578125" style="86"/>
    <col min="235" max="235" width="46.140625" style="86" customWidth="1"/>
    <col min="236" max="236" width="0" style="86" hidden="1" customWidth="1"/>
    <col min="237" max="240" width="9.5703125" style="86" customWidth="1"/>
    <col min="241" max="245" width="9.28515625" style="86" customWidth="1"/>
    <col min="246" max="249" width="9.140625" style="86" customWidth="1"/>
    <col min="250" max="254" width="9.42578125" style="86" bestFit="1" customWidth="1"/>
    <col min="255" max="255" width="9.7109375" style="86" customWidth="1"/>
    <col min="256" max="258" width="7" style="86" customWidth="1"/>
    <col min="259" max="259" width="6.7109375" style="86" customWidth="1"/>
    <col min="260" max="261" width="7" style="86" customWidth="1"/>
    <col min="262" max="262" width="8.7109375" style="86" customWidth="1"/>
    <col min="263" max="263" width="11.42578125" style="86"/>
    <col min="264" max="264" width="50" style="86" bestFit="1" customWidth="1"/>
    <col min="265" max="274" width="10.7109375" style="86" bestFit="1" customWidth="1"/>
    <col min="275" max="490" width="11.42578125" style="86"/>
    <col min="491" max="491" width="46.140625" style="86" customWidth="1"/>
    <col min="492" max="492" width="0" style="86" hidden="1" customWidth="1"/>
    <col min="493" max="496" width="9.5703125" style="86" customWidth="1"/>
    <col min="497" max="501" width="9.28515625" style="86" customWidth="1"/>
    <col min="502" max="505" width="9.140625" style="86" customWidth="1"/>
    <col min="506" max="510" width="9.42578125" style="86" bestFit="1" customWidth="1"/>
    <col min="511" max="511" width="9.7109375" style="86" customWidth="1"/>
    <col min="512" max="514" width="7" style="86" customWidth="1"/>
    <col min="515" max="515" width="6.7109375" style="86" customWidth="1"/>
    <col min="516" max="517" width="7" style="86" customWidth="1"/>
    <col min="518" max="518" width="8.7109375" style="86" customWidth="1"/>
    <col min="519" max="519" width="11.42578125" style="86"/>
    <col min="520" max="520" width="50" style="86" bestFit="1" customWidth="1"/>
    <col min="521" max="530" width="10.7109375" style="86" bestFit="1" customWidth="1"/>
    <col min="531" max="746" width="11.42578125" style="86"/>
    <col min="747" max="747" width="46.140625" style="86" customWidth="1"/>
    <col min="748" max="748" width="0" style="86" hidden="1" customWidth="1"/>
    <col min="749" max="752" width="9.5703125" style="86" customWidth="1"/>
    <col min="753" max="757" width="9.28515625" style="86" customWidth="1"/>
    <col min="758" max="761" width="9.140625" style="86" customWidth="1"/>
    <col min="762" max="766" width="9.42578125" style="86" bestFit="1" customWidth="1"/>
    <col min="767" max="767" width="9.7109375" style="86" customWidth="1"/>
    <col min="768" max="770" width="7" style="86" customWidth="1"/>
    <col min="771" max="771" width="6.7109375" style="86" customWidth="1"/>
    <col min="772" max="773" width="7" style="86" customWidth="1"/>
    <col min="774" max="774" width="8.7109375" style="86" customWidth="1"/>
    <col min="775" max="775" width="11.42578125" style="86"/>
    <col min="776" max="776" width="50" style="86" bestFit="1" customWidth="1"/>
    <col min="777" max="786" width="10.7109375" style="86" bestFit="1" customWidth="1"/>
    <col min="787" max="1002" width="11.42578125" style="86"/>
    <col min="1003" max="1003" width="46.140625" style="86" customWidth="1"/>
    <col min="1004" max="1004" width="0" style="86" hidden="1" customWidth="1"/>
    <col min="1005" max="1008" width="9.5703125" style="86" customWidth="1"/>
    <col min="1009" max="1013" width="9.28515625" style="86" customWidth="1"/>
    <col min="1014" max="1017" width="9.140625" style="86" customWidth="1"/>
    <col min="1018" max="1022" width="9.42578125" style="86" bestFit="1" customWidth="1"/>
    <col min="1023" max="1023" width="9.7109375" style="86" customWidth="1"/>
    <col min="1024" max="1026" width="7" style="86" customWidth="1"/>
    <col min="1027" max="1027" width="6.7109375" style="86" customWidth="1"/>
    <col min="1028" max="1029" width="7" style="86" customWidth="1"/>
    <col min="1030" max="1030" width="8.7109375" style="86" customWidth="1"/>
    <col min="1031" max="1031" width="11.42578125" style="86"/>
    <col min="1032" max="1032" width="50" style="86" bestFit="1" customWidth="1"/>
    <col min="1033" max="1042" width="10.7109375" style="86" bestFit="1" customWidth="1"/>
    <col min="1043" max="1258" width="11.42578125" style="86"/>
    <col min="1259" max="1259" width="46.140625" style="86" customWidth="1"/>
    <col min="1260" max="1260" width="0" style="86" hidden="1" customWidth="1"/>
    <col min="1261" max="1264" width="9.5703125" style="86" customWidth="1"/>
    <col min="1265" max="1269" width="9.28515625" style="86" customWidth="1"/>
    <col min="1270" max="1273" width="9.140625" style="86" customWidth="1"/>
    <col min="1274" max="1278" width="9.42578125" style="86" bestFit="1" customWidth="1"/>
    <col min="1279" max="1279" width="9.7109375" style="86" customWidth="1"/>
    <col min="1280" max="1282" width="7" style="86" customWidth="1"/>
    <col min="1283" max="1283" width="6.7109375" style="86" customWidth="1"/>
    <col min="1284" max="1285" width="7" style="86" customWidth="1"/>
    <col min="1286" max="1286" width="8.7109375" style="86" customWidth="1"/>
    <col min="1287" max="1287" width="11.42578125" style="86"/>
    <col min="1288" max="1288" width="50" style="86" bestFit="1" customWidth="1"/>
    <col min="1289" max="1298" width="10.7109375" style="86" bestFit="1" customWidth="1"/>
    <col min="1299" max="1514" width="11.42578125" style="86"/>
    <col min="1515" max="1515" width="46.140625" style="86" customWidth="1"/>
    <col min="1516" max="1516" width="0" style="86" hidden="1" customWidth="1"/>
    <col min="1517" max="1520" width="9.5703125" style="86" customWidth="1"/>
    <col min="1521" max="1525" width="9.28515625" style="86" customWidth="1"/>
    <col min="1526" max="1529" width="9.140625" style="86" customWidth="1"/>
    <col min="1530" max="1534" width="9.42578125" style="86" bestFit="1" customWidth="1"/>
    <col min="1535" max="1535" width="9.7109375" style="86" customWidth="1"/>
    <col min="1536" max="1538" width="7" style="86" customWidth="1"/>
    <col min="1539" max="1539" width="6.7109375" style="86" customWidth="1"/>
    <col min="1540" max="1541" width="7" style="86" customWidth="1"/>
    <col min="1542" max="1542" width="8.7109375" style="86" customWidth="1"/>
    <col min="1543" max="1543" width="11.42578125" style="86"/>
    <col min="1544" max="1544" width="50" style="86" bestFit="1" customWidth="1"/>
    <col min="1545" max="1554" width="10.7109375" style="86" bestFit="1" customWidth="1"/>
    <col min="1555" max="1770" width="11.42578125" style="86"/>
    <col min="1771" max="1771" width="46.140625" style="86" customWidth="1"/>
    <col min="1772" max="1772" width="0" style="86" hidden="1" customWidth="1"/>
    <col min="1773" max="1776" width="9.5703125" style="86" customWidth="1"/>
    <col min="1777" max="1781" width="9.28515625" style="86" customWidth="1"/>
    <col min="1782" max="1785" width="9.140625" style="86" customWidth="1"/>
    <col min="1786" max="1790" width="9.42578125" style="86" bestFit="1" customWidth="1"/>
    <col min="1791" max="1791" width="9.7109375" style="86" customWidth="1"/>
    <col min="1792" max="1794" width="7" style="86" customWidth="1"/>
    <col min="1795" max="1795" width="6.7109375" style="86" customWidth="1"/>
    <col min="1796" max="1797" width="7" style="86" customWidth="1"/>
    <col min="1798" max="1798" width="8.7109375" style="86" customWidth="1"/>
    <col min="1799" max="1799" width="11.42578125" style="86"/>
    <col min="1800" max="1800" width="50" style="86" bestFit="1" customWidth="1"/>
    <col min="1801" max="1810" width="10.7109375" style="86" bestFit="1" customWidth="1"/>
    <col min="1811" max="2026" width="11.42578125" style="86"/>
    <col min="2027" max="2027" width="46.140625" style="86" customWidth="1"/>
    <col min="2028" max="2028" width="0" style="86" hidden="1" customWidth="1"/>
    <col min="2029" max="2032" width="9.5703125" style="86" customWidth="1"/>
    <col min="2033" max="2037" width="9.28515625" style="86" customWidth="1"/>
    <col min="2038" max="2041" width="9.140625" style="86" customWidth="1"/>
    <col min="2042" max="2046" width="9.42578125" style="86" bestFit="1" customWidth="1"/>
    <col min="2047" max="2047" width="9.7109375" style="86" customWidth="1"/>
    <col min="2048" max="2050" width="7" style="86" customWidth="1"/>
    <col min="2051" max="2051" width="6.7109375" style="86" customWidth="1"/>
    <col min="2052" max="2053" width="7" style="86" customWidth="1"/>
    <col min="2054" max="2054" width="8.7109375" style="86" customWidth="1"/>
    <col min="2055" max="2055" width="11.42578125" style="86"/>
    <col min="2056" max="2056" width="50" style="86" bestFit="1" customWidth="1"/>
    <col min="2057" max="2066" width="10.7109375" style="86" bestFit="1" customWidth="1"/>
    <col min="2067" max="2282" width="11.42578125" style="86"/>
    <col min="2283" max="2283" width="46.140625" style="86" customWidth="1"/>
    <col min="2284" max="2284" width="0" style="86" hidden="1" customWidth="1"/>
    <col min="2285" max="2288" width="9.5703125" style="86" customWidth="1"/>
    <col min="2289" max="2293" width="9.28515625" style="86" customWidth="1"/>
    <col min="2294" max="2297" width="9.140625" style="86" customWidth="1"/>
    <col min="2298" max="2302" width="9.42578125" style="86" bestFit="1" customWidth="1"/>
    <col min="2303" max="2303" width="9.7109375" style="86" customWidth="1"/>
    <col min="2304" max="2306" width="7" style="86" customWidth="1"/>
    <col min="2307" max="2307" width="6.7109375" style="86" customWidth="1"/>
    <col min="2308" max="2309" width="7" style="86" customWidth="1"/>
    <col min="2310" max="2310" width="8.7109375" style="86" customWidth="1"/>
    <col min="2311" max="2311" width="11.42578125" style="86"/>
    <col min="2312" max="2312" width="50" style="86" bestFit="1" customWidth="1"/>
    <col min="2313" max="2322" width="10.7109375" style="86" bestFit="1" customWidth="1"/>
    <col min="2323" max="2538" width="11.42578125" style="86"/>
    <col min="2539" max="2539" width="46.140625" style="86" customWidth="1"/>
    <col min="2540" max="2540" width="0" style="86" hidden="1" customWidth="1"/>
    <col min="2541" max="2544" width="9.5703125" style="86" customWidth="1"/>
    <col min="2545" max="2549" width="9.28515625" style="86" customWidth="1"/>
    <col min="2550" max="2553" width="9.140625" style="86" customWidth="1"/>
    <col min="2554" max="2558" width="9.42578125" style="86" bestFit="1" customWidth="1"/>
    <col min="2559" max="2559" width="9.7109375" style="86" customWidth="1"/>
    <col min="2560" max="2562" width="7" style="86" customWidth="1"/>
    <col min="2563" max="2563" width="6.7109375" style="86" customWidth="1"/>
    <col min="2564" max="2565" width="7" style="86" customWidth="1"/>
    <col min="2566" max="2566" width="8.7109375" style="86" customWidth="1"/>
    <col min="2567" max="2567" width="11.42578125" style="86"/>
    <col min="2568" max="2568" width="50" style="86" bestFit="1" customWidth="1"/>
    <col min="2569" max="2578" width="10.7109375" style="86" bestFit="1" customWidth="1"/>
    <col min="2579" max="2794" width="11.42578125" style="86"/>
    <col min="2795" max="2795" width="46.140625" style="86" customWidth="1"/>
    <col min="2796" max="2796" width="0" style="86" hidden="1" customWidth="1"/>
    <col min="2797" max="2800" width="9.5703125" style="86" customWidth="1"/>
    <col min="2801" max="2805" width="9.28515625" style="86" customWidth="1"/>
    <col min="2806" max="2809" width="9.140625" style="86" customWidth="1"/>
    <col min="2810" max="2814" width="9.42578125" style="86" bestFit="1" customWidth="1"/>
    <col min="2815" max="2815" width="9.7109375" style="86" customWidth="1"/>
    <col min="2816" max="2818" width="7" style="86" customWidth="1"/>
    <col min="2819" max="2819" width="6.7109375" style="86" customWidth="1"/>
    <col min="2820" max="2821" width="7" style="86" customWidth="1"/>
    <col min="2822" max="2822" width="8.7109375" style="86" customWidth="1"/>
    <col min="2823" max="2823" width="11.42578125" style="86"/>
    <col min="2824" max="2824" width="50" style="86" bestFit="1" customWidth="1"/>
    <col min="2825" max="2834" width="10.7109375" style="86" bestFit="1" customWidth="1"/>
    <col min="2835" max="3050" width="11.42578125" style="86"/>
    <col min="3051" max="3051" width="46.140625" style="86" customWidth="1"/>
    <col min="3052" max="3052" width="0" style="86" hidden="1" customWidth="1"/>
    <col min="3053" max="3056" width="9.5703125" style="86" customWidth="1"/>
    <col min="3057" max="3061" width="9.28515625" style="86" customWidth="1"/>
    <col min="3062" max="3065" width="9.140625" style="86" customWidth="1"/>
    <col min="3066" max="3070" width="9.42578125" style="86" bestFit="1" customWidth="1"/>
    <col min="3071" max="3071" width="9.7109375" style="86" customWidth="1"/>
    <col min="3072" max="3074" width="7" style="86" customWidth="1"/>
    <col min="3075" max="3075" width="6.7109375" style="86" customWidth="1"/>
    <col min="3076" max="3077" width="7" style="86" customWidth="1"/>
    <col min="3078" max="3078" width="8.7109375" style="86" customWidth="1"/>
    <col min="3079" max="3079" width="11.42578125" style="86"/>
    <col min="3080" max="3080" width="50" style="86" bestFit="1" customWidth="1"/>
    <col min="3081" max="3090" width="10.7109375" style="86" bestFit="1" customWidth="1"/>
    <col min="3091" max="3306" width="11.42578125" style="86"/>
    <col min="3307" max="3307" width="46.140625" style="86" customWidth="1"/>
    <col min="3308" max="3308" width="0" style="86" hidden="1" customWidth="1"/>
    <col min="3309" max="3312" width="9.5703125" style="86" customWidth="1"/>
    <col min="3313" max="3317" width="9.28515625" style="86" customWidth="1"/>
    <col min="3318" max="3321" width="9.140625" style="86" customWidth="1"/>
    <col min="3322" max="3326" width="9.42578125" style="86" bestFit="1" customWidth="1"/>
    <col min="3327" max="3327" width="9.7109375" style="86" customWidth="1"/>
    <col min="3328" max="3330" width="7" style="86" customWidth="1"/>
    <col min="3331" max="3331" width="6.7109375" style="86" customWidth="1"/>
    <col min="3332" max="3333" width="7" style="86" customWidth="1"/>
    <col min="3334" max="3334" width="8.7109375" style="86" customWidth="1"/>
    <col min="3335" max="3335" width="11.42578125" style="86"/>
    <col min="3336" max="3336" width="50" style="86" bestFit="1" customWidth="1"/>
    <col min="3337" max="3346" width="10.7109375" style="86" bestFit="1" customWidth="1"/>
    <col min="3347" max="3562" width="11.42578125" style="86"/>
    <col min="3563" max="3563" width="46.140625" style="86" customWidth="1"/>
    <col min="3564" max="3564" width="0" style="86" hidden="1" customWidth="1"/>
    <col min="3565" max="3568" width="9.5703125" style="86" customWidth="1"/>
    <col min="3569" max="3573" width="9.28515625" style="86" customWidth="1"/>
    <col min="3574" max="3577" width="9.140625" style="86" customWidth="1"/>
    <col min="3578" max="3582" width="9.42578125" style="86" bestFit="1" customWidth="1"/>
    <col min="3583" max="3583" width="9.7109375" style="86" customWidth="1"/>
    <col min="3584" max="3586" width="7" style="86" customWidth="1"/>
    <col min="3587" max="3587" width="6.7109375" style="86" customWidth="1"/>
    <col min="3588" max="3589" width="7" style="86" customWidth="1"/>
    <col min="3590" max="3590" width="8.7109375" style="86" customWidth="1"/>
    <col min="3591" max="3591" width="11.42578125" style="86"/>
    <col min="3592" max="3592" width="50" style="86" bestFit="1" customWidth="1"/>
    <col min="3593" max="3602" width="10.7109375" style="86" bestFit="1" customWidth="1"/>
    <col min="3603" max="3818" width="11.42578125" style="86"/>
    <col min="3819" max="3819" width="46.140625" style="86" customWidth="1"/>
    <col min="3820" max="3820" width="0" style="86" hidden="1" customWidth="1"/>
    <col min="3821" max="3824" width="9.5703125" style="86" customWidth="1"/>
    <col min="3825" max="3829" width="9.28515625" style="86" customWidth="1"/>
    <col min="3830" max="3833" width="9.140625" style="86" customWidth="1"/>
    <col min="3834" max="3838" width="9.42578125" style="86" bestFit="1" customWidth="1"/>
    <col min="3839" max="3839" width="9.7109375" style="86" customWidth="1"/>
    <col min="3840" max="3842" width="7" style="86" customWidth="1"/>
    <col min="3843" max="3843" width="6.7109375" style="86" customWidth="1"/>
    <col min="3844" max="3845" width="7" style="86" customWidth="1"/>
    <col min="3846" max="3846" width="8.7109375" style="86" customWidth="1"/>
    <col min="3847" max="3847" width="11.42578125" style="86"/>
    <col min="3848" max="3848" width="50" style="86" bestFit="1" customWidth="1"/>
    <col min="3849" max="3858" width="10.7109375" style="86" bestFit="1" customWidth="1"/>
    <col min="3859" max="4074" width="11.42578125" style="86"/>
    <col min="4075" max="4075" width="46.140625" style="86" customWidth="1"/>
    <col min="4076" max="4076" width="0" style="86" hidden="1" customWidth="1"/>
    <col min="4077" max="4080" width="9.5703125" style="86" customWidth="1"/>
    <col min="4081" max="4085" width="9.28515625" style="86" customWidth="1"/>
    <col min="4086" max="4089" width="9.140625" style="86" customWidth="1"/>
    <col min="4090" max="4094" width="9.42578125" style="86" bestFit="1" customWidth="1"/>
    <col min="4095" max="4095" width="9.7109375" style="86" customWidth="1"/>
    <col min="4096" max="4098" width="7" style="86" customWidth="1"/>
    <col min="4099" max="4099" width="6.7109375" style="86" customWidth="1"/>
    <col min="4100" max="4101" width="7" style="86" customWidth="1"/>
    <col min="4102" max="4102" width="8.7109375" style="86" customWidth="1"/>
    <col min="4103" max="4103" width="11.42578125" style="86"/>
    <col min="4104" max="4104" width="50" style="86" bestFit="1" customWidth="1"/>
    <col min="4105" max="4114" width="10.7109375" style="86" bestFit="1" customWidth="1"/>
    <col min="4115" max="4330" width="11.42578125" style="86"/>
    <col min="4331" max="4331" width="46.140625" style="86" customWidth="1"/>
    <col min="4332" max="4332" width="0" style="86" hidden="1" customWidth="1"/>
    <col min="4333" max="4336" width="9.5703125" style="86" customWidth="1"/>
    <col min="4337" max="4341" width="9.28515625" style="86" customWidth="1"/>
    <col min="4342" max="4345" width="9.140625" style="86" customWidth="1"/>
    <col min="4346" max="4350" width="9.42578125" style="86" bestFit="1" customWidth="1"/>
    <col min="4351" max="4351" width="9.7109375" style="86" customWidth="1"/>
    <col min="4352" max="4354" width="7" style="86" customWidth="1"/>
    <col min="4355" max="4355" width="6.7109375" style="86" customWidth="1"/>
    <col min="4356" max="4357" width="7" style="86" customWidth="1"/>
    <col min="4358" max="4358" width="8.7109375" style="86" customWidth="1"/>
    <col min="4359" max="4359" width="11.42578125" style="86"/>
    <col min="4360" max="4360" width="50" style="86" bestFit="1" customWidth="1"/>
    <col min="4361" max="4370" width="10.7109375" style="86" bestFit="1" customWidth="1"/>
    <col min="4371" max="4586" width="11.42578125" style="86"/>
    <col min="4587" max="4587" width="46.140625" style="86" customWidth="1"/>
    <col min="4588" max="4588" width="0" style="86" hidden="1" customWidth="1"/>
    <col min="4589" max="4592" width="9.5703125" style="86" customWidth="1"/>
    <col min="4593" max="4597" width="9.28515625" style="86" customWidth="1"/>
    <col min="4598" max="4601" width="9.140625" style="86" customWidth="1"/>
    <col min="4602" max="4606" width="9.42578125" style="86" bestFit="1" customWidth="1"/>
    <col min="4607" max="4607" width="9.7109375" style="86" customWidth="1"/>
    <col min="4608" max="4610" width="7" style="86" customWidth="1"/>
    <col min="4611" max="4611" width="6.7109375" style="86" customWidth="1"/>
    <col min="4612" max="4613" width="7" style="86" customWidth="1"/>
    <col min="4614" max="4614" width="8.7109375" style="86" customWidth="1"/>
    <col min="4615" max="4615" width="11.42578125" style="86"/>
    <col min="4616" max="4616" width="50" style="86" bestFit="1" customWidth="1"/>
    <col min="4617" max="4626" width="10.7109375" style="86" bestFit="1" customWidth="1"/>
    <col min="4627" max="4842" width="11.42578125" style="86"/>
    <col min="4843" max="4843" width="46.140625" style="86" customWidth="1"/>
    <col min="4844" max="4844" width="0" style="86" hidden="1" customWidth="1"/>
    <col min="4845" max="4848" width="9.5703125" style="86" customWidth="1"/>
    <col min="4849" max="4853" width="9.28515625" style="86" customWidth="1"/>
    <col min="4854" max="4857" width="9.140625" style="86" customWidth="1"/>
    <col min="4858" max="4862" width="9.42578125" style="86" bestFit="1" customWidth="1"/>
    <col min="4863" max="4863" width="9.7109375" style="86" customWidth="1"/>
    <col min="4864" max="4866" width="7" style="86" customWidth="1"/>
    <col min="4867" max="4867" width="6.7109375" style="86" customWidth="1"/>
    <col min="4868" max="4869" width="7" style="86" customWidth="1"/>
    <col min="4870" max="4870" width="8.7109375" style="86" customWidth="1"/>
    <col min="4871" max="4871" width="11.42578125" style="86"/>
    <col min="4872" max="4872" width="50" style="86" bestFit="1" customWidth="1"/>
    <col min="4873" max="4882" width="10.7109375" style="86" bestFit="1" customWidth="1"/>
    <col min="4883" max="5098" width="11.42578125" style="86"/>
    <col min="5099" max="5099" width="46.140625" style="86" customWidth="1"/>
    <col min="5100" max="5100" width="0" style="86" hidden="1" customWidth="1"/>
    <col min="5101" max="5104" width="9.5703125" style="86" customWidth="1"/>
    <col min="5105" max="5109" width="9.28515625" style="86" customWidth="1"/>
    <col min="5110" max="5113" width="9.140625" style="86" customWidth="1"/>
    <col min="5114" max="5118" width="9.42578125" style="86" bestFit="1" customWidth="1"/>
    <col min="5119" max="5119" width="9.7109375" style="86" customWidth="1"/>
    <col min="5120" max="5122" width="7" style="86" customWidth="1"/>
    <col min="5123" max="5123" width="6.7109375" style="86" customWidth="1"/>
    <col min="5124" max="5125" width="7" style="86" customWidth="1"/>
    <col min="5126" max="5126" width="8.7109375" style="86" customWidth="1"/>
    <col min="5127" max="5127" width="11.42578125" style="86"/>
    <col min="5128" max="5128" width="50" style="86" bestFit="1" customWidth="1"/>
    <col min="5129" max="5138" width="10.7109375" style="86" bestFit="1" customWidth="1"/>
    <col min="5139" max="5354" width="11.42578125" style="86"/>
    <col min="5355" max="5355" width="46.140625" style="86" customWidth="1"/>
    <col min="5356" max="5356" width="0" style="86" hidden="1" customWidth="1"/>
    <col min="5357" max="5360" width="9.5703125" style="86" customWidth="1"/>
    <col min="5361" max="5365" width="9.28515625" style="86" customWidth="1"/>
    <col min="5366" max="5369" width="9.140625" style="86" customWidth="1"/>
    <col min="5370" max="5374" width="9.42578125" style="86" bestFit="1" customWidth="1"/>
    <col min="5375" max="5375" width="9.7109375" style="86" customWidth="1"/>
    <col min="5376" max="5378" width="7" style="86" customWidth="1"/>
    <col min="5379" max="5379" width="6.7109375" style="86" customWidth="1"/>
    <col min="5380" max="5381" width="7" style="86" customWidth="1"/>
    <col min="5382" max="5382" width="8.7109375" style="86" customWidth="1"/>
    <col min="5383" max="5383" width="11.42578125" style="86"/>
    <col min="5384" max="5384" width="50" style="86" bestFit="1" customWidth="1"/>
    <col min="5385" max="5394" width="10.7109375" style="86" bestFit="1" customWidth="1"/>
    <col min="5395" max="5610" width="11.42578125" style="86"/>
    <col min="5611" max="5611" width="46.140625" style="86" customWidth="1"/>
    <col min="5612" max="5612" width="0" style="86" hidden="1" customWidth="1"/>
    <col min="5613" max="5616" width="9.5703125" style="86" customWidth="1"/>
    <col min="5617" max="5621" width="9.28515625" style="86" customWidth="1"/>
    <col min="5622" max="5625" width="9.140625" style="86" customWidth="1"/>
    <col min="5626" max="5630" width="9.42578125" style="86" bestFit="1" customWidth="1"/>
    <col min="5631" max="5631" width="9.7109375" style="86" customWidth="1"/>
    <col min="5632" max="5634" width="7" style="86" customWidth="1"/>
    <col min="5635" max="5635" width="6.7109375" style="86" customWidth="1"/>
    <col min="5636" max="5637" width="7" style="86" customWidth="1"/>
    <col min="5638" max="5638" width="8.7109375" style="86" customWidth="1"/>
    <col min="5639" max="5639" width="11.42578125" style="86"/>
    <col min="5640" max="5640" width="50" style="86" bestFit="1" customWidth="1"/>
    <col min="5641" max="5650" width="10.7109375" style="86" bestFit="1" customWidth="1"/>
    <col min="5651" max="5866" width="11.42578125" style="86"/>
    <col min="5867" max="5867" width="46.140625" style="86" customWidth="1"/>
    <col min="5868" max="5868" width="0" style="86" hidden="1" customWidth="1"/>
    <col min="5869" max="5872" width="9.5703125" style="86" customWidth="1"/>
    <col min="5873" max="5877" width="9.28515625" style="86" customWidth="1"/>
    <col min="5878" max="5881" width="9.140625" style="86" customWidth="1"/>
    <col min="5882" max="5886" width="9.42578125" style="86" bestFit="1" customWidth="1"/>
    <col min="5887" max="5887" width="9.7109375" style="86" customWidth="1"/>
    <col min="5888" max="5890" width="7" style="86" customWidth="1"/>
    <col min="5891" max="5891" width="6.7109375" style="86" customWidth="1"/>
    <col min="5892" max="5893" width="7" style="86" customWidth="1"/>
    <col min="5894" max="5894" width="8.7109375" style="86" customWidth="1"/>
    <col min="5895" max="5895" width="11.42578125" style="86"/>
    <col min="5896" max="5896" width="50" style="86" bestFit="1" customWidth="1"/>
    <col min="5897" max="5906" width="10.7109375" style="86" bestFit="1" customWidth="1"/>
    <col min="5907" max="6122" width="11.42578125" style="86"/>
    <col min="6123" max="6123" width="46.140625" style="86" customWidth="1"/>
    <col min="6124" max="6124" width="0" style="86" hidden="1" customWidth="1"/>
    <col min="6125" max="6128" width="9.5703125" style="86" customWidth="1"/>
    <col min="6129" max="6133" width="9.28515625" style="86" customWidth="1"/>
    <col min="6134" max="6137" width="9.140625" style="86" customWidth="1"/>
    <col min="6138" max="6142" width="9.42578125" style="86" bestFit="1" customWidth="1"/>
    <col min="6143" max="6143" width="9.7109375" style="86" customWidth="1"/>
    <col min="6144" max="6146" width="7" style="86" customWidth="1"/>
    <col min="6147" max="6147" width="6.7109375" style="86" customWidth="1"/>
    <col min="6148" max="6149" width="7" style="86" customWidth="1"/>
    <col min="6150" max="6150" width="8.7109375" style="86" customWidth="1"/>
    <col min="6151" max="6151" width="11.42578125" style="86"/>
    <col min="6152" max="6152" width="50" style="86" bestFit="1" customWidth="1"/>
    <col min="6153" max="6162" width="10.7109375" style="86" bestFit="1" customWidth="1"/>
    <col min="6163" max="6378" width="11.42578125" style="86"/>
    <col min="6379" max="6379" width="46.140625" style="86" customWidth="1"/>
    <col min="6380" max="6380" width="0" style="86" hidden="1" customWidth="1"/>
    <col min="6381" max="6384" width="9.5703125" style="86" customWidth="1"/>
    <col min="6385" max="6389" width="9.28515625" style="86" customWidth="1"/>
    <col min="6390" max="6393" width="9.140625" style="86" customWidth="1"/>
    <col min="6394" max="6398" width="9.42578125" style="86" bestFit="1" customWidth="1"/>
    <col min="6399" max="6399" width="9.7109375" style="86" customWidth="1"/>
    <col min="6400" max="6402" width="7" style="86" customWidth="1"/>
    <col min="6403" max="6403" width="6.7109375" style="86" customWidth="1"/>
    <col min="6404" max="6405" width="7" style="86" customWidth="1"/>
    <col min="6406" max="6406" width="8.7109375" style="86" customWidth="1"/>
    <col min="6407" max="6407" width="11.42578125" style="86"/>
    <col min="6408" max="6408" width="50" style="86" bestFit="1" customWidth="1"/>
    <col min="6409" max="6418" width="10.7109375" style="86" bestFit="1" customWidth="1"/>
    <col min="6419" max="6634" width="11.42578125" style="86"/>
    <col min="6635" max="6635" width="46.140625" style="86" customWidth="1"/>
    <col min="6636" max="6636" width="0" style="86" hidden="1" customWidth="1"/>
    <col min="6637" max="6640" width="9.5703125" style="86" customWidth="1"/>
    <col min="6641" max="6645" width="9.28515625" style="86" customWidth="1"/>
    <col min="6646" max="6649" width="9.140625" style="86" customWidth="1"/>
    <col min="6650" max="6654" width="9.42578125" style="86" bestFit="1" customWidth="1"/>
    <col min="6655" max="6655" width="9.7109375" style="86" customWidth="1"/>
    <col min="6656" max="6658" width="7" style="86" customWidth="1"/>
    <col min="6659" max="6659" width="6.7109375" style="86" customWidth="1"/>
    <col min="6660" max="6661" width="7" style="86" customWidth="1"/>
    <col min="6662" max="6662" width="8.7109375" style="86" customWidth="1"/>
    <col min="6663" max="6663" width="11.42578125" style="86"/>
    <col min="6664" max="6664" width="50" style="86" bestFit="1" customWidth="1"/>
    <col min="6665" max="6674" width="10.7109375" style="86" bestFit="1" customWidth="1"/>
    <col min="6675" max="6890" width="11.42578125" style="86"/>
    <col min="6891" max="6891" width="46.140625" style="86" customWidth="1"/>
    <col min="6892" max="6892" width="0" style="86" hidden="1" customWidth="1"/>
    <col min="6893" max="6896" width="9.5703125" style="86" customWidth="1"/>
    <col min="6897" max="6901" width="9.28515625" style="86" customWidth="1"/>
    <col min="6902" max="6905" width="9.140625" style="86" customWidth="1"/>
    <col min="6906" max="6910" width="9.42578125" style="86" bestFit="1" customWidth="1"/>
    <col min="6911" max="6911" width="9.7109375" style="86" customWidth="1"/>
    <col min="6912" max="6914" width="7" style="86" customWidth="1"/>
    <col min="6915" max="6915" width="6.7109375" style="86" customWidth="1"/>
    <col min="6916" max="6917" width="7" style="86" customWidth="1"/>
    <col min="6918" max="6918" width="8.7109375" style="86" customWidth="1"/>
    <col min="6919" max="6919" width="11.42578125" style="86"/>
    <col min="6920" max="6920" width="50" style="86" bestFit="1" customWidth="1"/>
    <col min="6921" max="6930" width="10.7109375" style="86" bestFit="1" customWidth="1"/>
    <col min="6931" max="7146" width="11.42578125" style="86"/>
    <col min="7147" max="7147" width="46.140625" style="86" customWidth="1"/>
    <col min="7148" max="7148" width="0" style="86" hidden="1" customWidth="1"/>
    <col min="7149" max="7152" width="9.5703125" style="86" customWidth="1"/>
    <col min="7153" max="7157" width="9.28515625" style="86" customWidth="1"/>
    <col min="7158" max="7161" width="9.140625" style="86" customWidth="1"/>
    <col min="7162" max="7166" width="9.42578125" style="86" bestFit="1" customWidth="1"/>
    <col min="7167" max="7167" width="9.7109375" style="86" customWidth="1"/>
    <col min="7168" max="7170" width="7" style="86" customWidth="1"/>
    <col min="7171" max="7171" width="6.7109375" style="86" customWidth="1"/>
    <col min="7172" max="7173" width="7" style="86" customWidth="1"/>
    <col min="7174" max="7174" width="8.7109375" style="86" customWidth="1"/>
    <col min="7175" max="7175" width="11.42578125" style="86"/>
    <col min="7176" max="7176" width="50" style="86" bestFit="1" customWidth="1"/>
    <col min="7177" max="7186" width="10.7109375" style="86" bestFit="1" customWidth="1"/>
    <col min="7187" max="7402" width="11.42578125" style="86"/>
    <col min="7403" max="7403" width="46.140625" style="86" customWidth="1"/>
    <col min="7404" max="7404" width="0" style="86" hidden="1" customWidth="1"/>
    <col min="7405" max="7408" width="9.5703125" style="86" customWidth="1"/>
    <col min="7409" max="7413" width="9.28515625" style="86" customWidth="1"/>
    <col min="7414" max="7417" width="9.140625" style="86" customWidth="1"/>
    <col min="7418" max="7422" width="9.42578125" style="86" bestFit="1" customWidth="1"/>
    <col min="7423" max="7423" width="9.7109375" style="86" customWidth="1"/>
    <col min="7424" max="7426" width="7" style="86" customWidth="1"/>
    <col min="7427" max="7427" width="6.7109375" style="86" customWidth="1"/>
    <col min="7428" max="7429" width="7" style="86" customWidth="1"/>
    <col min="7430" max="7430" width="8.7109375" style="86" customWidth="1"/>
    <col min="7431" max="7431" width="11.42578125" style="86"/>
    <col min="7432" max="7432" width="50" style="86" bestFit="1" customWidth="1"/>
    <col min="7433" max="7442" width="10.7109375" style="86" bestFit="1" customWidth="1"/>
    <col min="7443" max="7658" width="11.42578125" style="86"/>
    <col min="7659" max="7659" width="46.140625" style="86" customWidth="1"/>
    <col min="7660" max="7660" width="0" style="86" hidden="1" customWidth="1"/>
    <col min="7661" max="7664" width="9.5703125" style="86" customWidth="1"/>
    <col min="7665" max="7669" width="9.28515625" style="86" customWidth="1"/>
    <col min="7670" max="7673" width="9.140625" style="86" customWidth="1"/>
    <col min="7674" max="7678" width="9.42578125" style="86" bestFit="1" customWidth="1"/>
    <col min="7679" max="7679" width="9.7109375" style="86" customWidth="1"/>
    <col min="7680" max="7682" width="7" style="86" customWidth="1"/>
    <col min="7683" max="7683" width="6.7109375" style="86" customWidth="1"/>
    <col min="7684" max="7685" width="7" style="86" customWidth="1"/>
    <col min="7686" max="7686" width="8.7109375" style="86" customWidth="1"/>
    <col min="7687" max="7687" width="11.42578125" style="86"/>
    <col min="7688" max="7688" width="50" style="86" bestFit="1" customWidth="1"/>
    <col min="7689" max="7698" width="10.7109375" style="86" bestFit="1" customWidth="1"/>
    <col min="7699" max="7914" width="11.42578125" style="86"/>
    <col min="7915" max="7915" width="46.140625" style="86" customWidth="1"/>
    <col min="7916" max="7916" width="0" style="86" hidden="1" customWidth="1"/>
    <col min="7917" max="7920" width="9.5703125" style="86" customWidth="1"/>
    <col min="7921" max="7925" width="9.28515625" style="86" customWidth="1"/>
    <col min="7926" max="7929" width="9.140625" style="86" customWidth="1"/>
    <col min="7930" max="7934" width="9.42578125" style="86" bestFit="1" customWidth="1"/>
    <col min="7935" max="7935" width="9.7109375" style="86" customWidth="1"/>
    <col min="7936" max="7938" width="7" style="86" customWidth="1"/>
    <col min="7939" max="7939" width="6.7109375" style="86" customWidth="1"/>
    <col min="7940" max="7941" width="7" style="86" customWidth="1"/>
    <col min="7942" max="7942" width="8.7109375" style="86" customWidth="1"/>
    <col min="7943" max="7943" width="11.42578125" style="86"/>
    <col min="7944" max="7944" width="50" style="86" bestFit="1" customWidth="1"/>
    <col min="7945" max="7954" width="10.7109375" style="86" bestFit="1" customWidth="1"/>
    <col min="7955" max="8170" width="11.42578125" style="86"/>
    <col min="8171" max="8171" width="46.140625" style="86" customWidth="1"/>
    <col min="8172" max="8172" width="0" style="86" hidden="1" customWidth="1"/>
    <col min="8173" max="8176" width="9.5703125" style="86" customWidth="1"/>
    <col min="8177" max="8181" width="9.28515625" style="86" customWidth="1"/>
    <col min="8182" max="8185" width="9.140625" style="86" customWidth="1"/>
    <col min="8186" max="8190" width="9.42578125" style="86" bestFit="1" customWidth="1"/>
    <col min="8191" max="8191" width="9.7109375" style="86" customWidth="1"/>
    <col min="8192" max="8194" width="7" style="86" customWidth="1"/>
    <col min="8195" max="8195" width="6.7109375" style="86" customWidth="1"/>
    <col min="8196" max="8197" width="7" style="86" customWidth="1"/>
    <col min="8198" max="8198" width="8.7109375" style="86" customWidth="1"/>
    <col min="8199" max="8199" width="11.42578125" style="86"/>
    <col min="8200" max="8200" width="50" style="86" bestFit="1" customWidth="1"/>
    <col min="8201" max="8210" width="10.7109375" style="86" bestFit="1" customWidth="1"/>
    <col min="8211" max="8426" width="11.42578125" style="86"/>
    <col min="8427" max="8427" width="46.140625" style="86" customWidth="1"/>
    <col min="8428" max="8428" width="0" style="86" hidden="1" customWidth="1"/>
    <col min="8429" max="8432" width="9.5703125" style="86" customWidth="1"/>
    <col min="8433" max="8437" width="9.28515625" style="86" customWidth="1"/>
    <col min="8438" max="8441" width="9.140625" style="86" customWidth="1"/>
    <col min="8442" max="8446" width="9.42578125" style="86" bestFit="1" customWidth="1"/>
    <col min="8447" max="8447" width="9.7109375" style="86" customWidth="1"/>
    <col min="8448" max="8450" width="7" style="86" customWidth="1"/>
    <col min="8451" max="8451" width="6.7109375" style="86" customWidth="1"/>
    <col min="8452" max="8453" width="7" style="86" customWidth="1"/>
    <col min="8454" max="8454" width="8.7109375" style="86" customWidth="1"/>
    <col min="8455" max="8455" width="11.42578125" style="86"/>
    <col min="8456" max="8456" width="50" style="86" bestFit="1" customWidth="1"/>
    <col min="8457" max="8466" width="10.7109375" style="86" bestFit="1" customWidth="1"/>
    <col min="8467" max="8682" width="11.42578125" style="86"/>
    <col min="8683" max="8683" width="46.140625" style="86" customWidth="1"/>
    <col min="8684" max="8684" width="0" style="86" hidden="1" customWidth="1"/>
    <col min="8685" max="8688" width="9.5703125" style="86" customWidth="1"/>
    <col min="8689" max="8693" width="9.28515625" style="86" customWidth="1"/>
    <col min="8694" max="8697" width="9.140625" style="86" customWidth="1"/>
    <col min="8698" max="8702" width="9.42578125" style="86" bestFit="1" customWidth="1"/>
    <col min="8703" max="8703" width="9.7109375" style="86" customWidth="1"/>
    <col min="8704" max="8706" width="7" style="86" customWidth="1"/>
    <col min="8707" max="8707" width="6.7109375" style="86" customWidth="1"/>
    <col min="8708" max="8709" width="7" style="86" customWidth="1"/>
    <col min="8710" max="8710" width="8.7109375" style="86" customWidth="1"/>
    <col min="8711" max="8711" width="11.42578125" style="86"/>
    <col min="8712" max="8712" width="50" style="86" bestFit="1" customWidth="1"/>
    <col min="8713" max="8722" width="10.7109375" style="86" bestFit="1" customWidth="1"/>
    <col min="8723" max="8938" width="11.42578125" style="86"/>
    <col min="8939" max="8939" width="46.140625" style="86" customWidth="1"/>
    <col min="8940" max="8940" width="0" style="86" hidden="1" customWidth="1"/>
    <col min="8941" max="8944" width="9.5703125" style="86" customWidth="1"/>
    <col min="8945" max="8949" width="9.28515625" style="86" customWidth="1"/>
    <col min="8950" max="8953" width="9.140625" style="86" customWidth="1"/>
    <col min="8954" max="8958" width="9.42578125" style="86" bestFit="1" customWidth="1"/>
    <col min="8959" max="8959" width="9.7109375" style="86" customWidth="1"/>
    <col min="8960" max="8962" width="7" style="86" customWidth="1"/>
    <col min="8963" max="8963" width="6.7109375" style="86" customWidth="1"/>
    <col min="8964" max="8965" width="7" style="86" customWidth="1"/>
    <col min="8966" max="8966" width="8.7109375" style="86" customWidth="1"/>
    <col min="8967" max="8967" width="11.42578125" style="86"/>
    <col min="8968" max="8968" width="50" style="86" bestFit="1" customWidth="1"/>
    <col min="8969" max="8978" width="10.7109375" style="86" bestFit="1" customWidth="1"/>
    <col min="8979" max="9194" width="11.42578125" style="86"/>
    <col min="9195" max="9195" width="46.140625" style="86" customWidth="1"/>
    <col min="9196" max="9196" width="0" style="86" hidden="1" customWidth="1"/>
    <col min="9197" max="9200" width="9.5703125" style="86" customWidth="1"/>
    <col min="9201" max="9205" width="9.28515625" style="86" customWidth="1"/>
    <col min="9206" max="9209" width="9.140625" style="86" customWidth="1"/>
    <col min="9210" max="9214" width="9.42578125" style="86" bestFit="1" customWidth="1"/>
    <col min="9215" max="9215" width="9.7109375" style="86" customWidth="1"/>
    <col min="9216" max="9218" width="7" style="86" customWidth="1"/>
    <col min="9219" max="9219" width="6.7109375" style="86" customWidth="1"/>
    <col min="9220" max="9221" width="7" style="86" customWidth="1"/>
    <col min="9222" max="9222" width="8.7109375" style="86" customWidth="1"/>
    <col min="9223" max="9223" width="11.42578125" style="86"/>
    <col min="9224" max="9224" width="50" style="86" bestFit="1" customWidth="1"/>
    <col min="9225" max="9234" width="10.7109375" style="86" bestFit="1" customWidth="1"/>
    <col min="9235" max="9450" width="11.42578125" style="86"/>
    <col min="9451" max="9451" width="46.140625" style="86" customWidth="1"/>
    <col min="9452" max="9452" width="0" style="86" hidden="1" customWidth="1"/>
    <col min="9453" max="9456" width="9.5703125" style="86" customWidth="1"/>
    <col min="9457" max="9461" width="9.28515625" style="86" customWidth="1"/>
    <col min="9462" max="9465" width="9.140625" style="86" customWidth="1"/>
    <col min="9466" max="9470" width="9.42578125" style="86" bestFit="1" customWidth="1"/>
    <col min="9471" max="9471" width="9.7109375" style="86" customWidth="1"/>
    <col min="9472" max="9474" width="7" style="86" customWidth="1"/>
    <col min="9475" max="9475" width="6.7109375" style="86" customWidth="1"/>
    <col min="9476" max="9477" width="7" style="86" customWidth="1"/>
    <col min="9478" max="9478" width="8.7109375" style="86" customWidth="1"/>
    <col min="9479" max="9479" width="11.42578125" style="86"/>
    <col min="9480" max="9480" width="50" style="86" bestFit="1" customWidth="1"/>
    <col min="9481" max="9490" width="10.7109375" style="86" bestFit="1" customWidth="1"/>
    <col min="9491" max="9706" width="11.42578125" style="86"/>
    <col min="9707" max="9707" width="46.140625" style="86" customWidth="1"/>
    <col min="9708" max="9708" width="0" style="86" hidden="1" customWidth="1"/>
    <col min="9709" max="9712" width="9.5703125" style="86" customWidth="1"/>
    <col min="9713" max="9717" width="9.28515625" style="86" customWidth="1"/>
    <col min="9718" max="9721" width="9.140625" style="86" customWidth="1"/>
    <col min="9722" max="9726" width="9.42578125" style="86" bestFit="1" customWidth="1"/>
    <col min="9727" max="9727" width="9.7109375" style="86" customWidth="1"/>
    <col min="9728" max="9730" width="7" style="86" customWidth="1"/>
    <col min="9731" max="9731" width="6.7109375" style="86" customWidth="1"/>
    <col min="9732" max="9733" width="7" style="86" customWidth="1"/>
    <col min="9734" max="9734" width="8.7109375" style="86" customWidth="1"/>
    <col min="9735" max="9735" width="11.42578125" style="86"/>
    <col min="9736" max="9736" width="50" style="86" bestFit="1" customWidth="1"/>
    <col min="9737" max="9746" width="10.7109375" style="86" bestFit="1" customWidth="1"/>
    <col min="9747" max="9962" width="11.42578125" style="86"/>
    <col min="9963" max="9963" width="46.140625" style="86" customWidth="1"/>
    <col min="9964" max="9964" width="0" style="86" hidden="1" customWidth="1"/>
    <col min="9965" max="9968" width="9.5703125" style="86" customWidth="1"/>
    <col min="9969" max="9973" width="9.28515625" style="86" customWidth="1"/>
    <col min="9974" max="9977" width="9.140625" style="86" customWidth="1"/>
    <col min="9978" max="9982" width="9.42578125" style="86" bestFit="1" customWidth="1"/>
    <col min="9983" max="9983" width="9.7109375" style="86" customWidth="1"/>
    <col min="9984" max="9986" width="7" style="86" customWidth="1"/>
    <col min="9987" max="9987" width="6.7109375" style="86" customWidth="1"/>
    <col min="9988" max="9989" width="7" style="86" customWidth="1"/>
    <col min="9990" max="9990" width="8.7109375" style="86" customWidth="1"/>
    <col min="9991" max="9991" width="11.42578125" style="86"/>
    <col min="9992" max="9992" width="50" style="86" bestFit="1" customWidth="1"/>
    <col min="9993" max="10002" width="10.7109375" style="86" bestFit="1" customWidth="1"/>
    <col min="10003" max="10218" width="11.42578125" style="86"/>
    <col min="10219" max="10219" width="46.140625" style="86" customWidth="1"/>
    <col min="10220" max="10220" width="0" style="86" hidden="1" customWidth="1"/>
    <col min="10221" max="10224" width="9.5703125" style="86" customWidth="1"/>
    <col min="10225" max="10229" width="9.28515625" style="86" customWidth="1"/>
    <col min="10230" max="10233" width="9.140625" style="86" customWidth="1"/>
    <col min="10234" max="10238" width="9.42578125" style="86" bestFit="1" customWidth="1"/>
    <col min="10239" max="10239" width="9.7109375" style="86" customWidth="1"/>
    <col min="10240" max="10242" width="7" style="86" customWidth="1"/>
    <col min="10243" max="10243" width="6.7109375" style="86" customWidth="1"/>
    <col min="10244" max="10245" width="7" style="86" customWidth="1"/>
    <col min="10246" max="10246" width="8.7109375" style="86" customWidth="1"/>
    <col min="10247" max="10247" width="11.42578125" style="86"/>
    <col min="10248" max="10248" width="50" style="86" bestFit="1" customWidth="1"/>
    <col min="10249" max="10258" width="10.7109375" style="86" bestFit="1" customWidth="1"/>
    <col min="10259" max="10474" width="11.42578125" style="86"/>
    <col min="10475" max="10475" width="46.140625" style="86" customWidth="1"/>
    <col min="10476" max="10476" width="0" style="86" hidden="1" customWidth="1"/>
    <col min="10477" max="10480" width="9.5703125" style="86" customWidth="1"/>
    <col min="10481" max="10485" width="9.28515625" style="86" customWidth="1"/>
    <col min="10486" max="10489" width="9.140625" style="86" customWidth="1"/>
    <col min="10490" max="10494" width="9.42578125" style="86" bestFit="1" customWidth="1"/>
    <col min="10495" max="10495" width="9.7109375" style="86" customWidth="1"/>
    <col min="10496" max="10498" width="7" style="86" customWidth="1"/>
    <col min="10499" max="10499" width="6.7109375" style="86" customWidth="1"/>
    <col min="10500" max="10501" width="7" style="86" customWidth="1"/>
    <col min="10502" max="10502" width="8.7109375" style="86" customWidth="1"/>
    <col min="10503" max="10503" width="11.42578125" style="86"/>
    <col min="10504" max="10504" width="50" style="86" bestFit="1" customWidth="1"/>
    <col min="10505" max="10514" width="10.7109375" style="86" bestFit="1" customWidth="1"/>
    <col min="10515" max="10730" width="11.42578125" style="86"/>
    <col min="10731" max="10731" width="46.140625" style="86" customWidth="1"/>
    <col min="10732" max="10732" width="0" style="86" hidden="1" customWidth="1"/>
    <col min="10733" max="10736" width="9.5703125" style="86" customWidth="1"/>
    <col min="10737" max="10741" width="9.28515625" style="86" customWidth="1"/>
    <col min="10742" max="10745" width="9.140625" style="86" customWidth="1"/>
    <col min="10746" max="10750" width="9.42578125" style="86" bestFit="1" customWidth="1"/>
    <col min="10751" max="10751" width="9.7109375" style="86" customWidth="1"/>
    <col min="10752" max="10754" width="7" style="86" customWidth="1"/>
    <col min="10755" max="10755" width="6.7109375" style="86" customWidth="1"/>
    <col min="10756" max="10757" width="7" style="86" customWidth="1"/>
    <col min="10758" max="10758" width="8.7109375" style="86" customWidth="1"/>
    <col min="10759" max="10759" width="11.42578125" style="86"/>
    <col min="10760" max="10760" width="50" style="86" bestFit="1" customWidth="1"/>
    <col min="10761" max="10770" width="10.7109375" style="86" bestFit="1" customWidth="1"/>
    <col min="10771" max="10986" width="11.42578125" style="86"/>
    <col min="10987" max="10987" width="46.140625" style="86" customWidth="1"/>
    <col min="10988" max="10988" width="0" style="86" hidden="1" customWidth="1"/>
    <col min="10989" max="10992" width="9.5703125" style="86" customWidth="1"/>
    <col min="10993" max="10997" width="9.28515625" style="86" customWidth="1"/>
    <col min="10998" max="11001" width="9.140625" style="86" customWidth="1"/>
    <col min="11002" max="11006" width="9.42578125" style="86" bestFit="1" customWidth="1"/>
    <col min="11007" max="11007" width="9.7109375" style="86" customWidth="1"/>
    <col min="11008" max="11010" width="7" style="86" customWidth="1"/>
    <col min="11011" max="11011" width="6.7109375" style="86" customWidth="1"/>
    <col min="11012" max="11013" width="7" style="86" customWidth="1"/>
    <col min="11014" max="11014" width="8.7109375" style="86" customWidth="1"/>
    <col min="11015" max="11015" width="11.42578125" style="86"/>
    <col min="11016" max="11016" width="50" style="86" bestFit="1" customWidth="1"/>
    <col min="11017" max="11026" width="10.7109375" style="86" bestFit="1" customWidth="1"/>
    <col min="11027" max="11242" width="11.42578125" style="86"/>
    <col min="11243" max="11243" width="46.140625" style="86" customWidth="1"/>
    <col min="11244" max="11244" width="0" style="86" hidden="1" customWidth="1"/>
    <col min="11245" max="11248" width="9.5703125" style="86" customWidth="1"/>
    <col min="11249" max="11253" width="9.28515625" style="86" customWidth="1"/>
    <col min="11254" max="11257" width="9.140625" style="86" customWidth="1"/>
    <col min="11258" max="11262" width="9.42578125" style="86" bestFit="1" customWidth="1"/>
    <col min="11263" max="11263" width="9.7109375" style="86" customWidth="1"/>
    <col min="11264" max="11266" width="7" style="86" customWidth="1"/>
    <col min="11267" max="11267" width="6.7109375" style="86" customWidth="1"/>
    <col min="11268" max="11269" width="7" style="86" customWidth="1"/>
    <col min="11270" max="11270" width="8.7109375" style="86" customWidth="1"/>
    <col min="11271" max="11271" width="11.42578125" style="86"/>
    <col min="11272" max="11272" width="50" style="86" bestFit="1" customWidth="1"/>
    <col min="11273" max="11282" width="10.7109375" style="86" bestFit="1" customWidth="1"/>
    <col min="11283" max="11498" width="11.42578125" style="86"/>
    <col min="11499" max="11499" width="46.140625" style="86" customWidth="1"/>
    <col min="11500" max="11500" width="0" style="86" hidden="1" customWidth="1"/>
    <col min="11501" max="11504" width="9.5703125" style="86" customWidth="1"/>
    <col min="11505" max="11509" width="9.28515625" style="86" customWidth="1"/>
    <col min="11510" max="11513" width="9.140625" style="86" customWidth="1"/>
    <col min="11514" max="11518" width="9.42578125" style="86" bestFit="1" customWidth="1"/>
    <col min="11519" max="11519" width="9.7109375" style="86" customWidth="1"/>
    <col min="11520" max="11522" width="7" style="86" customWidth="1"/>
    <col min="11523" max="11523" width="6.7109375" style="86" customWidth="1"/>
    <col min="11524" max="11525" width="7" style="86" customWidth="1"/>
    <col min="11526" max="11526" width="8.7109375" style="86" customWidth="1"/>
    <col min="11527" max="11527" width="11.42578125" style="86"/>
    <col min="11528" max="11528" width="50" style="86" bestFit="1" customWidth="1"/>
    <col min="11529" max="11538" width="10.7109375" style="86" bestFit="1" customWidth="1"/>
    <col min="11539" max="11754" width="11.42578125" style="86"/>
    <col min="11755" max="11755" width="46.140625" style="86" customWidth="1"/>
    <col min="11756" max="11756" width="0" style="86" hidden="1" customWidth="1"/>
    <col min="11757" max="11760" width="9.5703125" style="86" customWidth="1"/>
    <col min="11761" max="11765" width="9.28515625" style="86" customWidth="1"/>
    <col min="11766" max="11769" width="9.140625" style="86" customWidth="1"/>
    <col min="11770" max="11774" width="9.42578125" style="86" bestFit="1" customWidth="1"/>
    <col min="11775" max="11775" width="9.7109375" style="86" customWidth="1"/>
    <col min="11776" max="11778" width="7" style="86" customWidth="1"/>
    <col min="11779" max="11779" width="6.7109375" style="86" customWidth="1"/>
    <col min="11780" max="11781" width="7" style="86" customWidth="1"/>
    <col min="11782" max="11782" width="8.7109375" style="86" customWidth="1"/>
    <col min="11783" max="11783" width="11.42578125" style="86"/>
    <col min="11784" max="11784" width="50" style="86" bestFit="1" customWidth="1"/>
    <col min="11785" max="11794" width="10.7109375" style="86" bestFit="1" customWidth="1"/>
    <col min="11795" max="12010" width="11.42578125" style="86"/>
    <col min="12011" max="12011" width="46.140625" style="86" customWidth="1"/>
    <col min="12012" max="12012" width="0" style="86" hidden="1" customWidth="1"/>
    <col min="12013" max="12016" width="9.5703125" style="86" customWidth="1"/>
    <col min="12017" max="12021" width="9.28515625" style="86" customWidth="1"/>
    <col min="12022" max="12025" width="9.140625" style="86" customWidth="1"/>
    <col min="12026" max="12030" width="9.42578125" style="86" bestFit="1" customWidth="1"/>
    <col min="12031" max="12031" width="9.7109375" style="86" customWidth="1"/>
    <col min="12032" max="12034" width="7" style="86" customWidth="1"/>
    <col min="12035" max="12035" width="6.7109375" style="86" customWidth="1"/>
    <col min="12036" max="12037" width="7" style="86" customWidth="1"/>
    <col min="12038" max="12038" width="8.7109375" style="86" customWidth="1"/>
    <col min="12039" max="12039" width="11.42578125" style="86"/>
    <col min="12040" max="12040" width="50" style="86" bestFit="1" customWidth="1"/>
    <col min="12041" max="12050" width="10.7109375" style="86" bestFit="1" customWidth="1"/>
    <col min="12051" max="12266" width="11.42578125" style="86"/>
    <col min="12267" max="12267" width="46.140625" style="86" customWidth="1"/>
    <col min="12268" max="12268" width="0" style="86" hidden="1" customWidth="1"/>
    <col min="12269" max="12272" width="9.5703125" style="86" customWidth="1"/>
    <col min="12273" max="12277" width="9.28515625" style="86" customWidth="1"/>
    <col min="12278" max="12281" width="9.140625" style="86" customWidth="1"/>
    <col min="12282" max="12286" width="9.42578125" style="86" bestFit="1" customWidth="1"/>
    <col min="12287" max="12287" width="9.7109375" style="86" customWidth="1"/>
    <col min="12288" max="12290" width="7" style="86" customWidth="1"/>
    <col min="12291" max="12291" width="6.7109375" style="86" customWidth="1"/>
    <col min="12292" max="12293" width="7" style="86" customWidth="1"/>
    <col min="12294" max="12294" width="8.7109375" style="86" customWidth="1"/>
    <col min="12295" max="12295" width="11.42578125" style="86"/>
    <col min="12296" max="12296" width="50" style="86" bestFit="1" customWidth="1"/>
    <col min="12297" max="12306" width="10.7109375" style="86" bestFit="1" customWidth="1"/>
    <col min="12307" max="12522" width="11.42578125" style="86"/>
    <col min="12523" max="12523" width="46.140625" style="86" customWidth="1"/>
    <col min="12524" max="12524" width="0" style="86" hidden="1" customWidth="1"/>
    <col min="12525" max="12528" width="9.5703125" style="86" customWidth="1"/>
    <col min="12529" max="12533" width="9.28515625" style="86" customWidth="1"/>
    <col min="12534" max="12537" width="9.140625" style="86" customWidth="1"/>
    <col min="12538" max="12542" width="9.42578125" style="86" bestFit="1" customWidth="1"/>
    <col min="12543" max="12543" width="9.7109375" style="86" customWidth="1"/>
    <col min="12544" max="12546" width="7" style="86" customWidth="1"/>
    <col min="12547" max="12547" width="6.7109375" style="86" customWidth="1"/>
    <col min="12548" max="12549" width="7" style="86" customWidth="1"/>
    <col min="12550" max="12550" width="8.7109375" style="86" customWidth="1"/>
    <col min="12551" max="12551" width="11.42578125" style="86"/>
    <col min="12552" max="12552" width="50" style="86" bestFit="1" customWidth="1"/>
    <col min="12553" max="12562" width="10.7109375" style="86" bestFit="1" customWidth="1"/>
    <col min="12563" max="12778" width="11.42578125" style="86"/>
    <col min="12779" max="12779" width="46.140625" style="86" customWidth="1"/>
    <col min="12780" max="12780" width="0" style="86" hidden="1" customWidth="1"/>
    <col min="12781" max="12784" width="9.5703125" style="86" customWidth="1"/>
    <col min="12785" max="12789" width="9.28515625" style="86" customWidth="1"/>
    <col min="12790" max="12793" width="9.140625" style="86" customWidth="1"/>
    <col min="12794" max="12798" width="9.42578125" style="86" bestFit="1" customWidth="1"/>
    <col min="12799" max="12799" width="9.7109375" style="86" customWidth="1"/>
    <col min="12800" max="12802" width="7" style="86" customWidth="1"/>
    <col min="12803" max="12803" width="6.7109375" style="86" customWidth="1"/>
    <col min="12804" max="12805" width="7" style="86" customWidth="1"/>
    <col min="12806" max="12806" width="8.7109375" style="86" customWidth="1"/>
    <col min="12807" max="12807" width="11.42578125" style="86"/>
    <col min="12808" max="12808" width="50" style="86" bestFit="1" customWidth="1"/>
    <col min="12809" max="12818" width="10.7109375" style="86" bestFit="1" customWidth="1"/>
    <col min="12819" max="13034" width="11.42578125" style="86"/>
    <col min="13035" max="13035" width="46.140625" style="86" customWidth="1"/>
    <col min="13036" max="13036" width="0" style="86" hidden="1" customWidth="1"/>
    <col min="13037" max="13040" width="9.5703125" style="86" customWidth="1"/>
    <col min="13041" max="13045" width="9.28515625" style="86" customWidth="1"/>
    <col min="13046" max="13049" width="9.140625" style="86" customWidth="1"/>
    <col min="13050" max="13054" width="9.42578125" style="86" bestFit="1" customWidth="1"/>
    <col min="13055" max="13055" width="9.7109375" style="86" customWidth="1"/>
    <col min="13056" max="13058" width="7" style="86" customWidth="1"/>
    <col min="13059" max="13059" width="6.7109375" style="86" customWidth="1"/>
    <col min="13060" max="13061" width="7" style="86" customWidth="1"/>
    <col min="13062" max="13062" width="8.7109375" style="86" customWidth="1"/>
    <col min="13063" max="13063" width="11.42578125" style="86"/>
    <col min="13064" max="13064" width="50" style="86" bestFit="1" customWidth="1"/>
    <col min="13065" max="13074" width="10.7109375" style="86" bestFit="1" customWidth="1"/>
    <col min="13075" max="13290" width="11.42578125" style="86"/>
    <col min="13291" max="13291" width="46.140625" style="86" customWidth="1"/>
    <col min="13292" max="13292" width="0" style="86" hidden="1" customWidth="1"/>
    <col min="13293" max="13296" width="9.5703125" style="86" customWidth="1"/>
    <col min="13297" max="13301" width="9.28515625" style="86" customWidth="1"/>
    <col min="13302" max="13305" width="9.140625" style="86" customWidth="1"/>
    <col min="13306" max="13310" width="9.42578125" style="86" bestFit="1" customWidth="1"/>
    <col min="13311" max="13311" width="9.7109375" style="86" customWidth="1"/>
    <col min="13312" max="13314" width="7" style="86" customWidth="1"/>
    <col min="13315" max="13315" width="6.7109375" style="86" customWidth="1"/>
    <col min="13316" max="13317" width="7" style="86" customWidth="1"/>
    <col min="13318" max="13318" width="8.7109375" style="86" customWidth="1"/>
    <col min="13319" max="13319" width="11.42578125" style="86"/>
    <col min="13320" max="13320" width="50" style="86" bestFit="1" customWidth="1"/>
    <col min="13321" max="13330" width="10.7109375" style="86" bestFit="1" customWidth="1"/>
    <col min="13331" max="13546" width="11.42578125" style="86"/>
    <col min="13547" max="13547" width="46.140625" style="86" customWidth="1"/>
    <col min="13548" max="13548" width="0" style="86" hidden="1" customWidth="1"/>
    <col min="13549" max="13552" width="9.5703125" style="86" customWidth="1"/>
    <col min="13553" max="13557" width="9.28515625" style="86" customWidth="1"/>
    <col min="13558" max="13561" width="9.140625" style="86" customWidth="1"/>
    <col min="13562" max="13566" width="9.42578125" style="86" bestFit="1" customWidth="1"/>
    <col min="13567" max="13567" width="9.7109375" style="86" customWidth="1"/>
    <col min="13568" max="13570" width="7" style="86" customWidth="1"/>
    <col min="13571" max="13571" width="6.7109375" style="86" customWidth="1"/>
    <col min="13572" max="13573" width="7" style="86" customWidth="1"/>
    <col min="13574" max="13574" width="8.7109375" style="86" customWidth="1"/>
    <col min="13575" max="13575" width="11.42578125" style="86"/>
    <col min="13576" max="13576" width="50" style="86" bestFit="1" customWidth="1"/>
    <col min="13577" max="13586" width="10.7109375" style="86" bestFit="1" customWidth="1"/>
    <col min="13587" max="13802" width="11.42578125" style="86"/>
    <col min="13803" max="13803" width="46.140625" style="86" customWidth="1"/>
    <col min="13804" max="13804" width="0" style="86" hidden="1" customWidth="1"/>
    <col min="13805" max="13808" width="9.5703125" style="86" customWidth="1"/>
    <col min="13809" max="13813" width="9.28515625" style="86" customWidth="1"/>
    <col min="13814" max="13817" width="9.140625" style="86" customWidth="1"/>
    <col min="13818" max="13822" width="9.42578125" style="86" bestFit="1" customWidth="1"/>
    <col min="13823" max="13823" width="9.7109375" style="86" customWidth="1"/>
    <col min="13824" max="13826" width="7" style="86" customWidth="1"/>
    <col min="13827" max="13827" width="6.7109375" style="86" customWidth="1"/>
    <col min="13828" max="13829" width="7" style="86" customWidth="1"/>
    <col min="13830" max="13830" width="8.7109375" style="86" customWidth="1"/>
    <col min="13831" max="13831" width="11.42578125" style="86"/>
    <col min="13832" max="13832" width="50" style="86" bestFit="1" customWidth="1"/>
    <col min="13833" max="13842" width="10.7109375" style="86" bestFit="1" customWidth="1"/>
    <col min="13843" max="14058" width="11.42578125" style="86"/>
    <col min="14059" max="14059" width="46.140625" style="86" customWidth="1"/>
    <col min="14060" max="14060" width="0" style="86" hidden="1" customWidth="1"/>
    <col min="14061" max="14064" width="9.5703125" style="86" customWidth="1"/>
    <col min="14065" max="14069" width="9.28515625" style="86" customWidth="1"/>
    <col min="14070" max="14073" width="9.140625" style="86" customWidth="1"/>
    <col min="14074" max="14078" width="9.42578125" style="86" bestFit="1" customWidth="1"/>
    <col min="14079" max="14079" width="9.7109375" style="86" customWidth="1"/>
    <col min="14080" max="14082" width="7" style="86" customWidth="1"/>
    <col min="14083" max="14083" width="6.7109375" style="86" customWidth="1"/>
    <col min="14084" max="14085" width="7" style="86" customWidth="1"/>
    <col min="14086" max="14086" width="8.7109375" style="86" customWidth="1"/>
    <col min="14087" max="14087" width="11.42578125" style="86"/>
    <col min="14088" max="14088" width="50" style="86" bestFit="1" customWidth="1"/>
    <col min="14089" max="14098" width="10.7109375" style="86" bestFit="1" customWidth="1"/>
    <col min="14099" max="14314" width="11.42578125" style="86"/>
    <col min="14315" max="14315" width="46.140625" style="86" customWidth="1"/>
    <col min="14316" max="14316" width="0" style="86" hidden="1" customWidth="1"/>
    <col min="14317" max="14320" width="9.5703125" style="86" customWidth="1"/>
    <col min="14321" max="14325" width="9.28515625" style="86" customWidth="1"/>
    <col min="14326" max="14329" width="9.140625" style="86" customWidth="1"/>
    <col min="14330" max="14334" width="9.42578125" style="86" bestFit="1" customWidth="1"/>
    <col min="14335" max="14335" width="9.7109375" style="86" customWidth="1"/>
    <col min="14336" max="14338" width="7" style="86" customWidth="1"/>
    <col min="14339" max="14339" width="6.7109375" style="86" customWidth="1"/>
    <col min="14340" max="14341" width="7" style="86" customWidth="1"/>
    <col min="14342" max="14342" width="8.7109375" style="86" customWidth="1"/>
    <col min="14343" max="14343" width="11.42578125" style="86"/>
    <col min="14344" max="14344" width="50" style="86" bestFit="1" customWidth="1"/>
    <col min="14345" max="14354" width="10.7109375" style="86" bestFit="1" customWidth="1"/>
    <col min="14355" max="14570" width="11.42578125" style="86"/>
    <col min="14571" max="14571" width="46.140625" style="86" customWidth="1"/>
    <col min="14572" max="14572" width="0" style="86" hidden="1" customWidth="1"/>
    <col min="14573" max="14576" width="9.5703125" style="86" customWidth="1"/>
    <col min="14577" max="14581" width="9.28515625" style="86" customWidth="1"/>
    <col min="14582" max="14585" width="9.140625" style="86" customWidth="1"/>
    <col min="14586" max="14590" width="9.42578125" style="86" bestFit="1" customWidth="1"/>
    <col min="14591" max="14591" width="9.7109375" style="86" customWidth="1"/>
    <col min="14592" max="14594" width="7" style="86" customWidth="1"/>
    <col min="14595" max="14595" width="6.7109375" style="86" customWidth="1"/>
    <col min="14596" max="14597" width="7" style="86" customWidth="1"/>
    <col min="14598" max="14598" width="8.7109375" style="86" customWidth="1"/>
    <col min="14599" max="14599" width="11.42578125" style="86"/>
    <col min="14600" max="14600" width="50" style="86" bestFit="1" customWidth="1"/>
    <col min="14601" max="14610" width="10.7109375" style="86" bestFit="1" customWidth="1"/>
    <col min="14611" max="14826" width="11.42578125" style="86"/>
    <col min="14827" max="14827" width="46.140625" style="86" customWidth="1"/>
    <col min="14828" max="14828" width="0" style="86" hidden="1" customWidth="1"/>
    <col min="14829" max="14832" width="9.5703125" style="86" customWidth="1"/>
    <col min="14833" max="14837" width="9.28515625" style="86" customWidth="1"/>
    <col min="14838" max="14841" width="9.140625" style="86" customWidth="1"/>
    <col min="14842" max="14846" width="9.42578125" style="86" bestFit="1" customWidth="1"/>
    <col min="14847" max="14847" width="9.7109375" style="86" customWidth="1"/>
    <col min="14848" max="14850" width="7" style="86" customWidth="1"/>
    <col min="14851" max="14851" width="6.7109375" style="86" customWidth="1"/>
    <col min="14852" max="14853" width="7" style="86" customWidth="1"/>
    <col min="14854" max="14854" width="8.7109375" style="86" customWidth="1"/>
    <col min="14855" max="14855" width="11.42578125" style="86"/>
    <col min="14856" max="14856" width="50" style="86" bestFit="1" customWidth="1"/>
    <col min="14857" max="14866" width="10.7109375" style="86" bestFit="1" customWidth="1"/>
    <col min="14867" max="15082" width="11.42578125" style="86"/>
    <col min="15083" max="15083" width="46.140625" style="86" customWidth="1"/>
    <col min="15084" max="15084" width="0" style="86" hidden="1" customWidth="1"/>
    <col min="15085" max="15088" width="9.5703125" style="86" customWidth="1"/>
    <col min="15089" max="15093" width="9.28515625" style="86" customWidth="1"/>
    <col min="15094" max="15097" width="9.140625" style="86" customWidth="1"/>
    <col min="15098" max="15102" width="9.42578125" style="86" bestFit="1" customWidth="1"/>
    <col min="15103" max="15103" width="9.7109375" style="86" customWidth="1"/>
    <col min="15104" max="15106" width="7" style="86" customWidth="1"/>
    <col min="15107" max="15107" width="6.7109375" style="86" customWidth="1"/>
    <col min="15108" max="15109" width="7" style="86" customWidth="1"/>
    <col min="15110" max="15110" width="8.7109375" style="86" customWidth="1"/>
    <col min="15111" max="15111" width="11.42578125" style="86"/>
    <col min="15112" max="15112" width="50" style="86" bestFit="1" customWidth="1"/>
    <col min="15113" max="15122" width="10.7109375" style="86" bestFit="1" customWidth="1"/>
    <col min="15123" max="15338" width="11.42578125" style="86"/>
    <col min="15339" max="15339" width="46.140625" style="86" customWidth="1"/>
    <col min="15340" max="15340" width="0" style="86" hidden="1" customWidth="1"/>
    <col min="15341" max="15344" width="9.5703125" style="86" customWidth="1"/>
    <col min="15345" max="15349" width="9.28515625" style="86" customWidth="1"/>
    <col min="15350" max="15353" width="9.140625" style="86" customWidth="1"/>
    <col min="15354" max="15358" width="9.42578125" style="86" bestFit="1" customWidth="1"/>
    <col min="15359" max="15359" width="9.7109375" style="86" customWidth="1"/>
    <col min="15360" max="15362" width="7" style="86" customWidth="1"/>
    <col min="15363" max="15363" width="6.7109375" style="86" customWidth="1"/>
    <col min="15364" max="15365" width="7" style="86" customWidth="1"/>
    <col min="15366" max="15366" width="8.7109375" style="86" customWidth="1"/>
    <col min="15367" max="15367" width="11.42578125" style="86"/>
    <col min="15368" max="15368" width="50" style="86" bestFit="1" customWidth="1"/>
    <col min="15369" max="15378" width="10.7109375" style="86" bestFit="1" customWidth="1"/>
    <col min="15379" max="15594" width="11.42578125" style="86"/>
    <col min="15595" max="15595" width="46.140625" style="86" customWidth="1"/>
    <col min="15596" max="15596" width="0" style="86" hidden="1" customWidth="1"/>
    <col min="15597" max="15600" width="9.5703125" style="86" customWidth="1"/>
    <col min="15601" max="15605" width="9.28515625" style="86" customWidth="1"/>
    <col min="15606" max="15609" width="9.140625" style="86" customWidth="1"/>
    <col min="15610" max="15614" width="9.42578125" style="86" bestFit="1" customWidth="1"/>
    <col min="15615" max="15615" width="9.7109375" style="86" customWidth="1"/>
    <col min="15616" max="15618" width="7" style="86" customWidth="1"/>
    <col min="15619" max="15619" width="6.7109375" style="86" customWidth="1"/>
    <col min="15620" max="15621" width="7" style="86" customWidth="1"/>
    <col min="15622" max="15622" width="8.7109375" style="86" customWidth="1"/>
    <col min="15623" max="15623" width="11.42578125" style="86"/>
    <col min="15624" max="15624" width="50" style="86" bestFit="1" customWidth="1"/>
    <col min="15625" max="15634" width="10.7109375" style="86" bestFit="1" customWidth="1"/>
    <col min="15635" max="15850" width="11.42578125" style="86"/>
    <col min="15851" max="15851" width="46.140625" style="86" customWidth="1"/>
    <col min="15852" max="15852" width="0" style="86" hidden="1" customWidth="1"/>
    <col min="15853" max="15856" width="9.5703125" style="86" customWidth="1"/>
    <col min="15857" max="15861" width="9.28515625" style="86" customWidth="1"/>
    <col min="15862" max="15865" width="9.140625" style="86" customWidth="1"/>
    <col min="15866" max="15870" width="9.42578125" style="86" bestFit="1" customWidth="1"/>
    <col min="15871" max="15871" width="9.7109375" style="86" customWidth="1"/>
    <col min="15872" max="15874" width="7" style="86" customWidth="1"/>
    <col min="15875" max="15875" width="6.7109375" style="86" customWidth="1"/>
    <col min="15876" max="15877" width="7" style="86" customWidth="1"/>
    <col min="15878" max="15878" width="8.7109375" style="86" customWidth="1"/>
    <col min="15879" max="15879" width="11.42578125" style="86"/>
    <col min="15880" max="15880" width="50" style="86" bestFit="1" customWidth="1"/>
    <col min="15881" max="15890" width="10.7109375" style="86" bestFit="1" customWidth="1"/>
    <col min="15891" max="16106" width="11.42578125" style="86"/>
    <col min="16107" max="16107" width="46.140625" style="86" customWidth="1"/>
    <col min="16108" max="16108" width="0" style="86" hidden="1" customWidth="1"/>
    <col min="16109" max="16112" width="9.5703125" style="86" customWidth="1"/>
    <col min="16113" max="16117" width="9.28515625" style="86" customWidth="1"/>
    <col min="16118" max="16121" width="9.140625" style="86" customWidth="1"/>
    <col min="16122" max="16126" width="9.42578125" style="86" bestFit="1" customWidth="1"/>
    <col min="16127" max="16127" width="9.7109375" style="86" customWidth="1"/>
    <col min="16128" max="16130" width="7" style="86" customWidth="1"/>
    <col min="16131" max="16131" width="6.7109375" style="86" customWidth="1"/>
    <col min="16132" max="16133" width="7" style="86" customWidth="1"/>
    <col min="16134" max="16134" width="8.7109375" style="86" customWidth="1"/>
    <col min="16135" max="16135" width="11.42578125" style="86"/>
    <col min="16136" max="16136" width="50" style="86" bestFit="1" customWidth="1"/>
    <col min="16137" max="16146" width="10.7109375" style="86" bestFit="1" customWidth="1"/>
    <col min="16147" max="16384" width="11.42578125" style="86"/>
  </cols>
  <sheetData>
    <row r="1" spans="1:19" s="87" customFormat="1">
      <c r="A1" s="83" t="s">
        <v>278</v>
      </c>
      <c r="B1" s="84"/>
      <c r="C1" s="85"/>
      <c r="D1" s="85"/>
      <c r="E1" s="85"/>
      <c r="F1" s="107">
        <f>F5</f>
        <v>2008</v>
      </c>
      <c r="G1" s="107">
        <f t="shared" ref="G1:I1" si="0">G5</f>
        <v>2009</v>
      </c>
      <c r="H1" s="107">
        <f t="shared" si="0"/>
        <v>2010</v>
      </c>
      <c r="I1" s="107">
        <f t="shared" si="0"/>
        <v>2011</v>
      </c>
      <c r="J1" s="130"/>
      <c r="K1" s="130"/>
      <c r="L1" s="130"/>
      <c r="M1" s="130"/>
      <c r="N1" s="130"/>
      <c r="O1" s="130"/>
      <c r="P1" s="130"/>
      <c r="Q1" s="130"/>
      <c r="R1" s="130"/>
      <c r="S1" s="86"/>
    </row>
    <row r="2" spans="1:19" s="87" customFormat="1">
      <c r="A2" s="85" t="s">
        <v>281</v>
      </c>
      <c r="B2" s="88"/>
      <c r="D2" s="89"/>
      <c r="F2" s="90">
        <v>0.91609817887283818</v>
      </c>
      <c r="G2" s="90">
        <v>0.93442014245029492</v>
      </c>
      <c r="H2" s="90">
        <v>0.96404126096596932</v>
      </c>
      <c r="I2" s="90">
        <v>1</v>
      </c>
      <c r="J2" s="130"/>
      <c r="K2" s="130"/>
      <c r="L2" s="130"/>
      <c r="M2" s="130"/>
      <c r="N2" s="130"/>
      <c r="O2" s="130"/>
      <c r="P2" s="130"/>
      <c r="Q2" s="130"/>
      <c r="R2" s="130"/>
      <c r="S2" s="86"/>
    </row>
    <row r="3" spans="1:19" s="87" customFormat="1">
      <c r="A3" s="85" t="str">
        <f>+'Datos '!B6&amp;" - "&amp; 'Histórico Deptos'!A3</f>
        <v>MIRANDA - CAUCA</v>
      </c>
      <c r="B3" s="88"/>
      <c r="C3" s="89"/>
      <c r="D3" s="89"/>
      <c r="E3" s="89"/>
      <c r="F3" s="91"/>
      <c r="G3" s="91"/>
      <c r="H3" s="85"/>
      <c r="I3" s="85"/>
      <c r="J3" s="130"/>
      <c r="K3" s="130"/>
      <c r="L3" s="130"/>
      <c r="M3" s="130"/>
      <c r="N3" s="130"/>
      <c r="O3" s="130"/>
      <c r="P3" s="130"/>
      <c r="Q3" s="130"/>
      <c r="R3" s="130"/>
      <c r="S3" s="86"/>
    </row>
    <row r="4" spans="1:19" s="87" customFormat="1">
      <c r="A4" s="85"/>
      <c r="B4" s="83" t="s">
        <v>282</v>
      </c>
      <c r="C4" s="85"/>
      <c r="D4" s="92"/>
      <c r="E4" s="92"/>
      <c r="F4" s="83" t="s">
        <v>283</v>
      </c>
      <c r="G4" s="85"/>
      <c r="H4" s="85"/>
      <c r="I4" s="85"/>
      <c r="J4" s="132" t="s">
        <v>284</v>
      </c>
      <c r="K4" s="130"/>
      <c r="L4" s="130"/>
      <c r="M4" s="130"/>
      <c r="N4" s="132" t="s">
        <v>285</v>
      </c>
      <c r="O4" s="130"/>
      <c r="P4" s="130"/>
      <c r="Q4" s="130"/>
      <c r="R4" s="130"/>
      <c r="S4" s="86"/>
    </row>
    <row r="5" spans="1:19" s="109" customFormat="1" ht="21" customHeight="1">
      <c r="A5" s="239" t="s">
        <v>286</v>
      </c>
      <c r="B5" s="245" t="s">
        <v>279</v>
      </c>
      <c r="C5" s="246" t="s">
        <v>280</v>
      </c>
      <c r="D5" s="246" t="s">
        <v>323</v>
      </c>
      <c r="E5" s="246" t="s">
        <v>528</v>
      </c>
      <c r="F5" s="246">
        <v>2008</v>
      </c>
      <c r="G5" s="246">
        <v>2009</v>
      </c>
      <c r="H5" s="246">
        <v>2010</v>
      </c>
      <c r="I5" s="247">
        <v>2011</v>
      </c>
      <c r="J5" s="245" t="s">
        <v>287</v>
      </c>
      <c r="K5" s="246" t="s">
        <v>324</v>
      </c>
      <c r="L5" s="246" t="s">
        <v>529</v>
      </c>
      <c r="M5" s="247" t="s">
        <v>288</v>
      </c>
      <c r="N5" s="245">
        <f>F5</f>
        <v>2008</v>
      </c>
      <c r="O5" s="245">
        <f t="shared" ref="O5:Q5" si="1">G5</f>
        <v>2009</v>
      </c>
      <c r="P5" s="245">
        <f t="shared" si="1"/>
        <v>2010</v>
      </c>
      <c r="Q5" s="245">
        <f t="shared" si="1"/>
        <v>2011</v>
      </c>
      <c r="R5" s="247" t="s">
        <v>288</v>
      </c>
      <c r="S5" s="108"/>
    </row>
    <row r="6" spans="1:19" s="87" customFormat="1">
      <c r="A6" s="17" t="s">
        <v>26</v>
      </c>
      <c r="B6" s="287">
        <f>+B7+B25</f>
        <v>12558.76053</v>
      </c>
      <c r="C6" s="287">
        <f>+C7+C25</f>
        <v>13315.687000000002</v>
      </c>
      <c r="D6" s="287">
        <f>+D7+D25</f>
        <v>14484.322</v>
      </c>
      <c r="E6" s="287">
        <f>+E7+E25</f>
        <v>14995</v>
      </c>
      <c r="F6" s="182">
        <f t="shared" ref="F6:F39" si="2">+B6/F$2</f>
        <v>13708.967902820443</v>
      </c>
      <c r="G6" s="182">
        <f t="shared" ref="G6:G39" si="3">+C6/G$2</f>
        <v>14250.214004465673</v>
      </c>
      <c r="H6" s="182">
        <f t="shared" ref="H6:H39" si="4">+D6/H$2</f>
        <v>15024.587210600001</v>
      </c>
      <c r="I6" s="182">
        <f t="shared" ref="I6:I39" si="5">+E6/I$2</f>
        <v>14995</v>
      </c>
      <c r="J6" s="205">
        <f t="shared" ref="J6:J39" si="6">IF(ISERROR(G6/F6),0,(G6/F6-1)*100)</f>
        <v>3.9481170681993971</v>
      </c>
      <c r="K6" s="205">
        <f t="shared" ref="K6:K39" si="7">IF(ISERROR(H6/G6),0,(H6/G6-1)*100)</f>
        <v>5.4341163290015038</v>
      </c>
      <c r="L6" s="205">
        <f t="shared" ref="L6:L39" si="8">IF(ISERROR(I6/H6),0,(I6/H6-1)*100)</f>
        <v>-0.19692528110939467</v>
      </c>
      <c r="M6" s="205">
        <f>AVERAGE(J6:L6)</f>
        <v>3.0617693720305019</v>
      </c>
      <c r="N6" s="205">
        <f>IFERROR((B6/B$6*100),0)</f>
        <v>100</v>
      </c>
      <c r="O6" s="205">
        <f t="shared" ref="O6:Q16" si="9">IFERROR((C6/C$6*100),0)</f>
        <v>100</v>
      </c>
      <c r="P6" s="205">
        <f t="shared" si="9"/>
        <v>100</v>
      </c>
      <c r="Q6" s="205">
        <f t="shared" si="9"/>
        <v>100</v>
      </c>
      <c r="R6" s="234">
        <f>IFERROR(AVERAGE(N6:Q6),0)</f>
        <v>100</v>
      </c>
      <c r="S6" s="86"/>
    </row>
    <row r="7" spans="1:19" s="87" customFormat="1">
      <c r="A7" s="7" t="s">
        <v>289</v>
      </c>
      <c r="B7" s="134">
        <f t="shared" ref="B7:D7" si="10">+B8+B13+B14</f>
        <v>5028.7678500000002</v>
      </c>
      <c r="C7" s="134">
        <f t="shared" si="10"/>
        <v>5290.8910000000005</v>
      </c>
      <c r="D7" s="134">
        <f t="shared" si="10"/>
        <v>7207.5709999999999</v>
      </c>
      <c r="E7" s="134">
        <f>+E8+E13+E14</f>
        <v>8308</v>
      </c>
      <c r="F7" s="187">
        <f t="shared" si="2"/>
        <v>5489.3328749843895</v>
      </c>
      <c r="G7" s="187">
        <f t="shared" si="3"/>
        <v>5662.2184814273114</v>
      </c>
      <c r="H7" s="187">
        <f t="shared" si="4"/>
        <v>7476.4133983000002</v>
      </c>
      <c r="I7" s="187">
        <f t="shared" si="5"/>
        <v>8308</v>
      </c>
      <c r="J7" s="206">
        <f t="shared" si="6"/>
        <v>3.1494830133327101</v>
      </c>
      <c r="K7" s="206">
        <f t="shared" si="7"/>
        <v>32.040355256927015</v>
      </c>
      <c r="L7" s="206">
        <f t="shared" si="8"/>
        <v>11.122801233664891</v>
      </c>
      <c r="M7" s="206">
        <f t="shared" ref="M7" si="11">AVERAGE(J7:L7)</f>
        <v>15.437546501308205</v>
      </c>
      <c r="N7" s="206">
        <f t="shared" ref="N7:N16" si="12">IFERROR((B7/B$6*100),0)</f>
        <v>40.041912081908301</v>
      </c>
      <c r="O7" s="206">
        <f t="shared" si="9"/>
        <v>39.734269812740415</v>
      </c>
      <c r="P7" s="206">
        <f t="shared" si="9"/>
        <v>49.761190064678203</v>
      </c>
      <c r="Q7" s="206">
        <f t="shared" si="9"/>
        <v>55.405135045015008</v>
      </c>
      <c r="R7" s="232">
        <f t="shared" ref="R7:R39" si="13">IFERROR(AVERAGE(N7:Q7),0)</f>
        <v>46.235626751085483</v>
      </c>
      <c r="S7" s="95"/>
    </row>
    <row r="8" spans="1:19" s="87" customFormat="1">
      <c r="A8" s="93" t="s">
        <v>290</v>
      </c>
      <c r="B8" s="284">
        <f>SUM(B9:B12)</f>
        <v>4179.0411000000004</v>
      </c>
      <c r="C8" s="284">
        <f>SUM(C9:C12)</f>
        <v>4334.0360000000001</v>
      </c>
      <c r="D8" s="284">
        <f>SUM(D9:D12)</f>
        <v>6206.43</v>
      </c>
      <c r="E8" s="284">
        <f>SUM(E9:E12)</f>
        <v>7290</v>
      </c>
      <c r="F8" s="207">
        <f t="shared" si="2"/>
        <v>4561.7830014047922</v>
      </c>
      <c r="G8" s="208">
        <f t="shared" si="3"/>
        <v>4638.2090915067602</v>
      </c>
      <c r="H8" s="208">
        <f t="shared" si="4"/>
        <v>6437.9298390000004</v>
      </c>
      <c r="I8" s="208">
        <f t="shared" si="5"/>
        <v>7290</v>
      </c>
      <c r="J8" s="209">
        <f t="shared" si="6"/>
        <v>1.6753556685715321</v>
      </c>
      <c r="K8" s="210">
        <f t="shared" si="7"/>
        <v>38.802061571324863</v>
      </c>
      <c r="L8" s="210">
        <f t="shared" si="8"/>
        <v>13.235157609800098</v>
      </c>
      <c r="M8" s="230">
        <f>IFERROR(AVERAGE(J8:L8),0)</f>
        <v>17.904191616565498</v>
      </c>
      <c r="N8" s="209">
        <f t="shared" si="12"/>
        <v>33.275904019486866</v>
      </c>
      <c r="O8" s="209">
        <f t="shared" si="9"/>
        <v>32.548346923444505</v>
      </c>
      <c r="P8" s="209">
        <f t="shared" si="9"/>
        <v>42.849295949095854</v>
      </c>
      <c r="Q8" s="209">
        <f t="shared" si="9"/>
        <v>48.616205401800599</v>
      </c>
      <c r="R8" s="230">
        <f t="shared" si="13"/>
        <v>39.322438073456951</v>
      </c>
      <c r="S8" s="86"/>
    </row>
    <row r="9" spans="1:19" s="87" customFormat="1">
      <c r="A9" s="93" t="s">
        <v>291</v>
      </c>
      <c r="B9" s="285">
        <v>944.22408999999993</v>
      </c>
      <c r="C9" s="285">
        <v>1007.082</v>
      </c>
      <c r="D9" s="286">
        <v>1003.967</v>
      </c>
      <c r="E9" s="94">
        <v>1234</v>
      </c>
      <c r="F9" s="207">
        <f t="shared" si="2"/>
        <v>1030.7018524605821</v>
      </c>
      <c r="G9" s="208">
        <f t="shared" si="3"/>
        <v>1077.76144182762</v>
      </c>
      <c r="H9" s="208">
        <f t="shared" si="4"/>
        <v>1041.4149691</v>
      </c>
      <c r="I9" s="208">
        <f t="shared" si="5"/>
        <v>1234</v>
      </c>
      <c r="J9" s="209">
        <f t="shared" si="6"/>
        <v>4.5657810020126588</v>
      </c>
      <c r="K9" s="210">
        <f t="shared" si="7"/>
        <v>-3.3724042554338696</v>
      </c>
      <c r="L9" s="210">
        <f t="shared" si="8"/>
        <v>18.492631334695876</v>
      </c>
      <c r="M9" s="230">
        <f t="shared" ref="M9:M39" si="14">IFERROR(AVERAGE(J9:L9),0)</f>
        <v>6.5620026937582212</v>
      </c>
      <c r="N9" s="209">
        <f t="shared" si="12"/>
        <v>7.5184496729949188</v>
      </c>
      <c r="O9" s="209">
        <f t="shared" si="9"/>
        <v>7.5631246063383726</v>
      </c>
      <c r="P9" s="209">
        <f t="shared" si="9"/>
        <v>6.9314048665860923</v>
      </c>
      <c r="Q9" s="209">
        <f t="shared" si="9"/>
        <v>8.2294098032677567</v>
      </c>
      <c r="R9" s="230">
        <f t="shared" si="13"/>
        <v>7.5605972372967853</v>
      </c>
      <c r="S9" s="86"/>
    </row>
    <row r="10" spans="1:19" s="87" customFormat="1">
      <c r="A10" s="93" t="s">
        <v>292</v>
      </c>
      <c r="B10" s="285">
        <v>2682.5094199999999</v>
      </c>
      <c r="C10" s="285">
        <v>2457.442</v>
      </c>
      <c r="D10" s="286">
        <v>4207.0600000000004</v>
      </c>
      <c r="E10" s="94">
        <v>4759</v>
      </c>
      <c r="F10" s="207">
        <f t="shared" si="2"/>
        <v>2928.1898838621682</v>
      </c>
      <c r="G10" s="208">
        <f t="shared" si="3"/>
        <v>2629.9112019952204</v>
      </c>
      <c r="H10" s="208">
        <f t="shared" si="4"/>
        <v>4363.9833380000009</v>
      </c>
      <c r="I10" s="208">
        <f t="shared" si="5"/>
        <v>4759</v>
      </c>
      <c r="J10" s="209">
        <f t="shared" si="6"/>
        <v>-10.186452849619499</v>
      </c>
      <c r="K10" s="210">
        <f t="shared" si="7"/>
        <v>65.936527997188705</v>
      </c>
      <c r="L10" s="210">
        <f t="shared" si="8"/>
        <v>9.0517454216732638</v>
      </c>
      <c r="M10" s="230">
        <f t="shared" si="14"/>
        <v>21.600606856414156</v>
      </c>
      <c r="N10" s="209">
        <f t="shared" si="12"/>
        <v>21.359666932036006</v>
      </c>
      <c r="O10" s="209">
        <f t="shared" si="9"/>
        <v>18.455240048823615</v>
      </c>
      <c r="P10" s="209">
        <f t="shared" si="9"/>
        <v>29.045612214365303</v>
      </c>
      <c r="Q10" s="209">
        <f t="shared" si="9"/>
        <v>31.737245748582861</v>
      </c>
      <c r="R10" s="230">
        <f t="shared" si="13"/>
        <v>25.149441235951947</v>
      </c>
      <c r="S10" s="86"/>
    </row>
    <row r="11" spans="1:19" s="87" customFormat="1">
      <c r="A11" s="96" t="s">
        <v>293</v>
      </c>
      <c r="B11" s="285">
        <v>439.952</v>
      </c>
      <c r="C11" s="285">
        <v>693.16800000000001</v>
      </c>
      <c r="D11" s="286">
        <v>901.84900000000005</v>
      </c>
      <c r="E11" s="94">
        <v>910</v>
      </c>
      <c r="F11" s="207">
        <f t="shared" si="2"/>
        <v>480.24546947720643</v>
      </c>
      <c r="G11" s="208">
        <f t="shared" si="3"/>
        <v>741.81620077488003</v>
      </c>
      <c r="H11" s="208">
        <f t="shared" si="4"/>
        <v>935.48796770000013</v>
      </c>
      <c r="I11" s="208">
        <f t="shared" si="5"/>
        <v>910</v>
      </c>
      <c r="J11" s="209">
        <f t="shared" si="6"/>
        <v>54.466048702639227</v>
      </c>
      <c r="K11" s="210">
        <f t="shared" si="7"/>
        <v>26.107783400095073</v>
      </c>
      <c r="L11" s="210">
        <f t="shared" si="8"/>
        <v>-2.7245639259973697</v>
      </c>
      <c r="M11" s="230">
        <f t="shared" si="14"/>
        <v>25.94975605891231</v>
      </c>
      <c r="N11" s="209">
        <f t="shared" si="12"/>
        <v>3.5031482521627475</v>
      </c>
      <c r="O11" s="209">
        <f t="shared" si="9"/>
        <v>5.2056495470342607</v>
      </c>
      <c r="P11" s="209">
        <f t="shared" si="9"/>
        <v>6.2263804960977813</v>
      </c>
      <c r="Q11" s="209">
        <f t="shared" si="9"/>
        <v>6.0686895631877293</v>
      </c>
      <c r="R11" s="230">
        <f t="shared" si="13"/>
        <v>5.2509669646206296</v>
      </c>
      <c r="S11" s="86"/>
    </row>
    <row r="12" spans="1:19" s="87" customFormat="1">
      <c r="A12" s="96" t="s">
        <v>294</v>
      </c>
      <c r="B12" s="285">
        <v>112.35558999999999</v>
      </c>
      <c r="C12" s="285">
        <v>176.34399999999999</v>
      </c>
      <c r="D12" s="286">
        <v>93.554000000000002</v>
      </c>
      <c r="E12" s="94">
        <v>387</v>
      </c>
      <c r="F12" s="207">
        <f t="shared" si="2"/>
        <v>122.64579560483534</v>
      </c>
      <c r="G12" s="208">
        <f t="shared" si="3"/>
        <v>188.72024690904001</v>
      </c>
      <c r="H12" s="208">
        <f t="shared" si="4"/>
        <v>97.043564200000006</v>
      </c>
      <c r="I12" s="208">
        <f t="shared" si="5"/>
        <v>387</v>
      </c>
      <c r="J12" s="209">
        <f t="shared" si="6"/>
        <v>53.874208225691248</v>
      </c>
      <c r="K12" s="210">
        <f t="shared" si="7"/>
        <v>-48.578085399192297</v>
      </c>
      <c r="L12" s="210">
        <f t="shared" si="8"/>
        <v>298.78996942282544</v>
      </c>
      <c r="M12" s="230">
        <f t="shared" si="14"/>
        <v>101.3620307497748</v>
      </c>
      <c r="N12" s="209">
        <f t="shared" si="12"/>
        <v>0.89463916229319163</v>
      </c>
      <c r="O12" s="209">
        <f t="shared" si="9"/>
        <v>1.3243327212482539</v>
      </c>
      <c r="P12" s="209">
        <f t="shared" si="9"/>
        <v>0.64589837204668599</v>
      </c>
      <c r="Q12" s="209">
        <f t="shared" si="9"/>
        <v>2.5808602867622539</v>
      </c>
      <c r="R12" s="230">
        <f t="shared" si="13"/>
        <v>1.3614326355875965</v>
      </c>
      <c r="S12" s="86"/>
    </row>
    <row r="13" spans="1:19" s="87" customFormat="1">
      <c r="A13" s="93" t="s">
        <v>295</v>
      </c>
      <c r="B13" s="285">
        <v>200.92220999999998</v>
      </c>
      <c r="C13" s="285">
        <v>81.188000000000002</v>
      </c>
      <c r="D13" s="286">
        <v>150.815</v>
      </c>
      <c r="E13" s="94">
        <v>157</v>
      </c>
      <c r="F13" s="207">
        <f t="shared" si="2"/>
        <v>219.32388321873262</v>
      </c>
      <c r="G13" s="208">
        <f t="shared" si="3"/>
        <v>86.885969503080005</v>
      </c>
      <c r="H13" s="208">
        <f t="shared" si="4"/>
        <v>156.44039950000001</v>
      </c>
      <c r="I13" s="208">
        <f t="shared" si="5"/>
        <v>157</v>
      </c>
      <c r="J13" s="209">
        <f t="shared" si="6"/>
        <v>-60.384629239658196</v>
      </c>
      <c r="K13" s="210">
        <f t="shared" si="7"/>
        <v>80.05254518619877</v>
      </c>
      <c r="L13" s="210">
        <f t="shared" si="8"/>
        <v>0.35770843195781499</v>
      </c>
      <c r="M13" s="230">
        <f t="shared" si="14"/>
        <v>6.6752081261661296</v>
      </c>
      <c r="N13" s="209">
        <f t="shared" si="12"/>
        <v>1.5998570043599676</v>
      </c>
      <c r="O13" s="209">
        <f t="shared" si="9"/>
        <v>0.60971694513396113</v>
      </c>
      <c r="P13" s="209">
        <f t="shared" si="9"/>
        <v>1.0412292684462552</v>
      </c>
      <c r="Q13" s="209">
        <f t="shared" si="9"/>
        <v>1.0470156718906303</v>
      </c>
      <c r="R13" s="230">
        <f t="shared" si="13"/>
        <v>1.0744547224577035</v>
      </c>
      <c r="S13" s="86"/>
    </row>
    <row r="14" spans="1:19" s="87" customFormat="1">
      <c r="A14" s="93" t="s">
        <v>296</v>
      </c>
      <c r="B14" s="284">
        <f>SUM(B15:B16)</f>
        <v>648.80454000000009</v>
      </c>
      <c r="C14" s="284">
        <f>SUM(C15:C16)</f>
        <v>875.66700000000003</v>
      </c>
      <c r="D14" s="284">
        <f>SUM(D15:D16)</f>
        <v>850.32600000000002</v>
      </c>
      <c r="E14" s="284">
        <f>+E15+E16</f>
        <v>861</v>
      </c>
      <c r="F14" s="207">
        <f t="shared" si="2"/>
        <v>708.22599036086433</v>
      </c>
      <c r="G14" s="208">
        <f t="shared" si="3"/>
        <v>937.12342041747013</v>
      </c>
      <c r="H14" s="208">
        <f t="shared" si="4"/>
        <v>882.04315980000001</v>
      </c>
      <c r="I14" s="208">
        <f t="shared" si="5"/>
        <v>861</v>
      </c>
      <c r="J14" s="209">
        <f t="shared" si="6"/>
        <v>32.319829146622389</v>
      </c>
      <c r="K14" s="210">
        <f t="shared" si="7"/>
        <v>-5.8775887377708447</v>
      </c>
      <c r="L14" s="210">
        <f t="shared" si="8"/>
        <v>-2.3857290390156716</v>
      </c>
      <c r="M14" s="230">
        <f t="shared" si="14"/>
        <v>8.0188371232786242</v>
      </c>
      <c r="N14" s="209">
        <f t="shared" si="12"/>
        <v>5.1661510580614607</v>
      </c>
      <c r="O14" s="209">
        <f t="shared" si="9"/>
        <v>6.5762059441619485</v>
      </c>
      <c r="P14" s="209">
        <f t="shared" si="9"/>
        <v>5.870664847136096</v>
      </c>
      <c r="Q14" s="209">
        <f t="shared" si="9"/>
        <v>5.7419139713237746</v>
      </c>
      <c r="R14" s="230">
        <f t="shared" si="13"/>
        <v>5.8387339551708202</v>
      </c>
      <c r="S14" s="86"/>
    </row>
    <row r="15" spans="1:19" s="87" customFormat="1">
      <c r="A15" s="93" t="s">
        <v>297</v>
      </c>
      <c r="B15" s="285">
        <v>648.80454000000009</v>
      </c>
      <c r="C15" s="285">
        <v>808.63300000000004</v>
      </c>
      <c r="D15" s="286">
        <v>805.02800000000002</v>
      </c>
      <c r="E15" s="94">
        <v>799</v>
      </c>
      <c r="F15" s="207">
        <f t="shared" si="2"/>
        <v>708.22599036086433</v>
      </c>
      <c r="G15" s="208">
        <f t="shared" si="3"/>
        <v>865.3848127455301</v>
      </c>
      <c r="H15" s="208">
        <f t="shared" si="4"/>
        <v>835.05554440000003</v>
      </c>
      <c r="I15" s="208">
        <f t="shared" si="5"/>
        <v>799</v>
      </c>
      <c r="J15" s="209">
        <f t="shared" si="6"/>
        <v>22.190490680042419</v>
      </c>
      <c r="K15" s="210">
        <f t="shared" si="7"/>
        <v>-3.5047146539707641</v>
      </c>
      <c r="L15" s="210">
        <f t="shared" si="8"/>
        <v>-4.3177420522255812</v>
      </c>
      <c r="M15" s="230">
        <f t="shared" si="14"/>
        <v>4.7893446579486909</v>
      </c>
      <c r="N15" s="209">
        <f t="shared" si="12"/>
        <v>5.1661510580614607</v>
      </c>
      <c r="O15" s="209">
        <f t="shared" si="9"/>
        <v>6.0727846787026456</v>
      </c>
      <c r="P15" s="209">
        <f t="shared" si="9"/>
        <v>5.5579267017123755</v>
      </c>
      <c r="Q15" s="209">
        <f t="shared" si="9"/>
        <v>5.3284428142714235</v>
      </c>
      <c r="R15" s="230">
        <f t="shared" si="13"/>
        <v>5.5313263131869759</v>
      </c>
      <c r="S15" s="86"/>
    </row>
    <row r="16" spans="1:19" s="87" customFormat="1">
      <c r="A16" s="93" t="s">
        <v>298</v>
      </c>
      <c r="B16" s="285">
        <v>0</v>
      </c>
      <c r="C16" s="285">
        <v>67.034000000000006</v>
      </c>
      <c r="D16" s="286">
        <v>45.298000000000002</v>
      </c>
      <c r="E16" s="94">
        <v>62</v>
      </c>
      <c r="F16" s="207">
        <f t="shared" si="2"/>
        <v>0</v>
      </c>
      <c r="G16" s="208">
        <f t="shared" si="3"/>
        <v>71.738607671940017</v>
      </c>
      <c r="H16" s="208">
        <f t="shared" si="4"/>
        <v>46.987615400000003</v>
      </c>
      <c r="I16" s="208">
        <f t="shared" si="5"/>
        <v>62</v>
      </c>
      <c r="J16" s="209">
        <f t="shared" si="6"/>
        <v>0</v>
      </c>
      <c r="K16" s="210">
        <f t="shared" si="7"/>
        <v>-34.501634580261268</v>
      </c>
      <c r="L16" s="210">
        <f t="shared" si="8"/>
        <v>31.949662633869245</v>
      </c>
      <c r="M16" s="230">
        <f t="shared" si="14"/>
        <v>-0.85065731546400747</v>
      </c>
      <c r="N16" s="209">
        <f t="shared" si="12"/>
        <v>0</v>
      </c>
      <c r="O16" s="209">
        <f t="shared" si="9"/>
        <v>0.50342126545930377</v>
      </c>
      <c r="P16" s="209">
        <f t="shared" si="9"/>
        <v>0.31273814542372091</v>
      </c>
      <c r="Q16" s="209">
        <f t="shared" si="9"/>
        <v>0.41347115705235077</v>
      </c>
      <c r="R16" s="230">
        <f t="shared" si="13"/>
        <v>0.30740764198384385</v>
      </c>
      <c r="S16" s="86"/>
    </row>
    <row r="17" spans="1:19" s="87" customFormat="1">
      <c r="A17" s="17" t="s">
        <v>299</v>
      </c>
      <c r="B17" s="133">
        <f>+B18+B30</f>
        <v>15087.16624</v>
      </c>
      <c r="C17" s="133">
        <f t="shared" ref="C17:E17" si="15">+C18+C30</f>
        <v>14855.982</v>
      </c>
      <c r="D17" s="133">
        <f t="shared" si="15"/>
        <v>10430.819</v>
      </c>
      <c r="E17" s="133">
        <f t="shared" si="15"/>
        <v>22286</v>
      </c>
      <c r="F17" s="182">
        <f t="shared" si="2"/>
        <v>16468.940325329717</v>
      </c>
      <c r="G17" s="182">
        <f t="shared" si="3"/>
        <v>15898.610619676621</v>
      </c>
      <c r="H17" s="182">
        <f t="shared" si="4"/>
        <v>10819.888548700001</v>
      </c>
      <c r="I17" s="182">
        <f t="shared" si="5"/>
        <v>22286</v>
      </c>
      <c r="J17" s="205">
        <f t="shared" si="6"/>
        <v>-3.4630625552508176</v>
      </c>
      <c r="K17" s="205">
        <f t="shared" si="7"/>
        <v>-31.94443962726551</v>
      </c>
      <c r="L17" s="205">
        <f t="shared" si="8"/>
        <v>105.97254675675605</v>
      </c>
      <c r="M17" s="231">
        <f t="shared" si="14"/>
        <v>23.521681524746572</v>
      </c>
      <c r="N17" s="228">
        <f>IFERROR((B17/B$17*100),0)</f>
        <v>100</v>
      </c>
      <c r="O17" s="205">
        <f t="shared" ref="O17:Q23" si="16">IFERROR((C17/C$17*100),0)</f>
        <v>100</v>
      </c>
      <c r="P17" s="205">
        <f t="shared" si="16"/>
        <v>100</v>
      </c>
      <c r="Q17" s="205">
        <f t="shared" si="16"/>
        <v>100</v>
      </c>
      <c r="R17" s="231">
        <f t="shared" si="13"/>
        <v>100</v>
      </c>
      <c r="S17" s="86"/>
    </row>
    <row r="18" spans="1:19" s="87" customFormat="1">
      <c r="A18" s="7" t="s">
        <v>300</v>
      </c>
      <c r="B18" s="134">
        <f t="shared" ref="B18:D18" si="17">+B19+B23</f>
        <v>2565.1000100000001</v>
      </c>
      <c r="C18" s="134">
        <f t="shared" si="17"/>
        <v>2542.0509999999999</v>
      </c>
      <c r="D18" s="134">
        <f t="shared" si="17"/>
        <v>3082.8480000000004</v>
      </c>
      <c r="E18" s="134">
        <f>+E19+E23</f>
        <v>3921</v>
      </c>
      <c r="F18" s="187">
        <f t="shared" si="2"/>
        <v>2800.0274088046808</v>
      </c>
      <c r="G18" s="187">
        <f t="shared" si="3"/>
        <v>2720.4582655229101</v>
      </c>
      <c r="H18" s="187">
        <f t="shared" si="4"/>
        <v>3197.8382304000006</v>
      </c>
      <c r="I18" s="187">
        <f t="shared" si="5"/>
        <v>3921</v>
      </c>
      <c r="J18" s="206">
        <f t="shared" si="6"/>
        <v>-2.8417272999387677</v>
      </c>
      <c r="K18" s="206">
        <f t="shared" si="7"/>
        <v>17.547777553769283</v>
      </c>
      <c r="L18" s="206">
        <f t="shared" si="8"/>
        <v>22.61408231114752</v>
      </c>
      <c r="M18" s="232">
        <f t="shared" si="14"/>
        <v>12.440044188326013</v>
      </c>
      <c r="N18" s="229">
        <f t="shared" ref="N18:N23" si="18">IFERROR((B18/B$17*100),0)</f>
        <v>17.001867475942916</v>
      </c>
      <c r="O18" s="206">
        <f t="shared" si="16"/>
        <v>17.111295638349588</v>
      </c>
      <c r="P18" s="206">
        <f t="shared" si="16"/>
        <v>29.555186414412908</v>
      </c>
      <c r="Q18" s="206">
        <f t="shared" si="16"/>
        <v>17.594005205061475</v>
      </c>
      <c r="R18" s="232">
        <f t="shared" si="13"/>
        <v>20.315588683441721</v>
      </c>
      <c r="S18" s="95"/>
    </row>
    <row r="19" spans="1:19" s="87" customFormat="1">
      <c r="A19" s="93" t="s">
        <v>301</v>
      </c>
      <c r="B19" s="285">
        <v>2508.68993</v>
      </c>
      <c r="C19" s="285">
        <v>2511.94</v>
      </c>
      <c r="D19" s="286">
        <v>3074.7290000000003</v>
      </c>
      <c r="E19" s="94">
        <f>+E20+E21+E22</f>
        <v>3851</v>
      </c>
      <c r="F19" s="207">
        <f t="shared" si="2"/>
        <v>2738.4509519347339</v>
      </c>
      <c r="G19" s="208">
        <f t="shared" si="3"/>
        <v>2688.2340029754005</v>
      </c>
      <c r="H19" s="208">
        <f t="shared" si="4"/>
        <v>3189.4163917000005</v>
      </c>
      <c r="I19" s="208">
        <f t="shared" si="5"/>
        <v>3851</v>
      </c>
      <c r="J19" s="209">
        <f t="shared" si="6"/>
        <v>-1.8337720792061196</v>
      </c>
      <c r="K19" s="210">
        <f t="shared" si="7"/>
        <v>18.643555143260571</v>
      </c>
      <c r="L19" s="210">
        <f t="shared" si="8"/>
        <v>20.743093000389546</v>
      </c>
      <c r="M19" s="230">
        <f t="shared" si="14"/>
        <v>12.517625354814664</v>
      </c>
      <c r="N19" s="209">
        <f t="shared" si="18"/>
        <v>16.627973007607029</v>
      </c>
      <c r="O19" s="209">
        <f t="shared" si="16"/>
        <v>16.90860960924697</v>
      </c>
      <c r="P19" s="209">
        <f t="shared" si="16"/>
        <v>29.47734976515267</v>
      </c>
      <c r="Q19" s="209">
        <f t="shared" si="16"/>
        <v>17.27990666786323</v>
      </c>
      <c r="R19" s="230">
        <f t="shared" si="13"/>
        <v>20.073459762467476</v>
      </c>
      <c r="S19" s="86"/>
    </row>
    <row r="20" spans="1:19" s="87" customFormat="1">
      <c r="A20" s="93" t="s">
        <v>302</v>
      </c>
      <c r="B20" s="285">
        <v>1721.40455</v>
      </c>
      <c r="C20" s="285">
        <v>1893.768</v>
      </c>
      <c r="D20" s="286">
        <v>2089.127</v>
      </c>
      <c r="E20" s="94">
        <v>2550</v>
      </c>
      <c r="F20" s="207">
        <f t="shared" si="2"/>
        <v>1879.061207302045</v>
      </c>
      <c r="G20" s="208">
        <f t="shared" si="3"/>
        <v>2026.6772022208802</v>
      </c>
      <c r="H20" s="208">
        <f t="shared" si="4"/>
        <v>2167.0514370999999</v>
      </c>
      <c r="I20" s="208">
        <f t="shared" si="5"/>
        <v>2550</v>
      </c>
      <c r="J20" s="209">
        <f t="shared" si="6"/>
        <v>7.8558374972139466</v>
      </c>
      <c r="K20" s="210">
        <f t="shared" si="7"/>
        <v>6.9263242673916814</v>
      </c>
      <c r="L20" s="210">
        <f t="shared" si="8"/>
        <v>17.671410855501946</v>
      </c>
      <c r="M20" s="230">
        <f t="shared" si="14"/>
        <v>10.81785754003586</v>
      </c>
      <c r="N20" s="209">
        <f t="shared" si="18"/>
        <v>11.409727463836839</v>
      </c>
      <c r="O20" s="209">
        <f t="shared" si="16"/>
        <v>12.747511406516242</v>
      </c>
      <c r="P20" s="209">
        <f t="shared" si="16"/>
        <v>20.028408124040883</v>
      </c>
      <c r="Q20" s="209">
        <f t="shared" si="16"/>
        <v>11.442160997935924</v>
      </c>
      <c r="R20" s="230">
        <f t="shared" si="13"/>
        <v>13.906951998082471</v>
      </c>
      <c r="S20" s="97"/>
    </row>
    <row r="21" spans="1:19" s="87" customFormat="1">
      <c r="A21" s="93" t="s">
        <v>303</v>
      </c>
      <c r="B21" s="285">
        <v>608.67201</v>
      </c>
      <c r="C21" s="285">
        <v>602.64700000000005</v>
      </c>
      <c r="D21" s="286">
        <v>811.59199999999998</v>
      </c>
      <c r="E21" s="94">
        <v>941</v>
      </c>
      <c r="F21" s="207">
        <f t="shared" si="2"/>
        <v>664.41788013257099</v>
      </c>
      <c r="G21" s="208">
        <f t="shared" si="3"/>
        <v>644.94221883927014</v>
      </c>
      <c r="H21" s="208">
        <f t="shared" si="4"/>
        <v>841.8643816</v>
      </c>
      <c r="I21" s="208">
        <f t="shared" si="5"/>
        <v>941</v>
      </c>
      <c r="J21" s="209">
        <f t="shared" si="6"/>
        <v>-2.9312367827029062</v>
      </c>
      <c r="K21" s="210">
        <f t="shared" si="7"/>
        <v>30.533303140727707</v>
      </c>
      <c r="L21" s="210">
        <f t="shared" si="8"/>
        <v>11.775723093497369</v>
      </c>
      <c r="M21" s="230">
        <f t="shared" si="14"/>
        <v>13.125929817174056</v>
      </c>
      <c r="N21" s="209">
        <f t="shared" si="18"/>
        <v>4.0343693462212418</v>
      </c>
      <c r="O21" s="209">
        <f t="shared" si="16"/>
        <v>4.0565948450933771</v>
      </c>
      <c r="P21" s="209">
        <f t="shared" si="16"/>
        <v>7.780712137752559</v>
      </c>
      <c r="Q21" s="209">
        <f t="shared" si="16"/>
        <v>4.2223817643363546</v>
      </c>
      <c r="R21" s="230">
        <f t="shared" si="13"/>
        <v>5.0235145233508831</v>
      </c>
      <c r="S21" s="86"/>
    </row>
    <row r="22" spans="1:19" s="87" customFormat="1">
      <c r="A22" s="93" t="s">
        <v>304</v>
      </c>
      <c r="B22" s="285">
        <v>178.61336999999997</v>
      </c>
      <c r="C22" s="285">
        <v>15.525</v>
      </c>
      <c r="D22" s="286">
        <v>174.01</v>
      </c>
      <c r="E22" s="94">
        <v>360</v>
      </c>
      <c r="F22" s="207">
        <f t="shared" si="2"/>
        <v>194.97186450011813</v>
      </c>
      <c r="G22" s="208">
        <f t="shared" si="3"/>
        <v>16.614581915250003</v>
      </c>
      <c r="H22" s="208">
        <f t="shared" si="4"/>
        <v>180.500573</v>
      </c>
      <c r="I22" s="208">
        <f t="shared" si="5"/>
        <v>360</v>
      </c>
      <c r="J22" s="209">
        <f t="shared" si="6"/>
        <v>-91.478472056546423</v>
      </c>
      <c r="K22" s="210">
        <f t="shared" si="7"/>
        <v>986.39852582943547</v>
      </c>
      <c r="L22" s="210">
        <f t="shared" si="8"/>
        <v>99.445350237198397</v>
      </c>
      <c r="M22" s="230">
        <f t="shared" si="14"/>
        <v>331.45513467002917</v>
      </c>
      <c r="N22" s="209">
        <f t="shared" si="18"/>
        <v>1.1838761975489438</v>
      </c>
      <c r="O22" s="209">
        <f t="shared" si="16"/>
        <v>0.10450335763734771</v>
      </c>
      <c r="P22" s="209">
        <f t="shared" si="16"/>
        <v>1.6682295033592283</v>
      </c>
      <c r="Q22" s="209">
        <f t="shared" si="16"/>
        <v>1.6153639055909539</v>
      </c>
      <c r="R22" s="230">
        <f t="shared" si="13"/>
        <v>1.1429932410341184</v>
      </c>
      <c r="S22" s="86"/>
    </row>
    <row r="23" spans="1:19" s="87" customFormat="1">
      <c r="A23" s="93" t="s">
        <v>305</v>
      </c>
      <c r="B23" s="285">
        <v>56.410080000000001</v>
      </c>
      <c r="C23" s="285">
        <v>30.111000000000001</v>
      </c>
      <c r="D23" s="286">
        <v>8.1189999999999998</v>
      </c>
      <c r="E23" s="94">
        <v>70</v>
      </c>
      <c r="F23" s="207">
        <f t="shared" si="2"/>
        <v>61.576456869946661</v>
      </c>
      <c r="G23" s="208">
        <f t="shared" si="3"/>
        <v>32.224262547510001</v>
      </c>
      <c r="H23" s="208">
        <f t="shared" si="4"/>
        <v>8.4218387000000003</v>
      </c>
      <c r="I23" s="208">
        <f t="shared" si="5"/>
        <v>70</v>
      </c>
      <c r="J23" s="209">
        <f t="shared" si="6"/>
        <v>-47.667884471544596</v>
      </c>
      <c r="K23" s="210">
        <f t="shared" si="7"/>
        <v>-73.864914092034766</v>
      </c>
      <c r="L23" s="210">
        <f t="shared" si="8"/>
        <v>731.17241369156113</v>
      </c>
      <c r="M23" s="230">
        <f t="shared" si="14"/>
        <v>203.21320504266058</v>
      </c>
      <c r="N23" s="209">
        <f t="shared" si="18"/>
        <v>0.37389446833589074</v>
      </c>
      <c r="O23" s="209">
        <f t="shared" si="16"/>
        <v>0.20268602910262007</v>
      </c>
      <c r="P23" s="209">
        <f t="shared" si="16"/>
        <v>7.7836649260235452E-2</v>
      </c>
      <c r="Q23" s="209">
        <f t="shared" si="16"/>
        <v>0.31409853719824105</v>
      </c>
      <c r="R23" s="230">
        <f t="shared" si="13"/>
        <v>0.24212892097424682</v>
      </c>
      <c r="S23" s="95"/>
    </row>
    <row r="24" spans="1:19" s="87" customFormat="1">
      <c r="A24" s="98" t="s">
        <v>306</v>
      </c>
      <c r="B24" s="99">
        <f>+B7-B18</f>
        <v>2463.6678400000001</v>
      </c>
      <c r="C24" s="99">
        <f>+C7-C18</f>
        <v>2748.8400000000006</v>
      </c>
      <c r="D24" s="99">
        <f>+D7-D18</f>
        <v>4124.723</v>
      </c>
      <c r="E24" s="99">
        <f>+E7-E18</f>
        <v>4387</v>
      </c>
      <c r="F24" s="193">
        <f t="shared" si="2"/>
        <v>2689.3054661797087</v>
      </c>
      <c r="G24" s="194">
        <f t="shared" si="3"/>
        <v>2941.7602159044009</v>
      </c>
      <c r="H24" s="194">
        <f t="shared" si="4"/>
        <v>4278.5751679000005</v>
      </c>
      <c r="I24" s="194">
        <f t="shared" si="5"/>
        <v>4387</v>
      </c>
      <c r="J24" s="211">
        <f t="shared" si="6"/>
        <v>9.3873586656303623</v>
      </c>
      <c r="K24" s="212">
        <f t="shared" si="7"/>
        <v>45.442689202478583</v>
      </c>
      <c r="L24" s="212">
        <f t="shared" si="8"/>
        <v>2.5341340947672597</v>
      </c>
      <c r="M24" s="233">
        <f t="shared" si="14"/>
        <v>19.121393987625403</v>
      </c>
      <c r="N24" s="209">
        <f t="shared" ref="N24" si="19">IFERROR((B24/B$6*100),0)</f>
        <v>19.617125703725797</v>
      </c>
      <c r="O24" s="209">
        <f t="shared" ref="O24:O29" si="20">IFERROR((C24/C$6*100),0)</f>
        <v>20.64362131672215</v>
      </c>
      <c r="P24" s="209">
        <f t="shared" ref="P24:P29" si="21">IFERROR((D24/D$6*100),0)</f>
        <v>28.47715619688654</v>
      </c>
      <c r="Q24" s="209">
        <f t="shared" ref="Q24:Q29" si="22">IFERROR((E24/E$6*100),0)</f>
        <v>29.256418806268758</v>
      </c>
      <c r="R24" s="233">
        <f t="shared" si="13"/>
        <v>24.498580505900811</v>
      </c>
      <c r="S24" s="86"/>
    </row>
    <row r="25" spans="1:19" s="87" customFormat="1">
      <c r="A25" s="7" t="s">
        <v>307</v>
      </c>
      <c r="B25" s="134">
        <f t="shared" ref="B25:D25" si="23">+B26+B27+B28+B29</f>
        <v>7529.9926800000003</v>
      </c>
      <c r="C25" s="134">
        <f t="shared" si="23"/>
        <v>8024.7960000000003</v>
      </c>
      <c r="D25" s="134">
        <f t="shared" si="23"/>
        <v>7276.7510000000002</v>
      </c>
      <c r="E25" s="134">
        <f>+E26+E27+E28+E29</f>
        <v>6687</v>
      </c>
      <c r="F25" s="187">
        <f t="shared" si="2"/>
        <v>8219.6350278360551</v>
      </c>
      <c r="G25" s="187">
        <f t="shared" si="3"/>
        <v>8587.9955230383603</v>
      </c>
      <c r="H25" s="187">
        <f t="shared" si="4"/>
        <v>7548.1738123000005</v>
      </c>
      <c r="I25" s="187">
        <f t="shared" si="5"/>
        <v>6687</v>
      </c>
      <c r="J25" s="206">
        <f t="shared" si="6"/>
        <v>4.4814702107190962</v>
      </c>
      <c r="K25" s="206">
        <f t="shared" si="7"/>
        <v>-12.107851103891587</v>
      </c>
      <c r="L25" s="206">
        <f t="shared" si="8"/>
        <v>-11.40903526753304</v>
      </c>
      <c r="M25" s="232">
        <f t="shared" si="14"/>
        <v>-6.3451387202351768</v>
      </c>
      <c r="N25" s="229">
        <f t="shared" ref="N25:N29" si="24">IFERROR((B25/B$6*100),0)</f>
        <v>59.958087918091707</v>
      </c>
      <c r="O25" s="206">
        <f t="shared" si="20"/>
        <v>60.265730187259578</v>
      </c>
      <c r="P25" s="206">
        <f t="shared" si="21"/>
        <v>50.238809935321797</v>
      </c>
      <c r="Q25" s="206">
        <f t="shared" si="22"/>
        <v>44.594864954984999</v>
      </c>
      <c r="R25" s="232">
        <f t="shared" si="13"/>
        <v>53.764373248914524</v>
      </c>
      <c r="S25" s="86"/>
    </row>
    <row r="26" spans="1:19" s="87" customFormat="1">
      <c r="A26" s="93" t="s">
        <v>308</v>
      </c>
      <c r="B26" s="285">
        <v>0</v>
      </c>
      <c r="C26" s="285">
        <v>0</v>
      </c>
      <c r="D26" s="286">
        <v>0</v>
      </c>
      <c r="E26" s="94">
        <v>0</v>
      </c>
      <c r="F26" s="207">
        <f t="shared" si="2"/>
        <v>0</v>
      </c>
      <c r="G26" s="208">
        <f t="shared" si="3"/>
        <v>0</v>
      </c>
      <c r="H26" s="208">
        <f t="shared" si="4"/>
        <v>0</v>
      </c>
      <c r="I26" s="208">
        <f t="shared" si="5"/>
        <v>0</v>
      </c>
      <c r="J26" s="209">
        <f t="shared" si="6"/>
        <v>0</v>
      </c>
      <c r="K26" s="210">
        <f t="shared" si="7"/>
        <v>0</v>
      </c>
      <c r="L26" s="210">
        <f t="shared" si="8"/>
        <v>0</v>
      </c>
      <c r="M26" s="230">
        <f t="shared" si="14"/>
        <v>0</v>
      </c>
      <c r="N26" s="209">
        <f t="shared" si="24"/>
        <v>0</v>
      </c>
      <c r="O26" s="209">
        <f t="shared" si="20"/>
        <v>0</v>
      </c>
      <c r="P26" s="209">
        <f t="shared" si="21"/>
        <v>0</v>
      </c>
      <c r="Q26" s="209">
        <f t="shared" si="22"/>
        <v>0</v>
      </c>
      <c r="R26" s="230">
        <f t="shared" si="13"/>
        <v>0</v>
      </c>
      <c r="S26" s="100"/>
    </row>
    <row r="27" spans="1:19" s="87" customFormat="1">
      <c r="A27" s="93" t="s">
        <v>309</v>
      </c>
      <c r="B27" s="285">
        <v>7064.3581700000004</v>
      </c>
      <c r="C27" s="285">
        <v>7711.7830000000004</v>
      </c>
      <c r="D27" s="286">
        <v>7078.4229999999998</v>
      </c>
      <c r="E27" s="94">
        <v>6569</v>
      </c>
      <c r="F27" s="207">
        <f t="shared" si="2"/>
        <v>7711.354888503266</v>
      </c>
      <c r="G27" s="208">
        <f t="shared" si="3"/>
        <v>8253.0145163370307</v>
      </c>
      <c r="H27" s="208">
        <f t="shared" si="4"/>
        <v>7342.4481778999998</v>
      </c>
      <c r="I27" s="208">
        <f t="shared" si="5"/>
        <v>6569</v>
      </c>
      <c r="J27" s="209">
        <f t="shared" si="6"/>
        <v>7.0241823345637444</v>
      </c>
      <c r="K27" s="210">
        <f t="shared" si="7"/>
        <v>-11.033136275654719</v>
      </c>
      <c r="L27" s="210">
        <f t="shared" si="8"/>
        <v>-10.53392763775981</v>
      </c>
      <c r="M27" s="230">
        <f t="shared" si="14"/>
        <v>-4.8476271929502621</v>
      </c>
      <c r="N27" s="209">
        <f t="shared" si="24"/>
        <v>56.250440902387368</v>
      </c>
      <c r="O27" s="209">
        <f t="shared" si="20"/>
        <v>57.915021583189805</v>
      </c>
      <c r="P27" s="209">
        <f t="shared" si="21"/>
        <v>48.869550124610598</v>
      </c>
      <c r="Q27" s="209">
        <f t="shared" si="22"/>
        <v>43.80793597865955</v>
      </c>
      <c r="R27" s="230">
        <f t="shared" si="13"/>
        <v>51.71073714721183</v>
      </c>
      <c r="S27" s="86"/>
    </row>
    <row r="28" spans="1:19" s="87" customFormat="1">
      <c r="A28" s="93" t="s">
        <v>310</v>
      </c>
      <c r="B28" s="285">
        <v>305.90555999999998</v>
      </c>
      <c r="C28" s="285">
        <v>80.316000000000003</v>
      </c>
      <c r="D28" s="286">
        <v>11.696999999999999</v>
      </c>
      <c r="E28" s="94">
        <v>0</v>
      </c>
      <c r="F28" s="207">
        <f t="shared" si="2"/>
        <v>333.92224442186358</v>
      </c>
      <c r="G28" s="208">
        <f t="shared" si="3"/>
        <v>85.952770441560006</v>
      </c>
      <c r="H28" s="208">
        <f t="shared" si="4"/>
        <v>12.133298099999999</v>
      </c>
      <c r="I28" s="208">
        <f t="shared" si="5"/>
        <v>0</v>
      </c>
      <c r="J28" s="209">
        <f t="shared" si="6"/>
        <v>-74.259645208610053</v>
      </c>
      <c r="K28" s="210">
        <f t="shared" si="7"/>
        <v>-85.883761468457237</v>
      </c>
      <c r="L28" s="210">
        <f t="shared" si="8"/>
        <v>-100</v>
      </c>
      <c r="M28" s="230">
        <f t="shared" si="14"/>
        <v>-86.714468892355754</v>
      </c>
      <c r="N28" s="209">
        <f t="shared" si="24"/>
        <v>2.4357941953687368</v>
      </c>
      <c r="O28" s="209">
        <f t="shared" si="20"/>
        <v>0.60316827813690721</v>
      </c>
      <c r="P28" s="209">
        <f t="shared" si="21"/>
        <v>8.0756282551575409E-2</v>
      </c>
      <c r="Q28" s="209">
        <f t="shared" si="22"/>
        <v>0</v>
      </c>
      <c r="R28" s="230">
        <f t="shared" si="13"/>
        <v>0.77992968901430493</v>
      </c>
      <c r="S28" s="86"/>
    </row>
    <row r="29" spans="1:19" s="87" customFormat="1">
      <c r="A29" s="93" t="s">
        <v>311</v>
      </c>
      <c r="B29" s="285">
        <v>159.72895</v>
      </c>
      <c r="C29" s="285">
        <v>232.697</v>
      </c>
      <c r="D29" s="286">
        <v>186.631</v>
      </c>
      <c r="E29" s="94">
        <v>118</v>
      </c>
      <c r="F29" s="207">
        <f t="shared" si="2"/>
        <v>174.3578949109249</v>
      </c>
      <c r="G29" s="208">
        <f t="shared" si="3"/>
        <v>249.02823625977001</v>
      </c>
      <c r="H29" s="208">
        <f t="shared" si="4"/>
        <v>193.5923363</v>
      </c>
      <c r="I29" s="208">
        <f t="shared" si="5"/>
        <v>118</v>
      </c>
      <c r="J29" s="209">
        <f t="shared" si="6"/>
        <v>42.825902083179159</v>
      </c>
      <c r="K29" s="210">
        <f t="shared" si="7"/>
        <v>-22.260889284034</v>
      </c>
      <c r="L29" s="210">
        <f t="shared" si="8"/>
        <v>-39.047173945387215</v>
      </c>
      <c r="M29" s="230">
        <f t="shared" si="14"/>
        <v>-6.1607203820806857</v>
      </c>
      <c r="N29" s="209">
        <f t="shared" si="24"/>
        <v>1.2718528203356068</v>
      </c>
      <c r="O29" s="209">
        <f t="shared" si="20"/>
        <v>1.7475403259328639</v>
      </c>
      <c r="P29" s="209">
        <f t="shared" si="21"/>
        <v>1.2885035281596198</v>
      </c>
      <c r="Q29" s="209">
        <f t="shared" si="22"/>
        <v>0.78692897632544179</v>
      </c>
      <c r="R29" s="230">
        <f t="shared" si="13"/>
        <v>1.273706412688383</v>
      </c>
      <c r="S29" s="86"/>
    </row>
    <row r="30" spans="1:19" s="87" customFormat="1">
      <c r="A30" s="7" t="s">
        <v>312</v>
      </c>
      <c r="B30" s="134">
        <f>+B31+B32</f>
        <v>12522.06623</v>
      </c>
      <c r="C30" s="134">
        <f t="shared" ref="C30:E30" si="25">+C31+C32</f>
        <v>12313.931</v>
      </c>
      <c r="D30" s="134">
        <f t="shared" si="25"/>
        <v>7347.9709999999995</v>
      </c>
      <c r="E30" s="134">
        <f t="shared" si="25"/>
        <v>18365</v>
      </c>
      <c r="F30" s="187">
        <f t="shared" si="2"/>
        <v>13668.912916525036</v>
      </c>
      <c r="G30" s="187">
        <f t="shared" si="3"/>
        <v>13178.152354153712</v>
      </c>
      <c r="H30" s="187">
        <f t="shared" si="4"/>
        <v>7622.0503183000001</v>
      </c>
      <c r="I30" s="187">
        <f t="shared" si="5"/>
        <v>18365</v>
      </c>
      <c r="J30" s="206">
        <f t="shared" si="6"/>
        <v>-3.5903408366734113</v>
      </c>
      <c r="K30" s="206">
        <f t="shared" si="7"/>
        <v>-42.161464570581067</v>
      </c>
      <c r="L30" s="206">
        <f t="shared" si="8"/>
        <v>140.94566728202963</v>
      </c>
      <c r="M30" s="232">
        <f t="shared" si="14"/>
        <v>31.731287291591716</v>
      </c>
      <c r="N30" s="229">
        <f t="shared" ref="N30:N32" si="26">IFERROR((B30/B$17*100),0)</f>
        <v>82.998132524057084</v>
      </c>
      <c r="O30" s="206">
        <f t="shared" ref="O30:O32" si="27">IFERROR((C30/C$17*100),0)</f>
        <v>82.888704361650412</v>
      </c>
      <c r="P30" s="206">
        <f t="shared" ref="P30:P32" si="28">IFERROR((D30/D$17*100),0)</f>
        <v>70.444813585587099</v>
      </c>
      <c r="Q30" s="206">
        <f t="shared" ref="Q30:Q32" si="29">IFERROR((E30/E$17*100),0)</f>
        <v>82.405994794938536</v>
      </c>
      <c r="R30" s="232">
        <f t="shared" si="13"/>
        <v>79.684411316558283</v>
      </c>
      <c r="S30" s="86"/>
    </row>
    <row r="31" spans="1:19" s="87" customFormat="1">
      <c r="A31" s="101" t="s">
        <v>313</v>
      </c>
      <c r="B31" s="285">
        <v>4747.31124</v>
      </c>
      <c r="C31" s="285">
        <v>3720.5250000000001</v>
      </c>
      <c r="D31" s="286">
        <v>3151.3679999999999</v>
      </c>
      <c r="E31" s="94">
        <v>10876</v>
      </c>
      <c r="F31" s="207">
        <f t="shared" si="2"/>
        <v>5182.0987635201545</v>
      </c>
      <c r="G31" s="208">
        <f t="shared" si="3"/>
        <v>3981.6404109652503</v>
      </c>
      <c r="H31" s="208">
        <f t="shared" si="4"/>
        <v>3268.9140264000002</v>
      </c>
      <c r="I31" s="208">
        <f t="shared" si="5"/>
        <v>10876</v>
      </c>
      <c r="J31" s="209">
        <f t="shared" si="6"/>
        <v>-23.1654857874504</v>
      </c>
      <c r="K31" s="210">
        <f t="shared" si="7"/>
        <v>-17.900320244953193</v>
      </c>
      <c r="L31" s="210">
        <f t="shared" si="8"/>
        <v>232.70988200254243</v>
      </c>
      <c r="M31" s="230">
        <f t="shared" si="14"/>
        <v>63.881358656712941</v>
      </c>
      <c r="N31" s="209">
        <f t="shared" si="26"/>
        <v>31.465890707916</v>
      </c>
      <c r="O31" s="209">
        <f t="shared" si="27"/>
        <v>25.04395199186429</v>
      </c>
      <c r="P31" s="209">
        <f t="shared" si="28"/>
        <v>30.212085934958704</v>
      </c>
      <c r="Q31" s="209">
        <f t="shared" si="29"/>
        <v>48.801938436686711</v>
      </c>
      <c r="R31" s="230">
        <f t="shared" si="13"/>
        <v>33.880966767856428</v>
      </c>
      <c r="S31" s="86"/>
    </row>
    <row r="32" spans="1:19" s="87" customFormat="1">
      <c r="A32" s="101" t="s">
        <v>314</v>
      </c>
      <c r="B32" s="285">
        <v>7774.7549900000004</v>
      </c>
      <c r="C32" s="285">
        <v>8593.4060000000009</v>
      </c>
      <c r="D32" s="286">
        <v>4196.6030000000001</v>
      </c>
      <c r="E32" s="94">
        <v>7489</v>
      </c>
      <c r="F32" s="207">
        <f t="shared" si="2"/>
        <v>8486.8141530048815</v>
      </c>
      <c r="G32" s="208">
        <f t="shared" si="3"/>
        <v>9196.5119431884614</v>
      </c>
      <c r="H32" s="208">
        <f t="shared" si="4"/>
        <v>4353.1362919000003</v>
      </c>
      <c r="I32" s="208">
        <f t="shared" si="5"/>
        <v>7489</v>
      </c>
      <c r="J32" s="209">
        <f t="shared" si="6"/>
        <v>8.3623580932581376</v>
      </c>
      <c r="K32" s="210">
        <f t="shared" si="7"/>
        <v>-52.665354878115302</v>
      </c>
      <c r="L32" s="210">
        <f t="shared" si="8"/>
        <v>72.036883245190069</v>
      </c>
      <c r="M32" s="230">
        <f t="shared" si="14"/>
        <v>9.2446288201109681</v>
      </c>
      <c r="N32" s="209">
        <f t="shared" si="26"/>
        <v>51.532241816141081</v>
      </c>
      <c r="O32" s="209">
        <f t="shared" si="27"/>
        <v>57.844752369786136</v>
      </c>
      <c r="P32" s="209">
        <f t="shared" si="28"/>
        <v>40.232727650628398</v>
      </c>
      <c r="Q32" s="209">
        <f t="shared" si="29"/>
        <v>33.604056358251817</v>
      </c>
      <c r="R32" s="230">
        <f t="shared" si="13"/>
        <v>45.803444548701862</v>
      </c>
      <c r="S32" s="86"/>
    </row>
    <row r="33" spans="1:19" s="87" customFormat="1">
      <c r="A33" s="17" t="s">
        <v>315</v>
      </c>
      <c r="B33" s="133">
        <f>+B7-B18+B25-B30</f>
        <v>-2528.4057099999991</v>
      </c>
      <c r="C33" s="133">
        <f t="shared" ref="C33:E33" si="30">+C7-C18+C25-C30</f>
        <v>-1540.2950000000001</v>
      </c>
      <c r="D33" s="133">
        <f t="shared" si="30"/>
        <v>4053.5030000000006</v>
      </c>
      <c r="E33" s="133">
        <f t="shared" si="30"/>
        <v>-7291</v>
      </c>
      <c r="F33" s="182">
        <f t="shared" si="2"/>
        <v>-2759.9724225092714</v>
      </c>
      <c r="G33" s="182">
        <f t="shared" si="3"/>
        <v>-1648.3966152109501</v>
      </c>
      <c r="H33" s="182">
        <f t="shared" si="4"/>
        <v>4204.6986619000008</v>
      </c>
      <c r="I33" s="182">
        <f t="shared" si="5"/>
        <v>-7291</v>
      </c>
      <c r="J33" s="205">
        <f t="shared" si="6"/>
        <v>-40.274888192097045</v>
      </c>
      <c r="K33" s="205">
        <f t="shared" si="7"/>
        <v>-355.07809365174614</v>
      </c>
      <c r="L33" s="205">
        <f t="shared" si="8"/>
        <v>-273.40124908512172</v>
      </c>
      <c r="M33" s="231">
        <f t="shared" si="14"/>
        <v>-222.91807697632166</v>
      </c>
      <c r="N33" s="228">
        <f t="shared" ref="N33:N39" si="31">IFERROR((B33/B$6*100),0)</f>
        <v>-20.132605474562698</v>
      </c>
      <c r="O33" s="205">
        <f t="shared" ref="O33:O39" si="32">IFERROR((C33/C$6*100),0)</f>
        <v>-11.567521825948596</v>
      </c>
      <c r="P33" s="205">
        <f t="shared" ref="P33:P39" si="33">IFERROR((D33/D$6*100),0)</f>
        <v>27.985452132312442</v>
      </c>
      <c r="Q33" s="205">
        <f t="shared" ref="Q33:Q39" si="34">IFERROR((E33/E$6*100),0)</f>
        <v>-48.622874291430477</v>
      </c>
      <c r="R33" s="231">
        <f t="shared" si="13"/>
        <v>-13.084387364907332</v>
      </c>
      <c r="S33" s="86"/>
    </row>
    <row r="34" spans="1:19" s="87" customFormat="1">
      <c r="A34" s="93" t="s">
        <v>316</v>
      </c>
      <c r="B34" s="94">
        <f>+B35+B38</f>
        <v>2528.4057100000009</v>
      </c>
      <c r="C34" s="94">
        <f>+C35+C38</f>
        <v>1540.2949999999983</v>
      </c>
      <c r="D34" s="94">
        <f>+D35+D38</f>
        <v>-4053.5030000000006</v>
      </c>
      <c r="E34" s="94">
        <f>+E35+E38</f>
        <v>3210</v>
      </c>
      <c r="F34" s="207">
        <f t="shared" si="2"/>
        <v>2759.9724225092737</v>
      </c>
      <c r="G34" s="208">
        <f t="shared" si="3"/>
        <v>1648.3966152109483</v>
      </c>
      <c r="H34" s="208">
        <f t="shared" si="4"/>
        <v>-4204.6986619000008</v>
      </c>
      <c r="I34" s="208">
        <f t="shared" si="5"/>
        <v>3210</v>
      </c>
      <c r="J34" s="209">
        <f t="shared" si="6"/>
        <v>-40.274888192097158</v>
      </c>
      <c r="K34" s="210">
        <f t="shared" si="7"/>
        <v>-355.07809365174643</v>
      </c>
      <c r="L34" s="210">
        <f t="shared" si="8"/>
        <v>-176.34316411510639</v>
      </c>
      <c r="M34" s="230">
        <f t="shared" si="14"/>
        <v>-190.56538198631665</v>
      </c>
      <c r="N34" s="209">
        <f t="shared" si="31"/>
        <v>20.132605474562713</v>
      </c>
      <c r="O34" s="209">
        <f t="shared" si="32"/>
        <v>11.567521825948583</v>
      </c>
      <c r="P34" s="209">
        <f t="shared" si="33"/>
        <v>-27.985452132312442</v>
      </c>
      <c r="Q34" s="209">
        <f t="shared" si="34"/>
        <v>21.407135711903969</v>
      </c>
      <c r="R34" s="230">
        <f t="shared" si="13"/>
        <v>6.2804527200257061</v>
      </c>
      <c r="S34" s="86"/>
    </row>
    <row r="35" spans="1:19" s="87" customFormat="1">
      <c r="A35" s="93" t="s">
        <v>317</v>
      </c>
      <c r="B35" s="94">
        <f>+B36-B37</f>
        <v>-140</v>
      </c>
      <c r="C35" s="94">
        <f>+C36-C37</f>
        <v>-140</v>
      </c>
      <c r="D35" s="94">
        <f>+D36-D37</f>
        <v>-136.262</v>
      </c>
      <c r="E35" s="94">
        <f>+E36-E37</f>
        <v>3750</v>
      </c>
      <c r="F35" s="207">
        <f t="shared" si="2"/>
        <v>-152.82204814800002</v>
      </c>
      <c r="G35" s="208">
        <f t="shared" si="3"/>
        <v>-149.8255374</v>
      </c>
      <c r="H35" s="208">
        <f t="shared" si="4"/>
        <v>-141.34457259999999</v>
      </c>
      <c r="I35" s="208">
        <f t="shared" si="5"/>
        <v>3750</v>
      </c>
      <c r="J35" s="209">
        <f t="shared" si="6"/>
        <v>-1.9607843137255054</v>
      </c>
      <c r="K35" s="210">
        <f t="shared" si="7"/>
        <v>-5.6605602403799633</v>
      </c>
      <c r="L35" s="210">
        <f t="shared" si="8"/>
        <v>-2753.090904744085</v>
      </c>
      <c r="M35" s="230">
        <f t="shared" si="14"/>
        <v>-920.23741643273024</v>
      </c>
      <c r="N35" s="209">
        <f t="shared" si="31"/>
        <v>-1.114759690381643</v>
      </c>
      <c r="O35" s="209">
        <f t="shared" si="32"/>
        <v>-1.0513914903526944</v>
      </c>
      <c r="P35" s="209">
        <f t="shared" si="33"/>
        <v>-0.94075511439196124</v>
      </c>
      <c r="Q35" s="209">
        <f t="shared" si="34"/>
        <v>25.008336112037345</v>
      </c>
      <c r="R35" s="230">
        <f t="shared" si="13"/>
        <v>5.4753574542277619</v>
      </c>
      <c r="S35" s="86"/>
    </row>
    <row r="36" spans="1:19" s="87" customFormat="1">
      <c r="A36" s="93" t="s">
        <v>318</v>
      </c>
      <c r="B36" s="285">
        <v>0</v>
      </c>
      <c r="C36" s="285">
        <v>0</v>
      </c>
      <c r="D36" s="286">
        <v>0</v>
      </c>
      <c r="E36" s="94">
        <v>3750</v>
      </c>
      <c r="F36" s="207">
        <f t="shared" si="2"/>
        <v>0</v>
      </c>
      <c r="G36" s="208">
        <f t="shared" si="3"/>
        <v>0</v>
      </c>
      <c r="H36" s="208">
        <f t="shared" si="4"/>
        <v>0</v>
      </c>
      <c r="I36" s="208">
        <f t="shared" si="5"/>
        <v>3750</v>
      </c>
      <c r="J36" s="209">
        <f t="shared" si="6"/>
        <v>0</v>
      </c>
      <c r="K36" s="210">
        <f t="shared" si="7"/>
        <v>0</v>
      </c>
      <c r="L36" s="210">
        <f t="shared" si="8"/>
        <v>0</v>
      </c>
      <c r="M36" s="230">
        <f t="shared" si="14"/>
        <v>0</v>
      </c>
      <c r="N36" s="209">
        <f t="shared" si="31"/>
        <v>0</v>
      </c>
      <c r="O36" s="209">
        <f t="shared" si="32"/>
        <v>0</v>
      </c>
      <c r="P36" s="209">
        <f t="shared" si="33"/>
        <v>0</v>
      </c>
      <c r="Q36" s="209">
        <f t="shared" si="34"/>
        <v>25.008336112037345</v>
      </c>
      <c r="R36" s="230">
        <f t="shared" si="13"/>
        <v>6.2520840280093362</v>
      </c>
      <c r="S36" s="86"/>
    </row>
    <row r="37" spans="1:19" s="87" customFormat="1">
      <c r="A37" s="93" t="s">
        <v>319</v>
      </c>
      <c r="B37" s="285">
        <v>140</v>
      </c>
      <c r="C37" s="285">
        <v>140</v>
      </c>
      <c r="D37" s="286">
        <v>136.262</v>
      </c>
      <c r="E37" s="94">
        <v>0</v>
      </c>
      <c r="F37" s="207">
        <f t="shared" si="2"/>
        <v>152.82204814800002</v>
      </c>
      <c r="G37" s="208">
        <f t="shared" si="3"/>
        <v>149.8255374</v>
      </c>
      <c r="H37" s="208">
        <f t="shared" si="4"/>
        <v>141.34457259999999</v>
      </c>
      <c r="I37" s="208">
        <f t="shared" si="5"/>
        <v>0</v>
      </c>
      <c r="J37" s="209">
        <f t="shared" si="6"/>
        <v>-1.9607843137255054</v>
      </c>
      <c r="K37" s="210">
        <f t="shared" si="7"/>
        <v>-5.6605602403799633</v>
      </c>
      <c r="L37" s="210">
        <f t="shared" si="8"/>
        <v>-100</v>
      </c>
      <c r="M37" s="230">
        <f t="shared" si="14"/>
        <v>-35.873781518035152</v>
      </c>
      <c r="N37" s="209">
        <f t="shared" si="31"/>
        <v>1.114759690381643</v>
      </c>
      <c r="O37" s="209">
        <f t="shared" si="32"/>
        <v>1.0513914903526944</v>
      </c>
      <c r="P37" s="209">
        <f t="shared" si="33"/>
        <v>0.94075511439196124</v>
      </c>
      <c r="Q37" s="209">
        <f t="shared" si="34"/>
        <v>0</v>
      </c>
      <c r="R37" s="230">
        <f t="shared" si="13"/>
        <v>0.77672657378157473</v>
      </c>
      <c r="S37" s="86"/>
    </row>
    <row r="38" spans="1:19" s="87" customFormat="1">
      <c r="A38" s="93" t="s">
        <v>320</v>
      </c>
      <c r="B38" s="285">
        <v>2668.4057100000009</v>
      </c>
      <c r="C38" s="285">
        <v>1680.2949999999983</v>
      </c>
      <c r="D38" s="286">
        <v>-3917.2410000000004</v>
      </c>
      <c r="E38" s="94">
        <v>-540</v>
      </c>
      <c r="F38" s="207">
        <f t="shared" si="2"/>
        <v>2912.7944706572735</v>
      </c>
      <c r="G38" s="208">
        <f t="shared" si="3"/>
        <v>1798.2221526109483</v>
      </c>
      <c r="H38" s="208">
        <f t="shared" si="4"/>
        <v>-4063.3540893000004</v>
      </c>
      <c r="I38" s="208">
        <f t="shared" si="5"/>
        <v>-540</v>
      </c>
      <c r="J38" s="209">
        <f t="shared" si="6"/>
        <v>-38.264708659475765</v>
      </c>
      <c r="K38" s="210">
        <f t="shared" si="7"/>
        <v>-325.96507797438534</v>
      </c>
      <c r="L38" s="210">
        <f t="shared" si="8"/>
        <v>-86.71048626005846</v>
      </c>
      <c r="M38" s="230">
        <f t="shared" si="14"/>
        <v>-150.3134242979732</v>
      </c>
      <c r="N38" s="209">
        <f t="shared" si="31"/>
        <v>21.247365164944355</v>
      </c>
      <c r="O38" s="209">
        <f t="shared" si="32"/>
        <v>12.618913316301278</v>
      </c>
      <c r="P38" s="209">
        <f t="shared" si="33"/>
        <v>-27.044697017920484</v>
      </c>
      <c r="Q38" s="209">
        <f t="shared" si="34"/>
        <v>-3.6012004001333779</v>
      </c>
      <c r="R38" s="230">
        <f t="shared" si="13"/>
        <v>0.80509526579794188</v>
      </c>
      <c r="S38" s="86"/>
    </row>
    <row r="39" spans="1:19" s="87" customFormat="1">
      <c r="A39" s="17" t="s">
        <v>321</v>
      </c>
      <c r="B39" s="135">
        <v>315</v>
      </c>
      <c r="C39" s="135">
        <v>310</v>
      </c>
      <c r="D39" s="133">
        <v>144</v>
      </c>
      <c r="E39" s="135">
        <v>2500</v>
      </c>
      <c r="F39" s="182">
        <f t="shared" si="2"/>
        <v>343.84960833299999</v>
      </c>
      <c r="G39" s="182">
        <f t="shared" si="3"/>
        <v>331.75654710000003</v>
      </c>
      <c r="H39" s="182">
        <f t="shared" si="4"/>
        <v>149.37120000000002</v>
      </c>
      <c r="I39" s="182">
        <f t="shared" si="5"/>
        <v>2500</v>
      </c>
      <c r="J39" s="205">
        <f t="shared" si="6"/>
        <v>-3.5169623404917361</v>
      </c>
      <c r="K39" s="205">
        <f t="shared" si="7"/>
        <v>-54.975658715493061</v>
      </c>
      <c r="L39" s="205">
        <f t="shared" si="8"/>
        <v>1573.6827447325854</v>
      </c>
      <c r="M39" s="231">
        <f t="shared" si="14"/>
        <v>505.06337455886688</v>
      </c>
      <c r="N39" s="228">
        <f t="shared" si="31"/>
        <v>2.5082093033586972</v>
      </c>
      <c r="O39" s="205">
        <f t="shared" si="32"/>
        <v>2.3280811572095375</v>
      </c>
      <c r="P39" s="205">
        <f t="shared" si="33"/>
        <v>0.99417839509505523</v>
      </c>
      <c r="Q39" s="205">
        <f t="shared" si="34"/>
        <v>16.672224074691563</v>
      </c>
      <c r="R39" s="231">
        <f t="shared" si="13"/>
        <v>5.6256732325887135</v>
      </c>
      <c r="S39" s="86"/>
    </row>
    <row r="40" spans="1:19">
      <c r="A40" s="102" t="s">
        <v>322</v>
      </c>
      <c r="B40" s="102"/>
      <c r="C40" s="103"/>
      <c r="D40" s="104"/>
      <c r="E40" s="105"/>
    </row>
    <row r="41" spans="1:19" s="255" customFormat="1">
      <c r="A41" s="257" t="s">
        <v>527</v>
      </c>
      <c r="B41" s="252"/>
      <c r="C41" s="258"/>
      <c r="D41" s="252"/>
      <c r="E41" s="259"/>
      <c r="J41" s="260"/>
      <c r="K41" s="260"/>
      <c r="L41" s="260"/>
      <c r="M41" s="260"/>
      <c r="N41" s="260"/>
      <c r="O41" s="260"/>
      <c r="P41" s="260"/>
      <c r="Q41" s="260"/>
      <c r="R41" s="260"/>
    </row>
    <row r="42" spans="1:19">
      <c r="C42" s="106"/>
      <c r="E42" s="105"/>
    </row>
    <row r="43" spans="1:19">
      <c r="C43" s="106"/>
      <c r="E43" s="105"/>
    </row>
    <row r="44" spans="1:19">
      <c r="C44" s="106"/>
      <c r="E44" s="105"/>
    </row>
    <row r="45" spans="1:19">
      <c r="C45" s="106"/>
      <c r="E45" s="105"/>
    </row>
    <row r="46" spans="1:19">
      <c r="C46" s="106"/>
      <c r="E46" s="105"/>
    </row>
    <row r="47" spans="1:19">
      <c r="C47" s="106"/>
      <c r="E47" s="105"/>
    </row>
    <row r="48" spans="1:19">
      <c r="C48" s="106"/>
      <c r="E48" s="105"/>
    </row>
    <row r="49" spans="3:5">
      <c r="C49" s="106"/>
      <c r="E49" s="105"/>
    </row>
    <row r="50" spans="3:5">
      <c r="C50" s="106"/>
      <c r="E50" s="105"/>
    </row>
    <row r="51" spans="3:5">
      <c r="C51" s="106"/>
      <c r="E51" s="105"/>
    </row>
    <row r="52" spans="3:5">
      <c r="C52" s="106"/>
      <c r="E52" s="105"/>
    </row>
    <row r="53" spans="3:5">
      <c r="C53" s="106"/>
      <c r="E53" s="105"/>
    </row>
    <row r="54" spans="3:5">
      <c r="C54" s="106"/>
      <c r="E54" s="105"/>
    </row>
    <row r="55" spans="3:5">
      <c r="C55" s="106"/>
      <c r="E55" s="105"/>
    </row>
    <row r="56" spans="3:5">
      <c r="C56" s="106"/>
      <c r="E56" s="105"/>
    </row>
    <row r="57" spans="3:5">
      <c r="C57" s="106"/>
      <c r="E57" s="105"/>
    </row>
    <row r="58" spans="3:5">
      <c r="C58" s="106"/>
      <c r="E58" s="105"/>
    </row>
    <row r="59" spans="3:5">
      <c r="C59" s="106"/>
      <c r="E59" s="105"/>
    </row>
    <row r="60" spans="3:5">
      <c r="C60" s="106"/>
      <c r="E60" s="105"/>
    </row>
    <row r="61" spans="3:5">
      <c r="C61" s="106"/>
      <c r="E61" s="105"/>
    </row>
    <row r="62" spans="3:5">
      <c r="E62" s="105"/>
    </row>
  </sheetData>
  <sheetProtection password="CC09"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119"/>
  <sheetViews>
    <sheetView zoomScaleNormal="100" workbookViewId="0">
      <pane ySplit="3" topLeftCell="A100" activePane="bottomLeft" state="frozen"/>
      <selection activeCell="C1" sqref="C1"/>
      <selection pane="bottomLeft" activeCell="B14" sqref="B14"/>
    </sheetView>
  </sheetViews>
  <sheetFormatPr baseColWidth="10" defaultRowHeight="15"/>
  <cols>
    <col min="1" max="1" width="12.42578125" style="1" bestFit="1" customWidth="1"/>
    <col min="2" max="2" width="62.42578125" style="2" customWidth="1"/>
    <col min="3" max="3" width="11.7109375" style="3" customWidth="1"/>
    <col min="4" max="13" width="11.7109375" customWidth="1"/>
  </cols>
  <sheetData>
    <row r="1" spans="1:13" ht="15.75">
      <c r="A1" s="294" t="s">
        <v>526</v>
      </c>
      <c r="B1" s="294"/>
      <c r="C1" s="294"/>
    </row>
    <row r="2" spans="1:13" ht="15.75">
      <c r="A2" s="136" t="str">
        <f>'Datos '!B6&amp;" - "&amp;+'Datos '!B4</f>
        <v>MIRANDA - CAUCA</v>
      </c>
      <c r="B2" s="138"/>
      <c r="C2" s="138"/>
      <c r="D2" s="166"/>
    </row>
    <row r="3" spans="1:13" ht="25.5" customHeight="1">
      <c r="A3" s="238" t="s">
        <v>0</v>
      </c>
      <c r="B3" s="238" t="s">
        <v>24</v>
      </c>
      <c r="C3" s="248">
        <v>2012</v>
      </c>
      <c r="D3" s="248">
        <v>2013</v>
      </c>
      <c r="E3" s="248">
        <v>2014</v>
      </c>
      <c r="F3" s="248">
        <v>2015</v>
      </c>
      <c r="G3" s="248">
        <v>2016</v>
      </c>
      <c r="H3" s="248">
        <v>2017</v>
      </c>
      <c r="I3" s="248">
        <v>2018</v>
      </c>
      <c r="J3" s="248">
        <v>2019</v>
      </c>
      <c r="K3" s="248">
        <v>2020</v>
      </c>
      <c r="L3" s="248">
        <v>2021</v>
      </c>
      <c r="M3" s="248">
        <v>2022</v>
      </c>
    </row>
    <row r="4" spans="1:13">
      <c r="A4" s="17" t="s">
        <v>25</v>
      </c>
      <c r="B4" s="18" t="s">
        <v>26</v>
      </c>
      <c r="C4" s="158">
        <f t="shared" ref="C4:M4" si="0">C5+C73</f>
        <v>22484</v>
      </c>
      <c r="D4" s="158">
        <f t="shared" si="0"/>
        <v>21841.300000000003</v>
      </c>
      <c r="E4" s="158">
        <f t="shared" si="0"/>
        <v>23151.777999999998</v>
      </c>
      <c r="F4" s="158">
        <f t="shared" si="0"/>
        <v>24540.884680000003</v>
      </c>
      <c r="G4" s="158">
        <f t="shared" si="0"/>
        <v>26013.337760800005</v>
      </c>
      <c r="H4" s="158">
        <f t="shared" si="0"/>
        <v>27574.13802644801</v>
      </c>
      <c r="I4" s="158">
        <f t="shared" si="0"/>
        <v>29228.586308034886</v>
      </c>
      <c r="J4" s="158">
        <f t="shared" si="0"/>
        <v>30982.301486516979</v>
      </c>
      <c r="K4" s="158">
        <f t="shared" si="0"/>
        <v>32841.239575708008</v>
      </c>
      <c r="L4" s="158">
        <f t="shared" si="0"/>
        <v>34811.713950250487</v>
      </c>
      <c r="M4" s="158">
        <f t="shared" si="0"/>
        <v>36900.416787265516</v>
      </c>
    </row>
    <row r="5" spans="1:13">
      <c r="A5" s="6" t="s">
        <v>27</v>
      </c>
      <c r="B5" s="7" t="s">
        <v>28</v>
      </c>
      <c r="C5" s="159">
        <f t="shared" ref="C5" si="1">C6+C19+C22</f>
        <v>20518</v>
      </c>
      <c r="D5" s="159">
        <f t="shared" ref="D5" si="2">D6+D19+D22</f>
        <v>21749.08</v>
      </c>
      <c r="E5" s="159">
        <f t="shared" ref="E5" si="3">E6+E19+E22</f>
        <v>23054.024799999999</v>
      </c>
      <c r="F5" s="159">
        <f t="shared" ref="F5" si="4">F6+F19+F22</f>
        <v>24437.266288000003</v>
      </c>
      <c r="G5" s="159">
        <f t="shared" ref="G5" si="5">G6+G19+G22</f>
        <v>25903.502265280003</v>
      </c>
      <c r="H5" s="159">
        <f t="shared" ref="H5" si="6">H6+H19+H22</f>
        <v>27457.712401196812</v>
      </c>
      <c r="I5" s="159">
        <f t="shared" ref="I5" si="7">I6+I19+I22</f>
        <v>29105.175145268615</v>
      </c>
      <c r="J5" s="159">
        <f t="shared" ref="J5" si="8">J6+J19+J22</f>
        <v>30851.485653984731</v>
      </c>
      <c r="K5" s="159">
        <f t="shared" ref="K5" si="9">K6+K19+K22</f>
        <v>32702.574793223823</v>
      </c>
      <c r="L5" s="159">
        <f t="shared" ref="L5" si="10">L6+L19+L22</f>
        <v>34664.72928081725</v>
      </c>
      <c r="M5" s="159">
        <f t="shared" ref="M5" si="11">M6+M19+M22</f>
        <v>36744.613037666291</v>
      </c>
    </row>
    <row r="6" spans="1:13">
      <c r="A6" s="6" t="s">
        <v>29</v>
      </c>
      <c r="B6" s="7" t="s">
        <v>30</v>
      </c>
      <c r="C6" s="159">
        <f t="shared" ref="C6" si="12">SUM(C7:C18)</f>
        <v>8292</v>
      </c>
      <c r="D6" s="159">
        <f t="shared" ref="D6" si="13">SUM(D7:D18)</f>
        <v>8789.52</v>
      </c>
      <c r="E6" s="159">
        <f t="shared" ref="E6" si="14">SUM(E7:E18)</f>
        <v>9316.8912000000018</v>
      </c>
      <c r="F6" s="159">
        <f t="shared" ref="F6" si="15">SUM(F7:F18)</f>
        <v>9875.9046720000006</v>
      </c>
      <c r="G6" s="159">
        <f t="shared" ref="G6" si="16">SUM(G7:G18)</f>
        <v>10468.458952320003</v>
      </c>
      <c r="H6" s="159">
        <f t="shared" ref="H6" si="17">SUM(H7:H18)</f>
        <v>11096.566489459203</v>
      </c>
      <c r="I6" s="159">
        <f t="shared" ref="I6" si="18">SUM(I7:I18)</f>
        <v>11762.360478826755</v>
      </c>
      <c r="J6" s="159">
        <f t="shared" ref="J6" si="19">SUM(J7:J18)</f>
        <v>12468.10210755636</v>
      </c>
      <c r="K6" s="159">
        <f t="shared" ref="K6" si="20">SUM(K7:K18)</f>
        <v>13216.188234009745</v>
      </c>
      <c r="L6" s="159">
        <f t="shared" ref="L6" si="21">SUM(L7:L18)</f>
        <v>14009.159528050328</v>
      </c>
      <c r="M6" s="159">
        <f t="shared" ref="M6" si="22">SUM(M7:M18)</f>
        <v>14849.709099733353</v>
      </c>
    </row>
    <row r="7" spans="1:13">
      <c r="A7" s="10" t="s">
        <v>31</v>
      </c>
      <c r="B7" s="11" t="s">
        <v>32</v>
      </c>
      <c r="C7" s="224"/>
      <c r="D7" s="224"/>
      <c r="E7" s="224"/>
      <c r="F7" s="224"/>
      <c r="G7" s="224"/>
      <c r="H7" s="224"/>
      <c r="I7" s="224"/>
      <c r="J7" s="224"/>
      <c r="K7" s="224"/>
      <c r="L7" s="224"/>
      <c r="M7" s="224"/>
    </row>
    <row r="8" spans="1:13">
      <c r="A8" s="10" t="s">
        <v>33</v>
      </c>
      <c r="B8" s="11" t="s">
        <v>34</v>
      </c>
      <c r="C8" s="224">
        <f>1093+124</f>
        <v>1217</v>
      </c>
      <c r="D8" s="224">
        <f t="shared" ref="D8:M8" si="23">+C8*1.06</f>
        <v>1290.02</v>
      </c>
      <c r="E8" s="224">
        <f t="shared" si="23"/>
        <v>1367.4212</v>
      </c>
      <c r="F8" s="224">
        <f t="shared" si="23"/>
        <v>1449.4664720000001</v>
      </c>
      <c r="G8" s="224">
        <f t="shared" si="23"/>
        <v>1536.4344603200002</v>
      </c>
      <c r="H8" s="224">
        <f t="shared" si="23"/>
        <v>1628.6205279392002</v>
      </c>
      <c r="I8" s="224">
        <f t="shared" si="23"/>
        <v>1726.3377596155524</v>
      </c>
      <c r="J8" s="224">
        <f t="shared" si="23"/>
        <v>1829.9180251924856</v>
      </c>
      <c r="K8" s="224">
        <f t="shared" si="23"/>
        <v>1939.7131067040348</v>
      </c>
      <c r="L8" s="224">
        <f t="shared" si="23"/>
        <v>2056.0958931062769</v>
      </c>
      <c r="M8" s="224">
        <f t="shared" si="23"/>
        <v>2179.4616466926536</v>
      </c>
    </row>
    <row r="9" spans="1:13" ht="15.75" customHeight="1">
      <c r="A9" s="10" t="s">
        <v>35</v>
      </c>
      <c r="B9" s="11" t="s">
        <v>36</v>
      </c>
      <c r="C9" s="224">
        <v>5689</v>
      </c>
      <c r="D9" s="224">
        <f t="shared" ref="D9:M9" si="24">+C9*1.06</f>
        <v>6030.34</v>
      </c>
      <c r="E9" s="224">
        <f t="shared" si="24"/>
        <v>6392.1604000000007</v>
      </c>
      <c r="F9" s="224">
        <f t="shared" si="24"/>
        <v>6775.6900240000014</v>
      </c>
      <c r="G9" s="224">
        <f t="shared" si="24"/>
        <v>7182.2314254400017</v>
      </c>
      <c r="H9" s="224">
        <f t="shared" si="24"/>
        <v>7613.1653109664021</v>
      </c>
      <c r="I9" s="224">
        <f t="shared" si="24"/>
        <v>8069.9552296243864</v>
      </c>
      <c r="J9" s="224">
        <f t="shared" si="24"/>
        <v>8554.1525434018495</v>
      </c>
      <c r="K9" s="224">
        <f t="shared" si="24"/>
        <v>9067.4016960059616</v>
      </c>
      <c r="L9" s="224">
        <f t="shared" si="24"/>
        <v>9611.4457977663205</v>
      </c>
      <c r="M9" s="224">
        <f t="shared" si="24"/>
        <v>10188.132545632301</v>
      </c>
    </row>
    <row r="10" spans="1:13">
      <c r="A10" s="10" t="s">
        <v>37</v>
      </c>
      <c r="B10" s="235" t="s">
        <v>38</v>
      </c>
      <c r="C10" s="224"/>
      <c r="D10" s="224"/>
      <c r="E10" s="224"/>
      <c r="F10" s="224"/>
      <c r="G10" s="224"/>
      <c r="H10" s="224"/>
      <c r="I10" s="224"/>
      <c r="J10" s="224"/>
      <c r="K10" s="224"/>
      <c r="L10" s="224"/>
      <c r="M10" s="224"/>
    </row>
    <row r="11" spans="1:13">
      <c r="A11" s="10" t="s">
        <v>39</v>
      </c>
      <c r="B11" s="235" t="s">
        <v>40</v>
      </c>
      <c r="C11" s="224"/>
      <c r="D11" s="224"/>
      <c r="E11" s="224"/>
      <c r="F11" s="224"/>
      <c r="G11" s="224"/>
      <c r="H11" s="224"/>
      <c r="I11" s="224"/>
      <c r="J11" s="224"/>
      <c r="K11" s="224"/>
      <c r="L11" s="224"/>
      <c r="M11" s="224"/>
    </row>
    <row r="12" spans="1:13">
      <c r="A12" s="10" t="s">
        <v>41</v>
      </c>
      <c r="B12" s="11" t="s">
        <v>42</v>
      </c>
      <c r="C12" s="224"/>
      <c r="D12" s="224"/>
      <c r="E12" s="224"/>
      <c r="F12" s="224"/>
      <c r="G12" s="224"/>
      <c r="H12" s="224"/>
      <c r="I12" s="224"/>
      <c r="J12" s="224"/>
      <c r="K12" s="224"/>
      <c r="L12" s="224"/>
      <c r="M12" s="224"/>
    </row>
    <row r="13" spans="1:13">
      <c r="A13" s="10" t="s">
        <v>43</v>
      </c>
      <c r="B13" s="11" t="s">
        <v>44</v>
      </c>
      <c r="C13" s="224"/>
      <c r="D13" s="224"/>
      <c r="E13" s="224"/>
      <c r="F13" s="224"/>
      <c r="G13" s="224"/>
      <c r="H13" s="224"/>
      <c r="I13" s="224"/>
      <c r="J13" s="224"/>
      <c r="K13" s="224"/>
      <c r="L13" s="224"/>
      <c r="M13" s="224"/>
    </row>
    <row r="14" spans="1:13">
      <c r="A14" s="10" t="s">
        <v>45</v>
      </c>
      <c r="B14" s="11" t="s">
        <v>46</v>
      </c>
      <c r="C14" s="224">
        <v>1038</v>
      </c>
      <c r="D14" s="224">
        <f t="shared" ref="D14:M14" si="25">+C14*1.06</f>
        <v>1100.28</v>
      </c>
      <c r="E14" s="224">
        <f t="shared" si="25"/>
        <v>1166.2968000000001</v>
      </c>
      <c r="F14" s="224">
        <f t="shared" si="25"/>
        <v>1236.2746080000002</v>
      </c>
      <c r="G14" s="224">
        <f t="shared" si="25"/>
        <v>1310.4510844800002</v>
      </c>
      <c r="H14" s="224">
        <f t="shared" si="25"/>
        <v>1389.0781495488002</v>
      </c>
      <c r="I14" s="224">
        <f t="shared" si="25"/>
        <v>1472.4228385217282</v>
      </c>
      <c r="J14" s="224">
        <f t="shared" si="25"/>
        <v>1560.7682088330318</v>
      </c>
      <c r="K14" s="224">
        <f t="shared" si="25"/>
        <v>1654.4143013630139</v>
      </c>
      <c r="L14" s="224">
        <f t="shared" si="25"/>
        <v>1753.6791594447948</v>
      </c>
      <c r="M14" s="224">
        <f t="shared" si="25"/>
        <v>1858.8999090114826</v>
      </c>
    </row>
    <row r="15" spans="1:13">
      <c r="A15" s="10" t="s">
        <v>47</v>
      </c>
      <c r="B15" s="11" t="s">
        <v>48</v>
      </c>
      <c r="C15" s="224"/>
      <c r="D15" s="224"/>
      <c r="E15" s="224"/>
      <c r="F15" s="224"/>
      <c r="G15" s="224"/>
      <c r="H15" s="224"/>
      <c r="I15" s="224"/>
      <c r="J15" s="224"/>
      <c r="K15" s="224"/>
      <c r="L15" s="224"/>
      <c r="M15" s="224"/>
    </row>
    <row r="16" spans="1:13">
      <c r="A16" s="10" t="s">
        <v>49</v>
      </c>
      <c r="B16" s="11" t="s">
        <v>50</v>
      </c>
      <c r="C16" s="224"/>
      <c r="D16" s="224"/>
      <c r="E16" s="224"/>
      <c r="F16" s="224"/>
      <c r="G16" s="224"/>
      <c r="H16" s="224"/>
      <c r="I16" s="224"/>
      <c r="J16" s="224"/>
      <c r="K16" s="224"/>
      <c r="L16" s="224"/>
      <c r="M16" s="224"/>
    </row>
    <row r="17" spans="1:13">
      <c r="A17" s="10" t="s">
        <v>51</v>
      </c>
      <c r="B17" s="235" t="s">
        <v>52</v>
      </c>
      <c r="C17" s="224"/>
      <c r="D17" s="224"/>
      <c r="E17" s="224"/>
      <c r="F17" s="224"/>
      <c r="G17" s="224"/>
      <c r="H17" s="224"/>
      <c r="I17" s="224"/>
      <c r="J17" s="224"/>
      <c r="K17" s="224"/>
      <c r="L17" s="224"/>
      <c r="M17" s="224"/>
    </row>
    <row r="18" spans="1:13">
      <c r="A18" s="10" t="s">
        <v>53</v>
      </c>
      <c r="B18" s="11" t="s">
        <v>54</v>
      </c>
      <c r="C18" s="224">
        <v>348</v>
      </c>
      <c r="D18" s="224">
        <f t="shared" ref="D18:M18" si="26">+C18*1.06</f>
        <v>368.88</v>
      </c>
      <c r="E18" s="224">
        <f t="shared" si="26"/>
        <v>391.01280000000003</v>
      </c>
      <c r="F18" s="224">
        <f t="shared" si="26"/>
        <v>414.47356800000006</v>
      </c>
      <c r="G18" s="224">
        <f t="shared" si="26"/>
        <v>439.34198208000009</v>
      </c>
      <c r="H18" s="224">
        <f t="shared" si="26"/>
        <v>465.70250100480013</v>
      </c>
      <c r="I18" s="224">
        <f t="shared" si="26"/>
        <v>493.64465106508817</v>
      </c>
      <c r="J18" s="224">
        <f t="shared" si="26"/>
        <v>523.26333012899352</v>
      </c>
      <c r="K18" s="224">
        <f t="shared" si="26"/>
        <v>554.65912993673317</v>
      </c>
      <c r="L18" s="224">
        <f t="shared" si="26"/>
        <v>587.93867773293721</v>
      </c>
      <c r="M18" s="224">
        <f t="shared" si="26"/>
        <v>623.21499839691342</v>
      </c>
    </row>
    <row r="19" spans="1:13">
      <c r="A19" s="6" t="s">
        <v>55</v>
      </c>
      <c r="B19" s="7" t="s">
        <v>56</v>
      </c>
      <c r="C19" s="159">
        <f t="shared" ref="C19" si="27">SUM(C20:C21)</f>
        <v>67</v>
      </c>
      <c r="D19" s="159">
        <f t="shared" ref="D19" si="28">SUM(D20:D21)</f>
        <v>71.02000000000001</v>
      </c>
      <c r="E19" s="159">
        <f t="shared" ref="E19" si="29">SUM(E20:E21)</f>
        <v>75.281200000000013</v>
      </c>
      <c r="F19" s="159">
        <f t="shared" ref="F19" si="30">SUM(F20:F21)</f>
        <v>79.798072000000019</v>
      </c>
      <c r="G19" s="159">
        <f t="shared" ref="G19" si="31">SUM(G20:G21)</f>
        <v>84.585956320000022</v>
      </c>
      <c r="H19" s="159">
        <f t="shared" ref="H19" si="32">SUM(H20:H21)</f>
        <v>89.66111369920003</v>
      </c>
      <c r="I19" s="159">
        <f t="shared" ref="I19" si="33">SUM(I20:I21)</f>
        <v>95.040780521152044</v>
      </c>
      <c r="J19" s="159">
        <f t="shared" ref="J19" si="34">SUM(J20:J21)</f>
        <v>100.74322735242117</v>
      </c>
      <c r="K19" s="159">
        <f t="shared" ref="K19" si="35">SUM(K20:K21)</f>
        <v>106.78782099356644</v>
      </c>
      <c r="L19" s="159">
        <f t="shared" ref="L19" si="36">SUM(L20:L21)</f>
        <v>113.19509025318044</v>
      </c>
      <c r="M19" s="159">
        <f t="shared" ref="M19" si="37">SUM(M20:M21)</f>
        <v>119.98679566837127</v>
      </c>
    </row>
    <row r="20" spans="1:13">
      <c r="A20" s="10" t="s">
        <v>57</v>
      </c>
      <c r="B20" s="11" t="s">
        <v>58</v>
      </c>
      <c r="C20" s="224">
        <v>47</v>
      </c>
      <c r="D20" s="224">
        <f t="shared" ref="D20:M20" si="38">+C20*1.06</f>
        <v>49.82</v>
      </c>
      <c r="E20" s="224">
        <f t="shared" si="38"/>
        <v>52.809200000000004</v>
      </c>
      <c r="F20" s="224">
        <f t="shared" si="38"/>
        <v>55.97775200000001</v>
      </c>
      <c r="G20" s="224">
        <f t="shared" si="38"/>
        <v>59.336417120000014</v>
      </c>
      <c r="H20" s="224">
        <f t="shared" si="38"/>
        <v>62.896602147200021</v>
      </c>
      <c r="I20" s="224">
        <f t="shared" si="38"/>
        <v>66.670398276032032</v>
      </c>
      <c r="J20" s="224">
        <f t="shared" si="38"/>
        <v>70.670622172593951</v>
      </c>
      <c r="K20" s="224">
        <f t="shared" si="38"/>
        <v>74.910859502949592</v>
      </c>
      <c r="L20" s="224">
        <f t="shared" si="38"/>
        <v>79.405511073126576</v>
      </c>
      <c r="M20" s="224">
        <f t="shared" si="38"/>
        <v>84.169841737514176</v>
      </c>
    </row>
    <row r="21" spans="1:13">
      <c r="A21" s="10" t="s">
        <v>59</v>
      </c>
      <c r="B21" s="11" t="s">
        <v>60</v>
      </c>
      <c r="C21" s="224">
        <f>15+1+4</f>
        <v>20</v>
      </c>
      <c r="D21" s="224">
        <f t="shared" ref="D21:M21" si="39">+C21*1.06</f>
        <v>21.200000000000003</v>
      </c>
      <c r="E21" s="224">
        <f t="shared" si="39"/>
        <v>22.472000000000005</v>
      </c>
      <c r="F21" s="224">
        <f t="shared" si="39"/>
        <v>23.820320000000006</v>
      </c>
      <c r="G21" s="224">
        <f t="shared" si="39"/>
        <v>25.249539200000008</v>
      </c>
      <c r="H21" s="224">
        <f t="shared" si="39"/>
        <v>26.764511552000009</v>
      </c>
      <c r="I21" s="224">
        <f t="shared" si="39"/>
        <v>28.370382245120012</v>
      </c>
      <c r="J21" s="224">
        <f t="shared" si="39"/>
        <v>30.072605179827214</v>
      </c>
      <c r="K21" s="224">
        <f t="shared" si="39"/>
        <v>31.87696149061685</v>
      </c>
      <c r="L21" s="224">
        <f t="shared" si="39"/>
        <v>33.789579180053863</v>
      </c>
      <c r="M21" s="224">
        <f t="shared" si="39"/>
        <v>35.816953930857096</v>
      </c>
    </row>
    <row r="22" spans="1:13">
      <c r="A22" s="6" t="s">
        <v>61</v>
      </c>
      <c r="B22" s="7" t="s">
        <v>62</v>
      </c>
      <c r="C22" s="159">
        <f t="shared" ref="C22:M22" si="40">C23+C30</f>
        <v>12159</v>
      </c>
      <c r="D22" s="159">
        <f t="shared" si="40"/>
        <v>12888.54</v>
      </c>
      <c r="E22" s="159">
        <f t="shared" si="40"/>
        <v>13661.8524</v>
      </c>
      <c r="F22" s="159">
        <f t="shared" si="40"/>
        <v>14481.563544000002</v>
      </c>
      <c r="G22" s="159">
        <f t="shared" si="40"/>
        <v>15350.457356640003</v>
      </c>
      <c r="H22" s="159">
        <f t="shared" si="40"/>
        <v>16271.484798038407</v>
      </c>
      <c r="I22" s="159">
        <f t="shared" si="40"/>
        <v>17247.773885920709</v>
      </c>
      <c r="J22" s="159">
        <f t="shared" si="40"/>
        <v>18282.640319075952</v>
      </c>
      <c r="K22" s="159">
        <f t="shared" si="40"/>
        <v>19379.598738220513</v>
      </c>
      <c r="L22" s="159">
        <f t="shared" si="40"/>
        <v>20542.374662513743</v>
      </c>
      <c r="M22" s="159">
        <f t="shared" si="40"/>
        <v>21774.91714226457</v>
      </c>
    </row>
    <row r="23" spans="1:13">
      <c r="A23" s="6" t="s">
        <v>63</v>
      </c>
      <c r="B23" s="7" t="s">
        <v>64</v>
      </c>
      <c r="C23" s="159">
        <f t="shared" ref="C23:M23" si="41">+C24+C26</f>
        <v>1258</v>
      </c>
      <c r="D23" s="159">
        <f t="shared" si="41"/>
        <v>1333.48</v>
      </c>
      <c r="E23" s="159">
        <f t="shared" si="41"/>
        <v>1413.4888000000001</v>
      </c>
      <c r="F23" s="159">
        <f t="shared" si="41"/>
        <v>1498.2981280000004</v>
      </c>
      <c r="G23" s="159">
        <f t="shared" si="41"/>
        <v>1588.1960156800005</v>
      </c>
      <c r="H23" s="159">
        <f t="shared" si="41"/>
        <v>1683.4877766208006</v>
      </c>
      <c r="I23" s="159">
        <f t="shared" si="41"/>
        <v>1784.4970432180489</v>
      </c>
      <c r="J23" s="159">
        <f t="shared" si="41"/>
        <v>1891.5668658111319</v>
      </c>
      <c r="K23" s="159">
        <f t="shared" si="41"/>
        <v>2005.0608777598</v>
      </c>
      <c r="L23" s="159">
        <f t="shared" si="41"/>
        <v>2125.3645304253878</v>
      </c>
      <c r="M23" s="159">
        <f t="shared" si="41"/>
        <v>2252.8864022509115</v>
      </c>
    </row>
    <row r="24" spans="1:13">
      <c r="A24" s="6" t="s">
        <v>65</v>
      </c>
      <c r="B24" s="7" t="s">
        <v>66</v>
      </c>
      <c r="C24" s="159">
        <f>+C25</f>
        <v>909</v>
      </c>
      <c r="D24" s="159">
        <f t="shared" ref="D24:M24" si="42">+D25</f>
        <v>963.54000000000008</v>
      </c>
      <c r="E24" s="159">
        <f t="shared" si="42"/>
        <v>1021.3524000000001</v>
      </c>
      <c r="F24" s="159">
        <f t="shared" si="42"/>
        <v>1082.6335440000003</v>
      </c>
      <c r="G24" s="159">
        <f t="shared" si="42"/>
        <v>1147.5915566400004</v>
      </c>
      <c r="H24" s="159">
        <f t="shared" si="42"/>
        <v>1216.4470500384004</v>
      </c>
      <c r="I24" s="159">
        <f t="shared" si="42"/>
        <v>1289.4338730407046</v>
      </c>
      <c r="J24" s="159">
        <f t="shared" si="42"/>
        <v>1366.799905423147</v>
      </c>
      <c r="K24" s="159">
        <f t="shared" si="42"/>
        <v>1448.8078997485359</v>
      </c>
      <c r="L24" s="159">
        <f t="shared" si="42"/>
        <v>1535.7363737334481</v>
      </c>
      <c r="M24" s="159">
        <f t="shared" si="42"/>
        <v>1627.880556157455</v>
      </c>
    </row>
    <row r="25" spans="1:13" ht="16.5" customHeight="1">
      <c r="A25" s="10" t="s">
        <v>67</v>
      </c>
      <c r="B25" s="11" t="s">
        <v>524</v>
      </c>
      <c r="C25" s="224">
        <v>909</v>
      </c>
      <c r="D25" s="224">
        <f t="shared" ref="D25:M25" si="43">+C25*1.06</f>
        <v>963.54000000000008</v>
      </c>
      <c r="E25" s="224">
        <f t="shared" si="43"/>
        <v>1021.3524000000001</v>
      </c>
      <c r="F25" s="224">
        <f t="shared" si="43"/>
        <v>1082.6335440000003</v>
      </c>
      <c r="G25" s="224">
        <f t="shared" si="43"/>
        <v>1147.5915566400004</v>
      </c>
      <c r="H25" s="224">
        <f t="shared" si="43"/>
        <v>1216.4470500384004</v>
      </c>
      <c r="I25" s="224">
        <f t="shared" si="43"/>
        <v>1289.4338730407046</v>
      </c>
      <c r="J25" s="224">
        <f t="shared" si="43"/>
        <v>1366.799905423147</v>
      </c>
      <c r="K25" s="224">
        <f t="shared" si="43"/>
        <v>1448.8078997485359</v>
      </c>
      <c r="L25" s="224">
        <f t="shared" si="43"/>
        <v>1535.7363737334481</v>
      </c>
      <c r="M25" s="224">
        <f t="shared" si="43"/>
        <v>1627.880556157455</v>
      </c>
    </row>
    <row r="26" spans="1:13">
      <c r="A26" s="6" t="s">
        <v>69</v>
      </c>
      <c r="B26" s="7" t="s">
        <v>70</v>
      </c>
      <c r="C26" s="159">
        <f>SUM(C27:C29)</f>
        <v>349</v>
      </c>
      <c r="D26" s="159">
        <f t="shared" ref="D26:M26" si="44">SUM(D27:D29)</f>
        <v>369.94</v>
      </c>
      <c r="E26" s="159">
        <f t="shared" si="44"/>
        <v>392.13640000000004</v>
      </c>
      <c r="F26" s="159">
        <f t="shared" si="44"/>
        <v>415.6645840000001</v>
      </c>
      <c r="G26" s="159">
        <f t="shared" si="44"/>
        <v>440.60445904000017</v>
      </c>
      <c r="H26" s="159">
        <f t="shared" si="44"/>
        <v>467.04072658240023</v>
      </c>
      <c r="I26" s="159">
        <f t="shared" si="44"/>
        <v>495.06317017734426</v>
      </c>
      <c r="J26" s="159">
        <f t="shared" si="44"/>
        <v>524.76696038798491</v>
      </c>
      <c r="K26" s="159">
        <f t="shared" si="44"/>
        <v>556.25297801126408</v>
      </c>
      <c r="L26" s="159">
        <f t="shared" si="44"/>
        <v>589.62815669193992</v>
      </c>
      <c r="M26" s="159">
        <f t="shared" si="44"/>
        <v>625.0058460934564</v>
      </c>
    </row>
    <row r="27" spans="1:13">
      <c r="A27" s="10" t="s">
        <v>71</v>
      </c>
      <c r="B27" s="11" t="s">
        <v>72</v>
      </c>
      <c r="C27" s="224">
        <v>110</v>
      </c>
      <c r="D27" s="224">
        <f t="shared" ref="D27:M27" si="45">+C27*1.06</f>
        <v>116.60000000000001</v>
      </c>
      <c r="E27" s="224">
        <f t="shared" si="45"/>
        <v>123.59600000000002</v>
      </c>
      <c r="F27" s="224">
        <f t="shared" si="45"/>
        <v>131.01176000000004</v>
      </c>
      <c r="G27" s="224">
        <f t="shared" si="45"/>
        <v>138.87246560000006</v>
      </c>
      <c r="H27" s="224">
        <f t="shared" si="45"/>
        <v>147.20481353600007</v>
      </c>
      <c r="I27" s="224">
        <f t="shared" si="45"/>
        <v>156.03710234816009</v>
      </c>
      <c r="J27" s="224">
        <f t="shared" si="45"/>
        <v>165.39932848904971</v>
      </c>
      <c r="K27" s="224">
        <f t="shared" si="45"/>
        <v>175.3232881983927</v>
      </c>
      <c r="L27" s="224">
        <f t="shared" si="45"/>
        <v>185.84268549029628</v>
      </c>
      <c r="M27" s="224">
        <f t="shared" si="45"/>
        <v>196.99324661971406</v>
      </c>
    </row>
    <row r="28" spans="1:13">
      <c r="A28" s="10" t="s">
        <v>73</v>
      </c>
      <c r="B28" s="11" t="s">
        <v>74</v>
      </c>
      <c r="C28" s="224">
        <f>349-110</f>
        <v>239</v>
      </c>
      <c r="D28" s="224">
        <f t="shared" ref="D28:M28" si="46">+C28*1.06</f>
        <v>253.34</v>
      </c>
      <c r="E28" s="224">
        <f t="shared" si="46"/>
        <v>268.54040000000003</v>
      </c>
      <c r="F28" s="224">
        <f t="shared" si="46"/>
        <v>284.65282400000007</v>
      </c>
      <c r="G28" s="224">
        <f t="shared" si="46"/>
        <v>301.73199344000011</v>
      </c>
      <c r="H28" s="224">
        <f t="shared" si="46"/>
        <v>319.83591304640015</v>
      </c>
      <c r="I28" s="224">
        <f t="shared" si="46"/>
        <v>339.02606782918417</v>
      </c>
      <c r="J28" s="224">
        <f t="shared" si="46"/>
        <v>359.36763189893526</v>
      </c>
      <c r="K28" s="224">
        <f t="shared" si="46"/>
        <v>380.9296898128714</v>
      </c>
      <c r="L28" s="224">
        <f t="shared" si="46"/>
        <v>403.7854712016437</v>
      </c>
      <c r="M28" s="224">
        <f t="shared" si="46"/>
        <v>428.01259947374234</v>
      </c>
    </row>
    <row r="29" spans="1:13">
      <c r="A29" s="10" t="s">
        <v>75</v>
      </c>
      <c r="B29" s="11" t="s">
        <v>76</v>
      </c>
      <c r="C29" s="224">
        <v>0</v>
      </c>
      <c r="D29" s="224">
        <f t="shared" ref="D29:M29" si="47">+C29*1.06</f>
        <v>0</v>
      </c>
      <c r="E29" s="224">
        <f t="shared" si="47"/>
        <v>0</v>
      </c>
      <c r="F29" s="224">
        <f t="shared" si="47"/>
        <v>0</v>
      </c>
      <c r="G29" s="224">
        <f t="shared" si="47"/>
        <v>0</v>
      </c>
      <c r="H29" s="224">
        <f t="shared" si="47"/>
        <v>0</v>
      </c>
      <c r="I29" s="224">
        <f t="shared" si="47"/>
        <v>0</v>
      </c>
      <c r="J29" s="224">
        <f t="shared" si="47"/>
        <v>0</v>
      </c>
      <c r="K29" s="224">
        <f t="shared" si="47"/>
        <v>0</v>
      </c>
      <c r="L29" s="224">
        <f t="shared" si="47"/>
        <v>0</v>
      </c>
      <c r="M29" s="224">
        <f t="shared" si="47"/>
        <v>0</v>
      </c>
    </row>
    <row r="30" spans="1:13">
      <c r="A30" s="6" t="s">
        <v>77</v>
      </c>
      <c r="B30" s="7" t="s">
        <v>78</v>
      </c>
      <c r="C30" s="159">
        <f>+C31+C39</f>
        <v>10901</v>
      </c>
      <c r="D30" s="159">
        <f t="shared" ref="D30:M30" si="48">+D31+D39</f>
        <v>11555.060000000001</v>
      </c>
      <c r="E30" s="159">
        <f t="shared" si="48"/>
        <v>12248.363600000001</v>
      </c>
      <c r="F30" s="159">
        <f t="shared" si="48"/>
        <v>12983.265416000002</v>
      </c>
      <c r="G30" s="159">
        <f t="shared" si="48"/>
        <v>13762.261340960002</v>
      </c>
      <c r="H30" s="159">
        <f t="shared" si="48"/>
        <v>14587.997021417606</v>
      </c>
      <c r="I30" s="159">
        <f t="shared" si="48"/>
        <v>15463.27684270266</v>
      </c>
      <c r="J30" s="159">
        <f t="shared" si="48"/>
        <v>16391.07345326482</v>
      </c>
      <c r="K30" s="159">
        <f t="shared" si="48"/>
        <v>17374.537860460714</v>
      </c>
      <c r="L30" s="159">
        <f t="shared" si="48"/>
        <v>18417.010132088355</v>
      </c>
      <c r="M30" s="159">
        <f t="shared" si="48"/>
        <v>19522.030740013659</v>
      </c>
    </row>
    <row r="31" spans="1:13">
      <c r="A31" s="6" t="s">
        <v>79</v>
      </c>
      <c r="B31" s="7" t="s">
        <v>66</v>
      </c>
      <c r="C31" s="159">
        <f>C32+C38</f>
        <v>8693</v>
      </c>
      <c r="D31" s="159">
        <f t="shared" ref="D31:M31" si="49">D32+D38</f>
        <v>9214.5800000000017</v>
      </c>
      <c r="E31" s="159">
        <f t="shared" si="49"/>
        <v>9767.4548000000013</v>
      </c>
      <c r="F31" s="159">
        <f t="shared" si="49"/>
        <v>10353.502088000001</v>
      </c>
      <c r="G31" s="159">
        <f t="shared" si="49"/>
        <v>10974.712213280001</v>
      </c>
      <c r="H31" s="159">
        <f t="shared" si="49"/>
        <v>11633.194946076805</v>
      </c>
      <c r="I31" s="159">
        <f t="shared" si="49"/>
        <v>12331.186642841411</v>
      </c>
      <c r="J31" s="159">
        <f t="shared" si="49"/>
        <v>13071.057841411897</v>
      </c>
      <c r="K31" s="159">
        <f t="shared" si="49"/>
        <v>13855.321311896612</v>
      </c>
      <c r="L31" s="159">
        <f t="shared" si="49"/>
        <v>14686.640590610408</v>
      </c>
      <c r="M31" s="159">
        <f t="shared" si="49"/>
        <v>15567.839026047035</v>
      </c>
    </row>
    <row r="32" spans="1:13">
      <c r="A32" s="6" t="s">
        <v>80</v>
      </c>
      <c r="B32" s="7" t="s">
        <v>81</v>
      </c>
      <c r="C32" s="159">
        <f t="shared" ref="C32:M32" si="50">SUM(C33:C37)</f>
        <v>6282</v>
      </c>
      <c r="D32" s="159">
        <f t="shared" si="50"/>
        <v>6658.920000000001</v>
      </c>
      <c r="E32" s="159">
        <f t="shared" si="50"/>
        <v>7058.4552000000012</v>
      </c>
      <c r="F32" s="159">
        <f t="shared" si="50"/>
        <v>7481.962512000001</v>
      </c>
      <c r="G32" s="159">
        <f t="shared" si="50"/>
        <v>7930.8802627200012</v>
      </c>
      <c r="H32" s="159">
        <f t="shared" si="50"/>
        <v>8406.7330784832029</v>
      </c>
      <c r="I32" s="159">
        <f t="shared" si="50"/>
        <v>8911.1370631921945</v>
      </c>
      <c r="J32" s="159">
        <f t="shared" si="50"/>
        <v>9445.8052869837265</v>
      </c>
      <c r="K32" s="159">
        <f t="shared" si="50"/>
        <v>10012.553604202751</v>
      </c>
      <c r="L32" s="159">
        <f t="shared" si="50"/>
        <v>10613.306820454916</v>
      </c>
      <c r="M32" s="159">
        <f t="shared" si="50"/>
        <v>11250.105229682213</v>
      </c>
    </row>
    <row r="33" spans="1:13">
      <c r="A33" s="10" t="s">
        <v>82</v>
      </c>
      <c r="B33" s="11" t="s">
        <v>83</v>
      </c>
      <c r="C33" s="224">
        <f>678+425</f>
        <v>1103</v>
      </c>
      <c r="D33" s="224">
        <f t="shared" ref="D33:M33" si="51">+C33*1.06</f>
        <v>1169.18</v>
      </c>
      <c r="E33" s="224">
        <f t="shared" si="51"/>
        <v>1239.3308000000002</v>
      </c>
      <c r="F33" s="224">
        <f t="shared" si="51"/>
        <v>1313.6906480000002</v>
      </c>
      <c r="G33" s="224">
        <f t="shared" si="51"/>
        <v>1392.5120868800004</v>
      </c>
      <c r="H33" s="224">
        <f t="shared" si="51"/>
        <v>1476.0628120928004</v>
      </c>
      <c r="I33" s="224">
        <f t="shared" si="51"/>
        <v>1564.6265808183684</v>
      </c>
      <c r="J33" s="224">
        <f t="shared" si="51"/>
        <v>1658.5041756674707</v>
      </c>
      <c r="K33" s="224">
        <f t="shared" si="51"/>
        <v>1758.0144262075189</v>
      </c>
      <c r="L33" s="224">
        <f t="shared" si="51"/>
        <v>1863.4952917799701</v>
      </c>
      <c r="M33" s="224">
        <f t="shared" si="51"/>
        <v>1975.3050092867684</v>
      </c>
    </row>
    <row r="34" spans="1:13">
      <c r="A34" s="10" t="s">
        <v>84</v>
      </c>
      <c r="B34" s="11" t="s">
        <v>85</v>
      </c>
      <c r="C34" s="224">
        <f>2412+325</f>
        <v>2737</v>
      </c>
      <c r="D34" s="224">
        <f t="shared" ref="D34:M34" si="52">+C34*1.06</f>
        <v>2901.2200000000003</v>
      </c>
      <c r="E34" s="224">
        <f t="shared" si="52"/>
        <v>3075.2932000000005</v>
      </c>
      <c r="F34" s="224">
        <f t="shared" si="52"/>
        <v>3259.8107920000007</v>
      </c>
      <c r="G34" s="224">
        <f t="shared" si="52"/>
        <v>3455.3994395200007</v>
      </c>
      <c r="H34" s="224">
        <f t="shared" si="52"/>
        <v>3662.7234058912009</v>
      </c>
      <c r="I34" s="224">
        <f t="shared" si="52"/>
        <v>3882.4868102446731</v>
      </c>
      <c r="J34" s="224">
        <f t="shared" si="52"/>
        <v>4115.4360188593537</v>
      </c>
      <c r="K34" s="224">
        <f t="shared" si="52"/>
        <v>4362.3621799909151</v>
      </c>
      <c r="L34" s="224">
        <f t="shared" si="52"/>
        <v>4624.1039107903707</v>
      </c>
      <c r="M34" s="224">
        <f t="shared" si="52"/>
        <v>4901.5501454377936</v>
      </c>
    </row>
    <row r="35" spans="1:13">
      <c r="A35" s="10" t="s">
        <v>86</v>
      </c>
      <c r="B35" s="11" t="s">
        <v>87</v>
      </c>
      <c r="C35" s="224">
        <v>1178</v>
      </c>
      <c r="D35" s="224">
        <f t="shared" ref="D35:M35" si="53">+C35*1.06</f>
        <v>1248.68</v>
      </c>
      <c r="E35" s="224">
        <f t="shared" si="53"/>
        <v>1323.6008000000002</v>
      </c>
      <c r="F35" s="224">
        <f t="shared" si="53"/>
        <v>1403.0168480000002</v>
      </c>
      <c r="G35" s="224">
        <f t="shared" si="53"/>
        <v>1487.1978588800002</v>
      </c>
      <c r="H35" s="224">
        <f t="shared" si="53"/>
        <v>1576.4297304128004</v>
      </c>
      <c r="I35" s="224">
        <f t="shared" si="53"/>
        <v>1671.0155142375686</v>
      </c>
      <c r="J35" s="224">
        <f t="shared" si="53"/>
        <v>1771.2764450918228</v>
      </c>
      <c r="K35" s="224">
        <f t="shared" si="53"/>
        <v>1877.5530317973323</v>
      </c>
      <c r="L35" s="224">
        <f t="shared" si="53"/>
        <v>1990.2062137051723</v>
      </c>
      <c r="M35" s="224">
        <f t="shared" si="53"/>
        <v>2109.6185865274829</v>
      </c>
    </row>
    <row r="36" spans="1:13">
      <c r="A36" s="10" t="s">
        <v>88</v>
      </c>
      <c r="B36" s="11" t="s">
        <v>89</v>
      </c>
      <c r="C36" s="224">
        <f>119+89+960</f>
        <v>1168</v>
      </c>
      <c r="D36" s="224">
        <f t="shared" ref="D36:M36" si="54">+C36*1.06</f>
        <v>1238.0800000000002</v>
      </c>
      <c r="E36" s="224">
        <f t="shared" si="54"/>
        <v>1312.3648000000003</v>
      </c>
      <c r="F36" s="224">
        <f t="shared" si="54"/>
        <v>1391.1066880000003</v>
      </c>
      <c r="G36" s="224">
        <f t="shared" si="54"/>
        <v>1474.5730892800004</v>
      </c>
      <c r="H36" s="224">
        <f t="shared" si="54"/>
        <v>1563.0474746368006</v>
      </c>
      <c r="I36" s="224">
        <f t="shared" si="54"/>
        <v>1656.8303231150087</v>
      </c>
      <c r="J36" s="224">
        <f t="shared" si="54"/>
        <v>1756.2401425019093</v>
      </c>
      <c r="K36" s="224">
        <f t="shared" si="54"/>
        <v>1861.6145510520239</v>
      </c>
      <c r="L36" s="224">
        <f t="shared" si="54"/>
        <v>1973.3114241151454</v>
      </c>
      <c r="M36" s="224">
        <f t="shared" si="54"/>
        <v>2091.7101095620542</v>
      </c>
    </row>
    <row r="37" spans="1:13">
      <c r="A37" s="10" t="s">
        <v>90</v>
      </c>
      <c r="B37" s="11" t="s">
        <v>91</v>
      </c>
      <c r="C37" s="224">
        <v>96</v>
      </c>
      <c r="D37" s="224">
        <f t="shared" ref="D37:M37" si="55">+C37*1.06</f>
        <v>101.76</v>
      </c>
      <c r="E37" s="224">
        <f t="shared" si="55"/>
        <v>107.86560000000001</v>
      </c>
      <c r="F37" s="224">
        <f t="shared" si="55"/>
        <v>114.33753600000003</v>
      </c>
      <c r="G37" s="224">
        <f t="shared" si="55"/>
        <v>121.19778816000003</v>
      </c>
      <c r="H37" s="224">
        <f t="shared" si="55"/>
        <v>128.46965544960003</v>
      </c>
      <c r="I37" s="224">
        <f t="shared" si="55"/>
        <v>136.17783477657605</v>
      </c>
      <c r="J37" s="224">
        <f t="shared" si="55"/>
        <v>144.34850486317063</v>
      </c>
      <c r="K37" s="224">
        <f t="shared" si="55"/>
        <v>153.00941515496089</v>
      </c>
      <c r="L37" s="224">
        <f t="shared" si="55"/>
        <v>162.18998006425855</v>
      </c>
      <c r="M37" s="224">
        <f t="shared" si="55"/>
        <v>171.92137886811406</v>
      </c>
    </row>
    <row r="38" spans="1:13">
      <c r="A38" s="10" t="s">
        <v>92</v>
      </c>
      <c r="B38" s="11" t="s">
        <v>93</v>
      </c>
      <c r="C38" s="224">
        <f>44+2367</f>
        <v>2411</v>
      </c>
      <c r="D38" s="224">
        <f t="shared" ref="D38:M38" si="56">+C38*1.06</f>
        <v>2555.6600000000003</v>
      </c>
      <c r="E38" s="224">
        <f t="shared" si="56"/>
        <v>2708.9996000000006</v>
      </c>
      <c r="F38" s="224">
        <f t="shared" si="56"/>
        <v>2871.5395760000006</v>
      </c>
      <c r="G38" s="224">
        <f t="shared" si="56"/>
        <v>3043.8319505600007</v>
      </c>
      <c r="H38" s="224">
        <f t="shared" si="56"/>
        <v>3226.4618675936008</v>
      </c>
      <c r="I38" s="224">
        <f t="shared" si="56"/>
        <v>3420.0495796492169</v>
      </c>
      <c r="J38" s="224">
        <f t="shared" si="56"/>
        <v>3625.2525544281702</v>
      </c>
      <c r="K38" s="224">
        <f t="shared" si="56"/>
        <v>3842.7677076938608</v>
      </c>
      <c r="L38" s="224">
        <f t="shared" si="56"/>
        <v>4073.3337701554924</v>
      </c>
      <c r="M38" s="224">
        <f t="shared" si="56"/>
        <v>4317.7337963648224</v>
      </c>
    </row>
    <row r="39" spans="1:13">
      <c r="A39" s="6" t="s">
        <v>94</v>
      </c>
      <c r="B39" s="227" t="s">
        <v>530</v>
      </c>
      <c r="C39" s="159">
        <f>SUM(C40:C43)</f>
        <v>2208</v>
      </c>
      <c r="D39" s="159">
        <f t="shared" ref="D39:M39" si="57">SUM(D40:D43)</f>
        <v>2340.4800000000005</v>
      </c>
      <c r="E39" s="159">
        <f t="shared" si="57"/>
        <v>2480.9088000000002</v>
      </c>
      <c r="F39" s="159">
        <f t="shared" si="57"/>
        <v>2629.7633280000005</v>
      </c>
      <c r="G39" s="159">
        <f t="shared" si="57"/>
        <v>2787.5491276800008</v>
      </c>
      <c r="H39" s="159">
        <f t="shared" si="57"/>
        <v>2954.8020753408009</v>
      </c>
      <c r="I39" s="159">
        <f t="shared" si="57"/>
        <v>3132.0901998612494</v>
      </c>
      <c r="J39" s="159">
        <f t="shared" si="57"/>
        <v>3320.0156118529244</v>
      </c>
      <c r="K39" s="159">
        <f t="shared" si="57"/>
        <v>3519.2165485641003</v>
      </c>
      <c r="L39" s="159">
        <f t="shared" si="57"/>
        <v>3730.3695414779468</v>
      </c>
      <c r="M39" s="159">
        <f t="shared" si="57"/>
        <v>3954.1917139666239</v>
      </c>
    </row>
    <row r="40" spans="1:13">
      <c r="A40" s="10" t="s">
        <v>95</v>
      </c>
      <c r="B40" s="12" t="s">
        <v>96</v>
      </c>
      <c r="C40" s="224">
        <v>239</v>
      </c>
      <c r="D40" s="224">
        <f t="shared" ref="D40:M40" si="58">+C40*1.06</f>
        <v>253.34</v>
      </c>
      <c r="E40" s="224">
        <f t="shared" si="58"/>
        <v>268.54040000000003</v>
      </c>
      <c r="F40" s="224">
        <f t="shared" si="58"/>
        <v>284.65282400000007</v>
      </c>
      <c r="G40" s="224">
        <f t="shared" si="58"/>
        <v>301.73199344000011</v>
      </c>
      <c r="H40" s="224">
        <f t="shared" si="58"/>
        <v>319.83591304640015</v>
      </c>
      <c r="I40" s="224">
        <f t="shared" si="58"/>
        <v>339.02606782918417</v>
      </c>
      <c r="J40" s="224">
        <f t="shared" si="58"/>
        <v>359.36763189893526</v>
      </c>
      <c r="K40" s="224">
        <f t="shared" si="58"/>
        <v>380.9296898128714</v>
      </c>
      <c r="L40" s="224">
        <f t="shared" si="58"/>
        <v>403.7854712016437</v>
      </c>
      <c r="M40" s="224">
        <f t="shared" si="58"/>
        <v>428.01259947374234</v>
      </c>
    </row>
    <row r="41" spans="1:13">
      <c r="A41" s="10" t="s">
        <v>97</v>
      </c>
      <c r="B41" s="12" t="s">
        <v>98</v>
      </c>
      <c r="C41" s="224">
        <v>1969</v>
      </c>
      <c r="D41" s="224">
        <f t="shared" ref="D41:M41" si="59">+C41*1.06</f>
        <v>2087.1400000000003</v>
      </c>
      <c r="E41" s="224">
        <f t="shared" si="59"/>
        <v>2212.3684000000003</v>
      </c>
      <c r="F41" s="224">
        <f t="shared" si="59"/>
        <v>2345.1105040000002</v>
      </c>
      <c r="G41" s="224">
        <f t="shared" si="59"/>
        <v>2485.8171342400005</v>
      </c>
      <c r="H41" s="224">
        <f t="shared" si="59"/>
        <v>2634.9661622944009</v>
      </c>
      <c r="I41" s="224">
        <f t="shared" si="59"/>
        <v>2793.0641320320651</v>
      </c>
      <c r="J41" s="224">
        <f t="shared" si="59"/>
        <v>2960.6479799539893</v>
      </c>
      <c r="K41" s="224">
        <f t="shared" si="59"/>
        <v>3138.2868587512289</v>
      </c>
      <c r="L41" s="224">
        <f t="shared" si="59"/>
        <v>3326.584070276303</v>
      </c>
      <c r="M41" s="224">
        <f t="shared" si="59"/>
        <v>3526.1791144928816</v>
      </c>
    </row>
    <row r="42" spans="1:13">
      <c r="A42" s="10" t="s">
        <v>536</v>
      </c>
      <c r="B42" s="12" t="s">
        <v>537</v>
      </c>
      <c r="C42" s="224"/>
      <c r="D42" s="224"/>
      <c r="E42" s="224"/>
      <c r="F42" s="224"/>
      <c r="G42" s="224"/>
      <c r="H42" s="224"/>
      <c r="I42" s="224"/>
      <c r="J42" s="224"/>
      <c r="K42" s="224"/>
      <c r="L42" s="224"/>
      <c r="M42" s="224"/>
    </row>
    <row r="43" spans="1:13">
      <c r="A43" s="10" t="s">
        <v>538</v>
      </c>
      <c r="B43" s="12" t="s">
        <v>539</v>
      </c>
      <c r="C43" s="224"/>
      <c r="D43" s="224"/>
      <c r="E43" s="224"/>
      <c r="F43" s="224"/>
      <c r="G43" s="224"/>
      <c r="H43" s="224"/>
      <c r="I43" s="224"/>
      <c r="J43" s="224"/>
      <c r="K43" s="224"/>
      <c r="L43" s="224"/>
      <c r="M43" s="224"/>
    </row>
    <row r="44" spans="1:13">
      <c r="A44" s="4" t="s">
        <v>99</v>
      </c>
      <c r="B44" s="5" t="s">
        <v>100</v>
      </c>
      <c r="C44" s="160">
        <f t="shared" ref="C44:M44" si="60">C45+C85</f>
        <v>6181</v>
      </c>
      <c r="D44" s="160">
        <f t="shared" si="60"/>
        <v>6426.7760000000007</v>
      </c>
      <c r="E44" s="160">
        <f t="shared" si="60"/>
        <v>6727.1786880000018</v>
      </c>
      <c r="F44" s="160">
        <f t="shared" si="60"/>
        <v>6999.2815114240011</v>
      </c>
      <c r="G44" s="160">
        <f t="shared" si="60"/>
        <v>7287.2202051563527</v>
      </c>
      <c r="H44" s="160">
        <f t="shared" si="60"/>
        <v>7602.1964270588978</v>
      </c>
      <c r="I44" s="160">
        <f t="shared" si="60"/>
        <v>8005.481606736068</v>
      </c>
      <c r="J44" s="160">
        <f t="shared" si="60"/>
        <v>8460.4210201084425</v>
      </c>
      <c r="K44" s="160">
        <f t="shared" si="60"/>
        <v>8941.4381030976347</v>
      </c>
      <c r="L44" s="160">
        <f t="shared" si="60"/>
        <v>9450.0390185117449</v>
      </c>
      <c r="M44" s="160">
        <f t="shared" si="60"/>
        <v>9987.8174910536582</v>
      </c>
    </row>
    <row r="45" spans="1:13">
      <c r="A45" s="6" t="s">
        <v>101</v>
      </c>
      <c r="B45" s="7" t="s">
        <v>102</v>
      </c>
      <c r="C45" s="159">
        <f t="shared" ref="C45:M45" si="61">C46+C61+C62+C63+C69</f>
        <v>4584</v>
      </c>
      <c r="D45" s="159">
        <f t="shared" si="61"/>
        <v>4753.1200000000008</v>
      </c>
      <c r="E45" s="159">
        <f t="shared" si="61"/>
        <v>4973.1872000000012</v>
      </c>
      <c r="F45" s="159">
        <f t="shared" si="61"/>
        <v>5161.0984320000007</v>
      </c>
      <c r="G45" s="159">
        <f t="shared" si="61"/>
        <v>5360.8043379200008</v>
      </c>
      <c r="H45" s="159">
        <f t="shared" si="61"/>
        <v>5583.3125981952007</v>
      </c>
      <c r="I45" s="159">
        <f t="shared" si="61"/>
        <v>5889.6913540869136</v>
      </c>
      <c r="J45" s="159">
        <f t="shared" si="61"/>
        <v>6243.0728353321283</v>
      </c>
      <c r="K45" s="159">
        <f t="shared" si="61"/>
        <v>6617.6572054520566</v>
      </c>
      <c r="L45" s="159">
        <f t="shared" si="61"/>
        <v>7014.71663777918</v>
      </c>
      <c r="M45" s="159">
        <f t="shared" si="61"/>
        <v>7435.5996360459303</v>
      </c>
    </row>
    <row r="46" spans="1:13">
      <c r="A46" s="6" t="s">
        <v>103</v>
      </c>
      <c r="B46" s="7" t="s">
        <v>104</v>
      </c>
      <c r="C46" s="159">
        <f t="shared" ref="C46" si="62">C47+C48+C49+C57+C58+C59+C60</f>
        <v>4152</v>
      </c>
      <c r="D46" s="159">
        <f t="shared" ref="D46" si="63">D47+D48+D49+D57+D58+D59+D60</f>
        <v>4401.1200000000008</v>
      </c>
      <c r="E46" s="159">
        <f t="shared" ref="E46" si="64">E47+E48+E49+E57+E58+E59+E60</f>
        <v>4665.1872000000012</v>
      </c>
      <c r="F46" s="159">
        <f t="shared" ref="F46" si="65">F47+F48+F49+F57+F58+F59+F60</f>
        <v>4945.0984320000007</v>
      </c>
      <c r="G46" s="159">
        <f t="shared" ref="G46" si="66">G47+G48+G49+G57+G58+G59+G60</f>
        <v>5241.8043379200008</v>
      </c>
      <c r="H46" s="159">
        <f t="shared" ref="H46" si="67">H47+H48+H49+H57+H58+H59+H60</f>
        <v>5556.3125981952007</v>
      </c>
      <c r="I46" s="159">
        <f t="shared" ref="I46" si="68">I47+I48+I49+I57+I58+I59+I60</f>
        <v>5889.6913540869136</v>
      </c>
      <c r="J46" s="159">
        <f t="shared" ref="J46" si="69">J47+J48+J49+J57+J58+J59+J60</f>
        <v>6243.0728353321283</v>
      </c>
      <c r="K46" s="159">
        <f t="shared" ref="K46" si="70">K47+K48+K49+K57+K58+K59+K60</f>
        <v>6617.6572054520566</v>
      </c>
      <c r="L46" s="159">
        <f t="shared" ref="L46" si="71">L47+L48+L49+L57+L58+L59+L60</f>
        <v>7014.71663777918</v>
      </c>
      <c r="M46" s="159">
        <f t="shared" ref="M46" si="72">M47+M48+M49+M57+M58+M59+M60</f>
        <v>7435.5996360459303</v>
      </c>
    </row>
    <row r="47" spans="1:13">
      <c r="A47" s="10" t="s">
        <v>105</v>
      </c>
      <c r="B47" s="11" t="s">
        <v>106</v>
      </c>
      <c r="C47" s="224">
        <v>2611</v>
      </c>
      <c r="D47" s="224">
        <f t="shared" ref="D47:M47" si="73">+C47*1.06</f>
        <v>2767.6600000000003</v>
      </c>
      <c r="E47" s="224">
        <f t="shared" si="73"/>
        <v>2933.7196000000004</v>
      </c>
      <c r="F47" s="224">
        <f t="shared" si="73"/>
        <v>3109.7427760000005</v>
      </c>
      <c r="G47" s="224">
        <f t="shared" si="73"/>
        <v>3296.3273425600005</v>
      </c>
      <c r="H47" s="224">
        <f t="shared" si="73"/>
        <v>3494.1069831136006</v>
      </c>
      <c r="I47" s="224">
        <f t="shared" si="73"/>
        <v>3703.7534021004167</v>
      </c>
      <c r="J47" s="224">
        <f t="shared" si="73"/>
        <v>3925.978606226442</v>
      </c>
      <c r="K47" s="224">
        <f t="shared" si="73"/>
        <v>4161.5373226000283</v>
      </c>
      <c r="L47" s="224">
        <f t="shared" si="73"/>
        <v>4411.22956195603</v>
      </c>
      <c r="M47" s="224">
        <f t="shared" si="73"/>
        <v>4675.9033356733917</v>
      </c>
    </row>
    <row r="48" spans="1:13">
      <c r="A48" s="10" t="s">
        <v>107</v>
      </c>
      <c r="B48" s="11" t="s">
        <v>108</v>
      </c>
      <c r="C48" s="224">
        <v>972</v>
      </c>
      <c r="D48" s="224">
        <f t="shared" ref="D48:M48" si="74">+C48*1.06</f>
        <v>1030.3200000000002</v>
      </c>
      <c r="E48" s="224">
        <f t="shared" si="74"/>
        <v>1092.1392000000003</v>
      </c>
      <c r="F48" s="224">
        <f t="shared" si="74"/>
        <v>1157.6675520000003</v>
      </c>
      <c r="G48" s="224">
        <f t="shared" si="74"/>
        <v>1227.1276051200005</v>
      </c>
      <c r="H48" s="224">
        <f t="shared" si="74"/>
        <v>1300.7552614272006</v>
      </c>
      <c r="I48" s="224">
        <f t="shared" si="74"/>
        <v>1378.8005771128328</v>
      </c>
      <c r="J48" s="224">
        <f t="shared" si="74"/>
        <v>1461.5286117396029</v>
      </c>
      <c r="K48" s="224">
        <f t="shared" si="74"/>
        <v>1549.220328443979</v>
      </c>
      <c r="L48" s="224">
        <f t="shared" si="74"/>
        <v>1642.1735481506178</v>
      </c>
      <c r="M48" s="224">
        <f t="shared" si="74"/>
        <v>1740.7039610396548</v>
      </c>
    </row>
    <row r="49" spans="1:13">
      <c r="A49" s="6" t="s">
        <v>109</v>
      </c>
      <c r="B49" s="7" t="s">
        <v>110</v>
      </c>
      <c r="C49" s="159">
        <f t="shared" ref="C49:D49" si="75">SUM(C50:C56)</f>
        <v>569</v>
      </c>
      <c r="D49" s="159">
        <f t="shared" si="75"/>
        <v>603.14</v>
      </c>
      <c r="E49" s="159">
        <f t="shared" ref="E49" si="76">SUM(E50:E56)</f>
        <v>639.32839999999999</v>
      </c>
      <c r="F49" s="159">
        <f t="shared" ref="F49" si="77">SUM(F50:F56)</f>
        <v>677.68810400000007</v>
      </c>
      <c r="G49" s="159">
        <f t="shared" ref="G49" si="78">SUM(G50:G56)</f>
        <v>718.34939024000005</v>
      </c>
      <c r="H49" s="159">
        <f t="shared" ref="H49" si="79">SUM(H50:H56)</f>
        <v>761.45035365440015</v>
      </c>
      <c r="I49" s="159">
        <f t="shared" ref="I49" si="80">SUM(I50:I56)</f>
        <v>807.13737487366404</v>
      </c>
      <c r="J49" s="159">
        <f t="shared" ref="J49" si="81">SUM(J50:J56)</f>
        <v>855.56561736608398</v>
      </c>
      <c r="K49" s="159">
        <f t="shared" ref="K49" si="82">SUM(K50:K56)</f>
        <v>906.89955440804908</v>
      </c>
      <c r="L49" s="159">
        <f t="shared" ref="L49" si="83">SUM(L50:L56)</f>
        <v>961.31352767253202</v>
      </c>
      <c r="M49" s="159">
        <f t="shared" ref="M49" si="84">SUM(M50:M56)</f>
        <v>1018.9923393328841</v>
      </c>
    </row>
    <row r="50" spans="1:13">
      <c r="A50" s="10" t="s">
        <v>111</v>
      </c>
      <c r="B50" s="12" t="s">
        <v>112</v>
      </c>
      <c r="C50" s="224"/>
      <c r="D50" s="224"/>
      <c r="E50" s="224"/>
      <c r="F50" s="224"/>
      <c r="G50" s="224"/>
      <c r="H50" s="224"/>
      <c r="I50" s="224"/>
      <c r="J50" s="224"/>
      <c r="K50" s="224"/>
      <c r="L50" s="224"/>
      <c r="M50" s="224"/>
    </row>
    <row r="51" spans="1:13">
      <c r="A51" s="10" t="s">
        <v>113</v>
      </c>
      <c r="B51" s="12" t="s">
        <v>114</v>
      </c>
      <c r="C51" s="224"/>
      <c r="D51" s="224"/>
      <c r="E51" s="224"/>
      <c r="F51" s="224"/>
      <c r="G51" s="224"/>
      <c r="H51" s="224"/>
      <c r="I51" s="224"/>
      <c r="J51" s="224"/>
      <c r="K51" s="224"/>
      <c r="L51" s="224"/>
      <c r="M51" s="224"/>
    </row>
    <row r="52" spans="1:13">
      <c r="A52" s="10" t="s">
        <v>115</v>
      </c>
      <c r="B52" s="12" t="s">
        <v>116</v>
      </c>
      <c r="C52" s="224"/>
      <c r="D52" s="224"/>
      <c r="E52" s="224"/>
      <c r="F52" s="224"/>
      <c r="G52" s="224"/>
      <c r="H52" s="224"/>
      <c r="I52" s="224"/>
      <c r="J52" s="224"/>
      <c r="K52" s="224"/>
      <c r="L52" s="224"/>
      <c r="M52" s="224"/>
    </row>
    <row r="53" spans="1:13">
      <c r="A53" s="10" t="s">
        <v>117</v>
      </c>
      <c r="B53" s="12" t="s">
        <v>118</v>
      </c>
      <c r="C53" s="224"/>
      <c r="D53" s="224"/>
      <c r="E53" s="224"/>
      <c r="F53" s="224"/>
      <c r="G53" s="224"/>
      <c r="H53" s="224"/>
      <c r="I53" s="224"/>
      <c r="J53" s="224"/>
      <c r="K53" s="224"/>
      <c r="L53" s="224"/>
      <c r="M53" s="224"/>
    </row>
    <row r="54" spans="1:13">
      <c r="A54" s="10" t="s">
        <v>119</v>
      </c>
      <c r="B54" s="12" t="s">
        <v>120</v>
      </c>
      <c r="C54" s="224"/>
      <c r="D54" s="224"/>
      <c r="E54" s="224"/>
      <c r="F54" s="224"/>
      <c r="G54" s="224"/>
      <c r="H54" s="224"/>
      <c r="I54" s="224"/>
      <c r="J54" s="224"/>
      <c r="K54" s="224"/>
      <c r="L54" s="224"/>
      <c r="M54" s="224"/>
    </row>
    <row r="55" spans="1:13">
      <c r="A55" s="10" t="s">
        <v>121</v>
      </c>
      <c r="B55" s="12" t="s">
        <v>122</v>
      </c>
      <c r="C55" s="224">
        <v>31</v>
      </c>
      <c r="D55" s="224">
        <f t="shared" ref="D55:M55" si="85">+C55*1.06</f>
        <v>32.86</v>
      </c>
      <c r="E55" s="224">
        <f t="shared" si="85"/>
        <v>34.831600000000002</v>
      </c>
      <c r="F55" s="224">
        <f t="shared" si="85"/>
        <v>36.921496000000005</v>
      </c>
      <c r="G55" s="224">
        <f t="shared" si="85"/>
        <v>39.136785760000009</v>
      </c>
      <c r="H55" s="224">
        <f t="shared" si="85"/>
        <v>41.484992905600009</v>
      </c>
      <c r="I55" s="224">
        <f t="shared" si="85"/>
        <v>43.974092479936012</v>
      </c>
      <c r="J55" s="224">
        <f t="shared" si="85"/>
        <v>46.612538028732175</v>
      </c>
      <c r="K55" s="224">
        <f t="shared" si="85"/>
        <v>49.409290310456107</v>
      </c>
      <c r="L55" s="224">
        <f t="shared" si="85"/>
        <v>52.373847729083479</v>
      </c>
      <c r="M55" s="224">
        <f t="shared" si="85"/>
        <v>55.516278592828492</v>
      </c>
    </row>
    <row r="56" spans="1:13">
      <c r="A56" s="10" t="s">
        <v>123</v>
      </c>
      <c r="B56" s="12" t="s">
        <v>124</v>
      </c>
      <c r="C56" s="224">
        <v>538</v>
      </c>
      <c r="D56" s="224">
        <f t="shared" ref="D56:M56" si="86">+C56*1.06</f>
        <v>570.28</v>
      </c>
      <c r="E56" s="224">
        <f t="shared" si="86"/>
        <v>604.49680000000001</v>
      </c>
      <c r="F56" s="224">
        <f t="shared" si="86"/>
        <v>640.76660800000002</v>
      </c>
      <c r="G56" s="224">
        <f t="shared" si="86"/>
        <v>679.2126044800001</v>
      </c>
      <c r="H56" s="224">
        <f t="shared" si="86"/>
        <v>719.96536074880009</v>
      </c>
      <c r="I56" s="224">
        <f t="shared" si="86"/>
        <v>763.16328239372808</v>
      </c>
      <c r="J56" s="224">
        <f t="shared" si="86"/>
        <v>808.95307933735182</v>
      </c>
      <c r="K56" s="224">
        <f t="shared" si="86"/>
        <v>857.49026409759301</v>
      </c>
      <c r="L56" s="224">
        <f t="shared" si="86"/>
        <v>908.9396799434486</v>
      </c>
      <c r="M56" s="224">
        <f t="shared" si="86"/>
        <v>963.47606074005557</v>
      </c>
    </row>
    <row r="57" spans="1:13" ht="17.25" customHeight="1">
      <c r="A57" s="6" t="s">
        <v>125</v>
      </c>
      <c r="B57" s="7" t="s">
        <v>126</v>
      </c>
      <c r="C57" s="237"/>
      <c r="D57" s="237"/>
      <c r="E57" s="237"/>
      <c r="F57" s="237"/>
      <c r="G57" s="237"/>
      <c r="H57" s="237"/>
      <c r="I57" s="237"/>
      <c r="J57" s="237"/>
      <c r="K57" s="237"/>
      <c r="L57" s="237"/>
      <c r="M57" s="237"/>
    </row>
    <row r="58" spans="1:13" ht="15" customHeight="1">
      <c r="A58" s="6" t="s">
        <v>127</v>
      </c>
      <c r="B58" s="7" t="s">
        <v>128</v>
      </c>
      <c r="C58" s="237"/>
      <c r="D58" s="237"/>
      <c r="E58" s="237"/>
      <c r="F58" s="237"/>
      <c r="G58" s="237"/>
      <c r="H58" s="237"/>
      <c r="I58" s="237"/>
      <c r="J58" s="237"/>
      <c r="K58" s="237"/>
      <c r="L58" s="237"/>
      <c r="M58" s="237"/>
    </row>
    <row r="59" spans="1:13">
      <c r="A59" s="6" t="s">
        <v>129</v>
      </c>
      <c r="B59" s="7" t="s">
        <v>130</v>
      </c>
      <c r="C59" s="237"/>
      <c r="D59" s="237"/>
      <c r="E59" s="237"/>
      <c r="F59" s="237"/>
      <c r="G59" s="237"/>
      <c r="H59" s="237"/>
      <c r="I59" s="237"/>
      <c r="J59" s="237"/>
      <c r="K59" s="237"/>
      <c r="L59" s="237"/>
      <c r="M59" s="237"/>
    </row>
    <row r="60" spans="1:13">
      <c r="A60" s="6" t="s">
        <v>131</v>
      </c>
      <c r="B60" s="7" t="s">
        <v>132</v>
      </c>
      <c r="C60" s="237"/>
      <c r="D60" s="237"/>
      <c r="E60" s="237"/>
      <c r="F60" s="237"/>
      <c r="G60" s="237"/>
      <c r="H60" s="237"/>
      <c r="I60" s="237"/>
      <c r="J60" s="237"/>
      <c r="K60" s="237"/>
      <c r="L60" s="237"/>
      <c r="M60" s="237"/>
    </row>
    <row r="61" spans="1:13" ht="17.25" customHeight="1">
      <c r="A61" s="6" t="s">
        <v>133</v>
      </c>
      <c r="B61" s="7" t="s">
        <v>134</v>
      </c>
      <c r="C61" s="237"/>
      <c r="D61" s="237"/>
      <c r="E61" s="237"/>
      <c r="F61" s="237"/>
      <c r="G61" s="237"/>
      <c r="H61" s="237"/>
      <c r="I61" s="237"/>
      <c r="J61" s="237"/>
      <c r="K61" s="237"/>
      <c r="L61" s="237"/>
      <c r="M61" s="237"/>
    </row>
    <row r="62" spans="1:13" ht="19.5" customHeight="1">
      <c r="A62" s="6" t="s">
        <v>136</v>
      </c>
      <c r="B62" s="7" t="s">
        <v>137</v>
      </c>
      <c r="C62" s="237"/>
      <c r="D62" s="237"/>
      <c r="E62" s="237"/>
      <c r="F62" s="237"/>
      <c r="G62" s="237"/>
      <c r="H62" s="237"/>
      <c r="I62" s="237"/>
      <c r="J62" s="237"/>
      <c r="K62" s="237"/>
      <c r="L62" s="237"/>
      <c r="M62" s="237"/>
    </row>
    <row r="63" spans="1:13" ht="26.25">
      <c r="A63" s="6" t="s">
        <v>138</v>
      </c>
      <c r="B63" s="7" t="s">
        <v>139</v>
      </c>
      <c r="C63" s="159">
        <f t="shared" ref="C63" si="87">SUM(C64:C68)</f>
        <v>0</v>
      </c>
      <c r="D63" s="159">
        <f t="shared" ref="D63" si="88">SUM(D64:D68)</f>
        <v>0</v>
      </c>
      <c r="E63" s="159">
        <f t="shared" ref="E63" si="89">SUM(E64:E68)</f>
        <v>0</v>
      </c>
      <c r="F63" s="159">
        <f t="shared" ref="F63" si="90">SUM(F64:F68)</f>
        <v>0</v>
      </c>
      <c r="G63" s="159">
        <f t="shared" ref="G63" si="91">SUM(G64:G68)</f>
        <v>0</v>
      </c>
      <c r="H63" s="159">
        <f t="shared" ref="H63" si="92">SUM(H64:H68)</f>
        <v>0</v>
      </c>
      <c r="I63" s="159">
        <f t="shared" ref="I63" si="93">SUM(I64:I68)</f>
        <v>0</v>
      </c>
      <c r="J63" s="159">
        <f t="shared" ref="J63" si="94">SUM(J64:J68)</f>
        <v>0</v>
      </c>
      <c r="K63" s="159">
        <f t="shared" ref="K63" si="95">SUM(K64:K68)</f>
        <v>0</v>
      </c>
      <c r="L63" s="159">
        <f t="shared" ref="L63" si="96">SUM(L64:L68)</f>
        <v>0</v>
      </c>
      <c r="M63" s="159">
        <f t="shared" ref="M63" si="97">SUM(M64:M68)</f>
        <v>0</v>
      </c>
    </row>
    <row r="64" spans="1:13">
      <c r="A64" s="10" t="s">
        <v>140</v>
      </c>
      <c r="B64" s="11" t="s">
        <v>141</v>
      </c>
      <c r="C64" s="237"/>
      <c r="D64" s="224"/>
      <c r="E64" s="224"/>
      <c r="F64" s="224"/>
      <c r="G64" s="224"/>
      <c r="H64" s="224"/>
      <c r="I64" s="224"/>
      <c r="J64" s="224"/>
      <c r="K64" s="224"/>
      <c r="L64" s="224"/>
      <c r="M64" s="224"/>
    </row>
    <row r="65" spans="1:13">
      <c r="A65" s="10" t="s">
        <v>142</v>
      </c>
      <c r="B65" s="11" t="s">
        <v>143</v>
      </c>
      <c r="C65" s="237"/>
      <c r="D65" s="224"/>
      <c r="E65" s="224"/>
      <c r="F65" s="224"/>
      <c r="G65" s="224"/>
      <c r="H65" s="224"/>
      <c r="I65" s="224"/>
      <c r="J65" s="224"/>
      <c r="K65" s="224"/>
      <c r="L65" s="224"/>
      <c r="M65" s="224"/>
    </row>
    <row r="66" spans="1:13">
      <c r="A66" s="10" t="s">
        <v>144</v>
      </c>
      <c r="B66" s="11" t="s">
        <v>145</v>
      </c>
      <c r="C66" s="237"/>
      <c r="D66" s="224"/>
      <c r="E66" s="224"/>
      <c r="F66" s="224"/>
      <c r="G66" s="224"/>
      <c r="H66" s="224"/>
      <c r="I66" s="224"/>
      <c r="J66" s="224"/>
      <c r="K66" s="224"/>
      <c r="L66" s="224"/>
      <c r="M66" s="224"/>
    </row>
    <row r="67" spans="1:13">
      <c r="A67" s="10" t="s">
        <v>146</v>
      </c>
      <c r="B67" s="11" t="s">
        <v>147</v>
      </c>
      <c r="C67" s="237"/>
      <c r="D67" s="224"/>
      <c r="E67" s="224"/>
      <c r="F67" s="224"/>
      <c r="G67" s="224"/>
      <c r="H67" s="224"/>
      <c r="I67" s="224"/>
      <c r="J67" s="224"/>
      <c r="K67" s="224"/>
      <c r="L67" s="224"/>
      <c r="M67" s="224"/>
    </row>
    <row r="68" spans="1:13">
      <c r="A68" s="10" t="s">
        <v>148</v>
      </c>
      <c r="B68" s="11" t="s">
        <v>149</v>
      </c>
      <c r="C68" s="237"/>
      <c r="D68" s="224"/>
      <c r="E68" s="224"/>
      <c r="F68" s="224"/>
      <c r="G68" s="224"/>
      <c r="H68" s="224"/>
      <c r="I68" s="224"/>
      <c r="J68" s="224"/>
      <c r="K68" s="224"/>
      <c r="L68" s="224"/>
      <c r="M68" s="224"/>
    </row>
    <row r="69" spans="1:13">
      <c r="A69" s="6" t="s">
        <v>150</v>
      </c>
      <c r="B69" s="7" t="s">
        <v>151</v>
      </c>
      <c r="C69" s="159">
        <f t="shared" ref="C69" si="98">SUM(C70:C71)</f>
        <v>432</v>
      </c>
      <c r="D69" s="159">
        <f t="shared" ref="D69" si="99">SUM(D70:D71)</f>
        <v>352</v>
      </c>
      <c r="E69" s="159">
        <f t="shared" ref="E69" si="100">SUM(E70:E71)</f>
        <v>308</v>
      </c>
      <c r="F69" s="159">
        <f t="shared" ref="F69" si="101">SUM(F70:F71)</f>
        <v>216</v>
      </c>
      <c r="G69" s="159">
        <f t="shared" ref="G69" si="102">SUM(G70:G71)</f>
        <v>119</v>
      </c>
      <c r="H69" s="159">
        <f t="shared" ref="H69" si="103">SUM(H70:H71)</f>
        <v>27</v>
      </c>
      <c r="I69" s="159">
        <f t="shared" ref="I69" si="104">SUM(I70:I71)</f>
        <v>0</v>
      </c>
      <c r="J69" s="159">
        <f t="shared" ref="J69" si="105">SUM(J70:J71)</f>
        <v>0</v>
      </c>
      <c r="K69" s="159">
        <f t="shared" ref="K69" si="106">SUM(K70:K71)</f>
        <v>0</v>
      </c>
      <c r="L69" s="159">
        <f t="shared" ref="L69" si="107">SUM(L70:L71)</f>
        <v>0</v>
      </c>
      <c r="M69" s="159">
        <f t="shared" ref="M69" si="108">SUM(M70:M71)</f>
        <v>0</v>
      </c>
    </row>
    <row r="70" spans="1:13">
      <c r="A70" s="10" t="s">
        <v>152</v>
      </c>
      <c r="B70" s="11" t="s">
        <v>153</v>
      </c>
      <c r="C70" s="288">
        <v>432</v>
      </c>
      <c r="D70" s="289">
        <v>352</v>
      </c>
      <c r="E70" s="289">
        <v>308</v>
      </c>
      <c r="F70" s="288">
        <v>216</v>
      </c>
      <c r="G70" s="288">
        <v>119</v>
      </c>
      <c r="H70" s="288">
        <v>27</v>
      </c>
      <c r="I70" s="224">
        <v>0</v>
      </c>
      <c r="J70" s="224">
        <f>+I70*1.06</f>
        <v>0</v>
      </c>
      <c r="K70" s="224">
        <f>+J70*1.06</f>
        <v>0</v>
      </c>
      <c r="L70" s="224">
        <f>+K70*1.06</f>
        <v>0</v>
      </c>
      <c r="M70" s="224">
        <f>+L70*1.06</f>
        <v>0</v>
      </c>
    </row>
    <row r="71" spans="1:13">
      <c r="A71" s="10" t="s">
        <v>154</v>
      </c>
      <c r="B71" s="11" t="s">
        <v>155</v>
      </c>
      <c r="C71" s="237"/>
      <c r="D71" s="224"/>
      <c r="E71" s="224"/>
      <c r="F71" s="224"/>
      <c r="G71" s="224"/>
      <c r="H71" s="224"/>
      <c r="I71" s="224"/>
      <c r="J71" s="224"/>
      <c r="K71" s="224"/>
      <c r="L71" s="224"/>
      <c r="M71" s="224"/>
    </row>
    <row r="72" spans="1:13">
      <c r="A72" s="4" t="s">
        <v>156</v>
      </c>
      <c r="B72" s="5" t="s">
        <v>157</v>
      </c>
      <c r="C72" s="160">
        <f t="shared" ref="C72:M72" si="109">C5-C45</f>
        <v>15934</v>
      </c>
      <c r="D72" s="160">
        <f t="shared" si="109"/>
        <v>16995.96</v>
      </c>
      <c r="E72" s="160">
        <f t="shared" si="109"/>
        <v>18080.837599999999</v>
      </c>
      <c r="F72" s="160">
        <f t="shared" si="109"/>
        <v>19276.167856</v>
      </c>
      <c r="G72" s="160">
        <f t="shared" si="109"/>
        <v>20542.697927360001</v>
      </c>
      <c r="H72" s="160">
        <f t="shared" si="109"/>
        <v>21874.399803001612</v>
      </c>
      <c r="I72" s="160">
        <f t="shared" si="109"/>
        <v>23215.483791181701</v>
      </c>
      <c r="J72" s="160">
        <f t="shared" si="109"/>
        <v>24608.412818652603</v>
      </c>
      <c r="K72" s="160">
        <f t="shared" si="109"/>
        <v>26084.917587771764</v>
      </c>
      <c r="L72" s="160">
        <f t="shared" si="109"/>
        <v>27650.01264303807</v>
      </c>
      <c r="M72" s="160">
        <f t="shared" si="109"/>
        <v>29309.013401620359</v>
      </c>
    </row>
    <row r="73" spans="1:13">
      <c r="A73" s="6" t="s">
        <v>158</v>
      </c>
      <c r="B73" s="7" t="s">
        <v>159</v>
      </c>
      <c r="C73" s="159">
        <f t="shared" ref="C73" si="110">SUM(C74:C84)</f>
        <v>1966</v>
      </c>
      <c r="D73" s="159">
        <f t="shared" ref="D73" si="111">SUM(D74:D84)</f>
        <v>92.22</v>
      </c>
      <c r="E73" s="159">
        <f t="shared" ref="E73" si="112">SUM(E74:E84)</f>
        <v>97.753200000000007</v>
      </c>
      <c r="F73" s="159">
        <f t="shared" ref="F73" si="113">SUM(F74:F84)</f>
        <v>103.61839200000001</v>
      </c>
      <c r="G73" s="159">
        <f t="shared" ref="G73" si="114">SUM(G74:G84)</f>
        <v>109.83549552000002</v>
      </c>
      <c r="H73" s="159">
        <f t="shared" ref="H73" si="115">SUM(H74:H84)</f>
        <v>116.42562525120003</v>
      </c>
      <c r="I73" s="159">
        <f t="shared" ref="I73" si="116">SUM(I74:I84)</f>
        <v>123.41116276627204</v>
      </c>
      <c r="J73" s="159">
        <f t="shared" ref="J73" si="117">SUM(J74:J84)</f>
        <v>130.81583253224838</v>
      </c>
      <c r="K73" s="159">
        <f t="shared" ref="K73" si="118">SUM(K74:K84)</f>
        <v>138.66478248418329</v>
      </c>
      <c r="L73" s="159">
        <f t="shared" ref="L73" si="119">SUM(L74:L84)</f>
        <v>146.9846694332343</v>
      </c>
      <c r="M73" s="159">
        <f t="shared" ref="M73" si="120">SUM(M74:M84)</f>
        <v>155.80374959922835</v>
      </c>
    </row>
    <row r="74" spans="1:13">
      <c r="A74" s="10" t="s">
        <v>160</v>
      </c>
      <c r="B74" s="11" t="s">
        <v>161</v>
      </c>
      <c r="C74" s="237"/>
      <c r="D74" s="224"/>
      <c r="E74" s="224"/>
      <c r="F74" s="224"/>
      <c r="G74" s="224"/>
      <c r="H74" s="224"/>
      <c r="I74" s="224"/>
      <c r="J74" s="224"/>
      <c r="K74" s="224"/>
      <c r="L74" s="224"/>
      <c r="M74" s="224"/>
    </row>
    <row r="75" spans="1:13">
      <c r="A75" s="10" t="s">
        <v>162</v>
      </c>
      <c r="B75" s="11" t="s">
        <v>163</v>
      </c>
      <c r="C75" s="237"/>
      <c r="D75" s="224"/>
      <c r="E75" s="224"/>
      <c r="F75" s="224"/>
      <c r="G75" s="224"/>
      <c r="H75" s="224"/>
      <c r="I75" s="224"/>
      <c r="J75" s="224"/>
      <c r="K75" s="224"/>
      <c r="L75" s="224"/>
      <c r="M75" s="224"/>
    </row>
    <row r="76" spans="1:13">
      <c r="A76" s="10" t="s">
        <v>164</v>
      </c>
      <c r="B76" s="11" t="s">
        <v>165</v>
      </c>
      <c r="C76" s="237"/>
      <c r="D76" s="224"/>
      <c r="E76" s="224"/>
      <c r="F76" s="224"/>
      <c r="G76" s="224"/>
      <c r="H76" s="224"/>
      <c r="I76" s="224"/>
      <c r="J76" s="224"/>
      <c r="K76" s="224"/>
      <c r="L76" s="224"/>
      <c r="M76" s="224"/>
    </row>
    <row r="77" spans="1:13">
      <c r="A77" s="10" t="s">
        <v>166</v>
      </c>
      <c r="B77" s="11" t="s">
        <v>167</v>
      </c>
      <c r="C77" s="237">
        <v>87</v>
      </c>
      <c r="D77" s="224">
        <f t="shared" ref="D77:M77" si="121">+C77*1.06</f>
        <v>92.22</v>
      </c>
      <c r="E77" s="224">
        <f t="shared" si="121"/>
        <v>97.753200000000007</v>
      </c>
      <c r="F77" s="224">
        <f t="shared" si="121"/>
        <v>103.61839200000001</v>
      </c>
      <c r="G77" s="224">
        <f t="shared" si="121"/>
        <v>109.83549552000002</v>
      </c>
      <c r="H77" s="224">
        <f t="shared" si="121"/>
        <v>116.42562525120003</v>
      </c>
      <c r="I77" s="224">
        <f t="shared" si="121"/>
        <v>123.41116276627204</v>
      </c>
      <c r="J77" s="224">
        <f t="shared" si="121"/>
        <v>130.81583253224838</v>
      </c>
      <c r="K77" s="224">
        <f t="shared" si="121"/>
        <v>138.66478248418329</v>
      </c>
      <c r="L77" s="224">
        <f t="shared" si="121"/>
        <v>146.9846694332343</v>
      </c>
      <c r="M77" s="224">
        <f t="shared" si="121"/>
        <v>155.80374959922835</v>
      </c>
    </row>
    <row r="78" spans="1:13">
      <c r="A78" s="10" t="s">
        <v>168</v>
      </c>
      <c r="B78" s="11" t="s">
        <v>169</v>
      </c>
      <c r="C78" s="237"/>
      <c r="D78" s="224"/>
      <c r="E78" s="224"/>
      <c r="F78" s="224"/>
      <c r="G78" s="224"/>
      <c r="H78" s="224"/>
      <c r="I78" s="224"/>
      <c r="J78" s="224"/>
      <c r="K78" s="224"/>
      <c r="L78" s="224"/>
      <c r="M78" s="224"/>
    </row>
    <row r="79" spans="1:13">
      <c r="A79" s="10" t="s">
        <v>170</v>
      </c>
      <c r="B79" s="11" t="s">
        <v>171</v>
      </c>
      <c r="C79" s="237">
        <v>1879</v>
      </c>
      <c r="D79" s="224">
        <v>0</v>
      </c>
      <c r="E79" s="224">
        <f t="shared" ref="E79:M79" si="122">+D79*1.06</f>
        <v>0</v>
      </c>
      <c r="F79" s="224">
        <f t="shared" si="122"/>
        <v>0</v>
      </c>
      <c r="G79" s="224">
        <f t="shared" si="122"/>
        <v>0</v>
      </c>
      <c r="H79" s="224">
        <f t="shared" si="122"/>
        <v>0</v>
      </c>
      <c r="I79" s="224">
        <f t="shared" si="122"/>
        <v>0</v>
      </c>
      <c r="J79" s="224">
        <f t="shared" si="122"/>
        <v>0</v>
      </c>
      <c r="K79" s="224">
        <f t="shared" si="122"/>
        <v>0</v>
      </c>
      <c r="L79" s="224">
        <f t="shared" si="122"/>
        <v>0</v>
      </c>
      <c r="M79" s="224">
        <f t="shared" si="122"/>
        <v>0</v>
      </c>
    </row>
    <row r="80" spans="1:13">
      <c r="A80" s="10" t="s">
        <v>172</v>
      </c>
      <c r="B80" s="11" t="s">
        <v>173</v>
      </c>
      <c r="C80" s="237"/>
      <c r="D80" s="224"/>
      <c r="E80" s="224"/>
      <c r="F80" s="224"/>
      <c r="G80" s="224"/>
      <c r="H80" s="224"/>
      <c r="I80" s="224"/>
      <c r="J80" s="224"/>
      <c r="K80" s="224"/>
      <c r="L80" s="224"/>
      <c r="M80" s="224"/>
    </row>
    <row r="81" spans="1:13">
      <c r="A81" s="10" t="s">
        <v>174</v>
      </c>
      <c r="B81" s="11" t="s">
        <v>175</v>
      </c>
      <c r="C81" s="237"/>
      <c r="D81" s="224"/>
      <c r="E81" s="224"/>
      <c r="F81" s="224"/>
      <c r="G81" s="224"/>
      <c r="H81" s="224"/>
      <c r="I81" s="224"/>
      <c r="J81" s="224"/>
      <c r="K81" s="224"/>
      <c r="L81" s="224"/>
      <c r="M81" s="224"/>
    </row>
    <row r="82" spans="1:13">
      <c r="A82" s="10" t="s">
        <v>176</v>
      </c>
      <c r="B82" s="11" t="s">
        <v>177</v>
      </c>
      <c r="C82" s="237"/>
      <c r="D82" s="224"/>
      <c r="E82" s="224"/>
      <c r="F82" s="224"/>
      <c r="G82" s="224"/>
      <c r="H82" s="224"/>
      <c r="I82" s="224"/>
      <c r="J82" s="224"/>
      <c r="K82" s="224"/>
      <c r="L82" s="224"/>
      <c r="M82" s="224"/>
    </row>
    <row r="83" spans="1:13">
      <c r="A83" s="10" t="s">
        <v>178</v>
      </c>
      <c r="B83" s="11" t="s">
        <v>179</v>
      </c>
      <c r="C83" s="237"/>
      <c r="D83" s="224"/>
      <c r="E83" s="224"/>
      <c r="F83" s="224"/>
      <c r="G83" s="224"/>
      <c r="H83" s="224"/>
      <c r="I83" s="224"/>
      <c r="J83" s="224"/>
      <c r="K83" s="224"/>
      <c r="L83" s="224"/>
      <c r="M83" s="224"/>
    </row>
    <row r="84" spans="1:13">
      <c r="A84" s="10" t="s">
        <v>180</v>
      </c>
      <c r="B84" s="11" t="s">
        <v>181</v>
      </c>
      <c r="C84" s="237"/>
      <c r="D84" s="224"/>
      <c r="E84" s="224"/>
      <c r="F84" s="224"/>
      <c r="G84" s="224"/>
      <c r="H84" s="224"/>
      <c r="I84" s="224"/>
      <c r="J84" s="224"/>
      <c r="K84" s="224"/>
      <c r="L84" s="224"/>
      <c r="M84" s="224"/>
    </row>
    <row r="85" spans="1:13">
      <c r="A85" s="6" t="s">
        <v>182</v>
      </c>
      <c r="B85" s="7" t="s">
        <v>183</v>
      </c>
      <c r="C85" s="159">
        <f t="shared" ref="C85" si="123">C86+C94</f>
        <v>1597</v>
      </c>
      <c r="D85" s="159">
        <f t="shared" ref="D85" si="124">D86+D94</f>
        <v>1673.6559999999999</v>
      </c>
      <c r="E85" s="159">
        <f t="shared" ref="E85" si="125">E86+E94</f>
        <v>1753.9914880000001</v>
      </c>
      <c r="F85" s="159">
        <f t="shared" ref="F85" si="126">F86+F94</f>
        <v>1838.1830794240002</v>
      </c>
      <c r="G85" s="159">
        <f t="shared" ref="G85" si="127">G86+G94</f>
        <v>1926.4158672363524</v>
      </c>
      <c r="H85" s="159">
        <f t="shared" ref="H85" si="128">H86+H94</f>
        <v>2018.8838288636973</v>
      </c>
      <c r="I85" s="159">
        <f t="shared" ref="I85" si="129">I86+I94</f>
        <v>2115.7902526491548</v>
      </c>
      <c r="J85" s="159">
        <f t="shared" ref="J85" si="130">J86+J94</f>
        <v>2217.3481847763142</v>
      </c>
      <c r="K85" s="159">
        <f t="shared" ref="K85" si="131">K86+K94</f>
        <v>2323.7808976455776</v>
      </c>
      <c r="L85" s="159">
        <f t="shared" ref="L85" si="132">L86+L94</f>
        <v>2435.3223807325653</v>
      </c>
      <c r="M85" s="159">
        <f t="shared" ref="M85" si="133">M86+M94</f>
        <v>2552.2178550077288</v>
      </c>
    </row>
    <row r="86" spans="1:13" ht="26.25">
      <c r="A86" s="6" t="s">
        <v>184</v>
      </c>
      <c r="B86" s="7" t="s">
        <v>185</v>
      </c>
      <c r="C86" s="159">
        <f t="shared" ref="C86" si="134">SUM(C87:C93)</f>
        <v>1597</v>
      </c>
      <c r="D86" s="159">
        <f t="shared" ref="D86" si="135">SUM(D87:D93)</f>
        <v>1673.6559999999999</v>
      </c>
      <c r="E86" s="159">
        <f t="shared" ref="E86" si="136">SUM(E87:E93)</f>
        <v>1753.9914880000001</v>
      </c>
      <c r="F86" s="159">
        <f t="shared" ref="F86" si="137">SUM(F87:F93)</f>
        <v>1838.1830794240002</v>
      </c>
      <c r="G86" s="159">
        <f t="shared" ref="G86" si="138">SUM(G87:G93)</f>
        <v>1926.4158672363524</v>
      </c>
      <c r="H86" s="159">
        <f t="shared" ref="H86" si="139">SUM(H87:H93)</f>
        <v>2018.8838288636973</v>
      </c>
      <c r="I86" s="159">
        <f t="shared" ref="I86" si="140">SUM(I87:I93)</f>
        <v>2115.7902526491548</v>
      </c>
      <c r="J86" s="159">
        <f t="shared" ref="J86" si="141">SUM(J87:J93)</f>
        <v>2217.3481847763142</v>
      </c>
      <c r="K86" s="159">
        <f t="shared" ref="K86" si="142">SUM(K87:K93)</f>
        <v>2323.7808976455776</v>
      </c>
      <c r="L86" s="159">
        <f t="shared" ref="L86" si="143">SUM(L87:L93)</f>
        <v>2435.3223807325653</v>
      </c>
      <c r="M86" s="159">
        <f t="shared" ref="M86" si="144">SUM(M87:M93)</f>
        <v>2552.2178550077288</v>
      </c>
    </row>
    <row r="87" spans="1:13">
      <c r="A87" s="10" t="s">
        <v>186</v>
      </c>
      <c r="B87" s="11" t="s">
        <v>187</v>
      </c>
      <c r="C87" s="237">
        <v>334</v>
      </c>
      <c r="D87" s="224">
        <f t="shared" ref="D87:M87" si="145">+C87*1.048</f>
        <v>350.03200000000004</v>
      </c>
      <c r="E87" s="224">
        <f t="shared" si="145"/>
        <v>366.83353600000004</v>
      </c>
      <c r="F87" s="224">
        <f t="shared" si="145"/>
        <v>384.44154572800005</v>
      </c>
      <c r="G87" s="224">
        <f t="shared" si="145"/>
        <v>402.8947399229441</v>
      </c>
      <c r="H87" s="224">
        <f t="shared" si="145"/>
        <v>422.23368743924544</v>
      </c>
      <c r="I87" s="224">
        <f t="shared" si="145"/>
        <v>442.50090443632922</v>
      </c>
      <c r="J87" s="224">
        <f t="shared" si="145"/>
        <v>463.74094784927303</v>
      </c>
      <c r="K87" s="224">
        <f t="shared" si="145"/>
        <v>486.00051334603813</v>
      </c>
      <c r="L87" s="224">
        <f t="shared" si="145"/>
        <v>509.32853798664797</v>
      </c>
      <c r="M87" s="224">
        <f t="shared" si="145"/>
        <v>533.7763078100071</v>
      </c>
    </row>
    <row r="88" spans="1:13">
      <c r="A88" s="10" t="s">
        <v>188</v>
      </c>
      <c r="B88" s="11" t="s">
        <v>189</v>
      </c>
      <c r="C88" s="237">
        <v>180</v>
      </c>
      <c r="D88" s="224">
        <f t="shared" ref="D88:M88" si="146">+C88*1.048</f>
        <v>188.64000000000001</v>
      </c>
      <c r="E88" s="224">
        <f t="shared" si="146"/>
        <v>197.69472000000002</v>
      </c>
      <c r="F88" s="224">
        <f t="shared" si="146"/>
        <v>207.18406656000002</v>
      </c>
      <c r="G88" s="224">
        <f t="shared" si="146"/>
        <v>217.12890175488002</v>
      </c>
      <c r="H88" s="224">
        <f t="shared" si="146"/>
        <v>227.55108903911426</v>
      </c>
      <c r="I88" s="224">
        <f t="shared" si="146"/>
        <v>238.47354131299176</v>
      </c>
      <c r="J88" s="224">
        <f t="shared" si="146"/>
        <v>249.92027129601536</v>
      </c>
      <c r="K88" s="224">
        <f t="shared" si="146"/>
        <v>261.91644431822408</v>
      </c>
      <c r="L88" s="224">
        <f t="shared" si="146"/>
        <v>274.48843364549884</v>
      </c>
      <c r="M88" s="224">
        <f t="shared" si="146"/>
        <v>287.66387846048281</v>
      </c>
    </row>
    <row r="89" spans="1:13">
      <c r="A89" s="10" t="s">
        <v>190</v>
      </c>
      <c r="B89" s="11" t="s">
        <v>191</v>
      </c>
      <c r="C89" s="237">
        <v>154</v>
      </c>
      <c r="D89" s="224">
        <f t="shared" ref="D89:M89" si="147">+C89*1.048</f>
        <v>161.392</v>
      </c>
      <c r="E89" s="224">
        <f t="shared" si="147"/>
        <v>169.13881599999999</v>
      </c>
      <c r="F89" s="224">
        <f t="shared" si="147"/>
        <v>177.257479168</v>
      </c>
      <c r="G89" s="224">
        <f t="shared" si="147"/>
        <v>185.76583816806402</v>
      </c>
      <c r="H89" s="224">
        <f t="shared" si="147"/>
        <v>194.6825984001311</v>
      </c>
      <c r="I89" s="224">
        <f t="shared" si="147"/>
        <v>204.02736312333741</v>
      </c>
      <c r="J89" s="224">
        <f t="shared" si="147"/>
        <v>213.82067655325761</v>
      </c>
      <c r="K89" s="224">
        <f t="shared" si="147"/>
        <v>224.084069027814</v>
      </c>
      <c r="L89" s="224">
        <f t="shared" si="147"/>
        <v>234.84010434114907</v>
      </c>
      <c r="M89" s="224">
        <f t="shared" si="147"/>
        <v>246.11242934952423</v>
      </c>
    </row>
    <row r="90" spans="1:13">
      <c r="A90" s="10" t="s">
        <v>192</v>
      </c>
      <c r="B90" s="11" t="s">
        <v>193</v>
      </c>
      <c r="C90" s="237"/>
      <c r="D90" s="224"/>
      <c r="E90" s="224"/>
      <c r="F90" s="224"/>
      <c r="G90" s="224"/>
      <c r="H90" s="224"/>
      <c r="I90" s="224"/>
      <c r="J90" s="224"/>
      <c r="K90" s="224"/>
      <c r="L90" s="224"/>
      <c r="M90" s="224"/>
    </row>
    <row r="91" spans="1:13">
      <c r="A91" s="10" t="s">
        <v>194</v>
      </c>
      <c r="B91" s="11" t="s">
        <v>195</v>
      </c>
      <c r="C91" s="237">
        <v>342</v>
      </c>
      <c r="D91" s="224">
        <f t="shared" ref="D91:M91" si="148">+C91*1.048</f>
        <v>358.416</v>
      </c>
      <c r="E91" s="224">
        <f t="shared" si="148"/>
        <v>375.61996800000003</v>
      </c>
      <c r="F91" s="224">
        <f t="shared" si="148"/>
        <v>393.64972646400003</v>
      </c>
      <c r="G91" s="224">
        <f t="shared" si="148"/>
        <v>412.54491333427205</v>
      </c>
      <c r="H91" s="224">
        <f t="shared" si="148"/>
        <v>432.34706917431714</v>
      </c>
      <c r="I91" s="224">
        <f t="shared" si="148"/>
        <v>453.09972849468437</v>
      </c>
      <c r="J91" s="224">
        <f t="shared" si="148"/>
        <v>474.84851546242925</v>
      </c>
      <c r="K91" s="224">
        <f t="shared" si="148"/>
        <v>497.64124420462588</v>
      </c>
      <c r="L91" s="224">
        <f t="shared" si="148"/>
        <v>521.52802392644799</v>
      </c>
      <c r="M91" s="224">
        <f t="shared" si="148"/>
        <v>546.56136907491748</v>
      </c>
    </row>
    <row r="92" spans="1:13">
      <c r="A92" s="10" t="s">
        <v>196</v>
      </c>
      <c r="B92" s="11" t="s">
        <v>197</v>
      </c>
      <c r="C92" s="237">
        <f>474+40+67+6</f>
        <v>587</v>
      </c>
      <c r="D92" s="224">
        <f t="shared" ref="D92:M92" si="149">+C92*1.048</f>
        <v>615.17600000000004</v>
      </c>
      <c r="E92" s="224">
        <f t="shared" si="149"/>
        <v>644.70444800000007</v>
      </c>
      <c r="F92" s="224">
        <f t="shared" si="149"/>
        <v>675.65026150400013</v>
      </c>
      <c r="G92" s="224">
        <f t="shared" si="149"/>
        <v>708.08147405619218</v>
      </c>
      <c r="H92" s="224">
        <f t="shared" si="149"/>
        <v>742.06938481088946</v>
      </c>
      <c r="I92" s="224">
        <f t="shared" si="149"/>
        <v>777.68871528181216</v>
      </c>
      <c r="J92" s="224">
        <f t="shared" si="149"/>
        <v>815.01777361533914</v>
      </c>
      <c r="K92" s="224">
        <f t="shared" si="149"/>
        <v>854.13862674887548</v>
      </c>
      <c r="L92" s="224">
        <f t="shared" si="149"/>
        <v>895.13728083282149</v>
      </c>
      <c r="M92" s="224">
        <f t="shared" si="149"/>
        <v>938.10387031279697</v>
      </c>
    </row>
    <row r="93" spans="1:13">
      <c r="A93" s="10" t="s">
        <v>198</v>
      </c>
      <c r="B93" s="11" t="s">
        <v>199</v>
      </c>
      <c r="C93" s="237"/>
      <c r="D93" s="224"/>
      <c r="E93" s="224"/>
      <c r="F93" s="224"/>
      <c r="G93" s="224"/>
      <c r="H93" s="224"/>
      <c r="I93" s="224"/>
      <c r="J93" s="224"/>
      <c r="K93" s="224"/>
      <c r="L93" s="224"/>
      <c r="M93" s="224"/>
    </row>
    <row r="94" spans="1:13">
      <c r="A94" s="6" t="s">
        <v>200</v>
      </c>
      <c r="B94" s="7" t="s">
        <v>201</v>
      </c>
      <c r="C94" s="236"/>
      <c r="D94" s="236"/>
      <c r="E94" s="236"/>
      <c r="F94" s="236"/>
      <c r="G94" s="236"/>
      <c r="H94" s="236"/>
      <c r="I94" s="236"/>
      <c r="J94" s="236"/>
      <c r="K94" s="236"/>
      <c r="L94" s="236"/>
      <c r="M94" s="236"/>
    </row>
    <row r="95" spans="1:13">
      <c r="A95" s="4" t="s">
        <v>202</v>
      </c>
      <c r="B95" s="5" t="s">
        <v>203</v>
      </c>
      <c r="C95" s="160">
        <f t="shared" ref="C95" si="150">C73-C85</f>
        <v>369</v>
      </c>
      <c r="D95" s="160">
        <f t="shared" ref="D95:M95" si="151">D73-D85</f>
        <v>-1581.4359999999999</v>
      </c>
      <c r="E95" s="160">
        <f t="shared" si="151"/>
        <v>-1656.238288</v>
      </c>
      <c r="F95" s="160">
        <f t="shared" si="151"/>
        <v>-1734.5646874240001</v>
      </c>
      <c r="G95" s="160">
        <f t="shared" si="151"/>
        <v>-1816.5803717163524</v>
      </c>
      <c r="H95" s="160">
        <f t="shared" si="151"/>
        <v>-1902.4582036124973</v>
      </c>
      <c r="I95" s="160">
        <f t="shared" si="151"/>
        <v>-1992.3790898828827</v>
      </c>
      <c r="J95" s="160">
        <f t="shared" si="151"/>
        <v>-2086.5323522440658</v>
      </c>
      <c r="K95" s="160">
        <f t="shared" si="151"/>
        <v>-2185.1161151613942</v>
      </c>
      <c r="L95" s="160">
        <f t="shared" si="151"/>
        <v>-2288.3377112993312</v>
      </c>
      <c r="M95" s="160">
        <f t="shared" si="151"/>
        <v>-2396.4141054085003</v>
      </c>
    </row>
    <row r="96" spans="1:13">
      <c r="A96" s="4" t="s">
        <v>204</v>
      </c>
      <c r="B96" s="5" t="s">
        <v>205</v>
      </c>
      <c r="C96" s="160">
        <f t="shared" ref="C96:M96" si="152">C4-C44</f>
        <v>16303</v>
      </c>
      <c r="D96" s="160">
        <f t="shared" si="152"/>
        <v>15414.524000000001</v>
      </c>
      <c r="E96" s="160">
        <f t="shared" si="152"/>
        <v>16424.599311999998</v>
      </c>
      <c r="F96" s="160">
        <f t="shared" si="152"/>
        <v>17541.603168576003</v>
      </c>
      <c r="G96" s="160">
        <f t="shared" si="152"/>
        <v>18726.11755564365</v>
      </c>
      <c r="H96" s="160">
        <f t="shared" si="152"/>
        <v>19971.941599389113</v>
      </c>
      <c r="I96" s="160">
        <f t="shared" si="152"/>
        <v>21223.10470129882</v>
      </c>
      <c r="J96" s="160">
        <f t="shared" si="152"/>
        <v>22521.880466408536</v>
      </c>
      <c r="K96" s="160">
        <f t="shared" si="152"/>
        <v>23899.801472610372</v>
      </c>
      <c r="L96" s="160">
        <f t="shared" si="152"/>
        <v>25361.674931738744</v>
      </c>
      <c r="M96" s="160">
        <f t="shared" si="152"/>
        <v>26912.599296211858</v>
      </c>
    </row>
    <row r="97" spans="1:13">
      <c r="A97" s="6" t="s">
        <v>206</v>
      </c>
      <c r="B97" s="7" t="s">
        <v>207</v>
      </c>
      <c r="C97" s="159">
        <f t="shared" ref="C97:D97" si="153">C98</f>
        <v>-211</v>
      </c>
      <c r="D97" s="159">
        <f t="shared" si="153"/>
        <v>-1004</v>
      </c>
      <c r="E97" s="159">
        <f t="shared" ref="E97" si="154">E98</f>
        <v>-1004</v>
      </c>
      <c r="F97" s="159">
        <f t="shared" ref="F97" si="155">F98</f>
        <v>-1004</v>
      </c>
      <c r="G97" s="159">
        <f t="shared" ref="G97" si="156">G98</f>
        <v>-1004</v>
      </c>
      <c r="H97" s="159">
        <f t="shared" ref="H97" si="157">H98</f>
        <v>-773</v>
      </c>
      <c r="I97" s="159">
        <f t="shared" ref="I97" si="158">I98</f>
        <v>0</v>
      </c>
      <c r="J97" s="159">
        <f t="shared" ref="J97" si="159">J98</f>
        <v>0</v>
      </c>
      <c r="K97" s="159">
        <f t="shared" ref="K97" si="160">K98</f>
        <v>0</v>
      </c>
      <c r="L97" s="159">
        <f t="shared" ref="L97" si="161">L98</f>
        <v>0</v>
      </c>
      <c r="M97" s="159">
        <f t="shared" ref="M97" si="162">M98</f>
        <v>0</v>
      </c>
    </row>
    <row r="98" spans="1:13">
      <c r="A98" s="6" t="s">
        <v>208</v>
      </c>
      <c r="B98" s="7" t="s">
        <v>209</v>
      </c>
      <c r="C98" s="159">
        <f t="shared" ref="C98" si="163">C99+C102</f>
        <v>-211</v>
      </c>
      <c r="D98" s="159">
        <f t="shared" ref="D98" si="164">D99+D102</f>
        <v>-1004</v>
      </c>
      <c r="E98" s="159">
        <f t="shared" ref="E98" si="165">E99+E102</f>
        <v>-1004</v>
      </c>
      <c r="F98" s="159">
        <f t="shared" ref="F98" si="166">F99+F102</f>
        <v>-1004</v>
      </c>
      <c r="G98" s="159">
        <f t="shared" ref="G98" si="167">G99+G102</f>
        <v>-1004</v>
      </c>
      <c r="H98" s="159">
        <f t="shared" ref="H98" si="168">H99+H102</f>
        <v>-773</v>
      </c>
      <c r="I98" s="159">
        <f t="shared" ref="I98" si="169">I99+I102</f>
        <v>0</v>
      </c>
      <c r="J98" s="159">
        <f t="shared" ref="J98" si="170">J99+J102</f>
        <v>0</v>
      </c>
      <c r="K98" s="159">
        <f t="shared" ref="K98" si="171">K99+K102</f>
        <v>0</v>
      </c>
      <c r="L98" s="159">
        <f t="shared" ref="L98" si="172">L99+L102</f>
        <v>0</v>
      </c>
      <c r="M98" s="159">
        <f t="shared" ref="M98" si="173">M99+M102</f>
        <v>0</v>
      </c>
    </row>
    <row r="99" spans="1:13">
      <c r="A99" s="6" t="s">
        <v>210</v>
      </c>
      <c r="B99" s="7" t="s">
        <v>211</v>
      </c>
      <c r="C99" s="159">
        <f t="shared" ref="C99" si="174">C100-C101</f>
        <v>-211</v>
      </c>
      <c r="D99" s="159">
        <f t="shared" ref="D99" si="175">D100-D101</f>
        <v>-1004</v>
      </c>
      <c r="E99" s="159">
        <f t="shared" ref="E99" si="176">E100-E101</f>
        <v>-1004</v>
      </c>
      <c r="F99" s="159">
        <f t="shared" ref="F99" si="177">F100-F101</f>
        <v>-1004</v>
      </c>
      <c r="G99" s="159">
        <f t="shared" ref="G99" si="178">G100-G101</f>
        <v>-1004</v>
      </c>
      <c r="H99" s="159">
        <f t="shared" ref="H99" si="179">H100-H101</f>
        <v>-773</v>
      </c>
      <c r="I99" s="159">
        <f t="shared" ref="I99" si="180">I100-I101</f>
        <v>0</v>
      </c>
      <c r="J99" s="159">
        <f t="shared" ref="J99" si="181">J100-J101</f>
        <v>0</v>
      </c>
      <c r="K99" s="159">
        <f t="shared" ref="K99" si="182">K100-K101</f>
        <v>0</v>
      </c>
      <c r="L99" s="159">
        <f t="shared" ref="L99" si="183">L100-L101</f>
        <v>0</v>
      </c>
      <c r="M99" s="159">
        <f t="shared" ref="M99" si="184">M100-M101</f>
        <v>0</v>
      </c>
    </row>
    <row r="100" spans="1:13">
      <c r="A100" s="10" t="s">
        <v>212</v>
      </c>
      <c r="B100" s="11" t="s">
        <v>213</v>
      </c>
      <c r="C100" s="237"/>
      <c r="D100" s="224"/>
      <c r="E100" s="224"/>
      <c r="F100" s="224"/>
      <c r="G100" s="224"/>
      <c r="H100" s="224"/>
      <c r="I100" s="224"/>
      <c r="J100" s="224"/>
      <c r="K100" s="224"/>
      <c r="L100" s="224"/>
      <c r="M100" s="224"/>
    </row>
    <row r="101" spans="1:13">
      <c r="A101" s="10" t="s">
        <v>214</v>
      </c>
      <c r="B101" s="11" t="s">
        <v>215</v>
      </c>
      <c r="C101" s="288">
        <v>211</v>
      </c>
      <c r="D101" s="288">
        <v>1004</v>
      </c>
      <c r="E101" s="288">
        <v>1004</v>
      </c>
      <c r="F101" s="288">
        <v>1004</v>
      </c>
      <c r="G101" s="288">
        <v>1004</v>
      </c>
      <c r="H101" s="288">
        <v>773</v>
      </c>
      <c r="I101" s="224">
        <v>0</v>
      </c>
      <c r="J101" s="224">
        <f>+I101*1.06</f>
        <v>0</v>
      </c>
      <c r="K101" s="224">
        <f>+J101*1.06</f>
        <v>0</v>
      </c>
      <c r="L101" s="224">
        <f>+K101*1.06</f>
        <v>0</v>
      </c>
      <c r="M101" s="224">
        <f>+L101*1.06</f>
        <v>0</v>
      </c>
    </row>
    <row r="102" spans="1:13">
      <c r="A102" s="6" t="s">
        <v>216</v>
      </c>
      <c r="B102" s="7" t="s">
        <v>217</v>
      </c>
      <c r="C102" s="159">
        <f t="shared" ref="C102" si="185">C103-C104</f>
        <v>0</v>
      </c>
      <c r="D102" s="159">
        <f t="shared" ref="D102" si="186">D103-D104</f>
        <v>0</v>
      </c>
      <c r="E102" s="159">
        <f t="shared" ref="E102" si="187">E103-E104</f>
        <v>0</v>
      </c>
      <c r="F102" s="159">
        <f t="shared" ref="F102" si="188">F103-F104</f>
        <v>0</v>
      </c>
      <c r="G102" s="159">
        <f t="shared" ref="G102" si="189">G103-G104</f>
        <v>0</v>
      </c>
      <c r="H102" s="159">
        <f t="shared" ref="H102" si="190">H103-H104</f>
        <v>0</v>
      </c>
      <c r="I102" s="159">
        <f t="shared" ref="I102" si="191">I103-I104</f>
        <v>0</v>
      </c>
      <c r="J102" s="159">
        <f t="shared" ref="J102" si="192">J103-J104</f>
        <v>0</v>
      </c>
      <c r="K102" s="159">
        <f t="shared" ref="K102" si="193">K103-K104</f>
        <v>0</v>
      </c>
      <c r="L102" s="159">
        <f t="shared" ref="L102" si="194">L103-L104</f>
        <v>0</v>
      </c>
      <c r="M102" s="159">
        <f t="shared" ref="M102" si="195">M103-M104</f>
        <v>0</v>
      </c>
    </row>
    <row r="103" spans="1:13">
      <c r="A103" s="10" t="s">
        <v>218</v>
      </c>
      <c r="B103" s="11" t="s">
        <v>213</v>
      </c>
      <c r="C103" s="237"/>
      <c r="D103" s="224"/>
      <c r="E103" s="224"/>
      <c r="F103" s="224"/>
      <c r="G103" s="224"/>
      <c r="H103" s="224"/>
      <c r="I103" s="224"/>
      <c r="J103" s="224"/>
      <c r="K103" s="224"/>
      <c r="L103" s="224"/>
      <c r="M103" s="224"/>
    </row>
    <row r="104" spans="1:13">
      <c r="A104" s="10" t="s">
        <v>219</v>
      </c>
      <c r="B104" s="11" t="s">
        <v>215</v>
      </c>
      <c r="C104" s="237"/>
      <c r="D104" s="224"/>
      <c r="E104" s="224"/>
      <c r="F104" s="224"/>
      <c r="G104" s="224"/>
      <c r="H104" s="224"/>
      <c r="I104" s="224"/>
      <c r="J104" s="224"/>
      <c r="K104" s="224"/>
      <c r="L104" s="224"/>
      <c r="M104" s="224"/>
    </row>
    <row r="105" spans="1:13">
      <c r="A105" s="13" t="s">
        <v>220</v>
      </c>
      <c r="B105" s="220" t="s">
        <v>221</v>
      </c>
      <c r="C105" s="225"/>
      <c r="D105" s="225"/>
      <c r="E105" s="225"/>
      <c r="F105" s="225"/>
      <c r="G105" s="225"/>
      <c r="H105" s="225"/>
      <c r="I105" s="225"/>
      <c r="J105" s="225"/>
      <c r="K105" s="225"/>
      <c r="L105" s="225"/>
      <c r="M105" s="225"/>
    </row>
    <row r="106" spans="1:13">
      <c r="A106" s="6" t="s">
        <v>222</v>
      </c>
      <c r="B106" s="7" t="s">
        <v>223</v>
      </c>
      <c r="C106" s="159">
        <f t="shared" ref="C106:M106" si="196">(C5+C73)-(C46+C61+C62+C63+C85)</f>
        <v>16735</v>
      </c>
      <c r="D106" s="159">
        <f t="shared" si="196"/>
        <v>15766.524000000001</v>
      </c>
      <c r="E106" s="159">
        <f t="shared" si="196"/>
        <v>16732.599311999998</v>
      </c>
      <c r="F106" s="159">
        <f t="shared" si="196"/>
        <v>17757.603168576003</v>
      </c>
      <c r="G106" s="159">
        <f t="shared" si="196"/>
        <v>18845.11755564365</v>
      </c>
      <c r="H106" s="159">
        <f t="shared" si="196"/>
        <v>19998.941599389113</v>
      </c>
      <c r="I106" s="159">
        <f t="shared" si="196"/>
        <v>21223.10470129882</v>
      </c>
      <c r="J106" s="159">
        <f t="shared" si="196"/>
        <v>22521.880466408536</v>
      </c>
      <c r="K106" s="159">
        <f t="shared" si="196"/>
        <v>23899.801472610372</v>
      </c>
      <c r="L106" s="159">
        <f t="shared" si="196"/>
        <v>25361.674931738744</v>
      </c>
      <c r="M106" s="159">
        <f t="shared" si="196"/>
        <v>26912.599296211858</v>
      </c>
    </row>
    <row r="107" spans="1:13">
      <c r="A107" s="8" t="s">
        <v>224</v>
      </c>
      <c r="B107" s="9" t="s">
        <v>225</v>
      </c>
      <c r="C107" s="162">
        <f t="shared" ref="C107" si="197">IF(C106=0,0,IF(C69=0,0,C106/C69))</f>
        <v>38.738425925925924</v>
      </c>
      <c r="D107" s="162">
        <f t="shared" ref="D107" si="198">IF(D106=0,0,IF(D69=0,0,D106/D69))</f>
        <v>44.791261363636366</v>
      </c>
      <c r="E107" s="162">
        <f t="shared" ref="E107" si="199">IF(E106=0,0,IF(E69=0,0,E106/E69))</f>
        <v>54.326621142857135</v>
      </c>
      <c r="F107" s="162">
        <f t="shared" ref="F107" si="200">IF(F106=0,0,IF(F69=0,0,F106/F69))</f>
        <v>82.211125780444462</v>
      </c>
      <c r="G107" s="162">
        <f t="shared" ref="G107" si="201">IF(G106=0,0,IF(G69=0,0,G106/G69))</f>
        <v>158.3623324003668</v>
      </c>
      <c r="H107" s="162">
        <f t="shared" ref="H107" si="202">IF(H106=0,0,IF(H69=0,0,H106/H69))</f>
        <v>740.70154071811533</v>
      </c>
      <c r="I107" s="162">
        <f t="shared" ref="I107" si="203">IF(I106=0,0,IF(I69=0,0,I106/I69))</f>
        <v>0</v>
      </c>
      <c r="J107" s="162">
        <f t="shared" ref="J107" si="204">IF(J106=0,0,IF(J69=0,0,J106/J69))</f>
        <v>0</v>
      </c>
      <c r="K107" s="162">
        <f t="shared" ref="K107" si="205">IF(K106=0,0,IF(K69=0,0,K106/K69))</f>
        <v>0</v>
      </c>
      <c r="L107" s="162">
        <f t="shared" ref="L107" si="206">IF(L106=0,0,IF(L69=0,0,L106/L69))</f>
        <v>0</v>
      </c>
      <c r="M107" s="162">
        <f t="shared" ref="M107" si="207">IF(M106=0,0,IF(M69=0,0,M106/M69))</f>
        <v>0</v>
      </c>
    </row>
    <row r="108" spans="1:13">
      <c r="A108" s="13" t="s">
        <v>226</v>
      </c>
      <c r="B108" s="220" t="s">
        <v>227</v>
      </c>
      <c r="C108" s="161"/>
      <c r="D108" s="161"/>
      <c r="E108" s="161"/>
      <c r="F108" s="161"/>
      <c r="G108" s="161"/>
      <c r="H108" s="161"/>
      <c r="I108" s="161"/>
      <c r="J108" s="161"/>
      <c r="K108" s="161"/>
      <c r="L108" s="161"/>
      <c r="M108" s="161"/>
    </row>
    <row r="109" spans="1:13" ht="26.25">
      <c r="A109" s="8" t="s">
        <v>228</v>
      </c>
      <c r="B109" s="9" t="s">
        <v>229</v>
      </c>
      <c r="C109" s="162">
        <f t="shared" ref="C109:M109" si="208">C4+C100+C103-C80</f>
        <v>22484</v>
      </c>
      <c r="D109" s="162">
        <f t="shared" si="208"/>
        <v>21841.300000000003</v>
      </c>
      <c r="E109" s="162">
        <f t="shared" si="208"/>
        <v>23151.777999999998</v>
      </c>
      <c r="F109" s="162">
        <f t="shared" si="208"/>
        <v>24540.884680000003</v>
      </c>
      <c r="G109" s="162">
        <f t="shared" si="208"/>
        <v>26013.337760800005</v>
      </c>
      <c r="H109" s="162">
        <f t="shared" si="208"/>
        <v>27574.13802644801</v>
      </c>
      <c r="I109" s="162">
        <f t="shared" si="208"/>
        <v>29228.586308034886</v>
      </c>
      <c r="J109" s="162">
        <f t="shared" si="208"/>
        <v>30982.301486516979</v>
      </c>
      <c r="K109" s="162">
        <f t="shared" si="208"/>
        <v>32841.239575708008</v>
      </c>
      <c r="L109" s="162">
        <f t="shared" si="208"/>
        <v>34811.713950250487</v>
      </c>
      <c r="M109" s="162">
        <f t="shared" si="208"/>
        <v>36900.416787265516</v>
      </c>
    </row>
    <row r="110" spans="1:13">
      <c r="A110" s="8" t="s">
        <v>230</v>
      </c>
      <c r="B110" s="9" t="s">
        <v>231</v>
      </c>
      <c r="C110" s="162">
        <f t="shared" ref="C110:M110" si="209">C44+C99+C103-C60-C93</f>
        <v>5970</v>
      </c>
      <c r="D110" s="162">
        <f t="shared" si="209"/>
        <v>5422.7760000000007</v>
      </c>
      <c r="E110" s="162">
        <f t="shared" si="209"/>
        <v>5723.1786880000018</v>
      </c>
      <c r="F110" s="162">
        <f t="shared" si="209"/>
        <v>5995.2815114240011</v>
      </c>
      <c r="G110" s="162">
        <f t="shared" si="209"/>
        <v>6283.2202051563527</v>
      </c>
      <c r="H110" s="162">
        <f t="shared" si="209"/>
        <v>6829.1964270588978</v>
      </c>
      <c r="I110" s="162">
        <f t="shared" si="209"/>
        <v>8005.481606736068</v>
      </c>
      <c r="J110" s="162">
        <f t="shared" si="209"/>
        <v>8460.4210201084425</v>
      </c>
      <c r="K110" s="162">
        <f t="shared" si="209"/>
        <v>8941.4381030976347</v>
      </c>
      <c r="L110" s="162">
        <f t="shared" si="209"/>
        <v>9450.0390185117449</v>
      </c>
      <c r="M110" s="162">
        <f t="shared" si="209"/>
        <v>9987.8174910536582</v>
      </c>
    </row>
    <row r="111" spans="1:13" ht="26.25">
      <c r="A111" s="6" t="s">
        <v>232</v>
      </c>
      <c r="B111" s="7" t="s">
        <v>233</v>
      </c>
      <c r="C111" s="159">
        <f t="shared" ref="C111" si="210">C109-C110</f>
        <v>16514</v>
      </c>
      <c r="D111" s="159">
        <f t="shared" ref="D111" si="211">D109-D110</f>
        <v>16418.524000000001</v>
      </c>
      <c r="E111" s="159">
        <f t="shared" ref="E111" si="212">E109-E110</f>
        <v>17428.599311999998</v>
      </c>
      <c r="F111" s="159">
        <f t="shared" ref="F111" si="213">F109-F110</f>
        <v>18545.603168576003</v>
      </c>
      <c r="G111" s="159">
        <f t="shared" ref="G111" si="214">G109-G110</f>
        <v>19730.11755564365</v>
      </c>
      <c r="H111" s="159">
        <f t="shared" ref="H111" si="215">H109-H110</f>
        <v>20744.941599389113</v>
      </c>
      <c r="I111" s="159">
        <f t="shared" ref="I111" si="216">I109-I110</f>
        <v>21223.10470129882</v>
      </c>
      <c r="J111" s="159">
        <f t="shared" ref="J111" si="217">J109-J110</f>
        <v>22521.880466408536</v>
      </c>
      <c r="K111" s="159">
        <f t="shared" ref="K111" si="218">K109-K110</f>
        <v>23899.801472610372</v>
      </c>
      <c r="L111" s="159">
        <f t="shared" ref="L111" si="219">L109-L110</f>
        <v>25361.674931738744</v>
      </c>
      <c r="M111" s="159">
        <f t="shared" ref="M111" si="220">M109-M110</f>
        <v>26912.599296211858</v>
      </c>
    </row>
    <row r="112" spans="1:13">
      <c r="A112" s="223">
        <v>2</v>
      </c>
      <c r="B112" s="222" t="s">
        <v>234</v>
      </c>
      <c r="C112" s="161"/>
      <c r="D112" s="161"/>
      <c r="E112" s="161"/>
      <c r="F112" s="161"/>
      <c r="G112" s="161"/>
      <c r="H112" s="161"/>
      <c r="I112" s="161"/>
      <c r="J112" s="161"/>
      <c r="K112" s="161"/>
      <c r="L112" s="161"/>
      <c r="M112" s="161"/>
    </row>
    <row r="113" spans="1:13">
      <c r="A113" s="6" t="s">
        <v>235</v>
      </c>
      <c r="B113" s="7" t="s">
        <v>236</v>
      </c>
      <c r="C113" s="159">
        <f t="shared" ref="C113:M113" si="221">C80-C60-C93</f>
        <v>0</v>
      </c>
      <c r="D113" s="159">
        <f t="shared" si="221"/>
        <v>0</v>
      </c>
      <c r="E113" s="159">
        <f t="shared" si="221"/>
        <v>0</v>
      </c>
      <c r="F113" s="159">
        <f t="shared" si="221"/>
        <v>0</v>
      </c>
      <c r="G113" s="159">
        <f t="shared" si="221"/>
        <v>0</v>
      </c>
      <c r="H113" s="159">
        <f t="shared" si="221"/>
        <v>0</v>
      </c>
      <c r="I113" s="159">
        <f t="shared" si="221"/>
        <v>0</v>
      </c>
      <c r="J113" s="159">
        <f t="shared" si="221"/>
        <v>0</v>
      </c>
      <c r="K113" s="159">
        <f t="shared" si="221"/>
        <v>0</v>
      </c>
      <c r="L113" s="159">
        <f t="shared" si="221"/>
        <v>0</v>
      </c>
      <c r="M113" s="159">
        <f t="shared" si="221"/>
        <v>0</v>
      </c>
    </row>
    <row r="114" spans="1:13">
      <c r="A114" s="14" t="s">
        <v>237</v>
      </c>
      <c r="B114" s="221" t="s">
        <v>238</v>
      </c>
      <c r="C114" s="163"/>
      <c r="D114" s="163"/>
      <c r="E114" s="163"/>
      <c r="F114" s="163"/>
      <c r="G114" s="163"/>
      <c r="H114" s="163"/>
      <c r="I114" s="163"/>
      <c r="J114" s="163"/>
      <c r="K114" s="163"/>
      <c r="L114" s="163"/>
      <c r="M114" s="163"/>
    </row>
    <row r="115" spans="1:13">
      <c r="A115" s="6" t="s">
        <v>239</v>
      </c>
      <c r="B115" s="7" t="s">
        <v>240</v>
      </c>
      <c r="C115" s="164">
        <f t="shared" ref="C115:M115" si="222">C4+C100+C103</f>
        <v>22484</v>
      </c>
      <c r="D115" s="164">
        <f t="shared" si="222"/>
        <v>21841.300000000003</v>
      </c>
      <c r="E115" s="164">
        <f t="shared" si="222"/>
        <v>23151.777999999998</v>
      </c>
      <c r="F115" s="164">
        <f t="shared" si="222"/>
        <v>24540.884680000003</v>
      </c>
      <c r="G115" s="164">
        <f t="shared" si="222"/>
        <v>26013.337760800005</v>
      </c>
      <c r="H115" s="164">
        <f t="shared" si="222"/>
        <v>27574.13802644801</v>
      </c>
      <c r="I115" s="164">
        <f t="shared" si="222"/>
        <v>29228.586308034886</v>
      </c>
      <c r="J115" s="164">
        <f t="shared" si="222"/>
        <v>30982.301486516979</v>
      </c>
      <c r="K115" s="164">
        <f t="shared" si="222"/>
        <v>32841.239575708008</v>
      </c>
      <c r="L115" s="164">
        <f t="shared" si="222"/>
        <v>34811.713950250487</v>
      </c>
      <c r="M115" s="164">
        <f t="shared" si="222"/>
        <v>36900.416787265516</v>
      </c>
    </row>
    <row r="116" spans="1:13">
      <c r="A116" s="6" t="s">
        <v>241</v>
      </c>
      <c r="B116" s="7" t="s">
        <v>242</v>
      </c>
      <c r="C116" s="159">
        <f t="shared" ref="C116:M116" si="223">C44+C101+C104</f>
        <v>6392</v>
      </c>
      <c r="D116" s="159">
        <f t="shared" si="223"/>
        <v>7430.7760000000007</v>
      </c>
      <c r="E116" s="159">
        <f t="shared" si="223"/>
        <v>7731.1786880000018</v>
      </c>
      <c r="F116" s="159">
        <f t="shared" si="223"/>
        <v>8003.2815114240011</v>
      </c>
      <c r="G116" s="159">
        <f t="shared" si="223"/>
        <v>8291.2202051563527</v>
      </c>
      <c r="H116" s="159">
        <f t="shared" si="223"/>
        <v>8375.1964270588978</v>
      </c>
      <c r="I116" s="159">
        <f t="shared" si="223"/>
        <v>8005.481606736068</v>
      </c>
      <c r="J116" s="159">
        <f t="shared" si="223"/>
        <v>8460.4210201084425</v>
      </c>
      <c r="K116" s="159">
        <f t="shared" si="223"/>
        <v>8941.4381030976347</v>
      </c>
      <c r="L116" s="159">
        <f t="shared" si="223"/>
        <v>9450.0390185117449</v>
      </c>
      <c r="M116" s="159">
        <f t="shared" si="223"/>
        <v>9987.8174910536582</v>
      </c>
    </row>
    <row r="117" spans="1:13" ht="13.5" customHeight="1" thickBot="1">
      <c r="A117" s="15" t="s">
        <v>243</v>
      </c>
      <c r="B117" s="16" t="s">
        <v>244</v>
      </c>
      <c r="C117" s="165">
        <f t="shared" ref="C117" si="224">C115-C116</f>
        <v>16092</v>
      </c>
      <c r="D117" s="165">
        <f t="shared" ref="D117" si="225">D115-D116</f>
        <v>14410.524000000001</v>
      </c>
      <c r="E117" s="165">
        <f t="shared" ref="E117" si="226">E115-E116</f>
        <v>15420.599311999997</v>
      </c>
      <c r="F117" s="165">
        <f t="shared" ref="F117" si="227">F115-F116</f>
        <v>16537.603168576003</v>
      </c>
      <c r="G117" s="165">
        <f t="shared" ref="G117" si="228">G115-G116</f>
        <v>17722.11755564365</v>
      </c>
      <c r="H117" s="165">
        <f t="shared" ref="H117" si="229">H115-H116</f>
        <v>19198.941599389113</v>
      </c>
      <c r="I117" s="165">
        <f t="shared" ref="I117" si="230">I115-I116</f>
        <v>21223.10470129882</v>
      </c>
      <c r="J117" s="165">
        <f t="shared" ref="J117" si="231">J115-J116</f>
        <v>22521.880466408536</v>
      </c>
      <c r="K117" s="165">
        <f t="shared" ref="K117" si="232">K115-K116</f>
        <v>23899.801472610372</v>
      </c>
      <c r="L117" s="165">
        <f t="shared" ref="L117" si="233">L115-L116</f>
        <v>25361.674931738744</v>
      </c>
      <c r="M117" s="165">
        <f t="shared" ref="M117" si="234">M115-M116</f>
        <v>26912.599296211858</v>
      </c>
    </row>
    <row r="118" spans="1:13" ht="8.25" customHeight="1"/>
    <row r="119" spans="1:13" ht="15.75" thickBot="1">
      <c r="A119" s="15"/>
      <c r="B119" s="16" t="s">
        <v>525</v>
      </c>
      <c r="C119" s="226"/>
      <c r="D119" s="226"/>
      <c r="E119" s="226"/>
      <c r="F119" s="226"/>
      <c r="G119" s="226"/>
      <c r="H119" s="226"/>
      <c r="I119" s="226"/>
      <c r="J119" s="226"/>
      <c r="K119" s="226"/>
      <c r="L119" s="226"/>
      <c r="M119" s="226"/>
    </row>
  </sheetData>
  <mergeCells count="1">
    <mergeCell ref="A1:C1"/>
  </mergeCells>
  <pageMargins left="0.70866141732283472" right="0.70866141732283472" top="0.74803149606299213" bottom="0.74803149606299213" header="0.31496062992125984" footer="0.31496062992125984"/>
  <pageSetup scale="73"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B1" zoomScale="120" zoomScaleNormal="120" workbookViewId="0">
      <selection activeCell="B15" sqref="B15"/>
    </sheetView>
  </sheetViews>
  <sheetFormatPr baseColWidth="10" defaultRowHeight="13.5"/>
  <cols>
    <col min="1" max="1" width="8.85546875" style="35" hidden="1" customWidth="1"/>
    <col min="2" max="2" width="37.85546875" style="35" bestFit="1" customWidth="1"/>
    <col min="3" max="3" width="11" style="74" customWidth="1"/>
    <col min="4" max="4" width="11" style="44" customWidth="1"/>
    <col min="5" max="5" width="11" style="45" customWidth="1"/>
    <col min="6" max="13" width="11" style="35" customWidth="1"/>
    <col min="14" max="255" width="11.42578125" style="35"/>
    <col min="256" max="256" width="10.140625" style="35" bestFit="1" customWidth="1"/>
    <col min="257" max="257" width="54.5703125" style="35" customWidth="1"/>
    <col min="258" max="258" width="15.7109375" style="35" customWidth="1"/>
    <col min="259" max="259" width="14" style="35" customWidth="1"/>
    <col min="260" max="260" width="14.42578125" style="35" bestFit="1" customWidth="1"/>
    <col min="261" max="511" width="11.42578125" style="35"/>
    <col min="512" max="512" width="10.140625" style="35" bestFit="1" customWidth="1"/>
    <col min="513" max="513" width="54.5703125" style="35" customWidth="1"/>
    <col min="514" max="514" width="15.7109375" style="35" customWidth="1"/>
    <col min="515" max="515" width="14" style="35" customWidth="1"/>
    <col min="516" max="516" width="14.42578125" style="35" bestFit="1" customWidth="1"/>
    <col min="517" max="767" width="11.42578125" style="35"/>
    <col min="768" max="768" width="10.140625" style="35" bestFit="1" customWidth="1"/>
    <col min="769" max="769" width="54.5703125" style="35" customWidth="1"/>
    <col min="770" max="770" width="15.7109375" style="35" customWidth="1"/>
    <col min="771" max="771" width="14" style="35" customWidth="1"/>
    <col min="772" max="772" width="14.42578125" style="35" bestFit="1" customWidth="1"/>
    <col min="773" max="1023" width="11.42578125" style="35"/>
    <col min="1024" max="1024" width="10.140625" style="35" bestFit="1" customWidth="1"/>
    <col min="1025" max="1025" width="54.5703125" style="35" customWidth="1"/>
    <col min="1026" max="1026" width="15.7109375" style="35" customWidth="1"/>
    <col min="1027" max="1027" width="14" style="35" customWidth="1"/>
    <col min="1028" max="1028" width="14.42578125" style="35" bestFit="1" customWidth="1"/>
    <col min="1029" max="1279" width="11.42578125" style="35"/>
    <col min="1280" max="1280" width="10.140625" style="35" bestFit="1" customWidth="1"/>
    <col min="1281" max="1281" width="54.5703125" style="35" customWidth="1"/>
    <col min="1282" max="1282" width="15.7109375" style="35" customWidth="1"/>
    <col min="1283" max="1283" width="14" style="35" customWidth="1"/>
    <col min="1284" max="1284" width="14.42578125" style="35" bestFit="1" customWidth="1"/>
    <col min="1285" max="1535" width="11.42578125" style="35"/>
    <col min="1536" max="1536" width="10.140625" style="35" bestFit="1" customWidth="1"/>
    <col min="1537" max="1537" width="54.5703125" style="35" customWidth="1"/>
    <col min="1538" max="1538" width="15.7109375" style="35" customWidth="1"/>
    <col min="1539" max="1539" width="14" style="35" customWidth="1"/>
    <col min="1540" max="1540" width="14.42578125" style="35" bestFit="1" customWidth="1"/>
    <col min="1541" max="1791" width="11.42578125" style="35"/>
    <col min="1792" max="1792" width="10.140625" style="35" bestFit="1" customWidth="1"/>
    <col min="1793" max="1793" width="54.5703125" style="35" customWidth="1"/>
    <col min="1794" max="1794" width="15.7109375" style="35" customWidth="1"/>
    <col min="1795" max="1795" width="14" style="35" customWidth="1"/>
    <col min="1796" max="1796" width="14.42578125" style="35" bestFit="1" customWidth="1"/>
    <col min="1797" max="2047" width="11.42578125" style="35"/>
    <col min="2048" max="2048" width="10.140625" style="35" bestFit="1" customWidth="1"/>
    <col min="2049" max="2049" width="54.5703125" style="35" customWidth="1"/>
    <col min="2050" max="2050" width="15.7109375" style="35" customWidth="1"/>
    <col min="2051" max="2051" width="14" style="35" customWidth="1"/>
    <col min="2052" max="2052" width="14.42578125" style="35" bestFit="1" customWidth="1"/>
    <col min="2053" max="2303" width="11.42578125" style="35"/>
    <col min="2304" max="2304" width="10.140625" style="35" bestFit="1" customWidth="1"/>
    <col min="2305" max="2305" width="54.5703125" style="35" customWidth="1"/>
    <col min="2306" max="2306" width="15.7109375" style="35" customWidth="1"/>
    <col min="2307" max="2307" width="14" style="35" customWidth="1"/>
    <col min="2308" max="2308" width="14.42578125" style="35" bestFit="1" customWidth="1"/>
    <col min="2309" max="2559" width="11.42578125" style="35"/>
    <col min="2560" max="2560" width="10.140625" style="35" bestFit="1" customWidth="1"/>
    <col min="2561" max="2561" width="54.5703125" style="35" customWidth="1"/>
    <col min="2562" max="2562" width="15.7109375" style="35" customWidth="1"/>
    <col min="2563" max="2563" width="14" style="35" customWidth="1"/>
    <col min="2564" max="2564" width="14.42578125" style="35" bestFit="1" customWidth="1"/>
    <col min="2565" max="2815" width="11.42578125" style="35"/>
    <col min="2816" max="2816" width="10.140625" style="35" bestFit="1" customWidth="1"/>
    <col min="2817" max="2817" width="54.5703125" style="35" customWidth="1"/>
    <col min="2818" max="2818" width="15.7109375" style="35" customWidth="1"/>
    <col min="2819" max="2819" width="14" style="35" customWidth="1"/>
    <col min="2820" max="2820" width="14.42578125" style="35" bestFit="1" customWidth="1"/>
    <col min="2821" max="3071" width="11.42578125" style="35"/>
    <col min="3072" max="3072" width="10.140625" style="35" bestFit="1" customWidth="1"/>
    <col min="3073" max="3073" width="54.5703125" style="35" customWidth="1"/>
    <col min="3074" max="3074" width="15.7109375" style="35" customWidth="1"/>
    <col min="3075" max="3075" width="14" style="35" customWidth="1"/>
    <col min="3076" max="3076" width="14.42578125" style="35" bestFit="1" customWidth="1"/>
    <col min="3077" max="3327" width="11.42578125" style="35"/>
    <col min="3328" max="3328" width="10.140625" style="35" bestFit="1" customWidth="1"/>
    <col min="3329" max="3329" width="54.5703125" style="35" customWidth="1"/>
    <col min="3330" max="3330" width="15.7109375" style="35" customWidth="1"/>
    <col min="3331" max="3331" width="14" style="35" customWidth="1"/>
    <col min="3332" max="3332" width="14.42578125" style="35" bestFit="1" customWidth="1"/>
    <col min="3333" max="3583" width="11.42578125" style="35"/>
    <col min="3584" max="3584" width="10.140625" style="35" bestFit="1" customWidth="1"/>
    <col min="3585" max="3585" width="54.5703125" style="35" customWidth="1"/>
    <col min="3586" max="3586" width="15.7109375" style="35" customWidth="1"/>
    <col min="3587" max="3587" width="14" style="35" customWidth="1"/>
    <col min="3588" max="3588" width="14.42578125" style="35" bestFit="1" customWidth="1"/>
    <col min="3589" max="3839" width="11.42578125" style="35"/>
    <col min="3840" max="3840" width="10.140625" style="35" bestFit="1" customWidth="1"/>
    <col min="3841" max="3841" width="54.5703125" style="35" customWidth="1"/>
    <col min="3842" max="3842" width="15.7109375" style="35" customWidth="1"/>
    <col min="3843" max="3843" width="14" style="35" customWidth="1"/>
    <col min="3844" max="3844" width="14.42578125" style="35" bestFit="1" customWidth="1"/>
    <col min="3845" max="4095" width="11.42578125" style="35"/>
    <col min="4096" max="4096" width="10.140625" style="35" bestFit="1" customWidth="1"/>
    <col min="4097" max="4097" width="54.5703125" style="35" customWidth="1"/>
    <col min="4098" max="4098" width="15.7109375" style="35" customWidth="1"/>
    <col min="4099" max="4099" width="14" style="35" customWidth="1"/>
    <col min="4100" max="4100" width="14.42578125" style="35" bestFit="1" customWidth="1"/>
    <col min="4101" max="4351" width="11.42578125" style="35"/>
    <col min="4352" max="4352" width="10.140625" style="35" bestFit="1" customWidth="1"/>
    <col min="4353" max="4353" width="54.5703125" style="35" customWidth="1"/>
    <col min="4354" max="4354" width="15.7109375" style="35" customWidth="1"/>
    <col min="4355" max="4355" width="14" style="35" customWidth="1"/>
    <col min="4356" max="4356" width="14.42578125" style="35" bestFit="1" customWidth="1"/>
    <col min="4357" max="4607" width="11.42578125" style="35"/>
    <col min="4608" max="4608" width="10.140625" style="35" bestFit="1" customWidth="1"/>
    <col min="4609" max="4609" width="54.5703125" style="35" customWidth="1"/>
    <col min="4610" max="4610" width="15.7109375" style="35" customWidth="1"/>
    <col min="4611" max="4611" width="14" style="35" customWidth="1"/>
    <col min="4612" max="4612" width="14.42578125" style="35" bestFit="1" customWidth="1"/>
    <col min="4613" max="4863" width="11.42578125" style="35"/>
    <col min="4864" max="4864" width="10.140625" style="35" bestFit="1" customWidth="1"/>
    <col min="4865" max="4865" width="54.5703125" style="35" customWidth="1"/>
    <col min="4866" max="4866" width="15.7109375" style="35" customWidth="1"/>
    <col min="4867" max="4867" width="14" style="35" customWidth="1"/>
    <col min="4868" max="4868" width="14.42578125" style="35" bestFit="1" customWidth="1"/>
    <col min="4869" max="5119" width="11.42578125" style="35"/>
    <col min="5120" max="5120" width="10.140625" style="35" bestFit="1" customWidth="1"/>
    <col min="5121" max="5121" width="54.5703125" style="35" customWidth="1"/>
    <col min="5122" max="5122" width="15.7109375" style="35" customWidth="1"/>
    <col min="5123" max="5123" width="14" style="35" customWidth="1"/>
    <col min="5124" max="5124" width="14.42578125" style="35" bestFit="1" customWidth="1"/>
    <col min="5125" max="5375" width="11.42578125" style="35"/>
    <col min="5376" max="5376" width="10.140625" style="35" bestFit="1" customWidth="1"/>
    <col min="5377" max="5377" width="54.5703125" style="35" customWidth="1"/>
    <col min="5378" max="5378" width="15.7109375" style="35" customWidth="1"/>
    <col min="5379" max="5379" width="14" style="35" customWidth="1"/>
    <col min="5380" max="5380" width="14.42578125" style="35" bestFit="1" customWidth="1"/>
    <col min="5381" max="5631" width="11.42578125" style="35"/>
    <col min="5632" max="5632" width="10.140625" style="35" bestFit="1" customWidth="1"/>
    <col min="5633" max="5633" width="54.5703125" style="35" customWidth="1"/>
    <col min="5634" max="5634" width="15.7109375" style="35" customWidth="1"/>
    <col min="5635" max="5635" width="14" style="35" customWidth="1"/>
    <col min="5636" max="5636" width="14.42578125" style="35" bestFit="1" customWidth="1"/>
    <col min="5637" max="5887" width="11.42578125" style="35"/>
    <col min="5888" max="5888" width="10.140625" style="35" bestFit="1" customWidth="1"/>
    <col min="5889" max="5889" width="54.5703125" style="35" customWidth="1"/>
    <col min="5890" max="5890" width="15.7109375" style="35" customWidth="1"/>
    <col min="5891" max="5891" width="14" style="35" customWidth="1"/>
    <col min="5892" max="5892" width="14.42578125" style="35" bestFit="1" customWidth="1"/>
    <col min="5893" max="6143" width="11.42578125" style="35"/>
    <col min="6144" max="6144" width="10.140625" style="35" bestFit="1" customWidth="1"/>
    <col min="6145" max="6145" width="54.5703125" style="35" customWidth="1"/>
    <col min="6146" max="6146" width="15.7109375" style="35" customWidth="1"/>
    <col min="6147" max="6147" width="14" style="35" customWidth="1"/>
    <col min="6148" max="6148" width="14.42578125" style="35" bestFit="1" customWidth="1"/>
    <col min="6149" max="6399" width="11.42578125" style="35"/>
    <col min="6400" max="6400" width="10.140625" style="35" bestFit="1" customWidth="1"/>
    <col min="6401" max="6401" width="54.5703125" style="35" customWidth="1"/>
    <col min="6402" max="6402" width="15.7109375" style="35" customWidth="1"/>
    <col min="6403" max="6403" width="14" style="35" customWidth="1"/>
    <col min="6404" max="6404" width="14.42578125" style="35" bestFit="1" customWidth="1"/>
    <col min="6405" max="6655" width="11.42578125" style="35"/>
    <col min="6656" max="6656" width="10.140625" style="35" bestFit="1" customWidth="1"/>
    <col min="6657" max="6657" width="54.5703125" style="35" customWidth="1"/>
    <col min="6658" max="6658" width="15.7109375" style="35" customWidth="1"/>
    <col min="6659" max="6659" width="14" style="35" customWidth="1"/>
    <col min="6660" max="6660" width="14.42578125" style="35" bestFit="1" customWidth="1"/>
    <col min="6661" max="6911" width="11.42578125" style="35"/>
    <col min="6912" max="6912" width="10.140625" style="35" bestFit="1" customWidth="1"/>
    <col min="6913" max="6913" width="54.5703125" style="35" customWidth="1"/>
    <col min="6914" max="6914" width="15.7109375" style="35" customWidth="1"/>
    <col min="6915" max="6915" width="14" style="35" customWidth="1"/>
    <col min="6916" max="6916" width="14.42578125" style="35" bestFit="1" customWidth="1"/>
    <col min="6917" max="7167" width="11.42578125" style="35"/>
    <col min="7168" max="7168" width="10.140625" style="35" bestFit="1" customWidth="1"/>
    <col min="7169" max="7169" width="54.5703125" style="35" customWidth="1"/>
    <col min="7170" max="7170" width="15.7109375" style="35" customWidth="1"/>
    <col min="7171" max="7171" width="14" style="35" customWidth="1"/>
    <col min="7172" max="7172" width="14.42578125" style="35" bestFit="1" customWidth="1"/>
    <col min="7173" max="7423" width="11.42578125" style="35"/>
    <col min="7424" max="7424" width="10.140625" style="35" bestFit="1" customWidth="1"/>
    <col min="7425" max="7425" width="54.5703125" style="35" customWidth="1"/>
    <col min="7426" max="7426" width="15.7109375" style="35" customWidth="1"/>
    <col min="7427" max="7427" width="14" style="35" customWidth="1"/>
    <col min="7428" max="7428" width="14.42578125" style="35" bestFit="1" customWidth="1"/>
    <col min="7429" max="7679" width="11.42578125" style="35"/>
    <col min="7680" max="7680" width="10.140625" style="35" bestFit="1" customWidth="1"/>
    <col min="7681" max="7681" width="54.5703125" style="35" customWidth="1"/>
    <col min="7682" max="7682" width="15.7109375" style="35" customWidth="1"/>
    <col min="7683" max="7683" width="14" style="35" customWidth="1"/>
    <col min="7684" max="7684" width="14.42578125" style="35" bestFit="1" customWidth="1"/>
    <col min="7685" max="7935" width="11.42578125" style="35"/>
    <col min="7936" max="7936" width="10.140625" style="35" bestFit="1" customWidth="1"/>
    <col min="7937" max="7937" width="54.5703125" style="35" customWidth="1"/>
    <col min="7938" max="7938" width="15.7109375" style="35" customWidth="1"/>
    <col min="7939" max="7939" width="14" style="35" customWidth="1"/>
    <col min="7940" max="7940" width="14.42578125" style="35" bestFit="1" customWidth="1"/>
    <col min="7941" max="8191" width="11.42578125" style="35"/>
    <col min="8192" max="8192" width="10.140625" style="35" bestFit="1" customWidth="1"/>
    <col min="8193" max="8193" width="54.5703125" style="35" customWidth="1"/>
    <col min="8194" max="8194" width="15.7109375" style="35" customWidth="1"/>
    <col min="8195" max="8195" width="14" style="35" customWidth="1"/>
    <col min="8196" max="8196" width="14.42578125" style="35" bestFit="1" customWidth="1"/>
    <col min="8197" max="8447" width="11.42578125" style="35"/>
    <col min="8448" max="8448" width="10.140625" style="35" bestFit="1" customWidth="1"/>
    <col min="8449" max="8449" width="54.5703125" style="35" customWidth="1"/>
    <col min="8450" max="8450" width="15.7109375" style="35" customWidth="1"/>
    <col min="8451" max="8451" width="14" style="35" customWidth="1"/>
    <col min="8452" max="8452" width="14.42578125" style="35" bestFit="1" customWidth="1"/>
    <col min="8453" max="8703" width="11.42578125" style="35"/>
    <col min="8704" max="8704" width="10.140625" style="35" bestFit="1" customWidth="1"/>
    <col min="8705" max="8705" width="54.5703125" style="35" customWidth="1"/>
    <col min="8706" max="8706" width="15.7109375" style="35" customWidth="1"/>
    <col min="8707" max="8707" width="14" style="35" customWidth="1"/>
    <col min="8708" max="8708" width="14.42578125" style="35" bestFit="1" customWidth="1"/>
    <col min="8709" max="8959" width="11.42578125" style="35"/>
    <col min="8960" max="8960" width="10.140625" style="35" bestFit="1" customWidth="1"/>
    <col min="8961" max="8961" width="54.5703125" style="35" customWidth="1"/>
    <col min="8962" max="8962" width="15.7109375" style="35" customWidth="1"/>
    <col min="8963" max="8963" width="14" style="35" customWidth="1"/>
    <col min="8964" max="8964" width="14.42578125" style="35" bestFit="1" customWidth="1"/>
    <col min="8965" max="9215" width="11.42578125" style="35"/>
    <col min="9216" max="9216" width="10.140625" style="35" bestFit="1" customWidth="1"/>
    <col min="9217" max="9217" width="54.5703125" style="35" customWidth="1"/>
    <col min="9218" max="9218" width="15.7109375" style="35" customWidth="1"/>
    <col min="9219" max="9219" width="14" style="35" customWidth="1"/>
    <col min="9220" max="9220" width="14.42578125" style="35" bestFit="1" customWidth="1"/>
    <col min="9221" max="9471" width="11.42578125" style="35"/>
    <col min="9472" max="9472" width="10.140625" style="35" bestFit="1" customWidth="1"/>
    <col min="9473" max="9473" width="54.5703125" style="35" customWidth="1"/>
    <col min="9474" max="9474" width="15.7109375" style="35" customWidth="1"/>
    <col min="9475" max="9475" width="14" style="35" customWidth="1"/>
    <col min="9476" max="9476" width="14.42578125" style="35" bestFit="1" customWidth="1"/>
    <col min="9477" max="9727" width="11.42578125" style="35"/>
    <col min="9728" max="9728" width="10.140625" style="35" bestFit="1" customWidth="1"/>
    <col min="9729" max="9729" width="54.5703125" style="35" customWidth="1"/>
    <col min="9730" max="9730" width="15.7109375" style="35" customWidth="1"/>
    <col min="9731" max="9731" width="14" style="35" customWidth="1"/>
    <col min="9732" max="9732" width="14.42578125" style="35" bestFit="1" customWidth="1"/>
    <col min="9733" max="9983" width="11.42578125" style="35"/>
    <col min="9984" max="9984" width="10.140625" style="35" bestFit="1" customWidth="1"/>
    <col min="9985" max="9985" width="54.5703125" style="35" customWidth="1"/>
    <col min="9986" max="9986" width="15.7109375" style="35" customWidth="1"/>
    <col min="9987" max="9987" width="14" style="35" customWidth="1"/>
    <col min="9988" max="9988" width="14.42578125" style="35" bestFit="1" customWidth="1"/>
    <col min="9989" max="10239" width="11.42578125" style="35"/>
    <col min="10240" max="10240" width="10.140625" style="35" bestFit="1" customWidth="1"/>
    <col min="10241" max="10241" width="54.5703125" style="35" customWidth="1"/>
    <col min="10242" max="10242" width="15.7109375" style="35" customWidth="1"/>
    <col min="10243" max="10243" width="14" style="35" customWidth="1"/>
    <col min="10244" max="10244" width="14.42578125" style="35" bestFit="1" customWidth="1"/>
    <col min="10245" max="10495" width="11.42578125" style="35"/>
    <col min="10496" max="10496" width="10.140625" style="35" bestFit="1" customWidth="1"/>
    <col min="10497" max="10497" width="54.5703125" style="35" customWidth="1"/>
    <col min="10498" max="10498" width="15.7109375" style="35" customWidth="1"/>
    <col min="10499" max="10499" width="14" style="35" customWidth="1"/>
    <col min="10500" max="10500" width="14.42578125" style="35" bestFit="1" customWidth="1"/>
    <col min="10501" max="10751" width="11.42578125" style="35"/>
    <col min="10752" max="10752" width="10.140625" style="35" bestFit="1" customWidth="1"/>
    <col min="10753" max="10753" width="54.5703125" style="35" customWidth="1"/>
    <col min="10754" max="10754" width="15.7109375" style="35" customWidth="1"/>
    <col min="10755" max="10755" width="14" style="35" customWidth="1"/>
    <col min="10756" max="10756" width="14.42578125" style="35" bestFit="1" customWidth="1"/>
    <col min="10757" max="11007" width="11.42578125" style="35"/>
    <col min="11008" max="11008" width="10.140625" style="35" bestFit="1" customWidth="1"/>
    <col min="11009" max="11009" width="54.5703125" style="35" customWidth="1"/>
    <col min="11010" max="11010" width="15.7109375" style="35" customWidth="1"/>
    <col min="11011" max="11011" width="14" style="35" customWidth="1"/>
    <col min="11012" max="11012" width="14.42578125" style="35" bestFit="1" customWidth="1"/>
    <col min="11013" max="11263" width="11.42578125" style="35"/>
    <col min="11264" max="11264" width="10.140625" style="35" bestFit="1" customWidth="1"/>
    <col min="11265" max="11265" width="54.5703125" style="35" customWidth="1"/>
    <col min="11266" max="11266" width="15.7109375" style="35" customWidth="1"/>
    <col min="11267" max="11267" width="14" style="35" customWidth="1"/>
    <col min="11268" max="11268" width="14.42578125" style="35" bestFit="1" customWidth="1"/>
    <col min="11269" max="11519" width="11.42578125" style="35"/>
    <col min="11520" max="11520" width="10.140625" style="35" bestFit="1" customWidth="1"/>
    <col min="11521" max="11521" width="54.5703125" style="35" customWidth="1"/>
    <col min="11522" max="11522" width="15.7109375" style="35" customWidth="1"/>
    <col min="11523" max="11523" width="14" style="35" customWidth="1"/>
    <col min="11524" max="11524" width="14.42578125" style="35" bestFit="1" customWidth="1"/>
    <col min="11525" max="11775" width="11.42578125" style="35"/>
    <col min="11776" max="11776" width="10.140625" style="35" bestFit="1" customWidth="1"/>
    <col min="11777" max="11777" width="54.5703125" style="35" customWidth="1"/>
    <col min="11778" max="11778" width="15.7109375" style="35" customWidth="1"/>
    <col min="11779" max="11779" width="14" style="35" customWidth="1"/>
    <col min="11780" max="11780" width="14.42578125" style="35" bestFit="1" customWidth="1"/>
    <col min="11781" max="12031" width="11.42578125" style="35"/>
    <col min="12032" max="12032" width="10.140625" style="35" bestFit="1" customWidth="1"/>
    <col min="12033" max="12033" width="54.5703125" style="35" customWidth="1"/>
    <col min="12034" max="12034" width="15.7109375" style="35" customWidth="1"/>
    <col min="12035" max="12035" width="14" style="35" customWidth="1"/>
    <col min="12036" max="12036" width="14.42578125" style="35" bestFit="1" customWidth="1"/>
    <col min="12037" max="12287" width="11.42578125" style="35"/>
    <col min="12288" max="12288" width="10.140625" style="35" bestFit="1" customWidth="1"/>
    <col min="12289" max="12289" width="54.5703125" style="35" customWidth="1"/>
    <col min="12290" max="12290" width="15.7109375" style="35" customWidth="1"/>
    <col min="12291" max="12291" width="14" style="35" customWidth="1"/>
    <col min="12292" max="12292" width="14.42578125" style="35" bestFit="1" customWidth="1"/>
    <col min="12293" max="12543" width="11.42578125" style="35"/>
    <col min="12544" max="12544" width="10.140625" style="35" bestFit="1" customWidth="1"/>
    <col min="12545" max="12545" width="54.5703125" style="35" customWidth="1"/>
    <col min="12546" max="12546" width="15.7109375" style="35" customWidth="1"/>
    <col min="12547" max="12547" width="14" style="35" customWidth="1"/>
    <col min="12548" max="12548" width="14.42578125" style="35" bestFit="1" customWidth="1"/>
    <col min="12549" max="12799" width="11.42578125" style="35"/>
    <col min="12800" max="12800" width="10.140625" style="35" bestFit="1" customWidth="1"/>
    <col min="12801" max="12801" width="54.5703125" style="35" customWidth="1"/>
    <col min="12802" max="12802" width="15.7109375" style="35" customWidth="1"/>
    <col min="12803" max="12803" width="14" style="35" customWidth="1"/>
    <col min="12804" max="12804" width="14.42578125" style="35" bestFit="1" customWidth="1"/>
    <col min="12805" max="13055" width="11.42578125" style="35"/>
    <col min="13056" max="13056" width="10.140625" style="35" bestFit="1" customWidth="1"/>
    <col min="13057" max="13057" width="54.5703125" style="35" customWidth="1"/>
    <col min="13058" max="13058" width="15.7109375" style="35" customWidth="1"/>
    <col min="13059" max="13059" width="14" style="35" customWidth="1"/>
    <col min="13060" max="13060" width="14.42578125" style="35" bestFit="1" customWidth="1"/>
    <col min="13061" max="13311" width="11.42578125" style="35"/>
    <col min="13312" max="13312" width="10.140625" style="35" bestFit="1" customWidth="1"/>
    <col min="13313" max="13313" width="54.5703125" style="35" customWidth="1"/>
    <col min="13314" max="13314" width="15.7109375" style="35" customWidth="1"/>
    <col min="13315" max="13315" width="14" style="35" customWidth="1"/>
    <col min="13316" max="13316" width="14.42578125" style="35" bestFit="1" customWidth="1"/>
    <col min="13317" max="13567" width="11.42578125" style="35"/>
    <col min="13568" max="13568" width="10.140625" style="35" bestFit="1" customWidth="1"/>
    <col min="13569" max="13569" width="54.5703125" style="35" customWidth="1"/>
    <col min="13570" max="13570" width="15.7109375" style="35" customWidth="1"/>
    <col min="13571" max="13571" width="14" style="35" customWidth="1"/>
    <col min="13572" max="13572" width="14.42578125" style="35" bestFit="1" customWidth="1"/>
    <col min="13573" max="13823" width="11.42578125" style="35"/>
    <col min="13824" max="13824" width="10.140625" style="35" bestFit="1" customWidth="1"/>
    <col min="13825" max="13825" width="54.5703125" style="35" customWidth="1"/>
    <col min="13826" max="13826" width="15.7109375" style="35" customWidth="1"/>
    <col min="13827" max="13827" width="14" style="35" customWidth="1"/>
    <col min="13828" max="13828" width="14.42578125" style="35" bestFit="1" customWidth="1"/>
    <col min="13829" max="14079" width="11.42578125" style="35"/>
    <col min="14080" max="14080" width="10.140625" style="35" bestFit="1" customWidth="1"/>
    <col min="14081" max="14081" width="54.5703125" style="35" customWidth="1"/>
    <col min="14082" max="14082" width="15.7109375" style="35" customWidth="1"/>
    <col min="14083" max="14083" width="14" style="35" customWidth="1"/>
    <col min="14084" max="14084" width="14.42578125" style="35" bestFit="1" customWidth="1"/>
    <col min="14085" max="14335" width="11.42578125" style="35"/>
    <col min="14336" max="14336" width="10.140625" style="35" bestFit="1" customWidth="1"/>
    <col min="14337" max="14337" width="54.5703125" style="35" customWidth="1"/>
    <col min="14338" max="14338" width="15.7109375" style="35" customWidth="1"/>
    <col min="14339" max="14339" width="14" style="35" customWidth="1"/>
    <col min="14340" max="14340" width="14.42578125" style="35" bestFit="1" customWidth="1"/>
    <col min="14341" max="14591" width="11.42578125" style="35"/>
    <col min="14592" max="14592" width="10.140625" style="35" bestFit="1" customWidth="1"/>
    <col min="14593" max="14593" width="54.5703125" style="35" customWidth="1"/>
    <col min="14594" max="14594" width="15.7109375" style="35" customWidth="1"/>
    <col min="14595" max="14595" width="14" style="35" customWidth="1"/>
    <col min="14596" max="14596" width="14.42578125" style="35" bestFit="1" customWidth="1"/>
    <col min="14597" max="14847" width="11.42578125" style="35"/>
    <col min="14848" max="14848" width="10.140625" style="35" bestFit="1" customWidth="1"/>
    <col min="14849" max="14849" width="54.5703125" style="35" customWidth="1"/>
    <col min="14850" max="14850" width="15.7109375" style="35" customWidth="1"/>
    <col min="14851" max="14851" width="14" style="35" customWidth="1"/>
    <col min="14852" max="14852" width="14.42578125" style="35" bestFit="1" customWidth="1"/>
    <col min="14853" max="15103" width="11.42578125" style="35"/>
    <col min="15104" max="15104" width="10.140625" style="35" bestFit="1" customWidth="1"/>
    <col min="15105" max="15105" width="54.5703125" style="35" customWidth="1"/>
    <col min="15106" max="15106" width="15.7109375" style="35" customWidth="1"/>
    <col min="15107" max="15107" width="14" style="35" customWidth="1"/>
    <col min="15108" max="15108" width="14.42578125" style="35" bestFit="1" customWidth="1"/>
    <col min="15109" max="15359" width="11.42578125" style="35"/>
    <col min="15360" max="15360" width="10.140625" style="35" bestFit="1" customWidth="1"/>
    <col min="15361" max="15361" width="54.5703125" style="35" customWidth="1"/>
    <col min="15362" max="15362" width="15.7109375" style="35" customWidth="1"/>
    <col min="15363" max="15363" width="14" style="35" customWidth="1"/>
    <col min="15364" max="15364" width="14.42578125" style="35" bestFit="1" customWidth="1"/>
    <col min="15365" max="15615" width="11.42578125" style="35"/>
    <col min="15616" max="15616" width="10.140625" style="35" bestFit="1" customWidth="1"/>
    <col min="15617" max="15617" width="54.5703125" style="35" customWidth="1"/>
    <col min="15618" max="15618" width="15.7109375" style="35" customWidth="1"/>
    <col min="15619" max="15619" width="14" style="35" customWidth="1"/>
    <col min="15620" max="15620" width="14.42578125" style="35" bestFit="1" customWidth="1"/>
    <col min="15621" max="15871" width="11.42578125" style="35"/>
    <col min="15872" max="15872" width="10.140625" style="35" bestFit="1" customWidth="1"/>
    <col min="15873" max="15873" width="54.5703125" style="35" customWidth="1"/>
    <col min="15874" max="15874" width="15.7109375" style="35" customWidth="1"/>
    <col min="15875" max="15875" width="14" style="35" customWidth="1"/>
    <col min="15876" max="15876" width="14.42578125" style="35" bestFit="1" customWidth="1"/>
    <col min="15877" max="16127" width="11.42578125" style="35"/>
    <col min="16128" max="16128" width="10.140625" style="35" bestFit="1" customWidth="1"/>
    <col min="16129" max="16129" width="54.5703125" style="35" customWidth="1"/>
    <col min="16130" max="16130" width="15.7109375" style="35" customWidth="1"/>
    <col min="16131" max="16131" width="14" style="35" customWidth="1"/>
    <col min="16132" max="16132" width="14.42578125" style="35" bestFit="1" customWidth="1"/>
    <col min="16133" max="16384" width="11.42578125" style="35"/>
  </cols>
  <sheetData>
    <row r="1" spans="1:13" ht="15.75">
      <c r="A1" s="294" t="s">
        <v>523</v>
      </c>
      <c r="B1" s="294"/>
      <c r="C1" s="294"/>
      <c r="D1" s="33"/>
      <c r="E1" s="34"/>
    </row>
    <row r="2" spans="1:13" ht="15.75">
      <c r="A2" s="136"/>
      <c r="B2" s="136" t="str">
        <f>+'Datos '!B6&amp;" - "&amp;'Datos '!B4</f>
        <v>MIRANDA - CAUCA</v>
      </c>
      <c r="C2" s="137"/>
      <c r="D2" s="33"/>
      <c r="E2" s="34"/>
    </row>
    <row r="3" spans="1:13" ht="15" customHeight="1">
      <c r="A3" s="19" t="s">
        <v>328</v>
      </c>
      <c r="B3" s="240" t="s">
        <v>286</v>
      </c>
      <c r="C3" s="240">
        <f>+'Balance Financiero Minhacienda'!C3</f>
        <v>2012</v>
      </c>
      <c r="D3" s="240">
        <f>+'Balance Financiero Minhacienda'!D3</f>
        <v>2013</v>
      </c>
      <c r="E3" s="240">
        <f>+'Balance Financiero Minhacienda'!E3</f>
        <v>2014</v>
      </c>
      <c r="F3" s="240">
        <f>+'Balance Financiero Minhacienda'!F3</f>
        <v>2015</v>
      </c>
      <c r="G3" s="240">
        <f>+'Balance Financiero Minhacienda'!G3</f>
        <v>2016</v>
      </c>
      <c r="H3" s="240">
        <f>+'Balance Financiero Minhacienda'!H3</f>
        <v>2017</v>
      </c>
      <c r="I3" s="240">
        <f>+'Balance Financiero Minhacienda'!I3</f>
        <v>2018</v>
      </c>
      <c r="J3" s="240">
        <f>+'Balance Financiero Minhacienda'!J3</f>
        <v>2019</v>
      </c>
      <c r="K3" s="240">
        <f>+'Balance Financiero Minhacienda'!K3</f>
        <v>2020</v>
      </c>
      <c r="L3" s="240">
        <f>+'Balance Financiero Minhacienda'!L3</f>
        <v>2021</v>
      </c>
      <c r="M3" s="240">
        <f>+'Balance Financiero Minhacienda'!M3</f>
        <v>2022</v>
      </c>
    </row>
    <row r="4" spans="1:13" ht="12.75" customHeight="1">
      <c r="A4" s="17" t="s">
        <v>329</v>
      </c>
      <c r="B4" s="17" t="s">
        <v>330</v>
      </c>
      <c r="C4" s="66">
        <f t="shared" ref="C4" si="0">+C5+C29</f>
        <v>22484</v>
      </c>
      <c r="D4" s="66">
        <f t="shared" ref="D4:M4" si="1">+D5+D29</f>
        <v>21841.300000000003</v>
      </c>
      <c r="E4" s="66">
        <f t="shared" si="1"/>
        <v>23151.778000000006</v>
      </c>
      <c r="F4" s="66">
        <f t="shared" si="1"/>
        <v>24540.884680000003</v>
      </c>
      <c r="G4" s="66">
        <f t="shared" si="1"/>
        <v>26013.337760800005</v>
      </c>
      <c r="H4" s="66">
        <f t="shared" si="1"/>
        <v>27574.13802644801</v>
      </c>
      <c r="I4" s="66">
        <f t="shared" si="1"/>
        <v>29228.586308034886</v>
      </c>
      <c r="J4" s="66">
        <f t="shared" si="1"/>
        <v>30982.301486516983</v>
      </c>
      <c r="K4" s="66">
        <f t="shared" si="1"/>
        <v>32841.239575708008</v>
      </c>
      <c r="L4" s="66">
        <f t="shared" si="1"/>
        <v>34811.713950250487</v>
      </c>
      <c r="M4" s="66">
        <f t="shared" si="1"/>
        <v>36900.416787265523</v>
      </c>
    </row>
    <row r="5" spans="1:13" ht="12.75" customHeight="1">
      <c r="A5" s="6" t="s">
        <v>331</v>
      </c>
      <c r="B5" s="6" t="s">
        <v>289</v>
      </c>
      <c r="C5" s="67">
        <f t="shared" ref="C5" si="2">+C6+C16+C17</f>
        <v>9617</v>
      </c>
      <c r="D5" s="67">
        <f t="shared" ref="D5:M5" si="3">+D6+D16+D17</f>
        <v>10194.02</v>
      </c>
      <c r="E5" s="67">
        <f t="shared" si="3"/>
        <v>10805.661200000002</v>
      </c>
      <c r="F5" s="67">
        <f t="shared" si="3"/>
        <v>11454.000872000001</v>
      </c>
      <c r="G5" s="67">
        <f t="shared" si="3"/>
        <v>12141.240924320002</v>
      </c>
      <c r="H5" s="67">
        <f t="shared" si="3"/>
        <v>12869.715379779203</v>
      </c>
      <c r="I5" s="67">
        <f t="shared" si="3"/>
        <v>13641.898302565956</v>
      </c>
      <c r="J5" s="67">
        <f t="shared" si="3"/>
        <v>14460.412200719913</v>
      </c>
      <c r="K5" s="67">
        <f t="shared" si="3"/>
        <v>15328.036932763112</v>
      </c>
      <c r="L5" s="67">
        <f t="shared" si="3"/>
        <v>16247.719148728896</v>
      </c>
      <c r="M5" s="67">
        <f t="shared" si="3"/>
        <v>17222.582297652636</v>
      </c>
    </row>
    <row r="6" spans="1:13" ht="12.75" customHeight="1">
      <c r="A6" s="6" t="s">
        <v>332</v>
      </c>
      <c r="B6" s="6" t="s">
        <v>290</v>
      </c>
      <c r="C6" s="67">
        <f t="shared" ref="C6:M6" si="4">+SUM(C7:C15)</f>
        <v>8292</v>
      </c>
      <c r="D6" s="67">
        <f t="shared" si="4"/>
        <v>8789.52</v>
      </c>
      <c r="E6" s="67">
        <f t="shared" si="4"/>
        <v>9316.8912000000018</v>
      </c>
      <c r="F6" s="67">
        <f t="shared" si="4"/>
        <v>9875.9046720000006</v>
      </c>
      <c r="G6" s="67">
        <f t="shared" si="4"/>
        <v>10468.458952320003</v>
      </c>
      <c r="H6" s="67">
        <f t="shared" si="4"/>
        <v>11096.566489459203</v>
      </c>
      <c r="I6" s="67">
        <f t="shared" si="4"/>
        <v>11762.360478826755</v>
      </c>
      <c r="J6" s="67">
        <f t="shared" si="4"/>
        <v>12468.10210755636</v>
      </c>
      <c r="K6" s="67">
        <f t="shared" si="4"/>
        <v>13216.188234009745</v>
      </c>
      <c r="L6" s="67">
        <f t="shared" si="4"/>
        <v>14009.159528050328</v>
      </c>
      <c r="M6" s="67">
        <f t="shared" si="4"/>
        <v>14849.709099733353</v>
      </c>
    </row>
    <row r="7" spans="1:13" ht="12.75" customHeight="1">
      <c r="A7" s="36" t="s">
        <v>333</v>
      </c>
      <c r="B7" s="36" t="s">
        <v>291</v>
      </c>
      <c r="C7" s="68">
        <f>+'Balance Financiero Minhacienda'!C8</f>
        <v>1217</v>
      </c>
      <c r="D7" s="68">
        <f>+'Balance Financiero Minhacienda'!D8</f>
        <v>1290.02</v>
      </c>
      <c r="E7" s="68">
        <f>+'Balance Financiero Minhacienda'!E8</f>
        <v>1367.4212</v>
      </c>
      <c r="F7" s="68">
        <f>+'Balance Financiero Minhacienda'!F8</f>
        <v>1449.4664720000001</v>
      </c>
      <c r="G7" s="68">
        <f>+'Balance Financiero Minhacienda'!G8</f>
        <v>1536.4344603200002</v>
      </c>
      <c r="H7" s="68">
        <f>+'Balance Financiero Minhacienda'!H8</f>
        <v>1628.6205279392002</v>
      </c>
      <c r="I7" s="68">
        <f>+'Balance Financiero Minhacienda'!I8</f>
        <v>1726.3377596155524</v>
      </c>
      <c r="J7" s="68">
        <f>+'Balance Financiero Minhacienda'!J8</f>
        <v>1829.9180251924856</v>
      </c>
      <c r="K7" s="68">
        <f>+'Balance Financiero Minhacienda'!K8</f>
        <v>1939.7131067040348</v>
      </c>
      <c r="L7" s="68">
        <f>+'Balance Financiero Minhacienda'!L8</f>
        <v>2056.0958931062769</v>
      </c>
      <c r="M7" s="68">
        <f>+'Balance Financiero Minhacienda'!M8</f>
        <v>2179.4616466926536</v>
      </c>
    </row>
    <row r="8" spans="1:13" ht="12.75" customHeight="1">
      <c r="A8" s="36" t="s">
        <v>334</v>
      </c>
      <c r="B8" s="36" t="s">
        <v>292</v>
      </c>
      <c r="C8" s="68">
        <f>+'Balance Financiero Minhacienda'!C9</f>
        <v>5689</v>
      </c>
      <c r="D8" s="68">
        <f>+'Balance Financiero Minhacienda'!D9</f>
        <v>6030.34</v>
      </c>
      <c r="E8" s="68">
        <f>+'Balance Financiero Minhacienda'!E9</f>
        <v>6392.1604000000007</v>
      </c>
      <c r="F8" s="68">
        <f>+'Balance Financiero Minhacienda'!F9</f>
        <v>6775.6900240000014</v>
      </c>
      <c r="G8" s="68">
        <f>+'Balance Financiero Minhacienda'!G9</f>
        <v>7182.2314254400017</v>
      </c>
      <c r="H8" s="68">
        <f>+'Balance Financiero Minhacienda'!H9</f>
        <v>7613.1653109664021</v>
      </c>
      <c r="I8" s="68">
        <f>+'Balance Financiero Minhacienda'!I9</f>
        <v>8069.9552296243864</v>
      </c>
      <c r="J8" s="68">
        <f>+'Balance Financiero Minhacienda'!J9</f>
        <v>8554.1525434018495</v>
      </c>
      <c r="K8" s="68">
        <f>+'Balance Financiero Minhacienda'!K9</f>
        <v>9067.4016960059616</v>
      </c>
      <c r="L8" s="68">
        <f>+'Balance Financiero Minhacienda'!L9</f>
        <v>9611.4457977663205</v>
      </c>
      <c r="M8" s="68">
        <f>+'Balance Financiero Minhacienda'!M9</f>
        <v>10188.132545632301</v>
      </c>
    </row>
    <row r="9" spans="1:13" ht="12.75" customHeight="1">
      <c r="A9" s="37" t="s">
        <v>335</v>
      </c>
      <c r="B9" s="37" t="s">
        <v>336</v>
      </c>
      <c r="C9" s="68">
        <f>+'Balance Financiero Minhacienda'!C14</f>
        <v>1038</v>
      </c>
      <c r="D9" s="68">
        <f>+'Balance Financiero Minhacienda'!D14</f>
        <v>1100.28</v>
      </c>
      <c r="E9" s="68">
        <f>+'Balance Financiero Minhacienda'!E14</f>
        <v>1166.2968000000001</v>
      </c>
      <c r="F9" s="68">
        <f>+'Balance Financiero Minhacienda'!F14</f>
        <v>1236.2746080000002</v>
      </c>
      <c r="G9" s="68">
        <f>+'Balance Financiero Minhacienda'!G14</f>
        <v>1310.4510844800002</v>
      </c>
      <c r="H9" s="68">
        <f>+'Balance Financiero Minhacienda'!H14</f>
        <v>1389.0781495488002</v>
      </c>
      <c r="I9" s="68">
        <f>+'Balance Financiero Minhacienda'!I14</f>
        <v>1472.4228385217282</v>
      </c>
      <c r="J9" s="68">
        <f>+'Balance Financiero Minhacienda'!J14</f>
        <v>1560.7682088330318</v>
      </c>
      <c r="K9" s="68">
        <f>+'Balance Financiero Minhacienda'!K14</f>
        <v>1654.4143013630139</v>
      </c>
      <c r="L9" s="68">
        <f>+'Balance Financiero Minhacienda'!L14</f>
        <v>1753.6791594447948</v>
      </c>
      <c r="M9" s="68">
        <f>+'Balance Financiero Minhacienda'!M14</f>
        <v>1858.8999090114826</v>
      </c>
    </row>
    <row r="10" spans="1:13" ht="12.75" customHeight="1">
      <c r="A10" s="37"/>
      <c r="B10" s="37" t="s">
        <v>522</v>
      </c>
      <c r="C10" s="68">
        <f>+'Balance Financiero Minhacienda'!C12</f>
        <v>0</v>
      </c>
      <c r="D10" s="68">
        <f>+'Balance Financiero Minhacienda'!D12</f>
        <v>0</v>
      </c>
      <c r="E10" s="68">
        <f>+'Balance Financiero Minhacienda'!E12</f>
        <v>0</v>
      </c>
      <c r="F10" s="68">
        <f>+'Balance Financiero Minhacienda'!F12</f>
        <v>0</v>
      </c>
      <c r="G10" s="68">
        <f>+'Balance Financiero Minhacienda'!G12</f>
        <v>0</v>
      </c>
      <c r="H10" s="68">
        <f>+'Balance Financiero Minhacienda'!H12</f>
        <v>0</v>
      </c>
      <c r="I10" s="68">
        <f>+'Balance Financiero Minhacienda'!I12</f>
        <v>0</v>
      </c>
      <c r="J10" s="68">
        <f>+'Balance Financiero Minhacienda'!J12</f>
        <v>0</v>
      </c>
      <c r="K10" s="68">
        <f>+'Balance Financiero Minhacienda'!K12</f>
        <v>0</v>
      </c>
      <c r="L10" s="68">
        <f>+'Balance Financiero Minhacienda'!L12</f>
        <v>0</v>
      </c>
      <c r="M10" s="68">
        <f>+'Balance Financiero Minhacienda'!M12</f>
        <v>0</v>
      </c>
    </row>
    <row r="11" spans="1:13" ht="12.75" customHeight="1">
      <c r="A11" s="37"/>
      <c r="B11" s="37" t="s">
        <v>521</v>
      </c>
      <c r="C11" s="68">
        <f>+'Balance Financiero Minhacienda'!C11</f>
        <v>0</v>
      </c>
      <c r="D11" s="68">
        <f>+'Balance Financiero Minhacienda'!D11</f>
        <v>0</v>
      </c>
      <c r="E11" s="68">
        <f>+'Balance Financiero Minhacienda'!E11</f>
        <v>0</v>
      </c>
      <c r="F11" s="68">
        <f>+'Balance Financiero Minhacienda'!F11</f>
        <v>0</v>
      </c>
      <c r="G11" s="68">
        <f>+'Balance Financiero Minhacienda'!G11</f>
        <v>0</v>
      </c>
      <c r="H11" s="68">
        <f>+'Balance Financiero Minhacienda'!H11</f>
        <v>0</v>
      </c>
      <c r="I11" s="68">
        <f>+'Balance Financiero Minhacienda'!I11</f>
        <v>0</v>
      </c>
      <c r="J11" s="68">
        <f>+'Balance Financiero Minhacienda'!J11</f>
        <v>0</v>
      </c>
      <c r="K11" s="68">
        <f>+'Balance Financiero Minhacienda'!K11</f>
        <v>0</v>
      </c>
      <c r="L11" s="68">
        <f>+'Balance Financiero Minhacienda'!L11</f>
        <v>0</v>
      </c>
      <c r="M11" s="68">
        <f>+'Balance Financiero Minhacienda'!M11</f>
        <v>0</v>
      </c>
    </row>
    <row r="12" spans="1:13" ht="12.75" customHeight="1">
      <c r="A12" s="37"/>
      <c r="B12" s="37" t="s">
        <v>520</v>
      </c>
      <c r="C12" s="68">
        <f>+'Balance Financiero Minhacienda'!C13</f>
        <v>0</v>
      </c>
      <c r="D12" s="68">
        <f>+'Balance Financiero Minhacienda'!D13</f>
        <v>0</v>
      </c>
      <c r="E12" s="68">
        <f>+'Balance Financiero Minhacienda'!E13</f>
        <v>0</v>
      </c>
      <c r="F12" s="68">
        <f>+'Balance Financiero Minhacienda'!F13</f>
        <v>0</v>
      </c>
      <c r="G12" s="68">
        <f>+'Balance Financiero Minhacienda'!G13</f>
        <v>0</v>
      </c>
      <c r="H12" s="68">
        <f>+'Balance Financiero Minhacienda'!H13</f>
        <v>0</v>
      </c>
      <c r="I12" s="68">
        <f>+'Balance Financiero Minhacienda'!I13</f>
        <v>0</v>
      </c>
      <c r="J12" s="68">
        <f>+'Balance Financiero Minhacienda'!J13</f>
        <v>0</v>
      </c>
      <c r="K12" s="68">
        <f>+'Balance Financiero Minhacienda'!K13</f>
        <v>0</v>
      </c>
      <c r="L12" s="68">
        <f>+'Balance Financiero Minhacienda'!L13</f>
        <v>0</v>
      </c>
      <c r="M12" s="68">
        <f>+'Balance Financiero Minhacienda'!M13</f>
        <v>0</v>
      </c>
    </row>
    <row r="13" spans="1:13" ht="12.75" customHeight="1">
      <c r="A13" s="37"/>
      <c r="B13" s="37" t="s">
        <v>519</v>
      </c>
      <c r="C13" s="68">
        <f>+'Balance Financiero Minhacienda'!C10</f>
        <v>0</v>
      </c>
      <c r="D13" s="68">
        <f>+'Balance Financiero Minhacienda'!D10</f>
        <v>0</v>
      </c>
      <c r="E13" s="68">
        <f>+'Balance Financiero Minhacienda'!E10</f>
        <v>0</v>
      </c>
      <c r="F13" s="68">
        <f>+'Balance Financiero Minhacienda'!F10</f>
        <v>0</v>
      </c>
      <c r="G13" s="68">
        <f>+'Balance Financiero Minhacienda'!G10</f>
        <v>0</v>
      </c>
      <c r="H13" s="68">
        <f>+'Balance Financiero Minhacienda'!H10</f>
        <v>0</v>
      </c>
      <c r="I13" s="68">
        <f>+'Balance Financiero Minhacienda'!I10</f>
        <v>0</v>
      </c>
      <c r="J13" s="68">
        <f>+'Balance Financiero Minhacienda'!J10</f>
        <v>0</v>
      </c>
      <c r="K13" s="68">
        <f>+'Balance Financiero Minhacienda'!K10</f>
        <v>0</v>
      </c>
      <c r="L13" s="68">
        <f>+'Balance Financiero Minhacienda'!L10</f>
        <v>0</v>
      </c>
      <c r="M13" s="68">
        <f>+'Balance Financiero Minhacienda'!M10</f>
        <v>0</v>
      </c>
    </row>
    <row r="14" spans="1:13" ht="12.75" customHeight="1">
      <c r="A14" s="37"/>
      <c r="B14" s="37" t="s">
        <v>518</v>
      </c>
      <c r="C14" s="68">
        <f>+'Balance Financiero Minhacienda'!C7</f>
        <v>0</v>
      </c>
      <c r="D14" s="68">
        <f>+'Balance Financiero Minhacienda'!D7</f>
        <v>0</v>
      </c>
      <c r="E14" s="68">
        <f>+'Balance Financiero Minhacienda'!E7</f>
        <v>0</v>
      </c>
      <c r="F14" s="68">
        <f>+'Balance Financiero Minhacienda'!F7</f>
        <v>0</v>
      </c>
      <c r="G14" s="68">
        <f>+'Balance Financiero Minhacienda'!G7</f>
        <v>0</v>
      </c>
      <c r="H14" s="68">
        <f>+'Balance Financiero Minhacienda'!H7</f>
        <v>0</v>
      </c>
      <c r="I14" s="68">
        <f>+'Balance Financiero Minhacienda'!I7</f>
        <v>0</v>
      </c>
      <c r="J14" s="68">
        <f>+'Balance Financiero Minhacienda'!J7</f>
        <v>0</v>
      </c>
      <c r="K14" s="68">
        <f>+'Balance Financiero Minhacienda'!K7</f>
        <v>0</v>
      </c>
      <c r="L14" s="68">
        <f>+'Balance Financiero Minhacienda'!L7</f>
        <v>0</v>
      </c>
      <c r="M14" s="68">
        <f>+'Balance Financiero Minhacienda'!M7</f>
        <v>0</v>
      </c>
    </row>
    <row r="15" spans="1:13" ht="12.75" customHeight="1">
      <c r="A15" s="37" t="s">
        <v>337</v>
      </c>
      <c r="B15" s="37" t="s">
        <v>517</v>
      </c>
      <c r="C15" s="68">
        <f>+'Balance Financiero Minhacienda'!C15+'Balance Financiero Minhacienda'!C16+'Balance Financiero Minhacienda'!C17+'Balance Financiero Minhacienda'!C18</f>
        <v>348</v>
      </c>
      <c r="D15" s="68">
        <f>+'Balance Financiero Minhacienda'!D15+'Balance Financiero Minhacienda'!D16+'Balance Financiero Minhacienda'!D17+'Balance Financiero Minhacienda'!D18</f>
        <v>368.88</v>
      </c>
      <c r="E15" s="68">
        <f>+'Balance Financiero Minhacienda'!E15+'Balance Financiero Minhacienda'!E16+'Balance Financiero Minhacienda'!E17+'Balance Financiero Minhacienda'!E18</f>
        <v>391.01280000000003</v>
      </c>
      <c r="F15" s="68">
        <f>+'Balance Financiero Minhacienda'!F15+'Balance Financiero Minhacienda'!F16+'Balance Financiero Minhacienda'!F17+'Balance Financiero Minhacienda'!F18</f>
        <v>414.47356800000006</v>
      </c>
      <c r="G15" s="68">
        <f>+'Balance Financiero Minhacienda'!G15+'Balance Financiero Minhacienda'!G16+'Balance Financiero Minhacienda'!G17+'Balance Financiero Minhacienda'!G18</f>
        <v>439.34198208000009</v>
      </c>
      <c r="H15" s="68">
        <f>+'Balance Financiero Minhacienda'!H15+'Balance Financiero Minhacienda'!H16+'Balance Financiero Minhacienda'!H17+'Balance Financiero Minhacienda'!H18</f>
        <v>465.70250100480013</v>
      </c>
      <c r="I15" s="68">
        <f>+'Balance Financiero Minhacienda'!I15+'Balance Financiero Minhacienda'!I16+'Balance Financiero Minhacienda'!I17+'Balance Financiero Minhacienda'!I18</f>
        <v>493.64465106508817</v>
      </c>
      <c r="J15" s="68">
        <f>+'Balance Financiero Minhacienda'!J15+'Balance Financiero Minhacienda'!J16+'Balance Financiero Minhacienda'!J17+'Balance Financiero Minhacienda'!J18</f>
        <v>523.26333012899352</v>
      </c>
      <c r="K15" s="68">
        <f>+'Balance Financiero Minhacienda'!K15+'Balance Financiero Minhacienda'!K16+'Balance Financiero Minhacienda'!K17+'Balance Financiero Minhacienda'!K18</f>
        <v>554.65912993673317</v>
      </c>
      <c r="L15" s="68">
        <f>+'Balance Financiero Minhacienda'!L15+'Balance Financiero Minhacienda'!L16+'Balance Financiero Minhacienda'!L17+'Balance Financiero Minhacienda'!L18</f>
        <v>587.93867773293721</v>
      </c>
      <c r="M15" s="68">
        <f>+'Balance Financiero Minhacienda'!M15+'Balance Financiero Minhacienda'!M16+'Balance Financiero Minhacienda'!M17+'Balance Financiero Minhacienda'!M18</f>
        <v>623.21499839691342</v>
      </c>
    </row>
    <row r="16" spans="1:13" ht="12.75" customHeight="1">
      <c r="A16" s="36" t="s">
        <v>338</v>
      </c>
      <c r="B16" s="36" t="s">
        <v>295</v>
      </c>
      <c r="C16" s="68">
        <f>+'Balance Financiero Minhacienda'!C19</f>
        <v>67</v>
      </c>
      <c r="D16" s="68">
        <f>+'Balance Financiero Minhacienda'!D19</f>
        <v>71.02000000000001</v>
      </c>
      <c r="E16" s="68">
        <f>+'Balance Financiero Minhacienda'!E19</f>
        <v>75.281200000000013</v>
      </c>
      <c r="F16" s="68">
        <f>+'Balance Financiero Minhacienda'!F19</f>
        <v>79.798072000000019</v>
      </c>
      <c r="G16" s="68">
        <f>+'Balance Financiero Minhacienda'!G19</f>
        <v>84.585956320000022</v>
      </c>
      <c r="H16" s="68">
        <f>+'Balance Financiero Minhacienda'!H19</f>
        <v>89.66111369920003</v>
      </c>
      <c r="I16" s="68">
        <f>+'Balance Financiero Minhacienda'!I19</f>
        <v>95.040780521152044</v>
      </c>
      <c r="J16" s="68">
        <f>+'Balance Financiero Minhacienda'!J19</f>
        <v>100.74322735242117</v>
      </c>
      <c r="K16" s="68">
        <f>+'Balance Financiero Minhacienda'!K19</f>
        <v>106.78782099356644</v>
      </c>
      <c r="L16" s="68">
        <f>+'Balance Financiero Minhacienda'!L19</f>
        <v>113.19509025318044</v>
      </c>
      <c r="M16" s="68">
        <f>+'Balance Financiero Minhacienda'!M19</f>
        <v>119.98679566837127</v>
      </c>
    </row>
    <row r="17" spans="1:13" ht="12.75" customHeight="1">
      <c r="A17" s="6" t="s">
        <v>339</v>
      </c>
      <c r="B17" s="6" t="s">
        <v>296</v>
      </c>
      <c r="C17" s="67">
        <f>+C18+C19</f>
        <v>1258</v>
      </c>
      <c r="D17" s="67">
        <f t="shared" ref="D17:M17" si="5">+D18+D19</f>
        <v>1333.48</v>
      </c>
      <c r="E17" s="67">
        <f t="shared" si="5"/>
        <v>1413.4888000000001</v>
      </c>
      <c r="F17" s="67">
        <f t="shared" si="5"/>
        <v>1498.2981280000004</v>
      </c>
      <c r="G17" s="67">
        <f t="shared" si="5"/>
        <v>1588.1960156800005</v>
      </c>
      <c r="H17" s="67">
        <f t="shared" si="5"/>
        <v>1683.4877766208006</v>
      </c>
      <c r="I17" s="67">
        <f t="shared" si="5"/>
        <v>1784.4970432180489</v>
      </c>
      <c r="J17" s="67">
        <f t="shared" si="5"/>
        <v>1891.5668658111319</v>
      </c>
      <c r="K17" s="67">
        <f t="shared" si="5"/>
        <v>2005.0608777598</v>
      </c>
      <c r="L17" s="67">
        <f t="shared" si="5"/>
        <v>2125.3645304253878</v>
      </c>
      <c r="M17" s="67">
        <f t="shared" si="5"/>
        <v>2252.8864022509115</v>
      </c>
    </row>
    <row r="18" spans="1:13" ht="12.75" customHeight="1">
      <c r="A18" s="36" t="s">
        <v>340</v>
      </c>
      <c r="B18" s="36" t="s">
        <v>297</v>
      </c>
      <c r="C18" s="68">
        <f>+'Balance Financiero Minhacienda'!C24</f>
        <v>909</v>
      </c>
      <c r="D18" s="68">
        <f>+'Balance Financiero Minhacienda'!D24</f>
        <v>963.54000000000008</v>
      </c>
      <c r="E18" s="68">
        <f>+'Balance Financiero Minhacienda'!E24</f>
        <v>1021.3524000000001</v>
      </c>
      <c r="F18" s="68">
        <f>+'Balance Financiero Minhacienda'!F24</f>
        <v>1082.6335440000003</v>
      </c>
      <c r="G18" s="68">
        <f>+'Balance Financiero Minhacienda'!G24</f>
        <v>1147.5915566400004</v>
      </c>
      <c r="H18" s="68">
        <f>+'Balance Financiero Minhacienda'!H24</f>
        <v>1216.4470500384004</v>
      </c>
      <c r="I18" s="68">
        <f>+'Balance Financiero Minhacienda'!I24</f>
        <v>1289.4338730407046</v>
      </c>
      <c r="J18" s="68">
        <f>+'Balance Financiero Minhacienda'!J24</f>
        <v>1366.799905423147</v>
      </c>
      <c r="K18" s="68">
        <f>+'Balance Financiero Minhacienda'!K24</f>
        <v>1448.8078997485359</v>
      </c>
      <c r="L18" s="68">
        <f>+'Balance Financiero Minhacienda'!L24</f>
        <v>1535.7363737334481</v>
      </c>
      <c r="M18" s="68">
        <f>+'Balance Financiero Minhacienda'!M24</f>
        <v>1627.880556157455</v>
      </c>
    </row>
    <row r="19" spans="1:13" ht="12.75" customHeight="1">
      <c r="A19" s="36" t="s">
        <v>341</v>
      </c>
      <c r="B19" s="36" t="s">
        <v>298</v>
      </c>
      <c r="C19" s="68">
        <f>+'Balance Financiero Minhacienda'!C26</f>
        <v>349</v>
      </c>
      <c r="D19" s="68">
        <f>+'Balance Financiero Minhacienda'!D26+'Balance Financiero Minhacienda'!D29</f>
        <v>369.94</v>
      </c>
      <c r="E19" s="68">
        <f>+'Balance Financiero Minhacienda'!E26+'Balance Financiero Minhacienda'!E29</f>
        <v>392.13640000000004</v>
      </c>
      <c r="F19" s="68">
        <f>+'Balance Financiero Minhacienda'!F26+'Balance Financiero Minhacienda'!F29</f>
        <v>415.6645840000001</v>
      </c>
      <c r="G19" s="68">
        <f>+'Balance Financiero Minhacienda'!G26+'Balance Financiero Minhacienda'!G29</f>
        <v>440.60445904000017</v>
      </c>
      <c r="H19" s="68">
        <f>+'Balance Financiero Minhacienda'!H26+'Balance Financiero Minhacienda'!H29</f>
        <v>467.04072658240023</v>
      </c>
      <c r="I19" s="68">
        <f>+'Balance Financiero Minhacienda'!I26+'Balance Financiero Minhacienda'!I29</f>
        <v>495.06317017734426</v>
      </c>
      <c r="J19" s="68">
        <f>+'Balance Financiero Minhacienda'!J26+'Balance Financiero Minhacienda'!J29</f>
        <v>524.76696038798491</v>
      </c>
      <c r="K19" s="68">
        <f>+'Balance Financiero Minhacienda'!K26+'Balance Financiero Minhacienda'!K29</f>
        <v>556.25297801126408</v>
      </c>
      <c r="L19" s="68">
        <f>+'Balance Financiero Minhacienda'!L26+'Balance Financiero Minhacienda'!L29</f>
        <v>589.62815669193992</v>
      </c>
      <c r="M19" s="68">
        <f>+'Balance Financiero Minhacienda'!M26+'Balance Financiero Minhacienda'!M29</f>
        <v>625.0058460934564</v>
      </c>
    </row>
    <row r="20" spans="1:13" ht="12.75" customHeight="1">
      <c r="A20" s="17" t="s">
        <v>342</v>
      </c>
      <c r="B20" s="17" t="s">
        <v>343</v>
      </c>
      <c r="C20" s="66">
        <f t="shared" ref="C20" si="6">+C21+C34</f>
        <v>6181</v>
      </c>
      <c r="D20" s="66">
        <f t="shared" ref="D20:M20" si="7">+D21+D34</f>
        <v>6426.7760000000007</v>
      </c>
      <c r="E20" s="66">
        <f t="shared" si="7"/>
        <v>6727.1786880000018</v>
      </c>
      <c r="F20" s="66">
        <f t="shared" si="7"/>
        <v>6999.2815114240011</v>
      </c>
      <c r="G20" s="66">
        <f t="shared" si="7"/>
        <v>7287.2202051563527</v>
      </c>
      <c r="H20" s="66">
        <f t="shared" si="7"/>
        <v>7602.1964270588978</v>
      </c>
      <c r="I20" s="66">
        <f t="shared" si="7"/>
        <v>8005.481606736068</v>
      </c>
      <c r="J20" s="66">
        <f t="shared" si="7"/>
        <v>8460.4210201084425</v>
      </c>
      <c r="K20" s="66">
        <f t="shared" si="7"/>
        <v>8941.4381030976347</v>
      </c>
      <c r="L20" s="66">
        <f t="shared" si="7"/>
        <v>9450.0390185117449</v>
      </c>
      <c r="M20" s="66">
        <f t="shared" si="7"/>
        <v>9987.8174910536582</v>
      </c>
    </row>
    <row r="21" spans="1:13" ht="12.75" customHeight="1">
      <c r="A21" s="36" t="s">
        <v>344</v>
      </c>
      <c r="B21" s="36" t="s">
        <v>345</v>
      </c>
      <c r="C21" s="69">
        <f>+C22+C26</f>
        <v>4584</v>
      </c>
      <c r="D21" s="69">
        <f t="shared" ref="D21:M21" si="8">+D22+D26</f>
        <v>4753.1200000000008</v>
      </c>
      <c r="E21" s="69">
        <f t="shared" si="8"/>
        <v>4973.1872000000012</v>
      </c>
      <c r="F21" s="69">
        <f t="shared" si="8"/>
        <v>5161.0984320000007</v>
      </c>
      <c r="G21" s="69">
        <f t="shared" si="8"/>
        <v>5360.8043379200008</v>
      </c>
      <c r="H21" s="69">
        <f t="shared" si="8"/>
        <v>5583.3125981952007</v>
      </c>
      <c r="I21" s="69">
        <f t="shared" si="8"/>
        <v>5889.6913540869136</v>
      </c>
      <c r="J21" s="69">
        <f t="shared" si="8"/>
        <v>6243.0728353321283</v>
      </c>
      <c r="K21" s="69">
        <f t="shared" si="8"/>
        <v>6617.6572054520566</v>
      </c>
      <c r="L21" s="69">
        <f t="shared" si="8"/>
        <v>7014.71663777918</v>
      </c>
      <c r="M21" s="69">
        <f t="shared" si="8"/>
        <v>7435.5996360459303</v>
      </c>
    </row>
    <row r="22" spans="1:13" ht="12.75" customHeight="1">
      <c r="A22" s="36" t="s">
        <v>346</v>
      </c>
      <c r="B22" s="36" t="s">
        <v>347</v>
      </c>
      <c r="C22" s="69">
        <f>+C23+C24+C25+C27</f>
        <v>4152</v>
      </c>
      <c r="D22" s="69">
        <f t="shared" ref="D22:M22" si="9">+D23+D24+D25+D27</f>
        <v>4401.1200000000008</v>
      </c>
      <c r="E22" s="69">
        <f t="shared" si="9"/>
        <v>4665.1872000000012</v>
      </c>
      <c r="F22" s="69">
        <f t="shared" si="9"/>
        <v>4945.0984320000007</v>
      </c>
      <c r="G22" s="69">
        <f t="shared" si="9"/>
        <v>5241.8043379200008</v>
      </c>
      <c r="H22" s="69">
        <f t="shared" si="9"/>
        <v>5556.3125981952007</v>
      </c>
      <c r="I22" s="69">
        <f t="shared" si="9"/>
        <v>5889.6913540869136</v>
      </c>
      <c r="J22" s="69">
        <f t="shared" si="9"/>
        <v>6243.0728353321283</v>
      </c>
      <c r="K22" s="69">
        <f t="shared" si="9"/>
        <v>6617.6572054520566</v>
      </c>
      <c r="L22" s="69">
        <f t="shared" si="9"/>
        <v>7014.71663777918</v>
      </c>
      <c r="M22" s="69">
        <f t="shared" si="9"/>
        <v>7435.5996360459303</v>
      </c>
    </row>
    <row r="23" spans="1:13" ht="12.75" customHeight="1">
      <c r="A23" s="36" t="s">
        <v>348</v>
      </c>
      <c r="B23" s="36" t="s">
        <v>349</v>
      </c>
      <c r="C23" s="68">
        <f>+'Balance Financiero Minhacienda'!C47</f>
        <v>2611</v>
      </c>
      <c r="D23" s="68">
        <f>+'Balance Financiero Minhacienda'!D47</f>
        <v>2767.6600000000003</v>
      </c>
      <c r="E23" s="68">
        <f>+'Balance Financiero Minhacienda'!E47</f>
        <v>2933.7196000000004</v>
      </c>
      <c r="F23" s="68">
        <f>+'Balance Financiero Minhacienda'!F47</f>
        <v>3109.7427760000005</v>
      </c>
      <c r="G23" s="68">
        <f>+'Balance Financiero Minhacienda'!G47</f>
        <v>3296.3273425600005</v>
      </c>
      <c r="H23" s="68">
        <f>+'Balance Financiero Minhacienda'!H47</f>
        <v>3494.1069831136006</v>
      </c>
      <c r="I23" s="68">
        <f>+'Balance Financiero Minhacienda'!I47</f>
        <v>3703.7534021004167</v>
      </c>
      <c r="J23" s="68">
        <f>+'Balance Financiero Minhacienda'!J47</f>
        <v>3925.978606226442</v>
      </c>
      <c r="K23" s="68">
        <f>+'Balance Financiero Minhacienda'!K47</f>
        <v>4161.5373226000283</v>
      </c>
      <c r="L23" s="68">
        <f>+'Balance Financiero Minhacienda'!L47</f>
        <v>4411.22956195603</v>
      </c>
      <c r="M23" s="68">
        <f>+'Balance Financiero Minhacienda'!M47</f>
        <v>4675.9033356733917</v>
      </c>
    </row>
    <row r="24" spans="1:13" ht="12.75" customHeight="1">
      <c r="A24" s="36" t="s">
        <v>350</v>
      </c>
      <c r="B24" s="36" t="s">
        <v>351</v>
      </c>
      <c r="C24" s="68">
        <f>+'Balance Financiero Minhacienda'!C48</f>
        <v>972</v>
      </c>
      <c r="D24" s="68">
        <f>+'Balance Financiero Minhacienda'!D48</f>
        <v>1030.3200000000002</v>
      </c>
      <c r="E24" s="68">
        <f>+'Balance Financiero Minhacienda'!E48</f>
        <v>1092.1392000000003</v>
      </c>
      <c r="F24" s="68">
        <f>+'Balance Financiero Minhacienda'!F48</f>
        <v>1157.6675520000003</v>
      </c>
      <c r="G24" s="68">
        <f>+'Balance Financiero Minhacienda'!G48</f>
        <v>1227.1276051200005</v>
      </c>
      <c r="H24" s="68">
        <f>+'Balance Financiero Minhacienda'!H48</f>
        <v>1300.7552614272006</v>
      </c>
      <c r="I24" s="68">
        <f>+'Balance Financiero Minhacienda'!I48</f>
        <v>1378.8005771128328</v>
      </c>
      <c r="J24" s="68">
        <f>+'Balance Financiero Minhacienda'!J48</f>
        <v>1461.5286117396029</v>
      </c>
      <c r="K24" s="68">
        <f>+'Balance Financiero Minhacienda'!K48</f>
        <v>1549.220328443979</v>
      </c>
      <c r="L24" s="68">
        <f>+'Balance Financiero Minhacienda'!L48</f>
        <v>1642.1735481506178</v>
      </c>
      <c r="M24" s="68">
        <f>+'Balance Financiero Minhacienda'!M48</f>
        <v>1740.7039610396548</v>
      </c>
    </row>
    <row r="25" spans="1:13" ht="12.75" customHeight="1">
      <c r="A25" s="37" t="s">
        <v>352</v>
      </c>
      <c r="B25" s="37" t="s">
        <v>465</v>
      </c>
      <c r="C25" s="68">
        <f>+'Balance Financiero Minhacienda'!C49+SUM('Balance Financiero Minhacienda'!C57:C60)</f>
        <v>569</v>
      </c>
      <c r="D25" s="68">
        <f>+'Balance Financiero Minhacienda'!D49+SUM('Balance Financiero Minhacienda'!D57:D60)</f>
        <v>603.14</v>
      </c>
      <c r="E25" s="68">
        <f>+'Balance Financiero Minhacienda'!E49+SUM('Balance Financiero Minhacienda'!E57:E60)</f>
        <v>639.32839999999999</v>
      </c>
      <c r="F25" s="68">
        <f>+'Balance Financiero Minhacienda'!F49+SUM('Balance Financiero Minhacienda'!F57:F60)</f>
        <v>677.68810400000007</v>
      </c>
      <c r="G25" s="68">
        <f>+'Balance Financiero Minhacienda'!G49+SUM('Balance Financiero Minhacienda'!G57:G60)</f>
        <v>718.34939024000005</v>
      </c>
      <c r="H25" s="68">
        <f>+'Balance Financiero Minhacienda'!H49+SUM('Balance Financiero Minhacienda'!H57:H60)</f>
        <v>761.45035365440015</v>
      </c>
      <c r="I25" s="68">
        <f>+'Balance Financiero Minhacienda'!I49+SUM('Balance Financiero Minhacienda'!I57:I60)</f>
        <v>807.13737487366404</v>
      </c>
      <c r="J25" s="68">
        <f>+'Balance Financiero Minhacienda'!J49+SUM('Balance Financiero Minhacienda'!J57:J60)</f>
        <v>855.56561736608398</v>
      </c>
      <c r="K25" s="68">
        <f>+'Balance Financiero Minhacienda'!K49+SUM('Balance Financiero Minhacienda'!K57:K60)</f>
        <v>906.89955440804908</v>
      </c>
      <c r="L25" s="68">
        <f>+'Balance Financiero Minhacienda'!L49+SUM('Balance Financiero Minhacienda'!L57:L60)</f>
        <v>961.31352767253202</v>
      </c>
      <c r="M25" s="68">
        <f>+'Balance Financiero Minhacienda'!M49+SUM('Balance Financiero Minhacienda'!M57:M60)</f>
        <v>1018.9923393328841</v>
      </c>
    </row>
    <row r="26" spans="1:13" ht="12.75" customHeight="1">
      <c r="A26" s="36" t="s">
        <v>353</v>
      </c>
      <c r="B26" s="36" t="s">
        <v>354</v>
      </c>
      <c r="C26" s="69">
        <f>+'Balance Financiero Minhacienda'!C69</f>
        <v>432</v>
      </c>
      <c r="D26" s="69">
        <f>+'Balance Financiero Minhacienda'!D69</f>
        <v>352</v>
      </c>
      <c r="E26" s="69">
        <f>+'Balance Financiero Minhacienda'!E69</f>
        <v>308</v>
      </c>
      <c r="F26" s="69">
        <f>+'Balance Financiero Minhacienda'!F69</f>
        <v>216</v>
      </c>
      <c r="G26" s="69">
        <f>+'Balance Financiero Minhacienda'!G69</f>
        <v>119</v>
      </c>
      <c r="H26" s="69">
        <f>+'Balance Financiero Minhacienda'!H69</f>
        <v>27</v>
      </c>
      <c r="I26" s="69">
        <f>+'Balance Financiero Minhacienda'!I69</f>
        <v>0</v>
      </c>
      <c r="J26" s="69">
        <f>+'Balance Financiero Minhacienda'!J69</f>
        <v>0</v>
      </c>
      <c r="K26" s="69">
        <f>+'Balance Financiero Minhacienda'!K69</f>
        <v>0</v>
      </c>
      <c r="L26" s="69">
        <f>+'Balance Financiero Minhacienda'!L69</f>
        <v>0</v>
      </c>
      <c r="M26" s="69">
        <f>+'Balance Financiero Minhacienda'!M69</f>
        <v>0</v>
      </c>
    </row>
    <row r="27" spans="1:13" ht="12.75" customHeight="1">
      <c r="A27" s="37" t="s">
        <v>355</v>
      </c>
      <c r="B27" s="37" t="s">
        <v>464</v>
      </c>
      <c r="C27" s="68">
        <f>+'Balance Financiero Minhacienda'!C61+'Balance Financiero Minhacienda'!C62</f>
        <v>0</v>
      </c>
      <c r="D27" s="68">
        <f>+'Balance Financiero Minhacienda'!D61+'Balance Financiero Minhacienda'!D62</f>
        <v>0</v>
      </c>
      <c r="E27" s="68">
        <f>+'Balance Financiero Minhacienda'!E61+'Balance Financiero Minhacienda'!E62</f>
        <v>0</v>
      </c>
      <c r="F27" s="68">
        <f>+'Balance Financiero Minhacienda'!F61+'Balance Financiero Minhacienda'!F62</f>
        <v>0</v>
      </c>
      <c r="G27" s="68">
        <f>+'Balance Financiero Minhacienda'!G61+'Balance Financiero Minhacienda'!G62</f>
        <v>0</v>
      </c>
      <c r="H27" s="68">
        <f>+'Balance Financiero Minhacienda'!H61+'Balance Financiero Minhacienda'!H62</f>
        <v>0</v>
      </c>
      <c r="I27" s="68">
        <f>+'Balance Financiero Minhacienda'!I61+'Balance Financiero Minhacienda'!I62</f>
        <v>0</v>
      </c>
      <c r="J27" s="68">
        <f>+'Balance Financiero Minhacienda'!J61+'Balance Financiero Minhacienda'!J62</f>
        <v>0</v>
      </c>
      <c r="K27" s="68">
        <f>+'Balance Financiero Minhacienda'!K61+'Balance Financiero Minhacienda'!K62</f>
        <v>0</v>
      </c>
      <c r="L27" s="68">
        <f>+'Balance Financiero Minhacienda'!L61+'Balance Financiero Minhacienda'!L62</f>
        <v>0</v>
      </c>
      <c r="M27" s="68">
        <f>+'Balance Financiero Minhacienda'!M61+'Balance Financiero Minhacienda'!M62</f>
        <v>0</v>
      </c>
    </row>
    <row r="28" spans="1:13" ht="12.75" customHeight="1">
      <c r="A28" s="6" t="s">
        <v>356</v>
      </c>
      <c r="B28" s="6" t="s">
        <v>357</v>
      </c>
      <c r="C28" s="67">
        <f t="shared" ref="C28" si="10">+C5-C21</f>
        <v>5033</v>
      </c>
      <c r="D28" s="67">
        <f t="shared" ref="D28:M28" si="11">+D5-D21</f>
        <v>5440.9</v>
      </c>
      <c r="E28" s="67">
        <f t="shared" si="11"/>
        <v>5832.4740000000011</v>
      </c>
      <c r="F28" s="67">
        <f t="shared" si="11"/>
        <v>6292.9024399999998</v>
      </c>
      <c r="G28" s="67">
        <f t="shared" si="11"/>
        <v>6780.436586400001</v>
      </c>
      <c r="H28" s="67">
        <f t="shared" si="11"/>
        <v>7286.4027815840027</v>
      </c>
      <c r="I28" s="67">
        <f t="shared" si="11"/>
        <v>7752.2069484790427</v>
      </c>
      <c r="J28" s="67">
        <f t="shared" si="11"/>
        <v>8217.3393653877847</v>
      </c>
      <c r="K28" s="67">
        <f t="shared" si="11"/>
        <v>8710.3797273110558</v>
      </c>
      <c r="L28" s="67">
        <f t="shared" si="11"/>
        <v>9233.0025109497165</v>
      </c>
      <c r="M28" s="67">
        <f t="shared" si="11"/>
        <v>9786.9826616067057</v>
      </c>
    </row>
    <row r="29" spans="1:13" ht="12.75" customHeight="1">
      <c r="A29" s="6" t="s">
        <v>358</v>
      </c>
      <c r="B29" s="6" t="s">
        <v>359</v>
      </c>
      <c r="C29" s="67">
        <f t="shared" ref="C29:M29" si="12">+SUM(C30:C33)</f>
        <v>12867</v>
      </c>
      <c r="D29" s="67">
        <f t="shared" si="12"/>
        <v>11647.280000000002</v>
      </c>
      <c r="E29" s="67">
        <f t="shared" si="12"/>
        <v>12346.116800000002</v>
      </c>
      <c r="F29" s="67">
        <f t="shared" si="12"/>
        <v>13086.883808000002</v>
      </c>
      <c r="G29" s="67">
        <f t="shared" si="12"/>
        <v>13872.096836480003</v>
      </c>
      <c r="H29" s="67">
        <f t="shared" si="12"/>
        <v>14704.422646668805</v>
      </c>
      <c r="I29" s="67">
        <f t="shared" si="12"/>
        <v>15586.688005468932</v>
      </c>
      <c r="J29" s="67">
        <f t="shared" si="12"/>
        <v>16521.889285797071</v>
      </c>
      <c r="K29" s="67">
        <f t="shared" si="12"/>
        <v>17513.202642944896</v>
      </c>
      <c r="L29" s="67">
        <f t="shared" si="12"/>
        <v>18563.994801521589</v>
      </c>
      <c r="M29" s="67">
        <f t="shared" si="12"/>
        <v>19677.834489612887</v>
      </c>
    </row>
    <row r="30" spans="1:13" ht="12.75" customHeight="1">
      <c r="A30" s="37" t="s">
        <v>360</v>
      </c>
      <c r="B30" s="37" t="s">
        <v>361</v>
      </c>
      <c r="C30" s="68">
        <f>+'Balance Financiero Minhacienda'!C75+'Balance Financiero Minhacienda'!C76</f>
        <v>0</v>
      </c>
      <c r="D30" s="68">
        <f>+'Balance Financiero Minhacienda'!D75+'Balance Financiero Minhacienda'!D76</f>
        <v>0</v>
      </c>
      <c r="E30" s="68">
        <f>+'Balance Financiero Minhacienda'!E75+'Balance Financiero Minhacienda'!E76</f>
        <v>0</v>
      </c>
      <c r="F30" s="68">
        <f>+'Balance Financiero Minhacienda'!F75+'Balance Financiero Minhacienda'!F76</f>
        <v>0</v>
      </c>
      <c r="G30" s="68">
        <f>+'Balance Financiero Minhacienda'!G75+'Balance Financiero Minhacienda'!G76</f>
        <v>0</v>
      </c>
      <c r="H30" s="68">
        <f>+'Balance Financiero Minhacienda'!H75+'Balance Financiero Minhacienda'!H76</f>
        <v>0</v>
      </c>
      <c r="I30" s="68">
        <f>+'Balance Financiero Minhacienda'!I75+'Balance Financiero Minhacienda'!I76</f>
        <v>0</v>
      </c>
      <c r="J30" s="68">
        <f>+'Balance Financiero Minhacienda'!J75+'Balance Financiero Minhacienda'!J76</f>
        <v>0</v>
      </c>
      <c r="K30" s="68">
        <f>+'Balance Financiero Minhacienda'!K75+'Balance Financiero Minhacienda'!K76</f>
        <v>0</v>
      </c>
      <c r="L30" s="68">
        <f>+'Balance Financiero Minhacienda'!L75+'Balance Financiero Minhacienda'!L76</f>
        <v>0</v>
      </c>
      <c r="M30" s="68">
        <f>+'Balance Financiero Minhacienda'!M75+'Balance Financiero Minhacienda'!M76</f>
        <v>0</v>
      </c>
    </row>
    <row r="31" spans="1:13" ht="12.75" customHeight="1">
      <c r="A31" s="37" t="s">
        <v>362</v>
      </c>
      <c r="B31" s="37" t="s">
        <v>363</v>
      </c>
      <c r="C31" s="68">
        <f>+'Balance Financiero Minhacienda'!C31</f>
        <v>8693</v>
      </c>
      <c r="D31" s="68">
        <f>+'Balance Financiero Minhacienda'!D31</f>
        <v>9214.5800000000017</v>
      </c>
      <c r="E31" s="68">
        <f>+'Balance Financiero Minhacienda'!E31</f>
        <v>9767.4548000000013</v>
      </c>
      <c r="F31" s="68">
        <f>+'Balance Financiero Minhacienda'!F31</f>
        <v>10353.502088000001</v>
      </c>
      <c r="G31" s="68">
        <f>+'Balance Financiero Minhacienda'!G31</f>
        <v>10974.712213280001</v>
      </c>
      <c r="H31" s="68">
        <f>+'Balance Financiero Minhacienda'!H31</f>
        <v>11633.194946076805</v>
      </c>
      <c r="I31" s="68">
        <f>+'Balance Financiero Minhacienda'!I31</f>
        <v>12331.186642841411</v>
      </c>
      <c r="J31" s="68">
        <f>+'Balance Financiero Minhacienda'!J31</f>
        <v>13071.057841411897</v>
      </c>
      <c r="K31" s="68">
        <f>+'Balance Financiero Minhacienda'!K31</f>
        <v>13855.321311896612</v>
      </c>
      <c r="L31" s="68">
        <f>+'Balance Financiero Minhacienda'!L31</f>
        <v>14686.640590610408</v>
      </c>
      <c r="M31" s="68">
        <f>+'Balance Financiero Minhacienda'!M31</f>
        <v>15567.839026047035</v>
      </c>
    </row>
    <row r="32" spans="1:13" ht="12.75" customHeight="1">
      <c r="A32" s="37" t="s">
        <v>364</v>
      </c>
      <c r="B32" s="37" t="s">
        <v>365</v>
      </c>
      <c r="C32" s="68">
        <f>+'Balance Financiero Minhacienda'!C74</f>
        <v>0</v>
      </c>
      <c r="D32" s="68">
        <f>+'Balance Financiero Minhacienda'!D74</f>
        <v>0</v>
      </c>
      <c r="E32" s="68">
        <f>+'Balance Financiero Minhacienda'!E74</f>
        <v>0</v>
      </c>
      <c r="F32" s="68">
        <f>+'Balance Financiero Minhacienda'!F74</f>
        <v>0</v>
      </c>
      <c r="G32" s="68">
        <f>+'Balance Financiero Minhacienda'!G74</f>
        <v>0</v>
      </c>
      <c r="H32" s="68">
        <f>+'Balance Financiero Minhacienda'!H74</f>
        <v>0</v>
      </c>
      <c r="I32" s="68">
        <f>+'Balance Financiero Minhacienda'!I74</f>
        <v>0</v>
      </c>
      <c r="J32" s="68">
        <f>+'Balance Financiero Minhacienda'!J74</f>
        <v>0</v>
      </c>
      <c r="K32" s="68">
        <f>+'Balance Financiero Minhacienda'!K74</f>
        <v>0</v>
      </c>
      <c r="L32" s="68">
        <f>+'Balance Financiero Minhacienda'!L74</f>
        <v>0</v>
      </c>
      <c r="M32" s="68">
        <f>+'Balance Financiero Minhacienda'!M74</f>
        <v>0</v>
      </c>
    </row>
    <row r="33" spans="1:13" ht="12.75" customHeight="1">
      <c r="A33" s="37" t="s">
        <v>366</v>
      </c>
      <c r="B33" s="37" t="s">
        <v>367</v>
      </c>
      <c r="C33" s="68">
        <f>+'Balance Financiero Minhacienda'!C39+SUM('Balance Financiero Minhacienda'!C77:C84)</f>
        <v>4174</v>
      </c>
      <c r="D33" s="68">
        <f>+'Balance Financiero Minhacienda'!D40+'Balance Financiero Minhacienda'!D41+'Balance Financiero Minhacienda'!D77+'Balance Financiero Minhacienda'!D78+'Balance Financiero Minhacienda'!D82+'Balance Financiero Minhacienda'!D83+'Balance Financiero Minhacienda'!D84</f>
        <v>2432.7000000000003</v>
      </c>
      <c r="E33" s="68">
        <f>+'Balance Financiero Minhacienda'!E40+'Balance Financiero Minhacienda'!E41+'Balance Financiero Minhacienda'!E77+'Balance Financiero Minhacienda'!E78+'Balance Financiero Minhacienda'!E82+'Balance Financiero Minhacienda'!E83+'Balance Financiero Minhacienda'!E84</f>
        <v>2578.6620000000003</v>
      </c>
      <c r="F33" s="68">
        <f>+'Balance Financiero Minhacienda'!F40+'Balance Financiero Minhacienda'!F41+'Balance Financiero Minhacienda'!F77+'Balance Financiero Minhacienda'!F78+'Balance Financiero Minhacienda'!F82+'Balance Financiero Minhacienda'!F83+'Balance Financiero Minhacienda'!F84</f>
        <v>2733.3817200000003</v>
      </c>
      <c r="G33" s="68">
        <f>+'Balance Financiero Minhacienda'!G40+'Balance Financiero Minhacienda'!G41+'Balance Financiero Minhacienda'!G77+'Balance Financiero Minhacienda'!G78+'Balance Financiero Minhacienda'!G82+'Balance Financiero Minhacienda'!G83+'Balance Financiero Minhacienda'!G84</f>
        <v>2897.384623200001</v>
      </c>
      <c r="H33" s="68">
        <f>+'Balance Financiero Minhacienda'!H40+'Balance Financiero Minhacienda'!H41+'Balance Financiero Minhacienda'!H77+'Balance Financiero Minhacienda'!H78+'Balance Financiero Minhacienda'!H82+'Balance Financiero Minhacienda'!H83+'Balance Financiero Minhacienda'!H84</f>
        <v>3071.2277005920009</v>
      </c>
      <c r="I33" s="68">
        <f>+'Balance Financiero Minhacienda'!I40+'Balance Financiero Minhacienda'!I41+'Balance Financiero Minhacienda'!I77+'Balance Financiero Minhacienda'!I78+'Balance Financiero Minhacienda'!I82+'Balance Financiero Minhacienda'!I83+'Balance Financiero Minhacienda'!I84</f>
        <v>3255.5013626275213</v>
      </c>
      <c r="J33" s="68">
        <f>+'Balance Financiero Minhacienda'!J40+'Balance Financiero Minhacienda'!J41+'Balance Financiero Minhacienda'!J77+'Balance Financiero Minhacienda'!J78+'Balance Financiero Minhacienda'!J82+'Balance Financiero Minhacienda'!J83+'Balance Financiero Minhacienda'!J84</f>
        <v>3450.8314443851727</v>
      </c>
      <c r="K33" s="68">
        <f>+'Balance Financiero Minhacienda'!K40+'Balance Financiero Minhacienda'!K41+'Balance Financiero Minhacienda'!K77+'Balance Financiero Minhacienda'!K78+'Balance Financiero Minhacienda'!K82+'Balance Financiero Minhacienda'!K83+'Balance Financiero Minhacienda'!K84</f>
        <v>3657.8813310482838</v>
      </c>
      <c r="L33" s="68">
        <f>+'Balance Financiero Minhacienda'!L40+'Balance Financiero Minhacienda'!L41+'Balance Financiero Minhacienda'!L77+'Balance Financiero Minhacienda'!L78+'Balance Financiero Minhacienda'!L82+'Balance Financiero Minhacienda'!L83+'Balance Financiero Minhacienda'!L84</f>
        <v>3877.3542109111809</v>
      </c>
      <c r="M33" s="68">
        <f>+'Balance Financiero Minhacienda'!M40+'Balance Financiero Minhacienda'!M41+'Balance Financiero Minhacienda'!M77+'Balance Financiero Minhacienda'!M78+'Balance Financiero Minhacienda'!M82+'Balance Financiero Minhacienda'!M83+'Balance Financiero Minhacienda'!M84</f>
        <v>4109.9954635658523</v>
      </c>
    </row>
    <row r="34" spans="1:13" ht="12.75" customHeight="1">
      <c r="A34" s="6" t="s">
        <v>368</v>
      </c>
      <c r="B34" s="6" t="s">
        <v>369</v>
      </c>
      <c r="C34" s="67">
        <f t="shared" ref="C34" si="13">+C35+C36</f>
        <v>1597</v>
      </c>
      <c r="D34" s="67">
        <f t="shared" ref="D34:M34" si="14">+D35+D36</f>
        <v>1673.6559999999999</v>
      </c>
      <c r="E34" s="67">
        <f t="shared" si="14"/>
        <v>1753.9914880000001</v>
      </c>
      <c r="F34" s="67">
        <f t="shared" si="14"/>
        <v>1838.1830794240002</v>
      </c>
      <c r="G34" s="67">
        <f t="shared" si="14"/>
        <v>1926.4158672363524</v>
      </c>
      <c r="H34" s="67">
        <f t="shared" si="14"/>
        <v>2018.8838288636973</v>
      </c>
      <c r="I34" s="67">
        <f t="shared" si="14"/>
        <v>2115.7902526491548</v>
      </c>
      <c r="J34" s="67">
        <f t="shared" si="14"/>
        <v>2217.3481847763142</v>
      </c>
      <c r="K34" s="67">
        <f t="shared" si="14"/>
        <v>2323.7808976455776</v>
      </c>
      <c r="L34" s="67">
        <f t="shared" si="14"/>
        <v>2435.3223807325653</v>
      </c>
      <c r="M34" s="67">
        <f t="shared" si="14"/>
        <v>2552.2178550077288</v>
      </c>
    </row>
    <row r="35" spans="1:13" ht="12.75" customHeight="1">
      <c r="A35" s="37" t="s">
        <v>370</v>
      </c>
      <c r="B35" s="37" t="s">
        <v>371</v>
      </c>
      <c r="C35" s="68">
        <f>+'Balance Financiero Minhacienda'!C86+'Balance Financiero Minhacienda'!C94</f>
        <v>1597</v>
      </c>
      <c r="D35" s="68">
        <f>+'Balance Financiero Minhacienda'!D86+'Balance Financiero Minhacienda'!D94</f>
        <v>1673.6559999999999</v>
      </c>
      <c r="E35" s="68">
        <f>+'Balance Financiero Minhacienda'!E86+'Balance Financiero Minhacienda'!E94</f>
        <v>1753.9914880000001</v>
      </c>
      <c r="F35" s="68">
        <f>+'Balance Financiero Minhacienda'!F86+'Balance Financiero Minhacienda'!F94</f>
        <v>1838.1830794240002</v>
      </c>
      <c r="G35" s="68">
        <f>+'Balance Financiero Minhacienda'!G86+'Balance Financiero Minhacienda'!G94</f>
        <v>1926.4158672363524</v>
      </c>
      <c r="H35" s="68">
        <f>+'Balance Financiero Minhacienda'!H86+'Balance Financiero Minhacienda'!H94</f>
        <v>2018.8838288636973</v>
      </c>
      <c r="I35" s="68">
        <f>+'Balance Financiero Minhacienda'!I86+'Balance Financiero Minhacienda'!I94</f>
        <v>2115.7902526491548</v>
      </c>
      <c r="J35" s="68">
        <f>+'Balance Financiero Minhacienda'!J86+'Balance Financiero Minhacienda'!J94</f>
        <v>2217.3481847763142</v>
      </c>
      <c r="K35" s="68">
        <f>+'Balance Financiero Minhacienda'!K86+'Balance Financiero Minhacienda'!K94</f>
        <v>2323.7808976455776</v>
      </c>
      <c r="L35" s="68">
        <f>+'Balance Financiero Minhacienda'!L86+'Balance Financiero Minhacienda'!L94</f>
        <v>2435.3223807325653</v>
      </c>
      <c r="M35" s="68">
        <f>+'Balance Financiero Minhacienda'!M86+'Balance Financiero Minhacienda'!M94</f>
        <v>2552.2178550077288</v>
      </c>
    </row>
    <row r="36" spans="1:13" ht="12.75" customHeight="1">
      <c r="A36" s="37" t="s">
        <v>372</v>
      </c>
      <c r="B36" s="37" t="s">
        <v>373</v>
      </c>
      <c r="C36" s="68">
        <f>+'Balance Financiero Minhacienda'!C63</f>
        <v>0</v>
      </c>
      <c r="D36" s="68">
        <f>+'Balance Financiero Minhacienda'!D63</f>
        <v>0</v>
      </c>
      <c r="E36" s="68">
        <f>+'Balance Financiero Minhacienda'!E63</f>
        <v>0</v>
      </c>
      <c r="F36" s="68">
        <f>+'Balance Financiero Minhacienda'!F63</f>
        <v>0</v>
      </c>
      <c r="G36" s="68">
        <f>+'Balance Financiero Minhacienda'!G63</f>
        <v>0</v>
      </c>
      <c r="H36" s="68">
        <f>+'Balance Financiero Minhacienda'!H63</f>
        <v>0</v>
      </c>
      <c r="I36" s="68">
        <f>+'Balance Financiero Minhacienda'!I63</f>
        <v>0</v>
      </c>
      <c r="J36" s="68">
        <f>+'Balance Financiero Minhacienda'!J63</f>
        <v>0</v>
      </c>
      <c r="K36" s="68">
        <f>+'Balance Financiero Minhacienda'!K63</f>
        <v>0</v>
      </c>
      <c r="L36" s="68">
        <f>+'Balance Financiero Minhacienda'!L63</f>
        <v>0</v>
      </c>
      <c r="M36" s="68">
        <f>+'Balance Financiero Minhacienda'!M63</f>
        <v>0</v>
      </c>
    </row>
    <row r="37" spans="1:13" ht="12.75" customHeight="1">
      <c r="A37" s="17" t="s">
        <v>374</v>
      </c>
      <c r="B37" s="17" t="s">
        <v>375</v>
      </c>
      <c r="C37" s="66">
        <f t="shared" ref="C37" si="15">+C28+C29-C34</f>
        <v>16303</v>
      </c>
      <c r="D37" s="66">
        <f t="shared" ref="D37:M37" si="16">+D28+D29-D34</f>
        <v>15414.524000000001</v>
      </c>
      <c r="E37" s="66">
        <f t="shared" si="16"/>
        <v>16424.599312000002</v>
      </c>
      <c r="F37" s="66">
        <f t="shared" si="16"/>
        <v>17541.603168576003</v>
      </c>
      <c r="G37" s="66">
        <f t="shared" si="16"/>
        <v>18726.117555643654</v>
      </c>
      <c r="H37" s="66">
        <f t="shared" si="16"/>
        <v>19971.941599389109</v>
      </c>
      <c r="I37" s="66">
        <f t="shared" si="16"/>
        <v>21223.104701298817</v>
      </c>
      <c r="J37" s="66">
        <f t="shared" si="16"/>
        <v>22521.880466408544</v>
      </c>
      <c r="K37" s="66">
        <f t="shared" si="16"/>
        <v>23899.801472610372</v>
      </c>
      <c r="L37" s="66">
        <f t="shared" si="16"/>
        <v>25361.67493173874</v>
      </c>
      <c r="M37" s="66">
        <f t="shared" si="16"/>
        <v>26912.599296211862</v>
      </c>
    </row>
    <row r="38" spans="1:13" ht="12.75" customHeight="1">
      <c r="A38" s="17" t="s">
        <v>376</v>
      </c>
      <c r="B38" s="17" t="s">
        <v>377</v>
      </c>
      <c r="C38" s="66">
        <f t="shared" ref="C38" si="17">+C39+C42</f>
        <v>-16303</v>
      </c>
      <c r="D38" s="66">
        <f t="shared" ref="D38:M38" si="18">+D39+D42</f>
        <v>-15414.524000000001</v>
      </c>
      <c r="E38" s="66">
        <f t="shared" si="18"/>
        <v>-16424.599312000002</v>
      </c>
      <c r="F38" s="66">
        <f t="shared" si="18"/>
        <v>-17541.603168576003</v>
      </c>
      <c r="G38" s="66">
        <f t="shared" si="18"/>
        <v>-18726.117555643654</v>
      </c>
      <c r="H38" s="66">
        <f t="shared" si="18"/>
        <v>-19971.941599389109</v>
      </c>
      <c r="I38" s="66">
        <f t="shared" si="18"/>
        <v>-21223.104701298817</v>
      </c>
      <c r="J38" s="66">
        <f t="shared" si="18"/>
        <v>-22521.880466408544</v>
      </c>
      <c r="K38" s="66">
        <f t="shared" si="18"/>
        <v>-23899.801472610372</v>
      </c>
      <c r="L38" s="66">
        <f t="shared" si="18"/>
        <v>-25361.67493173874</v>
      </c>
      <c r="M38" s="66">
        <f t="shared" si="18"/>
        <v>-26912.599296211862</v>
      </c>
    </row>
    <row r="39" spans="1:13" ht="12.75" customHeight="1">
      <c r="A39" s="6" t="s">
        <v>378</v>
      </c>
      <c r="B39" s="6" t="s">
        <v>379</v>
      </c>
      <c r="C39" s="67">
        <f t="shared" ref="C39" si="19">+C40-C41</f>
        <v>-211</v>
      </c>
      <c r="D39" s="67">
        <f t="shared" ref="D39:M39" si="20">+D40-D41</f>
        <v>-1004</v>
      </c>
      <c r="E39" s="67">
        <f t="shared" si="20"/>
        <v>-1004</v>
      </c>
      <c r="F39" s="67">
        <f t="shared" si="20"/>
        <v>-1004</v>
      </c>
      <c r="G39" s="67">
        <f t="shared" si="20"/>
        <v>-1004</v>
      </c>
      <c r="H39" s="67">
        <f t="shared" si="20"/>
        <v>-773</v>
      </c>
      <c r="I39" s="67">
        <f t="shared" si="20"/>
        <v>0</v>
      </c>
      <c r="J39" s="67">
        <f t="shared" si="20"/>
        <v>0</v>
      </c>
      <c r="K39" s="67">
        <f t="shared" si="20"/>
        <v>0</v>
      </c>
      <c r="L39" s="67">
        <f t="shared" si="20"/>
        <v>0</v>
      </c>
      <c r="M39" s="67">
        <f t="shared" si="20"/>
        <v>0</v>
      </c>
    </row>
    <row r="40" spans="1:13" ht="12.75" customHeight="1">
      <c r="A40" s="36" t="s">
        <v>380</v>
      </c>
      <c r="B40" s="36" t="s">
        <v>381</v>
      </c>
      <c r="C40" s="68">
        <f>+'Balance Financiero Minhacienda'!C100+'Balance Financiero Minhacienda'!C103</f>
        <v>0</v>
      </c>
      <c r="D40" s="68">
        <f>+'Balance Financiero Minhacienda'!D100+'Balance Financiero Minhacienda'!D103</f>
        <v>0</v>
      </c>
      <c r="E40" s="68">
        <f>+'Balance Financiero Minhacienda'!E100+'Balance Financiero Minhacienda'!E103</f>
        <v>0</v>
      </c>
      <c r="F40" s="68">
        <f>+'Balance Financiero Minhacienda'!F100+'Balance Financiero Minhacienda'!F103</f>
        <v>0</v>
      </c>
      <c r="G40" s="68">
        <f>+'Balance Financiero Minhacienda'!G100+'Balance Financiero Minhacienda'!G103</f>
        <v>0</v>
      </c>
      <c r="H40" s="68">
        <f>+'Balance Financiero Minhacienda'!H100+'Balance Financiero Minhacienda'!H103</f>
        <v>0</v>
      </c>
      <c r="I40" s="68">
        <f>+'Balance Financiero Minhacienda'!I100+'Balance Financiero Minhacienda'!I103</f>
        <v>0</v>
      </c>
      <c r="J40" s="68">
        <f>+'Balance Financiero Minhacienda'!J100+'Balance Financiero Minhacienda'!J103</f>
        <v>0</v>
      </c>
      <c r="K40" s="68">
        <f>+'Balance Financiero Minhacienda'!K100+'Balance Financiero Minhacienda'!K103</f>
        <v>0</v>
      </c>
      <c r="L40" s="68">
        <f>+'Balance Financiero Minhacienda'!L100+'Balance Financiero Minhacienda'!L103</f>
        <v>0</v>
      </c>
      <c r="M40" s="68">
        <f>+'Balance Financiero Minhacienda'!M100+'Balance Financiero Minhacienda'!M103</f>
        <v>0</v>
      </c>
    </row>
    <row r="41" spans="1:13" ht="12.75" customHeight="1">
      <c r="A41" s="36" t="s">
        <v>382</v>
      </c>
      <c r="B41" s="36" t="s">
        <v>383</v>
      </c>
      <c r="C41" s="68">
        <f>+'Balance Financiero Minhacienda'!C101+'Balance Financiero Minhacienda'!C104</f>
        <v>211</v>
      </c>
      <c r="D41" s="68">
        <f>+'Balance Financiero Minhacienda'!D101+'Balance Financiero Minhacienda'!D104</f>
        <v>1004</v>
      </c>
      <c r="E41" s="68">
        <f>+'Balance Financiero Minhacienda'!E101+'Balance Financiero Minhacienda'!E104</f>
        <v>1004</v>
      </c>
      <c r="F41" s="68">
        <f>+'Balance Financiero Minhacienda'!F101+'Balance Financiero Minhacienda'!F104</f>
        <v>1004</v>
      </c>
      <c r="G41" s="68">
        <f>+'Balance Financiero Minhacienda'!G101+'Balance Financiero Minhacienda'!G104</f>
        <v>1004</v>
      </c>
      <c r="H41" s="68">
        <f>+'Balance Financiero Minhacienda'!H101+'Balance Financiero Minhacienda'!H104</f>
        <v>773</v>
      </c>
      <c r="I41" s="68">
        <f>+'Balance Financiero Minhacienda'!I101+'Balance Financiero Minhacienda'!I104</f>
        <v>0</v>
      </c>
      <c r="J41" s="68">
        <f>+'Balance Financiero Minhacienda'!J101+'Balance Financiero Minhacienda'!J104</f>
        <v>0</v>
      </c>
      <c r="K41" s="68">
        <f>+'Balance Financiero Minhacienda'!K101+'Balance Financiero Minhacienda'!K104</f>
        <v>0</v>
      </c>
      <c r="L41" s="68">
        <f>+'Balance Financiero Minhacienda'!L101+'Balance Financiero Minhacienda'!L104</f>
        <v>0</v>
      </c>
      <c r="M41" s="68">
        <f>+'Balance Financiero Minhacienda'!M101+'Balance Financiero Minhacienda'!M104</f>
        <v>0</v>
      </c>
    </row>
    <row r="42" spans="1:13" ht="12.75" customHeight="1">
      <c r="A42" s="6" t="s">
        <v>384</v>
      </c>
      <c r="B42" s="6" t="s">
        <v>385</v>
      </c>
      <c r="C42" s="67">
        <f t="shared" ref="C42" si="21">-C37-C39</f>
        <v>-16092</v>
      </c>
      <c r="D42" s="67">
        <f t="shared" ref="D42:M42" si="22">-D37-D39</f>
        <v>-14410.524000000001</v>
      </c>
      <c r="E42" s="67">
        <f t="shared" si="22"/>
        <v>-15420.599312000002</v>
      </c>
      <c r="F42" s="67">
        <f t="shared" si="22"/>
        <v>-16537.603168576003</v>
      </c>
      <c r="G42" s="67">
        <f t="shared" si="22"/>
        <v>-17722.117555643654</v>
      </c>
      <c r="H42" s="67">
        <f t="shared" si="22"/>
        <v>-19198.941599389109</v>
      </c>
      <c r="I42" s="67">
        <f t="shared" si="22"/>
        <v>-21223.104701298817</v>
      </c>
      <c r="J42" s="67">
        <f t="shared" si="22"/>
        <v>-22521.880466408544</v>
      </c>
      <c r="K42" s="67">
        <f t="shared" si="22"/>
        <v>-23899.801472610372</v>
      </c>
      <c r="L42" s="67">
        <f t="shared" si="22"/>
        <v>-25361.67493173874</v>
      </c>
      <c r="M42" s="67">
        <f t="shared" si="22"/>
        <v>-26912.599296211862</v>
      </c>
    </row>
    <row r="43" spans="1:13" ht="12.75" customHeight="1">
      <c r="A43" s="6"/>
      <c r="B43" s="6" t="s">
        <v>321</v>
      </c>
      <c r="C43" s="67">
        <f>+'Balance Financiero Minhacienda'!C119</f>
        <v>0</v>
      </c>
      <c r="D43" s="67">
        <f>+'Balance Financiero Minhacienda'!D119</f>
        <v>0</v>
      </c>
      <c r="E43" s="67">
        <f>+'Balance Financiero Minhacienda'!E119</f>
        <v>0</v>
      </c>
      <c r="F43" s="67">
        <f>+'Balance Financiero Minhacienda'!F119</f>
        <v>0</v>
      </c>
      <c r="G43" s="67">
        <f>+'Balance Financiero Minhacienda'!G119</f>
        <v>0</v>
      </c>
      <c r="H43" s="67">
        <f>+'Balance Financiero Minhacienda'!H119</f>
        <v>0</v>
      </c>
      <c r="I43" s="67">
        <f>+'Balance Financiero Minhacienda'!I119</f>
        <v>0</v>
      </c>
      <c r="J43" s="67">
        <f>+'Balance Financiero Minhacienda'!J119</f>
        <v>0</v>
      </c>
      <c r="K43" s="67">
        <f>+'Balance Financiero Minhacienda'!K119</f>
        <v>0</v>
      </c>
      <c r="L43" s="67">
        <f>+'Balance Financiero Minhacienda'!L119</f>
        <v>0</v>
      </c>
      <c r="M43" s="67">
        <f>+'Balance Financiero Minhacienda'!M119</f>
        <v>0</v>
      </c>
    </row>
    <row r="44" spans="1:13" s="41" customFormat="1" ht="6" customHeight="1">
      <c r="A44" s="38"/>
      <c r="B44" s="39"/>
      <c r="C44" s="70"/>
      <c r="D44" s="70"/>
      <c r="E44" s="70"/>
      <c r="F44" s="70"/>
      <c r="G44" s="70"/>
      <c r="H44" s="70"/>
      <c r="I44" s="70"/>
      <c r="J44" s="70"/>
      <c r="K44" s="70"/>
      <c r="L44" s="70"/>
      <c r="M44" s="70"/>
    </row>
    <row r="45" spans="1:13" s="41" customFormat="1" ht="12.75" customHeight="1">
      <c r="A45" s="38"/>
      <c r="B45" s="17" t="s">
        <v>386</v>
      </c>
      <c r="C45" s="76">
        <f>+C3</f>
        <v>2012</v>
      </c>
      <c r="D45" s="76">
        <f t="shared" ref="D45:M45" si="23">+D3</f>
        <v>2013</v>
      </c>
      <c r="E45" s="76">
        <f t="shared" si="23"/>
        <v>2014</v>
      </c>
      <c r="F45" s="76">
        <f t="shared" si="23"/>
        <v>2015</v>
      </c>
      <c r="G45" s="76">
        <f t="shared" si="23"/>
        <v>2016</v>
      </c>
      <c r="H45" s="76">
        <f t="shared" si="23"/>
        <v>2017</v>
      </c>
      <c r="I45" s="76">
        <f t="shared" si="23"/>
        <v>2018</v>
      </c>
      <c r="J45" s="76">
        <f t="shared" si="23"/>
        <v>2019</v>
      </c>
      <c r="K45" s="76">
        <f t="shared" si="23"/>
        <v>2020</v>
      </c>
      <c r="L45" s="76">
        <f t="shared" si="23"/>
        <v>2021</v>
      </c>
      <c r="M45" s="76">
        <f t="shared" si="23"/>
        <v>2022</v>
      </c>
    </row>
    <row r="46" spans="1:13" s="41" customFormat="1" ht="12.75" customHeight="1">
      <c r="A46" s="38"/>
      <c r="B46" s="42" t="s">
        <v>387</v>
      </c>
      <c r="C46" s="71">
        <f>+C40</f>
        <v>0</v>
      </c>
      <c r="D46" s="71">
        <f t="shared" ref="D46:M46" si="24">+D40</f>
        <v>0</v>
      </c>
      <c r="E46" s="71">
        <f t="shared" si="24"/>
        <v>0</v>
      </c>
      <c r="F46" s="71">
        <f t="shared" si="24"/>
        <v>0</v>
      </c>
      <c r="G46" s="71">
        <f t="shared" si="24"/>
        <v>0</v>
      </c>
      <c r="H46" s="71">
        <f t="shared" si="24"/>
        <v>0</v>
      </c>
      <c r="I46" s="71">
        <f t="shared" si="24"/>
        <v>0</v>
      </c>
      <c r="J46" s="71">
        <f t="shared" si="24"/>
        <v>0</v>
      </c>
      <c r="K46" s="71">
        <f t="shared" si="24"/>
        <v>0</v>
      </c>
      <c r="L46" s="71">
        <f t="shared" si="24"/>
        <v>0</v>
      </c>
      <c r="M46" s="71">
        <f t="shared" si="24"/>
        <v>0</v>
      </c>
    </row>
    <row r="47" spans="1:13" s="41" customFormat="1" ht="12.75" customHeight="1">
      <c r="A47" s="38"/>
      <c r="B47" s="75" t="s">
        <v>469</v>
      </c>
      <c r="C47" s="72"/>
      <c r="D47" s="72">
        <f>+'Balance Financiero Minhacienda'!D79+'Balance Financiero Minhacienda'!D80+'Balance Financiero Minhacienda'!D81</f>
        <v>0</v>
      </c>
      <c r="E47" s="72">
        <f>+'Balance Financiero Minhacienda'!E79+'Balance Financiero Minhacienda'!E80+'Balance Financiero Minhacienda'!E81</f>
        <v>0</v>
      </c>
      <c r="F47" s="72">
        <f>+'Balance Financiero Minhacienda'!F79+'Balance Financiero Minhacienda'!F80+'Balance Financiero Minhacienda'!F81</f>
        <v>0</v>
      </c>
      <c r="G47" s="72">
        <f>+'Balance Financiero Minhacienda'!G79+'Balance Financiero Minhacienda'!G80+'Balance Financiero Minhacienda'!G81</f>
        <v>0</v>
      </c>
      <c r="H47" s="72">
        <f>+'Balance Financiero Minhacienda'!H79+'Balance Financiero Minhacienda'!H80+'Balance Financiero Minhacienda'!H81</f>
        <v>0</v>
      </c>
      <c r="I47" s="72">
        <f>+'Balance Financiero Minhacienda'!I79+'Balance Financiero Minhacienda'!I80+'Balance Financiero Minhacienda'!I81</f>
        <v>0</v>
      </c>
      <c r="J47" s="72">
        <f>+'Balance Financiero Minhacienda'!J79+'Balance Financiero Minhacienda'!J80+'Balance Financiero Minhacienda'!J81</f>
        <v>0</v>
      </c>
      <c r="K47" s="72">
        <f>+'Balance Financiero Minhacienda'!K79+'Balance Financiero Minhacienda'!K80+'Balance Financiero Minhacienda'!K81</f>
        <v>0</v>
      </c>
      <c r="L47" s="72">
        <f>+'Balance Financiero Minhacienda'!L79+'Balance Financiero Minhacienda'!L80+'Balance Financiero Minhacienda'!L81</f>
        <v>0</v>
      </c>
      <c r="M47" s="72">
        <f>+'Balance Financiero Minhacienda'!M79+'Balance Financiero Minhacienda'!M80+'Balance Financiero Minhacienda'!M81</f>
        <v>0</v>
      </c>
    </row>
    <row r="48" spans="1:13" s="41" customFormat="1" ht="4.5" customHeight="1">
      <c r="A48" s="38"/>
      <c r="B48" s="43"/>
      <c r="C48" s="73"/>
      <c r="D48" s="73"/>
      <c r="E48" s="73"/>
      <c r="F48" s="73"/>
      <c r="G48" s="73"/>
      <c r="H48" s="73"/>
      <c r="I48" s="73"/>
      <c r="J48" s="73"/>
      <c r="K48" s="73"/>
      <c r="L48" s="73"/>
      <c r="M48" s="73"/>
    </row>
    <row r="49" spans="1:13" s="41" customFormat="1" ht="12.75" customHeight="1">
      <c r="A49" s="38"/>
      <c r="B49" s="17" t="s">
        <v>326</v>
      </c>
      <c r="C49" s="76">
        <f>+C3</f>
        <v>2012</v>
      </c>
      <c r="D49" s="76">
        <f t="shared" ref="D49:M49" si="25">+D3</f>
        <v>2013</v>
      </c>
      <c r="E49" s="76">
        <f t="shared" si="25"/>
        <v>2014</v>
      </c>
      <c r="F49" s="76">
        <f t="shared" si="25"/>
        <v>2015</v>
      </c>
      <c r="G49" s="76">
        <f t="shared" si="25"/>
        <v>2016</v>
      </c>
      <c r="H49" s="76">
        <f t="shared" si="25"/>
        <v>2017</v>
      </c>
      <c r="I49" s="76">
        <f t="shared" si="25"/>
        <v>2018</v>
      </c>
      <c r="J49" s="76">
        <f t="shared" si="25"/>
        <v>2019</v>
      </c>
      <c r="K49" s="76">
        <f t="shared" si="25"/>
        <v>2020</v>
      </c>
      <c r="L49" s="76">
        <f t="shared" si="25"/>
        <v>2021</v>
      </c>
      <c r="M49" s="76">
        <f t="shared" si="25"/>
        <v>2022</v>
      </c>
    </row>
    <row r="50" spans="1:13" s="41" customFormat="1" ht="12.75" customHeight="1">
      <c r="A50" s="38"/>
      <c r="B50" s="6" t="s">
        <v>26</v>
      </c>
      <c r="C50" s="67">
        <f t="shared" ref="C50" si="26">+C4+C46+C47</f>
        <v>22484</v>
      </c>
      <c r="D50" s="67">
        <f t="shared" ref="D50:M50" si="27">+D4+D46+D47</f>
        <v>21841.300000000003</v>
      </c>
      <c r="E50" s="67">
        <f t="shared" si="27"/>
        <v>23151.778000000006</v>
      </c>
      <c r="F50" s="67">
        <f t="shared" si="27"/>
        <v>24540.884680000003</v>
      </c>
      <c r="G50" s="67">
        <f t="shared" si="27"/>
        <v>26013.337760800005</v>
      </c>
      <c r="H50" s="67">
        <f t="shared" si="27"/>
        <v>27574.13802644801</v>
      </c>
      <c r="I50" s="67">
        <f t="shared" si="27"/>
        <v>29228.586308034886</v>
      </c>
      <c r="J50" s="67">
        <f t="shared" si="27"/>
        <v>30982.301486516983</v>
      </c>
      <c r="K50" s="67">
        <f t="shared" si="27"/>
        <v>32841.239575708008</v>
      </c>
      <c r="L50" s="67">
        <f t="shared" si="27"/>
        <v>34811.713950250487</v>
      </c>
      <c r="M50" s="67">
        <f t="shared" si="27"/>
        <v>36900.416787265523</v>
      </c>
    </row>
    <row r="51" spans="1:13" s="41" customFormat="1" ht="12.75" customHeight="1">
      <c r="A51" s="38"/>
      <c r="B51" s="6" t="s">
        <v>299</v>
      </c>
      <c r="C51" s="67">
        <f>+C20+C41</f>
        <v>6392</v>
      </c>
      <c r="D51" s="67">
        <f t="shared" ref="D51:M51" si="28">+D20+D41</f>
        <v>7430.7760000000007</v>
      </c>
      <c r="E51" s="67">
        <f t="shared" si="28"/>
        <v>7731.1786880000018</v>
      </c>
      <c r="F51" s="67">
        <f t="shared" si="28"/>
        <v>8003.2815114240011</v>
      </c>
      <c r="G51" s="67">
        <f t="shared" si="28"/>
        <v>8291.2202051563527</v>
      </c>
      <c r="H51" s="67">
        <f t="shared" si="28"/>
        <v>8375.1964270588978</v>
      </c>
      <c r="I51" s="67">
        <f t="shared" si="28"/>
        <v>8005.481606736068</v>
      </c>
      <c r="J51" s="67">
        <f t="shared" si="28"/>
        <v>8460.4210201084425</v>
      </c>
      <c r="K51" s="67">
        <f t="shared" si="28"/>
        <v>8941.4381030976347</v>
      </c>
      <c r="L51" s="67">
        <f t="shared" si="28"/>
        <v>9450.0390185117449</v>
      </c>
      <c r="M51" s="67">
        <f t="shared" si="28"/>
        <v>9987.8174910536582</v>
      </c>
    </row>
    <row r="52" spans="1:13" s="41" customFormat="1" ht="12.75" customHeight="1">
      <c r="A52" s="38"/>
      <c r="B52" s="6" t="s">
        <v>327</v>
      </c>
      <c r="C52" s="67">
        <f>+C50-C51</f>
        <v>16092</v>
      </c>
      <c r="D52" s="67">
        <f t="shared" ref="D52:M52" si="29">+D50-D51</f>
        <v>14410.524000000001</v>
      </c>
      <c r="E52" s="67">
        <f t="shared" si="29"/>
        <v>15420.599312000004</v>
      </c>
      <c r="F52" s="67">
        <f t="shared" si="29"/>
        <v>16537.603168576003</v>
      </c>
      <c r="G52" s="67">
        <f t="shared" si="29"/>
        <v>17722.11755564365</v>
      </c>
      <c r="H52" s="67">
        <f t="shared" si="29"/>
        <v>19198.941599389113</v>
      </c>
      <c r="I52" s="67">
        <f t="shared" si="29"/>
        <v>21223.10470129882</v>
      </c>
      <c r="J52" s="67">
        <f t="shared" si="29"/>
        <v>22521.88046640854</v>
      </c>
      <c r="K52" s="67">
        <f t="shared" si="29"/>
        <v>23899.801472610372</v>
      </c>
      <c r="L52" s="67">
        <f t="shared" si="29"/>
        <v>25361.674931738744</v>
      </c>
      <c r="M52" s="67">
        <f t="shared" si="29"/>
        <v>26912.599296211865</v>
      </c>
    </row>
    <row r="53" spans="1:13" s="41" customFormat="1">
      <c r="A53" s="38"/>
      <c r="B53" s="39"/>
      <c r="C53" s="70"/>
      <c r="D53" s="40"/>
      <c r="E53" s="40"/>
      <c r="F53" s="40"/>
      <c r="G53" s="40"/>
      <c r="H53" s="40"/>
      <c r="I53" s="40"/>
      <c r="J53" s="40"/>
      <c r="K53" s="40"/>
      <c r="L53" s="40"/>
      <c r="M53" s="40"/>
    </row>
    <row r="54" spans="1:13" s="41" customFormat="1">
      <c r="A54" s="38"/>
      <c r="B54" s="39"/>
      <c r="C54" s="70"/>
      <c r="D54" s="40"/>
      <c r="E54" s="40"/>
      <c r="F54" s="40"/>
      <c r="G54" s="40"/>
      <c r="H54" s="40"/>
      <c r="I54" s="40"/>
      <c r="J54" s="40"/>
      <c r="K54" s="40"/>
      <c r="L54" s="40"/>
      <c r="M54" s="40"/>
    </row>
  </sheetData>
  <sheetProtection password="CC09" sheet="1" objects="1" scenarios="1"/>
  <mergeCells count="1">
    <mergeCell ref="A1:C1"/>
  </mergeCells>
  <pageMargins left="0.70866141732283472" right="0.70866141732283472" top="0.74803149606299213" bottom="0.74803149606299213" header="0.31496062992125984" footer="0.31496062992125984"/>
  <pageSetup paperSize="9" scale="12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
  <sheetViews>
    <sheetView workbookViewId="0">
      <pane xSplit="2" ySplit="2" topLeftCell="C3" activePane="bottomRight" state="frozen"/>
      <selection pane="topRight" activeCell="C1" sqref="C1"/>
      <selection pane="bottomLeft" activeCell="A3" sqref="A3"/>
      <selection pane="bottomRight" activeCell="O22" sqref="O22"/>
    </sheetView>
  </sheetViews>
  <sheetFormatPr baseColWidth="10" defaultRowHeight="16.5"/>
  <cols>
    <col min="1" max="1" width="6.42578125" style="62" customWidth="1"/>
    <col min="2" max="2" width="56.28515625" style="1" customWidth="1"/>
    <col min="3" max="13" width="9.42578125" style="47" customWidth="1"/>
    <col min="14" max="16384" width="11.42578125" style="47"/>
  </cols>
  <sheetData>
    <row r="1" spans="1:13">
      <c r="A1" s="82" t="s">
        <v>531</v>
      </c>
      <c r="B1" s="46"/>
      <c r="D1" s="48"/>
      <c r="E1" s="48"/>
      <c r="F1" s="48"/>
      <c r="G1" s="48"/>
      <c r="H1" s="48"/>
      <c r="I1" s="48"/>
      <c r="J1" s="48"/>
      <c r="K1" s="48"/>
      <c r="L1" s="48"/>
      <c r="M1" s="48"/>
    </row>
    <row r="2" spans="1:13" ht="15" customHeight="1">
      <c r="A2" s="241" t="s">
        <v>286</v>
      </c>
      <c r="B2" s="242" t="s">
        <v>388</v>
      </c>
      <c r="C2" s="243">
        <f>+'Plan Financiero DNP'!C3</f>
        <v>2012</v>
      </c>
      <c r="D2" s="243">
        <f>+'Plan Financiero DNP'!D3</f>
        <v>2013</v>
      </c>
      <c r="E2" s="243">
        <f>+'Plan Financiero DNP'!E3</f>
        <v>2014</v>
      </c>
      <c r="F2" s="243">
        <f>+'Plan Financiero DNP'!F3</f>
        <v>2015</v>
      </c>
      <c r="G2" s="243">
        <f>+'Plan Financiero DNP'!G3</f>
        <v>2016</v>
      </c>
      <c r="H2" s="243">
        <f>+'Plan Financiero DNP'!H3</f>
        <v>2017</v>
      </c>
      <c r="I2" s="243">
        <f>+'Plan Financiero DNP'!I3</f>
        <v>2018</v>
      </c>
      <c r="J2" s="243">
        <f>+'Plan Financiero DNP'!J3</f>
        <v>2019</v>
      </c>
      <c r="K2" s="243">
        <f>+'Plan Financiero DNP'!K3</f>
        <v>2020</v>
      </c>
      <c r="L2" s="243">
        <f>+'Plan Financiero DNP'!L3</f>
        <v>2021</v>
      </c>
      <c r="M2" s="243">
        <f>+'Plan Financiero DNP'!M3</f>
        <v>2022</v>
      </c>
    </row>
    <row r="3" spans="1:13" ht="15" customHeight="1">
      <c r="A3" s="60" t="s">
        <v>389</v>
      </c>
      <c r="B3" s="50" t="s">
        <v>390</v>
      </c>
      <c r="C3" s="169">
        <f>+SUM(C4:C9)-SUM(C10:C12)</f>
        <v>13929</v>
      </c>
      <c r="D3" s="169">
        <f t="shared" ref="D3:L3" si="0">+SUM(D4:D9)-SUM(D10:D12)</f>
        <v>12773</v>
      </c>
      <c r="E3" s="169">
        <f t="shared" si="0"/>
        <v>13539.380000000001</v>
      </c>
      <c r="F3" s="169">
        <f t="shared" si="0"/>
        <v>14351.742800000002</v>
      </c>
      <c r="G3" s="169">
        <f t="shared" si="0"/>
        <v>15212.847368000002</v>
      </c>
      <c r="H3" s="169">
        <f t="shared" si="0"/>
        <v>16125.618210080005</v>
      </c>
      <c r="I3" s="169">
        <f t="shared" si="0"/>
        <v>17093.155302684805</v>
      </c>
      <c r="J3" s="169">
        <f t="shared" si="0"/>
        <v>18118.744620845893</v>
      </c>
      <c r="K3" s="169">
        <f t="shared" si="0"/>
        <v>19205.869298096648</v>
      </c>
      <c r="L3" s="169">
        <f t="shared" si="0"/>
        <v>20358.221455982446</v>
      </c>
      <c r="M3" s="169">
        <f>+SUM(M4:M9)-SUM(M10:M12)</f>
        <v>21579.714743341403</v>
      </c>
    </row>
    <row r="4" spans="1:13" s="49" customFormat="1" ht="14.25" customHeight="1">
      <c r="A4" s="51" t="s">
        <v>391</v>
      </c>
      <c r="B4" s="55" t="s">
        <v>392</v>
      </c>
      <c r="C4" s="170">
        <f>+'Balance Financiero Minhacienda'!C6</f>
        <v>8292</v>
      </c>
      <c r="D4" s="170">
        <f>+'Balance Financiero Minhacienda'!D6</f>
        <v>8789.52</v>
      </c>
      <c r="E4" s="170">
        <f>+'Balance Financiero Minhacienda'!E6</f>
        <v>9316.8912000000018</v>
      </c>
      <c r="F4" s="170">
        <f>+'Balance Financiero Minhacienda'!F6</f>
        <v>9875.9046720000006</v>
      </c>
      <c r="G4" s="170">
        <f>+'Balance Financiero Minhacienda'!G6</f>
        <v>10468.458952320003</v>
      </c>
      <c r="H4" s="170">
        <f>+'Balance Financiero Minhacienda'!H6</f>
        <v>11096.566489459203</v>
      </c>
      <c r="I4" s="170">
        <f>+'Balance Financiero Minhacienda'!I6</f>
        <v>11762.360478826755</v>
      </c>
      <c r="J4" s="170">
        <f>+'Balance Financiero Minhacienda'!J6</f>
        <v>12468.10210755636</v>
      </c>
      <c r="K4" s="170">
        <f>+'Balance Financiero Minhacienda'!K6</f>
        <v>13216.188234009745</v>
      </c>
      <c r="L4" s="170">
        <f>+'Balance Financiero Minhacienda'!L6</f>
        <v>14009.159528050328</v>
      </c>
      <c r="M4" s="170">
        <f>+'Balance Financiero Minhacienda'!M6</f>
        <v>14849.709099733353</v>
      </c>
    </row>
    <row r="5" spans="1:13" s="49" customFormat="1" ht="14.25" customHeight="1">
      <c r="A5" s="51" t="s">
        <v>393</v>
      </c>
      <c r="B5" s="55" t="s">
        <v>394</v>
      </c>
      <c r="C5" s="170">
        <f>+'Balance Financiero Minhacienda'!C19</f>
        <v>67</v>
      </c>
      <c r="D5" s="170">
        <f>+'Balance Financiero Minhacienda'!D19</f>
        <v>71.02000000000001</v>
      </c>
      <c r="E5" s="170">
        <f>+'Balance Financiero Minhacienda'!E19</f>
        <v>75.281200000000013</v>
      </c>
      <c r="F5" s="170">
        <f>+'Balance Financiero Minhacienda'!F19</f>
        <v>79.798072000000019</v>
      </c>
      <c r="G5" s="170">
        <f>+'Balance Financiero Minhacienda'!G19</f>
        <v>84.585956320000022</v>
      </c>
      <c r="H5" s="170">
        <f>+'Balance Financiero Minhacienda'!H19</f>
        <v>89.66111369920003</v>
      </c>
      <c r="I5" s="170">
        <f>+'Balance Financiero Minhacienda'!I19</f>
        <v>95.040780521152044</v>
      </c>
      <c r="J5" s="170">
        <f>+'Balance Financiero Minhacienda'!J19</f>
        <v>100.74322735242117</v>
      </c>
      <c r="K5" s="170">
        <f>+'Balance Financiero Minhacienda'!K19</f>
        <v>106.78782099356644</v>
      </c>
      <c r="L5" s="170">
        <f>+'Balance Financiero Minhacienda'!L19</f>
        <v>113.19509025318044</v>
      </c>
      <c r="M5" s="170">
        <f>+'Balance Financiero Minhacienda'!M19</f>
        <v>119.98679566837127</v>
      </c>
    </row>
    <row r="6" spans="1:13" s="49" customFormat="1" ht="14.25" customHeight="1">
      <c r="A6" s="51" t="s">
        <v>395</v>
      </c>
      <c r="B6" s="56" t="s">
        <v>532</v>
      </c>
      <c r="C6" s="170"/>
      <c r="D6" s="170"/>
      <c r="E6" s="170"/>
      <c r="F6" s="170"/>
      <c r="G6" s="170"/>
      <c r="H6" s="170"/>
      <c r="I6" s="170"/>
      <c r="J6" s="170"/>
      <c r="K6" s="170"/>
      <c r="L6" s="170">
        <f>+'Balance Financiero Minhacienda'!L75*0.4</f>
        <v>0</v>
      </c>
      <c r="M6" s="170">
        <f>+'Balance Financiero Minhacienda'!M75*0.4</f>
        <v>0</v>
      </c>
    </row>
    <row r="7" spans="1:13" s="49" customFormat="1" ht="14.25" customHeight="1">
      <c r="A7" s="51" t="s">
        <v>396</v>
      </c>
      <c r="B7" s="56" t="s">
        <v>468</v>
      </c>
      <c r="C7" s="170">
        <f>+'Balance Financiero Minhacienda'!C23+'Balance Financiero Minhacienda'!C35+'Balance Financiero Minhacienda'!C36</f>
        <v>3604</v>
      </c>
      <c r="D7" s="170">
        <f>+'Balance Financiero Minhacienda'!D23+'Balance Financiero Minhacienda'!D35+'Balance Financiero Minhacienda'!D36</f>
        <v>3820.24</v>
      </c>
      <c r="E7" s="170">
        <f>+'Balance Financiero Minhacienda'!E23+'Balance Financiero Minhacienda'!E35+'Balance Financiero Minhacienda'!E36</f>
        <v>4049.4544000000005</v>
      </c>
      <c r="F7" s="170">
        <f>+'Balance Financiero Minhacienda'!F23+'Balance Financiero Minhacienda'!F35+'Balance Financiero Minhacienda'!F36</f>
        <v>4292.4216640000013</v>
      </c>
      <c r="G7" s="170">
        <f>+'Balance Financiero Minhacienda'!G23+'Balance Financiero Minhacienda'!G35+'Balance Financiero Minhacienda'!G36</f>
        <v>4549.966963840001</v>
      </c>
      <c r="H7" s="170">
        <f>+'Balance Financiero Minhacienda'!H23+'Balance Financiero Minhacienda'!H35+'Balance Financiero Minhacienda'!H36</f>
        <v>4822.9649816704014</v>
      </c>
      <c r="I7" s="170">
        <f>+'Balance Financiero Minhacienda'!I23+'Balance Financiero Minhacienda'!I35+'Balance Financiero Minhacienda'!I36</f>
        <v>5112.3428805706262</v>
      </c>
      <c r="J7" s="170">
        <f>+'Balance Financiero Minhacienda'!J23+'Balance Financiero Minhacienda'!J35+'Balance Financiero Minhacienda'!J36</f>
        <v>5419.0834534048645</v>
      </c>
      <c r="K7" s="170">
        <f>+'Balance Financiero Minhacienda'!K23+'Balance Financiero Minhacienda'!K35+'Balance Financiero Minhacienda'!K36</f>
        <v>5744.2284606091562</v>
      </c>
      <c r="L7" s="170">
        <f>+'Balance Financiero Minhacienda'!L23+'Balance Financiero Minhacienda'!L35+'Balance Financiero Minhacienda'!L36</f>
        <v>6088.8821682457055</v>
      </c>
      <c r="M7" s="170">
        <f>+'Balance Financiero Minhacienda'!M23+'Balance Financiero Minhacienda'!M35+'Balance Financiero Minhacienda'!M36</f>
        <v>6454.2150983404481</v>
      </c>
    </row>
    <row r="8" spans="1:13" s="49" customFormat="1" ht="14.25" customHeight="1">
      <c r="A8" s="51" t="s">
        <v>397</v>
      </c>
      <c r="B8" s="56" t="s">
        <v>398</v>
      </c>
      <c r="C8" s="170">
        <f>+'Balance Financiero Minhacienda'!C79</f>
        <v>1879</v>
      </c>
      <c r="D8" s="170">
        <f>+'Balance Financiero Minhacienda'!D79</f>
        <v>0</v>
      </c>
      <c r="E8" s="170">
        <f>+'Balance Financiero Minhacienda'!E79</f>
        <v>0</v>
      </c>
      <c r="F8" s="170">
        <f>+'Balance Financiero Minhacienda'!F79</f>
        <v>0</v>
      </c>
      <c r="G8" s="170">
        <f>+'Balance Financiero Minhacienda'!G79</f>
        <v>0</v>
      </c>
      <c r="H8" s="170">
        <f>+'Balance Financiero Minhacienda'!H79</f>
        <v>0</v>
      </c>
      <c r="I8" s="170">
        <f>+'Balance Financiero Minhacienda'!I79</f>
        <v>0</v>
      </c>
      <c r="J8" s="170">
        <f>+'Balance Financiero Minhacienda'!J79</f>
        <v>0</v>
      </c>
      <c r="K8" s="170">
        <f>+'Balance Financiero Minhacienda'!K79</f>
        <v>0</v>
      </c>
      <c r="L8" s="170">
        <f>+'Balance Financiero Minhacienda'!L79</f>
        <v>0</v>
      </c>
      <c r="M8" s="170">
        <f>+'Balance Financiero Minhacienda'!M79</f>
        <v>0</v>
      </c>
    </row>
    <row r="9" spans="1:13" s="49" customFormat="1" ht="14.25" customHeight="1">
      <c r="A9" s="51" t="s">
        <v>399</v>
      </c>
      <c r="B9" s="56" t="s">
        <v>400</v>
      </c>
      <c r="C9" s="170">
        <f>+'Balance Financiero Minhacienda'!C77</f>
        <v>87</v>
      </c>
      <c r="D9" s="170">
        <f>+'Balance Financiero Minhacienda'!D77</f>
        <v>92.22</v>
      </c>
      <c r="E9" s="170">
        <f>+'Balance Financiero Minhacienda'!E77</f>
        <v>97.753200000000007</v>
      </c>
      <c r="F9" s="170">
        <f>+'Balance Financiero Minhacienda'!F77</f>
        <v>103.61839200000001</v>
      </c>
      <c r="G9" s="170">
        <f>+'Balance Financiero Minhacienda'!G77</f>
        <v>109.83549552000002</v>
      </c>
      <c r="H9" s="170">
        <f>+'Balance Financiero Minhacienda'!H77</f>
        <v>116.42562525120003</v>
      </c>
      <c r="I9" s="170">
        <f>+'Balance Financiero Minhacienda'!I77</f>
        <v>123.41116276627204</v>
      </c>
      <c r="J9" s="170">
        <f>+'Balance Financiero Minhacienda'!J77</f>
        <v>130.81583253224838</v>
      </c>
      <c r="K9" s="170">
        <f>+'Balance Financiero Minhacienda'!K77</f>
        <v>138.66478248418329</v>
      </c>
      <c r="L9" s="170">
        <f>+'Balance Financiero Minhacienda'!L77</f>
        <v>146.9846694332343</v>
      </c>
      <c r="M9" s="170">
        <f>+'Balance Financiero Minhacienda'!M77</f>
        <v>155.80374959922835</v>
      </c>
    </row>
    <row r="10" spans="1:13" s="49" customFormat="1" ht="14.25" customHeight="1">
      <c r="A10" s="51" t="s">
        <v>401</v>
      </c>
      <c r="B10" s="56" t="s">
        <v>402</v>
      </c>
      <c r="C10" s="171">
        <f>+'Balance Financiero Minhacienda'!C80</f>
        <v>0</v>
      </c>
      <c r="D10" s="171"/>
      <c r="E10" s="171"/>
      <c r="F10" s="171"/>
      <c r="G10" s="171"/>
      <c r="H10" s="171"/>
      <c r="I10" s="171"/>
      <c r="J10" s="171"/>
      <c r="K10" s="171"/>
      <c r="L10" s="171"/>
      <c r="M10" s="171"/>
    </row>
    <row r="11" spans="1:13" s="49" customFormat="1" ht="14.25" customHeight="1">
      <c r="A11" s="51" t="s">
        <v>403</v>
      </c>
      <c r="B11" s="56" t="s">
        <v>535</v>
      </c>
      <c r="C11" s="171"/>
      <c r="D11" s="171"/>
      <c r="E11" s="171"/>
      <c r="F11" s="171"/>
      <c r="G11" s="171"/>
      <c r="H11" s="171"/>
      <c r="I11" s="171"/>
      <c r="J11" s="171"/>
      <c r="K11" s="171"/>
      <c r="L11" s="171"/>
      <c r="M11" s="171"/>
    </row>
    <row r="12" spans="1:13" s="49" customFormat="1" ht="14.25" customHeight="1">
      <c r="A12" s="51" t="s">
        <v>404</v>
      </c>
      <c r="B12" s="56" t="s">
        <v>405</v>
      </c>
      <c r="C12" s="171"/>
      <c r="D12" s="171"/>
      <c r="E12" s="171"/>
      <c r="F12" s="171"/>
      <c r="G12" s="171"/>
      <c r="H12" s="171"/>
      <c r="I12" s="171"/>
      <c r="J12" s="171"/>
      <c r="K12" s="171"/>
      <c r="L12" s="171"/>
      <c r="M12" s="171"/>
    </row>
    <row r="13" spans="1:13" ht="14.25" customHeight="1">
      <c r="A13" s="60" t="s">
        <v>406</v>
      </c>
      <c r="B13" s="50" t="s">
        <v>407</v>
      </c>
      <c r="C13" s="169">
        <f>+SUM(C14:C18)-SUM(C19:C20)</f>
        <v>4152</v>
      </c>
      <c r="D13" s="169">
        <f t="shared" ref="D13:M13" si="1">+SUM(D14:D18)-SUM(D19:D20)</f>
        <v>4401.1200000000008</v>
      </c>
      <c r="E13" s="169">
        <f t="shared" si="1"/>
        <v>4665.1872000000012</v>
      </c>
      <c r="F13" s="169">
        <f t="shared" si="1"/>
        <v>4945.0984320000007</v>
      </c>
      <c r="G13" s="169">
        <f t="shared" si="1"/>
        <v>5241.8043379200008</v>
      </c>
      <c r="H13" s="169">
        <f t="shared" si="1"/>
        <v>5556.3125981952007</v>
      </c>
      <c r="I13" s="169">
        <f t="shared" si="1"/>
        <v>5889.6913540869136</v>
      </c>
      <c r="J13" s="169">
        <f t="shared" si="1"/>
        <v>6243.0728353321283</v>
      </c>
      <c r="K13" s="169">
        <f t="shared" si="1"/>
        <v>6617.6572054520566</v>
      </c>
      <c r="L13" s="169">
        <f t="shared" si="1"/>
        <v>7014.71663777918</v>
      </c>
      <c r="M13" s="169">
        <f t="shared" si="1"/>
        <v>7435.5996360459303</v>
      </c>
    </row>
    <row r="14" spans="1:13" s="49" customFormat="1" ht="14.25" customHeight="1">
      <c r="A14" s="52" t="s">
        <v>408</v>
      </c>
      <c r="B14" s="56" t="s">
        <v>409</v>
      </c>
      <c r="C14" s="170">
        <f>+'Balance Financiero Minhacienda'!C47</f>
        <v>2611</v>
      </c>
      <c r="D14" s="170">
        <f>+'Balance Financiero Minhacienda'!D47</f>
        <v>2767.6600000000003</v>
      </c>
      <c r="E14" s="170">
        <f>+'Balance Financiero Minhacienda'!E47</f>
        <v>2933.7196000000004</v>
      </c>
      <c r="F14" s="170">
        <f>+'Balance Financiero Minhacienda'!F47</f>
        <v>3109.7427760000005</v>
      </c>
      <c r="G14" s="170">
        <f>+'Balance Financiero Minhacienda'!G47</f>
        <v>3296.3273425600005</v>
      </c>
      <c r="H14" s="170">
        <f>+'Balance Financiero Minhacienda'!H47</f>
        <v>3494.1069831136006</v>
      </c>
      <c r="I14" s="170">
        <f>+'Balance Financiero Minhacienda'!I47</f>
        <v>3703.7534021004167</v>
      </c>
      <c r="J14" s="170">
        <f>+'Balance Financiero Minhacienda'!J47</f>
        <v>3925.978606226442</v>
      </c>
      <c r="K14" s="170">
        <f>+'Balance Financiero Minhacienda'!K47</f>
        <v>4161.5373226000283</v>
      </c>
      <c r="L14" s="170">
        <f>+'Balance Financiero Minhacienda'!L47</f>
        <v>4411.22956195603</v>
      </c>
      <c r="M14" s="170">
        <f>+'Balance Financiero Minhacienda'!M47</f>
        <v>4675.9033356733917</v>
      </c>
    </row>
    <row r="15" spans="1:13" s="49" customFormat="1" ht="14.25" customHeight="1">
      <c r="A15" s="52" t="s">
        <v>410</v>
      </c>
      <c r="B15" s="56" t="s">
        <v>411</v>
      </c>
      <c r="C15" s="170">
        <f>+'Balance Financiero Minhacienda'!C48</f>
        <v>972</v>
      </c>
      <c r="D15" s="170">
        <f>+'Balance Financiero Minhacienda'!D48</f>
        <v>1030.3200000000002</v>
      </c>
      <c r="E15" s="170">
        <f>+'Balance Financiero Minhacienda'!E48</f>
        <v>1092.1392000000003</v>
      </c>
      <c r="F15" s="170">
        <f>+'Balance Financiero Minhacienda'!F48</f>
        <v>1157.6675520000003</v>
      </c>
      <c r="G15" s="170">
        <f>+'Balance Financiero Minhacienda'!G48</f>
        <v>1227.1276051200005</v>
      </c>
      <c r="H15" s="170">
        <f>+'Balance Financiero Minhacienda'!H48</f>
        <v>1300.7552614272006</v>
      </c>
      <c r="I15" s="170">
        <f>+'Balance Financiero Minhacienda'!I48</f>
        <v>1378.8005771128328</v>
      </c>
      <c r="J15" s="170">
        <f>+'Balance Financiero Minhacienda'!J48</f>
        <v>1461.5286117396029</v>
      </c>
      <c r="K15" s="170">
        <f>+'Balance Financiero Minhacienda'!K48</f>
        <v>1549.220328443979</v>
      </c>
      <c r="L15" s="170">
        <f>+'Balance Financiero Minhacienda'!L48</f>
        <v>1642.1735481506178</v>
      </c>
      <c r="M15" s="170">
        <f>+'Balance Financiero Minhacienda'!M48</f>
        <v>1740.7039610396548</v>
      </c>
    </row>
    <row r="16" spans="1:13" s="49" customFormat="1" ht="14.25" customHeight="1">
      <c r="A16" s="52" t="s">
        <v>412</v>
      </c>
      <c r="B16" s="56" t="s">
        <v>413</v>
      </c>
      <c r="C16" s="170">
        <f>+'Balance Financiero Minhacienda'!C49</f>
        <v>569</v>
      </c>
      <c r="D16" s="170">
        <f>+'Balance Financiero Minhacienda'!D49</f>
        <v>603.14</v>
      </c>
      <c r="E16" s="170">
        <f>+'Balance Financiero Minhacienda'!E49</f>
        <v>639.32839999999999</v>
      </c>
      <c r="F16" s="170">
        <f>+'Balance Financiero Minhacienda'!F49</f>
        <v>677.68810400000007</v>
      </c>
      <c r="G16" s="170">
        <f>+'Balance Financiero Minhacienda'!G49</f>
        <v>718.34939024000005</v>
      </c>
      <c r="H16" s="170">
        <f>+'Balance Financiero Minhacienda'!H49</f>
        <v>761.45035365440015</v>
      </c>
      <c r="I16" s="170">
        <f>+'Balance Financiero Minhacienda'!I49</f>
        <v>807.13737487366404</v>
      </c>
      <c r="J16" s="170">
        <f>+'Balance Financiero Minhacienda'!J49</f>
        <v>855.56561736608398</v>
      </c>
      <c r="K16" s="170">
        <f>+'Balance Financiero Minhacienda'!K49</f>
        <v>906.89955440804908</v>
      </c>
      <c r="L16" s="170">
        <f>+'Balance Financiero Minhacienda'!L49</f>
        <v>961.31352767253202</v>
      </c>
      <c r="M16" s="170">
        <f>+'Balance Financiero Minhacienda'!M49</f>
        <v>1018.9923393328841</v>
      </c>
    </row>
    <row r="17" spans="1:13" s="49" customFormat="1" ht="14.25" customHeight="1">
      <c r="A17" s="52" t="s">
        <v>414</v>
      </c>
      <c r="B17" s="56" t="s">
        <v>415</v>
      </c>
      <c r="C17" s="171">
        <f>+'Balance Financiero Minhacienda'!C57</f>
        <v>0</v>
      </c>
      <c r="D17" s="171">
        <f>+'Balance Financiero Minhacienda'!D57</f>
        <v>0</v>
      </c>
      <c r="E17" s="171">
        <f>+'Balance Financiero Minhacienda'!E57</f>
        <v>0</v>
      </c>
      <c r="F17" s="171">
        <f>+'Balance Financiero Minhacienda'!F57</f>
        <v>0</v>
      </c>
      <c r="G17" s="171">
        <f>+'Balance Financiero Minhacienda'!G57</f>
        <v>0</v>
      </c>
      <c r="H17" s="171">
        <f>+'Balance Financiero Minhacienda'!H57</f>
        <v>0</v>
      </c>
      <c r="I17" s="171">
        <f>+'Balance Financiero Minhacienda'!I57</f>
        <v>0</v>
      </c>
      <c r="J17" s="171">
        <f>+'Balance Financiero Minhacienda'!J57</f>
        <v>0</v>
      </c>
      <c r="K17" s="171">
        <f>+'Balance Financiero Minhacienda'!K57</f>
        <v>0</v>
      </c>
      <c r="L17" s="171">
        <f>+'Balance Financiero Minhacienda'!L57</f>
        <v>0</v>
      </c>
      <c r="M17" s="171">
        <f>+'Balance Financiero Minhacienda'!M57</f>
        <v>0</v>
      </c>
    </row>
    <row r="18" spans="1:13" s="49" customFormat="1" ht="14.25" customHeight="1">
      <c r="A18" s="52" t="s">
        <v>416</v>
      </c>
      <c r="B18" s="56" t="s">
        <v>417</v>
      </c>
      <c r="C18" s="170"/>
      <c r="D18" s="170"/>
      <c r="E18" s="170"/>
      <c r="F18" s="170"/>
      <c r="G18" s="170"/>
      <c r="H18" s="170"/>
      <c r="I18" s="170"/>
      <c r="J18" s="170"/>
      <c r="K18" s="170"/>
      <c r="L18" s="170"/>
      <c r="M18" s="170"/>
    </row>
    <row r="19" spans="1:13" s="49" customFormat="1" ht="14.25" customHeight="1">
      <c r="A19" s="52" t="s">
        <v>418</v>
      </c>
      <c r="B19" s="56" t="s">
        <v>419</v>
      </c>
      <c r="C19" s="171"/>
      <c r="D19" s="171"/>
      <c r="E19" s="171"/>
      <c r="F19" s="171"/>
      <c r="G19" s="171"/>
      <c r="H19" s="171"/>
      <c r="I19" s="171"/>
      <c r="J19" s="171"/>
      <c r="K19" s="171"/>
      <c r="L19" s="171"/>
      <c r="M19" s="171"/>
    </row>
    <row r="20" spans="1:13" s="49" customFormat="1" ht="14.25" customHeight="1">
      <c r="A20" s="53" t="s">
        <v>420</v>
      </c>
      <c r="B20" s="56" t="s">
        <v>421</v>
      </c>
      <c r="C20" s="171"/>
      <c r="D20" s="171"/>
      <c r="E20" s="171"/>
      <c r="F20" s="171"/>
      <c r="G20" s="171"/>
      <c r="H20" s="171"/>
      <c r="I20" s="171"/>
      <c r="J20" s="171"/>
      <c r="K20" s="171"/>
      <c r="L20" s="171"/>
      <c r="M20" s="171"/>
    </row>
    <row r="21" spans="1:13" ht="14.25" customHeight="1">
      <c r="A21" s="60" t="s">
        <v>422</v>
      </c>
      <c r="B21" s="50" t="s">
        <v>423</v>
      </c>
      <c r="C21" s="169">
        <f t="shared" ref="C21" si="2">+C3-C13</f>
        <v>9777</v>
      </c>
      <c r="D21" s="169">
        <f t="shared" ref="D21:M21" si="3">+D3-D13</f>
        <v>8371.8799999999992</v>
      </c>
      <c r="E21" s="169">
        <f t="shared" si="3"/>
        <v>8874.1928000000007</v>
      </c>
      <c r="F21" s="169">
        <f t="shared" si="3"/>
        <v>9406.6443680000011</v>
      </c>
      <c r="G21" s="169">
        <f t="shared" si="3"/>
        <v>9971.0430300800017</v>
      </c>
      <c r="H21" s="169">
        <f t="shared" si="3"/>
        <v>10569.305611884804</v>
      </c>
      <c r="I21" s="169">
        <f t="shared" si="3"/>
        <v>11203.463948597891</v>
      </c>
      <c r="J21" s="169">
        <f t="shared" si="3"/>
        <v>11875.671785513765</v>
      </c>
      <c r="K21" s="169">
        <f t="shared" si="3"/>
        <v>12588.212092644591</v>
      </c>
      <c r="L21" s="169">
        <f t="shared" si="3"/>
        <v>13343.504818203266</v>
      </c>
      <c r="M21" s="169">
        <f t="shared" si="3"/>
        <v>14144.115107295473</v>
      </c>
    </row>
    <row r="22" spans="1:13" ht="14.25" customHeight="1">
      <c r="A22" s="60" t="s">
        <v>424</v>
      </c>
      <c r="B22" s="50" t="s">
        <v>425</v>
      </c>
      <c r="C22" s="65">
        <v>0.03</v>
      </c>
      <c r="D22" s="65">
        <v>0.03</v>
      </c>
      <c r="E22" s="65">
        <v>0.03</v>
      </c>
      <c r="F22" s="65">
        <v>0.03</v>
      </c>
      <c r="G22" s="65">
        <v>0.03</v>
      </c>
      <c r="H22" s="65">
        <v>0.03</v>
      </c>
      <c r="I22" s="65">
        <v>0.03</v>
      </c>
      <c r="J22" s="65">
        <v>0.03</v>
      </c>
      <c r="K22" s="65">
        <v>0.03</v>
      </c>
      <c r="L22" s="65">
        <v>0.03</v>
      </c>
      <c r="M22" s="65">
        <v>0.03</v>
      </c>
    </row>
    <row r="23" spans="1:13" ht="14.25" customHeight="1">
      <c r="A23" s="60" t="s">
        <v>426</v>
      </c>
      <c r="B23" s="50" t="s">
        <v>427</v>
      </c>
      <c r="C23" s="174">
        <f>+'Balance Financiero Minhacienda'!C119</f>
        <v>0</v>
      </c>
      <c r="D23" s="174">
        <f>+'Balance Financiero Minhacienda'!D119</f>
        <v>0</v>
      </c>
      <c r="E23" s="174">
        <f>+'Balance Financiero Minhacienda'!E119</f>
        <v>0</v>
      </c>
      <c r="F23" s="174">
        <f>+'Balance Financiero Minhacienda'!F119</f>
        <v>0</v>
      </c>
      <c r="G23" s="174">
        <f>+'Balance Financiero Minhacienda'!G119</f>
        <v>0</v>
      </c>
      <c r="H23" s="174">
        <f>+'Balance Financiero Minhacienda'!H119</f>
        <v>0</v>
      </c>
      <c r="I23" s="174">
        <f>+'Balance Financiero Minhacienda'!I119</f>
        <v>0</v>
      </c>
      <c r="J23" s="174">
        <f>+'Balance Financiero Minhacienda'!J119</f>
        <v>0</v>
      </c>
      <c r="K23" s="174">
        <f>+'Balance Financiero Minhacienda'!K119</f>
        <v>0</v>
      </c>
      <c r="L23" s="174">
        <f>+'Balance Financiero Minhacienda'!L119</f>
        <v>0</v>
      </c>
      <c r="M23" s="174">
        <f>+'Balance Financiero Minhacienda'!M119</f>
        <v>0</v>
      </c>
    </row>
    <row r="24" spans="1:13" ht="14.25" customHeight="1">
      <c r="A24" s="60" t="s">
        <v>428</v>
      </c>
      <c r="B24" s="50" t="s">
        <v>429</v>
      </c>
      <c r="C24" s="169">
        <f>SUM(C25:C26)</f>
        <v>432</v>
      </c>
      <c r="D24" s="169">
        <f t="shared" ref="D24:M24" si="4">SUM(D25:D26)</f>
        <v>352</v>
      </c>
      <c r="E24" s="169">
        <f t="shared" si="4"/>
        <v>308</v>
      </c>
      <c r="F24" s="169">
        <f t="shared" si="4"/>
        <v>216</v>
      </c>
      <c r="G24" s="169">
        <f t="shared" si="4"/>
        <v>119</v>
      </c>
      <c r="H24" s="169">
        <f t="shared" si="4"/>
        <v>27</v>
      </c>
      <c r="I24" s="169">
        <f t="shared" si="4"/>
        <v>0</v>
      </c>
      <c r="J24" s="169">
        <f t="shared" si="4"/>
        <v>0</v>
      </c>
      <c r="K24" s="169">
        <f t="shared" si="4"/>
        <v>0</v>
      </c>
      <c r="L24" s="169">
        <f t="shared" si="4"/>
        <v>0</v>
      </c>
      <c r="M24" s="169">
        <f t="shared" si="4"/>
        <v>0</v>
      </c>
    </row>
    <row r="25" spans="1:13" s="49" customFormat="1" ht="14.25" customHeight="1">
      <c r="A25" s="54" t="s">
        <v>533</v>
      </c>
      <c r="B25" s="57" t="s">
        <v>430</v>
      </c>
      <c r="C25" s="172">
        <f>+'Balance Financiero Minhacienda'!C69</f>
        <v>432</v>
      </c>
      <c r="D25" s="172">
        <f>+'Balance Financiero Minhacienda'!D69</f>
        <v>352</v>
      </c>
      <c r="E25" s="172">
        <f>+'Balance Financiero Minhacienda'!E69</f>
        <v>308</v>
      </c>
      <c r="F25" s="172">
        <f>+'Balance Financiero Minhacienda'!F69</f>
        <v>216</v>
      </c>
      <c r="G25" s="172">
        <f>+'Balance Financiero Minhacienda'!G69</f>
        <v>119</v>
      </c>
      <c r="H25" s="172">
        <f>+'Balance Financiero Minhacienda'!H69</f>
        <v>27</v>
      </c>
      <c r="I25" s="172">
        <f>+'Balance Financiero Minhacienda'!I69</f>
        <v>0</v>
      </c>
      <c r="J25" s="172">
        <f>+'Balance Financiero Minhacienda'!J69</f>
        <v>0</v>
      </c>
      <c r="K25" s="172">
        <f>+'Balance Financiero Minhacienda'!K69</f>
        <v>0</v>
      </c>
      <c r="L25" s="172">
        <f>+'Balance Financiero Minhacienda'!L69</f>
        <v>0</v>
      </c>
      <c r="M25" s="172">
        <f>+'Balance Financiero Minhacienda'!M69</f>
        <v>0</v>
      </c>
    </row>
    <row r="26" spans="1:13" s="49" customFormat="1" ht="14.25" customHeight="1">
      <c r="A26" s="54" t="s">
        <v>534</v>
      </c>
      <c r="B26" s="57" t="s">
        <v>431</v>
      </c>
      <c r="C26" s="173"/>
      <c r="D26" s="173"/>
      <c r="E26" s="173"/>
      <c r="F26" s="173"/>
      <c r="G26" s="173"/>
      <c r="H26" s="173"/>
      <c r="I26" s="173"/>
      <c r="J26" s="173"/>
      <c r="K26" s="173"/>
      <c r="L26" s="173"/>
      <c r="M26" s="173"/>
    </row>
    <row r="27" spans="1:13" ht="14.25" customHeight="1">
      <c r="A27" s="60" t="s">
        <v>432</v>
      </c>
      <c r="B27" s="50" t="s">
        <v>433</v>
      </c>
      <c r="C27" s="169">
        <f>+'Balance Financiero Minhacienda'!C101+'Balance Financiero Minhacienda'!C104</f>
        <v>211</v>
      </c>
      <c r="D27" s="169">
        <f>+'Balance Financiero Minhacienda'!D101+'Balance Financiero Minhacienda'!D104</f>
        <v>1004</v>
      </c>
      <c r="E27" s="169">
        <f>+'Balance Financiero Minhacienda'!E101+'Balance Financiero Minhacienda'!E104</f>
        <v>1004</v>
      </c>
      <c r="F27" s="169">
        <f>+'Balance Financiero Minhacienda'!F101+'Balance Financiero Minhacienda'!F104</f>
        <v>1004</v>
      </c>
      <c r="G27" s="169">
        <f>+'Balance Financiero Minhacienda'!G101+'Balance Financiero Minhacienda'!G104</f>
        <v>1004</v>
      </c>
      <c r="H27" s="169">
        <f>+'Balance Financiero Minhacienda'!H101+'Balance Financiero Minhacienda'!H104</f>
        <v>773</v>
      </c>
      <c r="I27" s="169">
        <f>+'Balance Financiero Minhacienda'!I101+'Balance Financiero Minhacienda'!I104</f>
        <v>0</v>
      </c>
      <c r="J27" s="169">
        <f>+'Balance Financiero Minhacienda'!J101+'Balance Financiero Minhacienda'!J104</f>
        <v>0</v>
      </c>
      <c r="K27" s="169">
        <f>+'Balance Financiero Minhacienda'!K101+'Balance Financiero Minhacienda'!K104</f>
        <v>0</v>
      </c>
      <c r="L27" s="169">
        <f>+'Balance Financiero Minhacienda'!L101+'Balance Financiero Minhacienda'!L104</f>
        <v>0</v>
      </c>
      <c r="M27" s="169">
        <f>+'Balance Financiero Minhacienda'!M101+'Balance Financiero Minhacienda'!M104</f>
        <v>0</v>
      </c>
    </row>
    <row r="28" spans="1:13" ht="14.25" customHeight="1">
      <c r="A28" s="60" t="s">
        <v>434</v>
      </c>
      <c r="B28" s="50" t="s">
        <v>435</v>
      </c>
      <c r="C28" s="169"/>
      <c r="D28" s="169"/>
      <c r="E28" s="169"/>
      <c r="F28" s="169"/>
      <c r="G28" s="169"/>
      <c r="H28" s="169"/>
      <c r="I28" s="169"/>
      <c r="J28" s="169"/>
      <c r="K28" s="169"/>
      <c r="L28" s="169"/>
      <c r="M28" s="169"/>
    </row>
    <row r="29" spans="1:13" s="49" customFormat="1" ht="14.25" customHeight="1">
      <c r="A29" s="54" t="s">
        <v>436</v>
      </c>
      <c r="B29" s="58" t="s">
        <v>437</v>
      </c>
      <c r="C29" s="171"/>
      <c r="D29" s="171"/>
      <c r="E29" s="171"/>
      <c r="F29" s="171"/>
      <c r="G29" s="171"/>
      <c r="H29" s="171"/>
      <c r="I29" s="171"/>
      <c r="J29" s="171"/>
      <c r="K29" s="171"/>
      <c r="L29" s="171"/>
      <c r="M29" s="171"/>
    </row>
    <row r="30" spans="1:13" s="49" customFormat="1" ht="14.25" customHeight="1">
      <c r="A30" s="54" t="s">
        <v>438</v>
      </c>
      <c r="B30" s="57" t="s">
        <v>439</v>
      </c>
      <c r="C30" s="171"/>
      <c r="D30" s="171"/>
      <c r="E30" s="171"/>
      <c r="F30" s="171"/>
      <c r="G30" s="171"/>
      <c r="H30" s="171"/>
      <c r="I30" s="171"/>
      <c r="J30" s="171"/>
      <c r="K30" s="171"/>
      <c r="L30" s="171"/>
      <c r="M30" s="171"/>
    </row>
    <row r="31" spans="1:13" s="49" customFormat="1" ht="14.25" customHeight="1">
      <c r="A31" s="54" t="s">
        <v>440</v>
      </c>
      <c r="B31" s="57" t="s">
        <v>441</v>
      </c>
      <c r="C31" s="171"/>
      <c r="D31" s="171"/>
      <c r="E31" s="171"/>
      <c r="F31" s="171"/>
      <c r="G31" s="171"/>
      <c r="H31" s="171"/>
      <c r="I31" s="171"/>
      <c r="J31" s="171"/>
      <c r="K31" s="171"/>
      <c r="L31" s="171"/>
      <c r="M31" s="171"/>
    </row>
    <row r="32" spans="1:13" s="49" customFormat="1" ht="14.25" customHeight="1">
      <c r="A32" s="59" t="s">
        <v>442</v>
      </c>
      <c r="B32" s="57" t="s">
        <v>443</v>
      </c>
      <c r="C32" s="173"/>
      <c r="D32" s="173"/>
      <c r="E32" s="173"/>
      <c r="F32" s="173"/>
      <c r="G32" s="173"/>
      <c r="H32" s="173"/>
      <c r="I32" s="173"/>
      <c r="J32" s="173"/>
      <c r="K32" s="173"/>
      <c r="L32" s="173"/>
      <c r="M32" s="173"/>
    </row>
    <row r="33" spans="1:13" ht="14.25" customHeight="1">
      <c r="A33" s="60" t="s">
        <v>444</v>
      </c>
      <c r="B33" s="50" t="s">
        <v>445</v>
      </c>
      <c r="C33" s="50"/>
      <c r="D33" s="50"/>
      <c r="E33" s="50"/>
      <c r="F33" s="50"/>
      <c r="G33" s="50"/>
      <c r="H33" s="50"/>
      <c r="I33" s="50"/>
      <c r="J33" s="50"/>
      <c r="K33" s="50"/>
      <c r="L33" s="50"/>
      <c r="M33" s="50"/>
    </row>
    <row r="34" spans="1:13" ht="14.25" customHeight="1">
      <c r="A34" s="61" t="s">
        <v>446</v>
      </c>
      <c r="B34" s="63" t="s">
        <v>447</v>
      </c>
      <c r="C34" s="176">
        <f>+C24+C31</f>
        <v>432</v>
      </c>
      <c r="D34" s="176">
        <f t="shared" ref="D34:M34" si="5">+D24+D31</f>
        <v>352</v>
      </c>
      <c r="E34" s="176">
        <f t="shared" si="5"/>
        <v>308</v>
      </c>
      <c r="F34" s="176">
        <f t="shared" si="5"/>
        <v>216</v>
      </c>
      <c r="G34" s="176">
        <f t="shared" si="5"/>
        <v>119</v>
      </c>
      <c r="H34" s="176">
        <f t="shared" si="5"/>
        <v>27</v>
      </c>
      <c r="I34" s="176">
        <f t="shared" si="5"/>
        <v>0</v>
      </c>
      <c r="J34" s="176">
        <f t="shared" si="5"/>
        <v>0</v>
      </c>
      <c r="K34" s="176">
        <f t="shared" si="5"/>
        <v>0</v>
      </c>
      <c r="L34" s="176">
        <f t="shared" si="5"/>
        <v>0</v>
      </c>
      <c r="M34" s="176">
        <f t="shared" si="5"/>
        <v>0</v>
      </c>
    </row>
    <row r="35" spans="1:13" ht="14.25" customHeight="1">
      <c r="A35" s="61" t="s">
        <v>448</v>
      </c>
      <c r="B35" s="63" t="s">
        <v>449</v>
      </c>
      <c r="C35" s="176">
        <f>+C32+C23</f>
        <v>0</v>
      </c>
      <c r="D35" s="176">
        <f t="shared" ref="D35:M35" si="6">+D32+D23</f>
        <v>0</v>
      </c>
      <c r="E35" s="176">
        <f t="shared" si="6"/>
        <v>0</v>
      </c>
      <c r="F35" s="176">
        <f t="shared" si="6"/>
        <v>0</v>
      </c>
      <c r="G35" s="176">
        <f t="shared" si="6"/>
        <v>0</v>
      </c>
      <c r="H35" s="176">
        <f t="shared" si="6"/>
        <v>0</v>
      </c>
      <c r="I35" s="176">
        <f t="shared" si="6"/>
        <v>0</v>
      </c>
      <c r="J35" s="176">
        <f t="shared" si="6"/>
        <v>0</v>
      </c>
      <c r="K35" s="176">
        <f t="shared" si="6"/>
        <v>0</v>
      </c>
      <c r="L35" s="176">
        <f t="shared" si="6"/>
        <v>0</v>
      </c>
      <c r="M35" s="176">
        <f t="shared" si="6"/>
        <v>0</v>
      </c>
    </row>
    <row r="36" spans="1:13" ht="14.25" customHeight="1">
      <c r="A36" s="61" t="s">
        <v>450</v>
      </c>
      <c r="B36" s="64" t="s">
        <v>467</v>
      </c>
      <c r="C36" s="175">
        <f>IFERROR((C34/C21*100),0)</f>
        <v>4.4185332924209879</v>
      </c>
      <c r="D36" s="175">
        <f t="shared" ref="D36:M36" si="7">IFERROR((D34/D21*100),0)</f>
        <v>4.2045514269196405</v>
      </c>
      <c r="E36" s="175">
        <f t="shared" si="7"/>
        <v>3.4707382061836656</v>
      </c>
      <c r="F36" s="175">
        <f t="shared" si="7"/>
        <v>2.2962492420230083</v>
      </c>
      <c r="G36" s="175">
        <f t="shared" si="7"/>
        <v>1.1934558866209728</v>
      </c>
      <c r="H36" s="175">
        <f t="shared" si="7"/>
        <v>0.2554567063482342</v>
      </c>
      <c r="I36" s="175">
        <f t="shared" si="7"/>
        <v>0</v>
      </c>
      <c r="J36" s="175">
        <f t="shared" si="7"/>
        <v>0</v>
      </c>
      <c r="K36" s="175">
        <f t="shared" si="7"/>
        <v>0</v>
      </c>
      <c r="L36" s="175">
        <f t="shared" si="7"/>
        <v>0</v>
      </c>
      <c r="M36" s="175">
        <f t="shared" si="7"/>
        <v>0</v>
      </c>
    </row>
    <row r="37" spans="1:13" ht="14.25" customHeight="1">
      <c r="A37" s="61" t="s">
        <v>451</v>
      </c>
      <c r="B37" s="64" t="s">
        <v>466</v>
      </c>
      <c r="C37" s="175">
        <f>IFERROR((C35/C3*100),0)</f>
        <v>0</v>
      </c>
      <c r="D37" s="175">
        <f t="shared" ref="D37:M37" si="8">IFERROR((D35/D3*100),0)</f>
        <v>0</v>
      </c>
      <c r="E37" s="175">
        <f t="shared" si="8"/>
        <v>0</v>
      </c>
      <c r="F37" s="175">
        <f t="shared" si="8"/>
        <v>0</v>
      </c>
      <c r="G37" s="175">
        <f t="shared" si="8"/>
        <v>0</v>
      </c>
      <c r="H37" s="175">
        <f t="shared" si="8"/>
        <v>0</v>
      </c>
      <c r="I37" s="175">
        <f t="shared" si="8"/>
        <v>0</v>
      </c>
      <c r="J37" s="175">
        <f t="shared" si="8"/>
        <v>0</v>
      </c>
      <c r="K37" s="175">
        <f t="shared" si="8"/>
        <v>0</v>
      </c>
      <c r="L37" s="175">
        <f t="shared" si="8"/>
        <v>0</v>
      </c>
      <c r="M37" s="175">
        <f t="shared" si="8"/>
        <v>0</v>
      </c>
    </row>
    <row r="38" spans="1:13" ht="14.25" customHeight="1">
      <c r="A38" s="61" t="s">
        <v>452</v>
      </c>
      <c r="B38" s="63" t="s">
        <v>453</v>
      </c>
      <c r="C38" s="61" t="str">
        <f>IF(AND(C36&gt;=0,C36&lt;=40),"VERDE","ROJO")</f>
        <v>VERDE</v>
      </c>
      <c r="D38" s="61" t="str">
        <f>IF(AND(D36&gt;=0,D36&lt;=40),"VERDE","ROJO")</f>
        <v>VERDE</v>
      </c>
      <c r="E38" s="61" t="str">
        <f t="shared" ref="E38:M38" si="9">IF(AND(E36&gt;=0,E36&lt;=40),"VERDE","ROJO")</f>
        <v>VERDE</v>
      </c>
      <c r="F38" s="61" t="str">
        <f t="shared" si="9"/>
        <v>VERDE</v>
      </c>
      <c r="G38" s="61" t="str">
        <f t="shared" si="9"/>
        <v>VERDE</v>
      </c>
      <c r="H38" s="61" t="str">
        <f t="shared" si="9"/>
        <v>VERDE</v>
      </c>
      <c r="I38" s="61" t="str">
        <f t="shared" si="9"/>
        <v>VERDE</v>
      </c>
      <c r="J38" s="61" t="str">
        <f t="shared" si="9"/>
        <v>VERDE</v>
      </c>
      <c r="K38" s="61" t="str">
        <f t="shared" si="9"/>
        <v>VERDE</v>
      </c>
      <c r="L38" s="61" t="str">
        <f t="shared" si="9"/>
        <v>VERDE</v>
      </c>
      <c r="M38" s="61" t="str">
        <f t="shared" si="9"/>
        <v>VERDE</v>
      </c>
    </row>
    <row r="39" spans="1:13" ht="14.25" customHeight="1">
      <c r="A39" s="61" t="s">
        <v>454</v>
      </c>
      <c r="B39" s="63" t="s">
        <v>455</v>
      </c>
      <c r="C39" s="61" t="str">
        <f>IF(C37&lt;=80,"VERDE","ROJO")</f>
        <v>VERDE</v>
      </c>
      <c r="D39" s="61" t="str">
        <f t="shared" ref="D39:M39" si="10">IF(D37&lt;=80,"VERDE","ROJO")</f>
        <v>VERDE</v>
      </c>
      <c r="E39" s="61" t="str">
        <f t="shared" si="10"/>
        <v>VERDE</v>
      </c>
      <c r="F39" s="61" t="str">
        <f t="shared" si="10"/>
        <v>VERDE</v>
      </c>
      <c r="G39" s="61" t="str">
        <f t="shared" si="10"/>
        <v>VERDE</v>
      </c>
      <c r="H39" s="61" t="str">
        <f t="shared" si="10"/>
        <v>VERDE</v>
      </c>
      <c r="I39" s="61" t="str">
        <f t="shared" si="10"/>
        <v>VERDE</v>
      </c>
      <c r="J39" s="61" t="str">
        <f t="shared" si="10"/>
        <v>VERDE</v>
      </c>
      <c r="K39" s="61" t="str">
        <f t="shared" si="10"/>
        <v>VERDE</v>
      </c>
      <c r="L39" s="61" t="str">
        <f t="shared" si="10"/>
        <v>VERDE</v>
      </c>
      <c r="M39" s="61" t="str">
        <f t="shared" si="10"/>
        <v>VERDE</v>
      </c>
    </row>
    <row r="40" spans="1:13" ht="14.25" customHeight="1">
      <c r="A40" s="61" t="s">
        <v>456</v>
      </c>
      <c r="B40" s="63" t="s">
        <v>457</v>
      </c>
      <c r="C40" s="61" t="str">
        <f>IF(AND(C38="VERDE",C39="VERDE",+'Superávit Primario'!B10="SOSTENIBLE"),"VERDE","ROJO")</f>
        <v>VERDE</v>
      </c>
      <c r="D40" s="61" t="s">
        <v>540</v>
      </c>
      <c r="E40" s="61" t="s">
        <v>540</v>
      </c>
      <c r="F40" s="61" t="s">
        <v>540</v>
      </c>
      <c r="G40" s="61" t="s">
        <v>540</v>
      </c>
      <c r="H40" s="61" t="s">
        <v>540</v>
      </c>
      <c r="I40" s="61" t="s">
        <v>540</v>
      </c>
      <c r="J40" s="61" t="s">
        <v>540</v>
      </c>
      <c r="K40" s="61" t="s">
        <v>540</v>
      </c>
      <c r="L40" s="61" t="s">
        <v>540</v>
      </c>
      <c r="M40" s="61" t="s">
        <v>540</v>
      </c>
    </row>
  </sheetData>
  <protectedRanges>
    <protectedRange sqref="D1 A1:B1" name="Rango1_1"/>
    <protectedRange sqref="D29:M31" name="Rango5_1_1"/>
    <protectedRange sqref="C22:M22" name="Rango2_1_1"/>
  </protectedRange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4" zoomScale="120" zoomScaleNormal="120" workbookViewId="0">
      <selection activeCell="G2" sqref="G2"/>
    </sheetView>
  </sheetViews>
  <sheetFormatPr baseColWidth="10" defaultRowHeight="16.5"/>
  <cols>
    <col min="1" max="1" width="29.7109375" style="47" customWidth="1"/>
    <col min="2" max="12" width="10.140625" style="47" customWidth="1"/>
    <col min="13" max="16384" width="11.42578125" style="47"/>
  </cols>
  <sheetData>
    <row r="1" spans="1:12">
      <c r="A1" s="178" t="s">
        <v>458</v>
      </c>
    </row>
    <row r="2" spans="1:12" ht="18.75" customHeight="1">
      <c r="A2" s="295" t="s">
        <v>470</v>
      </c>
      <c r="B2" s="295"/>
      <c r="C2" s="77"/>
      <c r="D2" s="48"/>
      <c r="E2" s="48"/>
      <c r="F2" s="48"/>
      <c r="G2" s="48"/>
      <c r="H2" s="48"/>
      <c r="I2" s="48"/>
      <c r="J2" s="48"/>
      <c r="K2" s="48"/>
      <c r="L2" s="48"/>
    </row>
    <row r="3" spans="1:12">
      <c r="A3" s="242" t="s">
        <v>458</v>
      </c>
      <c r="B3" s="242">
        <f>+'Plan Financiero DNP'!C3</f>
        <v>2012</v>
      </c>
      <c r="C3" s="242">
        <f>+'Plan Financiero DNP'!D3</f>
        <v>2013</v>
      </c>
      <c r="D3" s="242">
        <f>+'Plan Financiero DNP'!E3</f>
        <v>2014</v>
      </c>
      <c r="E3" s="242">
        <f>+'Plan Financiero DNP'!F3</f>
        <v>2015</v>
      </c>
      <c r="F3" s="242">
        <f>+'Plan Financiero DNP'!G3</f>
        <v>2016</v>
      </c>
      <c r="G3" s="242">
        <f>+'Plan Financiero DNP'!H3</f>
        <v>2017</v>
      </c>
      <c r="H3" s="242">
        <f>+'Plan Financiero DNP'!I3</f>
        <v>2018</v>
      </c>
      <c r="I3" s="242">
        <f>+'Plan Financiero DNP'!J3</f>
        <v>2019</v>
      </c>
      <c r="J3" s="242">
        <f>+'Plan Financiero DNP'!K3</f>
        <v>2020</v>
      </c>
      <c r="K3" s="242">
        <f>+'Plan Financiero DNP'!L3</f>
        <v>2021</v>
      </c>
      <c r="L3" s="242">
        <f>+'Plan Financiero DNP'!M3</f>
        <v>2022</v>
      </c>
    </row>
    <row r="4" spans="1:12">
      <c r="A4" s="78" t="s">
        <v>325</v>
      </c>
      <c r="B4" s="213">
        <f>+'Balance Financiero Minhacienda'!C5</f>
        <v>20518</v>
      </c>
      <c r="C4" s="213">
        <f>+'Balance Financiero Minhacienda'!D5</f>
        <v>21749.08</v>
      </c>
      <c r="D4" s="213">
        <f>+'Balance Financiero Minhacienda'!E5</f>
        <v>23054.024799999999</v>
      </c>
      <c r="E4" s="213">
        <f>+'Balance Financiero Minhacienda'!F5</f>
        <v>24437.266288000003</v>
      </c>
      <c r="F4" s="213">
        <f>+'Balance Financiero Minhacienda'!G5</f>
        <v>25903.502265280003</v>
      </c>
      <c r="G4" s="213">
        <f>+'Balance Financiero Minhacienda'!H5</f>
        <v>27457.712401196812</v>
      </c>
      <c r="H4" s="213">
        <f>+'Balance Financiero Minhacienda'!I5</f>
        <v>29105.175145268615</v>
      </c>
      <c r="I4" s="213">
        <f>+'Balance Financiero Minhacienda'!J5</f>
        <v>30851.485653984731</v>
      </c>
      <c r="J4" s="213">
        <f>+'Balance Financiero Minhacienda'!K5</f>
        <v>32702.574793223823</v>
      </c>
      <c r="K4" s="213">
        <f>+'Balance Financiero Minhacienda'!L5</f>
        <v>34664.72928081725</v>
      </c>
      <c r="L4" s="213">
        <f>+'Balance Financiero Minhacienda'!M5</f>
        <v>36744.613037666291</v>
      </c>
    </row>
    <row r="5" spans="1:12">
      <c r="A5" s="78" t="s">
        <v>459</v>
      </c>
      <c r="B5" s="213">
        <f>+'Balance Financiero Minhacienda'!C73</f>
        <v>1966</v>
      </c>
      <c r="C5" s="213">
        <f>+'Balance Financiero Minhacienda'!D73</f>
        <v>92.22</v>
      </c>
      <c r="D5" s="213">
        <f>+'Balance Financiero Minhacienda'!E73</f>
        <v>97.753200000000007</v>
      </c>
      <c r="E5" s="213">
        <f>+'Balance Financiero Minhacienda'!F73</f>
        <v>103.61839200000001</v>
      </c>
      <c r="F5" s="213">
        <f>+'Balance Financiero Minhacienda'!G73</f>
        <v>109.83549552000002</v>
      </c>
      <c r="G5" s="213">
        <f>+'Balance Financiero Minhacienda'!H73</f>
        <v>116.42562525120003</v>
      </c>
      <c r="H5" s="213">
        <f>+'Balance Financiero Minhacienda'!I73</f>
        <v>123.41116276627204</v>
      </c>
      <c r="I5" s="213">
        <f>+'Balance Financiero Minhacienda'!J73</f>
        <v>130.81583253224838</v>
      </c>
      <c r="J5" s="213">
        <f>+'Balance Financiero Minhacienda'!K73</f>
        <v>138.66478248418329</v>
      </c>
      <c r="K5" s="213">
        <f>+'Balance Financiero Minhacienda'!L73</f>
        <v>146.9846694332343</v>
      </c>
      <c r="L5" s="213">
        <f>+'Balance Financiero Minhacienda'!M73</f>
        <v>155.80374959922835</v>
      </c>
    </row>
    <row r="6" spans="1:12">
      <c r="A6" s="78" t="s">
        <v>407</v>
      </c>
      <c r="B6" s="213">
        <f>+'Balance Financiero Minhacienda'!C46+'Balance Financiero Minhacienda'!C61+'Balance Financiero Minhacienda'!C62</f>
        <v>4152</v>
      </c>
      <c r="C6" s="213">
        <f>+'Balance Financiero Minhacienda'!D46+'Balance Financiero Minhacienda'!D61+'Balance Financiero Minhacienda'!D62</f>
        <v>4401.1200000000008</v>
      </c>
      <c r="D6" s="213">
        <f>+'Balance Financiero Minhacienda'!E46+'Balance Financiero Minhacienda'!E61+'Balance Financiero Minhacienda'!E62</f>
        <v>4665.1872000000012</v>
      </c>
      <c r="E6" s="213">
        <f>+'Balance Financiero Minhacienda'!F46+'Balance Financiero Minhacienda'!F61+'Balance Financiero Minhacienda'!F62</f>
        <v>4945.0984320000007</v>
      </c>
      <c r="F6" s="213">
        <f>+'Balance Financiero Minhacienda'!G46+'Balance Financiero Minhacienda'!G61+'Balance Financiero Minhacienda'!G62</f>
        <v>5241.8043379200008</v>
      </c>
      <c r="G6" s="213">
        <f>+'Balance Financiero Minhacienda'!H46+'Balance Financiero Minhacienda'!H61+'Balance Financiero Minhacienda'!H62</f>
        <v>5556.3125981952007</v>
      </c>
      <c r="H6" s="213">
        <f>+'Balance Financiero Minhacienda'!I46+'Balance Financiero Minhacienda'!I61+'Balance Financiero Minhacienda'!I62</f>
        <v>5889.6913540869136</v>
      </c>
      <c r="I6" s="213">
        <f>+'Balance Financiero Minhacienda'!J46+'Balance Financiero Minhacienda'!J61+'Balance Financiero Minhacienda'!J62</f>
        <v>6243.0728353321283</v>
      </c>
      <c r="J6" s="213">
        <f>+'Balance Financiero Minhacienda'!K46+'Balance Financiero Minhacienda'!K61+'Balance Financiero Minhacienda'!K62</f>
        <v>6617.6572054520566</v>
      </c>
      <c r="K6" s="213">
        <f>+'Balance Financiero Minhacienda'!L46+'Balance Financiero Minhacienda'!L61+'Balance Financiero Minhacienda'!L62</f>
        <v>7014.71663777918</v>
      </c>
      <c r="L6" s="213">
        <f>+'Balance Financiero Minhacienda'!M46+'Balance Financiero Minhacienda'!M61+'Balance Financiero Minhacienda'!M62</f>
        <v>7435.5996360459303</v>
      </c>
    </row>
    <row r="7" spans="1:12">
      <c r="A7" s="78" t="s">
        <v>460</v>
      </c>
      <c r="B7" s="213">
        <f>+'Balance Financiero Minhacienda'!C63+'Balance Financiero Minhacienda'!C85</f>
        <v>1597</v>
      </c>
      <c r="C7" s="213">
        <f>+'Balance Financiero Minhacienda'!D63+'Balance Financiero Minhacienda'!D85</f>
        <v>1673.6559999999999</v>
      </c>
      <c r="D7" s="213">
        <f>+'Balance Financiero Minhacienda'!E63+'Balance Financiero Minhacienda'!E85</f>
        <v>1753.9914880000001</v>
      </c>
      <c r="E7" s="213">
        <f>+'Balance Financiero Minhacienda'!F63+'Balance Financiero Minhacienda'!F85</f>
        <v>1838.1830794240002</v>
      </c>
      <c r="F7" s="213">
        <f>+'Balance Financiero Minhacienda'!G63+'Balance Financiero Minhacienda'!G85</f>
        <v>1926.4158672363524</v>
      </c>
      <c r="G7" s="213">
        <f>+'Balance Financiero Minhacienda'!H63+'Balance Financiero Minhacienda'!H85</f>
        <v>2018.8838288636973</v>
      </c>
      <c r="H7" s="213">
        <f>+'Balance Financiero Minhacienda'!I63+'Balance Financiero Minhacienda'!I85</f>
        <v>2115.7902526491548</v>
      </c>
      <c r="I7" s="213">
        <f>+'Balance Financiero Minhacienda'!J63+'Balance Financiero Minhacienda'!J85</f>
        <v>2217.3481847763142</v>
      </c>
      <c r="J7" s="213">
        <f>+'Balance Financiero Minhacienda'!K63+'Balance Financiero Minhacienda'!K85</f>
        <v>2323.7808976455776</v>
      </c>
      <c r="K7" s="213">
        <f>+'Balance Financiero Minhacienda'!L63+'Balance Financiero Minhacienda'!L85</f>
        <v>2435.3223807325653</v>
      </c>
      <c r="L7" s="213">
        <f>+'Balance Financiero Minhacienda'!M63+'Balance Financiero Minhacienda'!M85</f>
        <v>2552.2178550077288</v>
      </c>
    </row>
    <row r="8" spans="1:12">
      <c r="A8" s="78" t="s">
        <v>458</v>
      </c>
      <c r="B8" s="213">
        <f>+B4+B5-B6-B7</f>
        <v>16735</v>
      </c>
      <c r="C8" s="213">
        <f t="shared" ref="C8:L8" si="0">+C4+C5-C6-C7</f>
        <v>15766.524000000001</v>
      </c>
      <c r="D8" s="213">
        <f t="shared" si="0"/>
        <v>16732.599311999998</v>
      </c>
      <c r="E8" s="213">
        <f t="shared" si="0"/>
        <v>17757.603168576003</v>
      </c>
      <c r="F8" s="213">
        <f t="shared" si="0"/>
        <v>18845.117555643654</v>
      </c>
      <c r="G8" s="213">
        <f t="shared" si="0"/>
        <v>19998.941599389113</v>
      </c>
      <c r="H8" s="213">
        <f t="shared" si="0"/>
        <v>21223.104701298817</v>
      </c>
      <c r="I8" s="213">
        <f t="shared" si="0"/>
        <v>22521.880466408536</v>
      </c>
      <c r="J8" s="213">
        <f t="shared" si="0"/>
        <v>23899.801472610372</v>
      </c>
      <c r="K8" s="213">
        <f t="shared" si="0"/>
        <v>25361.67493173874</v>
      </c>
      <c r="L8" s="213">
        <f t="shared" si="0"/>
        <v>26912.599296211854</v>
      </c>
    </row>
    <row r="9" spans="1:12" ht="28.5" customHeight="1">
      <c r="A9" s="81" t="s">
        <v>461</v>
      </c>
      <c r="B9" s="214">
        <f t="shared" ref="B9:L9" si="1">IF(B13&lt;&gt;0,B8/(B13)*100,IF(AND(B13=0,B8&lt;0),0,100))</f>
        <v>3873.8425925925922</v>
      </c>
      <c r="C9" s="214">
        <f t="shared" si="1"/>
        <v>4479.1261363636368</v>
      </c>
      <c r="D9" s="214">
        <f t="shared" si="1"/>
        <v>5432.6621142857139</v>
      </c>
      <c r="E9" s="214">
        <f t="shared" si="1"/>
        <v>8221.1125780444454</v>
      </c>
      <c r="F9" s="214">
        <f t="shared" si="1"/>
        <v>15836.233240036683</v>
      </c>
      <c r="G9" s="214">
        <f t="shared" si="1"/>
        <v>74070.154071811528</v>
      </c>
      <c r="H9" s="214">
        <f t="shared" si="1"/>
        <v>100</v>
      </c>
      <c r="I9" s="214">
        <f t="shared" si="1"/>
        <v>100</v>
      </c>
      <c r="J9" s="214">
        <f t="shared" si="1"/>
        <v>100</v>
      </c>
      <c r="K9" s="214">
        <f t="shared" si="1"/>
        <v>100</v>
      </c>
      <c r="L9" s="214">
        <f t="shared" si="1"/>
        <v>100</v>
      </c>
    </row>
    <row r="10" spans="1:12">
      <c r="A10" s="63"/>
      <c r="B10" s="215" t="str">
        <f t="shared" ref="B10:L10" si="2">IF(B9&lt;100,"INSOSTENIBLE","SOSTENIBLE")</f>
        <v>SOSTENIBLE</v>
      </c>
      <c r="C10" s="215" t="str">
        <f t="shared" si="2"/>
        <v>SOSTENIBLE</v>
      </c>
      <c r="D10" s="215" t="str">
        <f t="shared" si="2"/>
        <v>SOSTENIBLE</v>
      </c>
      <c r="E10" s="215" t="str">
        <f t="shared" si="2"/>
        <v>SOSTENIBLE</v>
      </c>
      <c r="F10" s="215" t="str">
        <f t="shared" si="2"/>
        <v>SOSTENIBLE</v>
      </c>
      <c r="G10" s="215" t="str">
        <f t="shared" si="2"/>
        <v>SOSTENIBLE</v>
      </c>
      <c r="H10" s="215" t="str">
        <f t="shared" si="2"/>
        <v>SOSTENIBLE</v>
      </c>
      <c r="I10" s="215" t="str">
        <f t="shared" si="2"/>
        <v>SOSTENIBLE</v>
      </c>
      <c r="J10" s="215" t="str">
        <f t="shared" si="2"/>
        <v>SOSTENIBLE</v>
      </c>
      <c r="K10" s="215" t="str">
        <f t="shared" si="2"/>
        <v>SOSTENIBLE</v>
      </c>
      <c r="L10" s="215" t="str">
        <f t="shared" si="2"/>
        <v>SOSTENIBLE</v>
      </c>
    </row>
    <row r="11" spans="1:12">
      <c r="A11" s="79" t="s">
        <v>281</v>
      </c>
      <c r="B11" s="216"/>
      <c r="C11" s="216"/>
      <c r="D11" s="216"/>
      <c r="E11" s="216"/>
      <c r="F11" s="216"/>
      <c r="G11" s="216"/>
      <c r="H11" s="216"/>
      <c r="I11" s="217"/>
      <c r="J11" s="216"/>
      <c r="K11" s="216"/>
      <c r="L11" s="216"/>
    </row>
    <row r="12" spans="1:12">
      <c r="A12" s="63" t="s">
        <v>462</v>
      </c>
      <c r="B12" s="218">
        <f>+B3</f>
        <v>2012</v>
      </c>
      <c r="C12" s="218">
        <f t="shared" ref="C12:L12" si="3">+C3</f>
        <v>2013</v>
      </c>
      <c r="D12" s="218">
        <f t="shared" si="3"/>
        <v>2014</v>
      </c>
      <c r="E12" s="218">
        <f t="shared" si="3"/>
        <v>2015</v>
      </c>
      <c r="F12" s="218">
        <f t="shared" si="3"/>
        <v>2016</v>
      </c>
      <c r="G12" s="218">
        <f t="shared" si="3"/>
        <v>2017</v>
      </c>
      <c r="H12" s="218">
        <f t="shared" si="3"/>
        <v>2018</v>
      </c>
      <c r="I12" s="218">
        <f t="shared" si="3"/>
        <v>2019</v>
      </c>
      <c r="J12" s="218">
        <f t="shared" si="3"/>
        <v>2020</v>
      </c>
      <c r="K12" s="218">
        <f t="shared" si="3"/>
        <v>2021</v>
      </c>
      <c r="L12" s="218">
        <f t="shared" si="3"/>
        <v>2022</v>
      </c>
    </row>
    <row r="13" spans="1:12">
      <c r="A13" s="80" t="s">
        <v>463</v>
      </c>
      <c r="B13" s="219">
        <f>+Deuda!C34</f>
        <v>432</v>
      </c>
      <c r="C13" s="219">
        <f>+Deuda!D34</f>
        <v>352</v>
      </c>
      <c r="D13" s="219">
        <f>+Deuda!E34</f>
        <v>308</v>
      </c>
      <c r="E13" s="219">
        <f>+Deuda!F34</f>
        <v>216</v>
      </c>
      <c r="F13" s="219">
        <f>+Deuda!G34</f>
        <v>119</v>
      </c>
      <c r="G13" s="219">
        <f>+Deuda!H34</f>
        <v>27</v>
      </c>
      <c r="H13" s="219">
        <f>+Deuda!I34</f>
        <v>0</v>
      </c>
      <c r="I13" s="219">
        <f>+Deuda!J34</f>
        <v>0</v>
      </c>
      <c r="J13" s="219">
        <f>+Deuda!K34</f>
        <v>0</v>
      </c>
      <c r="K13" s="219">
        <f>+Deuda!L34</f>
        <v>0</v>
      </c>
      <c r="L13" s="219">
        <f>+Deuda!M34</f>
        <v>0</v>
      </c>
    </row>
  </sheetData>
  <sheetProtection password="CC09" sheet="1" objects="1" scenarios="1"/>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Datos</vt:lpstr>
      <vt:lpstr>Antecedente</vt:lpstr>
      <vt:lpstr>Datos </vt:lpstr>
      <vt:lpstr>Histórico Deptos</vt:lpstr>
      <vt:lpstr>Histórico Mpios</vt:lpstr>
      <vt:lpstr>Balance Financiero Minhacienda</vt:lpstr>
      <vt:lpstr>Plan Financiero DNP</vt:lpstr>
      <vt:lpstr>Deuda</vt:lpstr>
      <vt:lpstr>Superávit Primario</vt:lpstr>
      <vt:lpstr>Gráf-Mpios</vt:lpstr>
      <vt:lpstr>Gráf-Deptos</vt:lpstr>
      <vt:lpstr>Vigencias Futuras</vt:lpstr>
      <vt:lpstr>'Balance Financiero Minhacienda'!Área_de_impresión</vt:lpstr>
    </vt:vector>
  </TitlesOfParts>
  <Company>Ministerio de Hacienda y 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jepena</dc:creator>
  <cp:lastModifiedBy>Jose Hebert Riascos Riascos</cp:lastModifiedBy>
  <cp:lastPrinted>2012-08-21T15:21:54Z</cp:lastPrinted>
  <dcterms:created xsi:type="dcterms:W3CDTF">2010-10-25T23:46:00Z</dcterms:created>
  <dcterms:modified xsi:type="dcterms:W3CDTF">2013-04-25T15:33:25Z</dcterms:modified>
</cp:coreProperties>
</file>