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240" windowHeight="8100" tabRatio="923" activeTab="1"/>
  </bookViews>
  <sheets>
    <sheet name="EDUC" sheetId="1" r:id="rId1"/>
    <sheet name="SALUD" sheetId="2" r:id="rId2"/>
    <sheet name="APSB" sheetId="3" r:id="rId3"/>
    <sheet name="CULT" sheetId="4" r:id="rId4"/>
    <sheet name="DEP" sheetId="5" r:id="rId5"/>
    <sheet name="VIV" sheetId="6" r:id="rId6"/>
    <sheet name="PAR COM" sheetId="7" r:id="rId7"/>
    <sheet name="SEG Y C" sheetId="8" r:id="rId8"/>
    <sheet name="JUST" sheetId="9" r:id="rId9"/>
    <sheet name="INDIG" sheetId="10" r:id="rId10"/>
    <sheet name="INFANC" sheetId="11" r:id="rId11"/>
    <sheet name="VICTIM" sheetId="12" r:id="rId12"/>
    <sheet name="CAMPO" sheetId="13" r:id="rId13"/>
    <sheet name="EMPL" sheetId="14" r:id="rId14"/>
    <sheet name="VIAS" sheetId="15" r:id="rId15"/>
    <sheet name="ELECT" sheetId="16" r:id="rId16"/>
    <sheet name="POB VUL" sheetId="17" r:id="rId17"/>
    <sheet name="GAS" sheetId="18" r:id="rId18"/>
    <sheet name="AMB" sheetId="19" r:id="rId19"/>
    <sheet name="EQUIP" sheetId="20" r:id="rId20"/>
    <sheet name="TIC" sheetId="21" r:id="rId21"/>
    <sheet name="FORT" sheetId="22" r:id="rId22"/>
    <sheet name="DDHH" sheetId="23" r:id="rId23"/>
  </sheets>
  <definedNames/>
  <calcPr fullCalcOnLoad="1"/>
</workbook>
</file>

<file path=xl/comments1.xml><?xml version="1.0" encoding="utf-8"?>
<comments xmlns="http://schemas.openxmlformats.org/spreadsheetml/2006/main">
  <authors>
    <author>Administrador</author>
  </authors>
  <commentList>
    <comment ref="A3" authorId="0">
      <text>
        <r>
          <rPr>
            <b/>
            <sz val="8"/>
            <rFont val="Tahoma"/>
            <family val="2"/>
          </rPr>
          <t>identificación numérica del programa</t>
        </r>
      </text>
    </comment>
    <comment ref="B3" authorId="0">
      <text>
        <r>
          <rPr>
            <b/>
            <sz val="8"/>
            <rFont val="Tahoma"/>
            <family val="2"/>
          </rPr>
          <t>cada uno de los temas que hacen parte del programa de gobierno con los cuales se espera atender las necesidades prioritarias de la comunidad</t>
        </r>
      </text>
    </comment>
    <comment ref="C3" authorId="0">
      <text>
        <r>
          <rPr>
            <b/>
            <sz val="8"/>
            <rFont val="Tahoma"/>
            <family val="2"/>
          </rPr>
          <t xml:space="preserve">Peso porcentual del programa frente a los demás programas sobre una base total del 100% </t>
        </r>
      </text>
    </comment>
    <comment ref="E3" authorId="0">
      <text>
        <r>
          <rPr>
            <b/>
            <sz val="8"/>
            <rFont val="Tahoma"/>
            <family val="2"/>
          </rPr>
          <t>identificación numerica de la subdivision de cada uno de los programas en estrategias</t>
        </r>
      </text>
    </comment>
    <comment ref="F3" authorId="0">
      <text>
        <r>
          <rPr>
            <b/>
            <sz val="8"/>
            <rFont val="Tahoma"/>
            <family val="2"/>
          </rPr>
          <t>estrtaegias a corto y mediano plazo con las culaes se espera desarrollar cada uno de los programas</t>
        </r>
        <r>
          <rPr>
            <sz val="8"/>
            <rFont val="Tahoma"/>
            <family val="2"/>
          </rPr>
          <t xml:space="preserve">
</t>
        </r>
      </text>
    </comment>
    <comment ref="G3" authorId="0">
      <text>
        <r>
          <rPr>
            <b/>
            <sz val="8"/>
            <rFont val="Tahoma"/>
            <family val="2"/>
          </rPr>
          <t>son los que permiten el logro de los objetivos generales</t>
        </r>
        <r>
          <rPr>
            <sz val="8"/>
            <rFont val="Tahoma"/>
            <family val="2"/>
          </rPr>
          <t xml:space="preserve">
</t>
        </r>
      </text>
    </comment>
  </commentList>
</comments>
</file>

<file path=xl/comments10.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E3" authorId="0">
      <text>
        <r>
          <rPr>
            <b/>
            <sz val="8"/>
            <rFont val="Tahoma"/>
            <family val="2"/>
          </rPr>
          <t>identificacion numerica de la subdivision de cada uno de los programas en estrategias</t>
        </r>
      </text>
    </comment>
    <comment ref="F3" authorId="0">
      <text>
        <r>
          <rPr>
            <b/>
            <sz val="8"/>
            <rFont val="Tahoma"/>
            <family val="2"/>
          </rPr>
          <t>estrtaegias a corto y mediano plazo con las culaes se espera desarrollar cada uno de los programas</t>
        </r>
        <r>
          <rPr>
            <sz val="8"/>
            <rFont val="Tahoma"/>
            <family val="2"/>
          </rPr>
          <t xml:space="preserve">
</t>
        </r>
      </text>
    </comment>
    <comment ref="G3" authorId="0">
      <text>
        <r>
          <rPr>
            <b/>
            <sz val="8"/>
            <rFont val="Tahoma"/>
            <family val="2"/>
          </rPr>
          <t>son los que permiten el logro de los objetivos generales</t>
        </r>
        <r>
          <rPr>
            <sz val="8"/>
            <rFont val="Tahoma"/>
            <family val="2"/>
          </rPr>
          <t xml:space="preserve">
</t>
        </r>
      </text>
    </comment>
  </commentList>
</comments>
</file>

<file path=xl/comments11.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E3" authorId="0">
      <text>
        <r>
          <rPr>
            <b/>
            <sz val="8"/>
            <rFont val="Tahoma"/>
            <family val="2"/>
          </rPr>
          <t>identificacion numerica de la subdivision de cada uno de los programas en estrategias</t>
        </r>
      </text>
    </comment>
    <comment ref="F3" authorId="0">
      <text>
        <r>
          <rPr>
            <b/>
            <sz val="8"/>
            <rFont val="Tahoma"/>
            <family val="2"/>
          </rPr>
          <t>estrtaegias a corto y mediano plazo con las culaes se espera desarrollar cada uno de los programas</t>
        </r>
        <r>
          <rPr>
            <sz val="8"/>
            <rFont val="Tahoma"/>
            <family val="2"/>
          </rPr>
          <t xml:space="preserve">
</t>
        </r>
      </text>
    </comment>
    <comment ref="G3" authorId="0">
      <text>
        <r>
          <rPr>
            <b/>
            <sz val="8"/>
            <rFont val="Tahoma"/>
            <family val="2"/>
          </rPr>
          <t>son los que permiten el logro de los objetivos generales</t>
        </r>
        <r>
          <rPr>
            <sz val="8"/>
            <rFont val="Tahoma"/>
            <family val="2"/>
          </rPr>
          <t xml:space="preserve">
</t>
        </r>
      </text>
    </comment>
  </commentList>
</comments>
</file>

<file path=xl/comments12.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E3" authorId="0">
      <text>
        <r>
          <rPr>
            <b/>
            <sz val="8"/>
            <rFont val="Tahoma"/>
            <family val="2"/>
          </rPr>
          <t>identificacion numerica de la subdivision de cada uno de los programas en estrategias</t>
        </r>
      </text>
    </comment>
    <comment ref="F3" authorId="0">
      <text>
        <r>
          <rPr>
            <b/>
            <sz val="8"/>
            <rFont val="Tahoma"/>
            <family val="2"/>
          </rPr>
          <t>estrtaegias a corto y mediano plazo con las culaes se espera desarrollar cada uno de los programas</t>
        </r>
        <r>
          <rPr>
            <sz val="8"/>
            <rFont val="Tahoma"/>
            <family val="2"/>
          </rPr>
          <t xml:space="preserve">
</t>
        </r>
      </text>
    </comment>
    <comment ref="G3" authorId="0">
      <text>
        <r>
          <rPr>
            <b/>
            <sz val="8"/>
            <rFont val="Tahoma"/>
            <family val="2"/>
          </rPr>
          <t>son los que permiten el logro de los objetivos generales</t>
        </r>
        <r>
          <rPr>
            <sz val="8"/>
            <rFont val="Tahoma"/>
            <family val="2"/>
          </rPr>
          <t xml:space="preserve">
</t>
        </r>
      </text>
    </comment>
  </commentList>
</comments>
</file>

<file path=xl/comments13.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E3" authorId="0">
      <text>
        <r>
          <rPr>
            <b/>
            <sz val="8"/>
            <rFont val="Tahoma"/>
            <family val="2"/>
          </rPr>
          <t>identificacion numerica de la subdivision de cada uno de los programas en estrategias</t>
        </r>
      </text>
    </comment>
    <comment ref="F3" authorId="0">
      <text>
        <r>
          <rPr>
            <b/>
            <sz val="8"/>
            <rFont val="Tahoma"/>
            <family val="2"/>
          </rPr>
          <t>estrtaegias a corto y mediano plazo con las culaes se espera desarrollar cada uno de los programas</t>
        </r>
        <r>
          <rPr>
            <sz val="8"/>
            <rFont val="Tahoma"/>
            <family val="2"/>
          </rPr>
          <t xml:space="preserve">
</t>
        </r>
      </text>
    </comment>
    <comment ref="G3" authorId="0">
      <text>
        <r>
          <rPr>
            <b/>
            <sz val="8"/>
            <rFont val="Tahoma"/>
            <family val="2"/>
          </rPr>
          <t>son los que permiten el logro de los objetivos generales</t>
        </r>
        <r>
          <rPr>
            <sz val="8"/>
            <rFont val="Tahoma"/>
            <family val="2"/>
          </rPr>
          <t xml:space="preserve">
</t>
        </r>
      </text>
    </comment>
  </commentList>
</comments>
</file>

<file path=xl/comments14.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E3" authorId="0">
      <text>
        <r>
          <rPr>
            <b/>
            <sz val="8"/>
            <rFont val="Tahoma"/>
            <family val="2"/>
          </rPr>
          <t>identificacion numerica de la subdivision de cada uno de los programas en estrategias</t>
        </r>
      </text>
    </comment>
    <comment ref="F3" authorId="0">
      <text>
        <r>
          <rPr>
            <b/>
            <sz val="8"/>
            <rFont val="Tahoma"/>
            <family val="2"/>
          </rPr>
          <t>estrtaegias a corto y mediano plazo con las culaes se espera desarrollar cada uno de los programas</t>
        </r>
        <r>
          <rPr>
            <sz val="8"/>
            <rFont val="Tahoma"/>
            <family val="2"/>
          </rPr>
          <t xml:space="preserve">
</t>
        </r>
      </text>
    </comment>
    <comment ref="G3" authorId="0">
      <text>
        <r>
          <rPr>
            <b/>
            <sz val="8"/>
            <rFont val="Tahoma"/>
            <family val="2"/>
          </rPr>
          <t>son los que permiten el logro de los objetivos generales</t>
        </r>
        <r>
          <rPr>
            <sz val="8"/>
            <rFont val="Tahoma"/>
            <family val="2"/>
          </rPr>
          <t xml:space="preserve">
</t>
        </r>
      </text>
    </comment>
  </commentList>
</comments>
</file>

<file path=xl/comments15.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E3" authorId="0">
      <text>
        <r>
          <rPr>
            <b/>
            <sz val="8"/>
            <rFont val="Tahoma"/>
            <family val="2"/>
          </rPr>
          <t>identificacion numerica de la subdivision de cada uno de los programas en estrategias</t>
        </r>
      </text>
    </comment>
    <comment ref="F3" authorId="0">
      <text>
        <r>
          <rPr>
            <b/>
            <sz val="8"/>
            <rFont val="Tahoma"/>
            <family val="2"/>
          </rPr>
          <t>estrtaegias a corto y mediano plazo con las culaes se espera desarrollar cada uno de los programas</t>
        </r>
        <r>
          <rPr>
            <sz val="8"/>
            <rFont val="Tahoma"/>
            <family val="2"/>
          </rPr>
          <t xml:space="preserve">
</t>
        </r>
      </text>
    </comment>
    <comment ref="G3" authorId="0">
      <text>
        <r>
          <rPr>
            <b/>
            <sz val="8"/>
            <rFont val="Tahoma"/>
            <family val="2"/>
          </rPr>
          <t>son los que permiten el logro de los objetivos generales</t>
        </r>
        <r>
          <rPr>
            <sz val="8"/>
            <rFont val="Tahoma"/>
            <family val="2"/>
          </rPr>
          <t xml:space="preserve">
</t>
        </r>
      </text>
    </comment>
  </commentList>
</comments>
</file>

<file path=xl/comments16.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E3" authorId="0">
      <text>
        <r>
          <rPr>
            <b/>
            <sz val="8"/>
            <rFont val="Tahoma"/>
            <family val="2"/>
          </rPr>
          <t>identificacion numerica de la subdivision de cada uno de los programas en estrategias</t>
        </r>
      </text>
    </comment>
    <comment ref="F3" authorId="0">
      <text>
        <r>
          <rPr>
            <b/>
            <sz val="8"/>
            <rFont val="Tahoma"/>
            <family val="2"/>
          </rPr>
          <t>estrtaegias a corto y mediano plazo con las culaes se espera desarrollar cada uno de los programas</t>
        </r>
        <r>
          <rPr>
            <sz val="8"/>
            <rFont val="Tahoma"/>
            <family val="2"/>
          </rPr>
          <t xml:space="preserve">
</t>
        </r>
      </text>
    </comment>
    <comment ref="G3" authorId="0">
      <text>
        <r>
          <rPr>
            <b/>
            <sz val="8"/>
            <rFont val="Tahoma"/>
            <family val="2"/>
          </rPr>
          <t>son los que permiten el logro de los objetivos generales</t>
        </r>
        <r>
          <rPr>
            <sz val="8"/>
            <rFont val="Tahoma"/>
            <family val="2"/>
          </rPr>
          <t xml:space="preserve">
</t>
        </r>
      </text>
    </comment>
  </commentList>
</comments>
</file>

<file path=xl/comments17.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E3" authorId="0">
      <text>
        <r>
          <rPr>
            <b/>
            <sz val="8"/>
            <rFont val="Tahoma"/>
            <family val="2"/>
          </rPr>
          <t>identificacion numerica de la subdivision de cada uno de los programas en estrategias</t>
        </r>
      </text>
    </comment>
    <comment ref="F3" authorId="0">
      <text>
        <r>
          <rPr>
            <b/>
            <sz val="8"/>
            <rFont val="Tahoma"/>
            <family val="2"/>
          </rPr>
          <t>estrtaegias a corto y mediano plazo con las culaes se espera desarrollar cada uno de los programas</t>
        </r>
        <r>
          <rPr>
            <sz val="8"/>
            <rFont val="Tahoma"/>
            <family val="2"/>
          </rPr>
          <t xml:space="preserve">
</t>
        </r>
      </text>
    </comment>
    <comment ref="G3" authorId="0">
      <text>
        <r>
          <rPr>
            <b/>
            <sz val="8"/>
            <rFont val="Tahoma"/>
            <family val="2"/>
          </rPr>
          <t>son los que permiten el logro de los objetivos generales</t>
        </r>
        <r>
          <rPr>
            <sz val="8"/>
            <rFont val="Tahoma"/>
            <family val="2"/>
          </rPr>
          <t xml:space="preserve">
</t>
        </r>
      </text>
    </comment>
  </commentList>
</comments>
</file>

<file path=xl/comments18.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E3" authorId="0">
      <text>
        <r>
          <rPr>
            <b/>
            <sz val="8"/>
            <rFont val="Tahoma"/>
            <family val="2"/>
          </rPr>
          <t>identificacion numerica de la subdivision de cada uno de los programas en estrategias</t>
        </r>
      </text>
    </comment>
    <comment ref="F3" authorId="0">
      <text>
        <r>
          <rPr>
            <b/>
            <sz val="8"/>
            <rFont val="Tahoma"/>
            <family val="2"/>
          </rPr>
          <t>estrtaegias a corto y mediano plazo con las culaes se espera desarrollar cada uno de los programas</t>
        </r>
        <r>
          <rPr>
            <sz val="8"/>
            <rFont val="Tahoma"/>
            <family val="2"/>
          </rPr>
          <t xml:space="preserve">
</t>
        </r>
      </text>
    </comment>
    <comment ref="G3" authorId="0">
      <text>
        <r>
          <rPr>
            <b/>
            <sz val="8"/>
            <rFont val="Tahoma"/>
            <family val="2"/>
          </rPr>
          <t>son los que permiten el logro de los objetivos generales</t>
        </r>
        <r>
          <rPr>
            <sz val="8"/>
            <rFont val="Tahoma"/>
            <family val="2"/>
          </rPr>
          <t xml:space="preserve">
</t>
        </r>
      </text>
    </comment>
  </commentList>
</comments>
</file>

<file path=xl/comments19.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E3" authorId="0">
      <text>
        <r>
          <rPr>
            <b/>
            <sz val="8"/>
            <rFont val="Tahoma"/>
            <family val="2"/>
          </rPr>
          <t>identificacion numerica de la subdivision de cada uno de los programas en estrategias</t>
        </r>
      </text>
    </comment>
    <comment ref="F3" authorId="0">
      <text>
        <r>
          <rPr>
            <b/>
            <sz val="8"/>
            <rFont val="Tahoma"/>
            <family val="2"/>
          </rPr>
          <t>estrtaegias a corto y mediano plazo con las culaes se espera desarrollar cada uno de los programas</t>
        </r>
        <r>
          <rPr>
            <sz val="8"/>
            <rFont val="Tahoma"/>
            <family val="2"/>
          </rPr>
          <t xml:space="preserve">
</t>
        </r>
      </text>
    </comment>
    <comment ref="G3" authorId="0">
      <text>
        <r>
          <rPr>
            <b/>
            <sz val="8"/>
            <rFont val="Tahoma"/>
            <family val="2"/>
          </rPr>
          <t>son los que permiten el logro de los objetivos generales</t>
        </r>
        <r>
          <rPr>
            <sz val="8"/>
            <rFont val="Tahoma"/>
            <family val="2"/>
          </rPr>
          <t xml:space="preserve">
</t>
        </r>
      </text>
    </comment>
  </commentList>
</comments>
</file>

<file path=xl/comments2.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E3" authorId="0">
      <text>
        <r>
          <rPr>
            <b/>
            <sz val="8"/>
            <rFont val="Tahoma"/>
            <family val="2"/>
          </rPr>
          <t>identificacion numerica de la subdivision de cada uno de los programas en estrategias</t>
        </r>
      </text>
    </comment>
    <comment ref="F3" authorId="0">
      <text>
        <r>
          <rPr>
            <b/>
            <sz val="8"/>
            <rFont val="Tahoma"/>
            <family val="2"/>
          </rPr>
          <t>estrtaegias a corto y mediano plazo con las culaes se espera desarrollar cada uno de los programas</t>
        </r>
        <r>
          <rPr>
            <sz val="8"/>
            <rFont val="Tahoma"/>
            <family val="2"/>
          </rPr>
          <t xml:space="preserve">
</t>
        </r>
      </text>
    </comment>
    <comment ref="G3" authorId="0">
      <text>
        <r>
          <rPr>
            <b/>
            <sz val="8"/>
            <rFont val="Tahoma"/>
            <family val="2"/>
          </rPr>
          <t>son los que permiten el logro de los objetivos generales</t>
        </r>
        <r>
          <rPr>
            <sz val="8"/>
            <rFont val="Tahoma"/>
            <family val="2"/>
          </rPr>
          <t xml:space="preserve">
</t>
        </r>
      </text>
    </comment>
  </commentList>
</comments>
</file>

<file path=xl/comments20.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E3" authorId="0">
      <text>
        <r>
          <rPr>
            <b/>
            <sz val="8"/>
            <rFont val="Tahoma"/>
            <family val="2"/>
          </rPr>
          <t>identificacion numerica de la subdivision de cada uno de los programas en estrategias</t>
        </r>
      </text>
    </comment>
    <comment ref="F3" authorId="0">
      <text>
        <r>
          <rPr>
            <b/>
            <sz val="8"/>
            <rFont val="Tahoma"/>
            <family val="2"/>
          </rPr>
          <t>estrtaegias a corto y mediano plazo con las culaes se espera desarrollar cada uno de los programas</t>
        </r>
        <r>
          <rPr>
            <sz val="8"/>
            <rFont val="Tahoma"/>
            <family val="2"/>
          </rPr>
          <t xml:space="preserve">
</t>
        </r>
      </text>
    </comment>
    <comment ref="G3" authorId="0">
      <text>
        <r>
          <rPr>
            <b/>
            <sz val="8"/>
            <rFont val="Tahoma"/>
            <family val="2"/>
          </rPr>
          <t>son los que permiten el logro de los objetivos generales</t>
        </r>
        <r>
          <rPr>
            <sz val="8"/>
            <rFont val="Tahoma"/>
            <family val="2"/>
          </rPr>
          <t xml:space="preserve">
</t>
        </r>
      </text>
    </comment>
  </commentList>
</comments>
</file>

<file path=xl/comments21.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E3" authorId="0">
      <text>
        <r>
          <rPr>
            <b/>
            <sz val="8"/>
            <rFont val="Tahoma"/>
            <family val="2"/>
          </rPr>
          <t>identificacion numerica de la subdivision de cada uno de los programas en estrategias</t>
        </r>
      </text>
    </comment>
    <comment ref="F3" authorId="0">
      <text>
        <r>
          <rPr>
            <b/>
            <sz val="8"/>
            <rFont val="Tahoma"/>
            <family val="2"/>
          </rPr>
          <t>estrtaegias a corto y mediano plazo con las culaes se espera desarrollar cada uno de los programas</t>
        </r>
        <r>
          <rPr>
            <sz val="8"/>
            <rFont val="Tahoma"/>
            <family val="2"/>
          </rPr>
          <t xml:space="preserve">
</t>
        </r>
      </text>
    </comment>
    <comment ref="G3" authorId="0">
      <text>
        <r>
          <rPr>
            <b/>
            <sz val="8"/>
            <rFont val="Tahoma"/>
            <family val="2"/>
          </rPr>
          <t>son los que permiten el logro de los objetivos generales</t>
        </r>
        <r>
          <rPr>
            <sz val="8"/>
            <rFont val="Tahoma"/>
            <family val="2"/>
          </rPr>
          <t xml:space="preserve">
</t>
        </r>
      </text>
    </comment>
  </commentList>
</comments>
</file>

<file path=xl/comments22.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E3" authorId="0">
      <text>
        <r>
          <rPr>
            <b/>
            <sz val="8"/>
            <rFont val="Tahoma"/>
            <family val="2"/>
          </rPr>
          <t>identificacion numerica de la subdivision de cada uno de los programas en estrategias</t>
        </r>
      </text>
    </comment>
    <comment ref="F3" authorId="0">
      <text>
        <r>
          <rPr>
            <b/>
            <sz val="8"/>
            <rFont val="Tahoma"/>
            <family val="2"/>
          </rPr>
          <t>estrtaegias a corto y mediano plazo con las culaes se espera desarrollar cada uno de los programas</t>
        </r>
        <r>
          <rPr>
            <sz val="8"/>
            <rFont val="Tahoma"/>
            <family val="2"/>
          </rPr>
          <t xml:space="preserve">
</t>
        </r>
      </text>
    </comment>
    <comment ref="G3" authorId="0">
      <text>
        <r>
          <rPr>
            <b/>
            <sz val="8"/>
            <rFont val="Tahoma"/>
            <family val="2"/>
          </rPr>
          <t>son los que permiten el logro de los objetivos generales</t>
        </r>
        <r>
          <rPr>
            <sz val="8"/>
            <rFont val="Tahoma"/>
            <family val="2"/>
          </rPr>
          <t xml:space="preserve">
</t>
        </r>
      </text>
    </comment>
  </commentList>
</comments>
</file>

<file path=xl/comments23.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E3" authorId="0">
      <text>
        <r>
          <rPr>
            <b/>
            <sz val="8"/>
            <rFont val="Tahoma"/>
            <family val="2"/>
          </rPr>
          <t>identificacion numerica de la subdivision de cada uno de los programas en estrategias</t>
        </r>
      </text>
    </comment>
    <comment ref="F3" authorId="0">
      <text>
        <r>
          <rPr>
            <b/>
            <sz val="8"/>
            <rFont val="Tahoma"/>
            <family val="2"/>
          </rPr>
          <t>estrtaegias a corto y mediano plazo con las culaes se espera desarrollar cada uno de los programas</t>
        </r>
        <r>
          <rPr>
            <sz val="8"/>
            <rFont val="Tahoma"/>
            <family val="2"/>
          </rPr>
          <t xml:space="preserve">
</t>
        </r>
      </text>
    </comment>
    <comment ref="G3" authorId="0">
      <text>
        <r>
          <rPr>
            <b/>
            <sz val="8"/>
            <rFont val="Tahoma"/>
            <family val="2"/>
          </rPr>
          <t>son los que permiten el logro de los objetivos generales</t>
        </r>
        <r>
          <rPr>
            <sz val="8"/>
            <rFont val="Tahoma"/>
            <family val="2"/>
          </rPr>
          <t xml:space="preserve">
</t>
        </r>
      </text>
    </comment>
  </commentList>
</comments>
</file>

<file path=xl/comments3.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E3" authorId="0">
      <text>
        <r>
          <rPr>
            <b/>
            <sz val="8"/>
            <rFont val="Tahoma"/>
            <family val="2"/>
          </rPr>
          <t>identificacion numerica de la subdivision de cada uno de los programas en estrategias</t>
        </r>
      </text>
    </comment>
    <comment ref="F3" authorId="0">
      <text>
        <r>
          <rPr>
            <b/>
            <sz val="8"/>
            <rFont val="Tahoma"/>
            <family val="2"/>
          </rPr>
          <t>estrtaegias a corto y mediano plazo con las culaes se espera desarrollar cada uno de los programas</t>
        </r>
        <r>
          <rPr>
            <sz val="8"/>
            <rFont val="Tahoma"/>
            <family val="2"/>
          </rPr>
          <t xml:space="preserve">
</t>
        </r>
      </text>
    </comment>
    <comment ref="G3" authorId="0">
      <text>
        <r>
          <rPr>
            <b/>
            <sz val="8"/>
            <rFont val="Tahoma"/>
            <family val="2"/>
          </rPr>
          <t>son los que permiten el logro de los objetivos generales</t>
        </r>
        <r>
          <rPr>
            <sz val="8"/>
            <rFont val="Tahoma"/>
            <family val="2"/>
          </rPr>
          <t xml:space="preserve">
</t>
        </r>
      </text>
    </comment>
  </commentList>
</comments>
</file>

<file path=xl/comments4.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E3" authorId="0">
      <text>
        <r>
          <rPr>
            <b/>
            <sz val="8"/>
            <rFont val="Tahoma"/>
            <family val="2"/>
          </rPr>
          <t>identificacion numerica de la subdivision de cada uno de los programas en estrategias</t>
        </r>
      </text>
    </comment>
    <comment ref="F3" authorId="0">
      <text>
        <r>
          <rPr>
            <b/>
            <sz val="8"/>
            <rFont val="Tahoma"/>
            <family val="2"/>
          </rPr>
          <t>estrtaegias a corto y mediano plazo con las culaes se espera desarrollar cada uno de los programas</t>
        </r>
        <r>
          <rPr>
            <sz val="8"/>
            <rFont val="Tahoma"/>
            <family val="2"/>
          </rPr>
          <t xml:space="preserve">
</t>
        </r>
      </text>
    </comment>
    <comment ref="G3" authorId="0">
      <text>
        <r>
          <rPr>
            <b/>
            <sz val="8"/>
            <rFont val="Tahoma"/>
            <family val="2"/>
          </rPr>
          <t>son los que permiten el logro de los objetivos generales</t>
        </r>
        <r>
          <rPr>
            <sz val="8"/>
            <rFont val="Tahoma"/>
            <family val="2"/>
          </rPr>
          <t xml:space="preserve">
</t>
        </r>
      </text>
    </comment>
  </commentList>
</comments>
</file>

<file path=xl/comments5.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E3" authorId="0">
      <text>
        <r>
          <rPr>
            <b/>
            <sz val="8"/>
            <rFont val="Tahoma"/>
            <family val="2"/>
          </rPr>
          <t>identificacion numerica de la subdivision de cada uno de los programas en estrategias</t>
        </r>
      </text>
    </comment>
    <comment ref="F3" authorId="0">
      <text>
        <r>
          <rPr>
            <b/>
            <sz val="8"/>
            <rFont val="Tahoma"/>
            <family val="2"/>
          </rPr>
          <t>estrategias a corto y mediano plazo con las cuales se espera desarrollar cada uno de los programas</t>
        </r>
        <r>
          <rPr>
            <sz val="8"/>
            <rFont val="Tahoma"/>
            <family val="2"/>
          </rPr>
          <t xml:space="preserve">
</t>
        </r>
      </text>
    </comment>
    <comment ref="G3" authorId="0">
      <text>
        <r>
          <rPr>
            <b/>
            <sz val="8"/>
            <rFont val="Tahoma"/>
            <family val="2"/>
          </rPr>
          <t>son los que permiten el logro de los objetivos generales</t>
        </r>
        <r>
          <rPr>
            <sz val="8"/>
            <rFont val="Tahoma"/>
            <family val="2"/>
          </rPr>
          <t xml:space="preserve">
</t>
        </r>
      </text>
    </comment>
  </commentList>
</comments>
</file>

<file path=xl/comments6.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E3" authorId="0">
      <text>
        <r>
          <rPr>
            <b/>
            <sz val="8"/>
            <rFont val="Tahoma"/>
            <family val="2"/>
          </rPr>
          <t>identificacion numerica de la subdivision de cada uno de los programas en estrategias</t>
        </r>
      </text>
    </comment>
    <comment ref="F3" authorId="0">
      <text>
        <r>
          <rPr>
            <b/>
            <sz val="8"/>
            <rFont val="Tahoma"/>
            <family val="2"/>
          </rPr>
          <t>estrategias a corto y mediano plazo con las cuales se espera desarrollar cada uno de los programas</t>
        </r>
        <r>
          <rPr>
            <sz val="8"/>
            <rFont val="Tahoma"/>
            <family val="2"/>
          </rPr>
          <t xml:space="preserve">
</t>
        </r>
      </text>
    </comment>
    <comment ref="G3" authorId="0">
      <text>
        <r>
          <rPr>
            <b/>
            <sz val="8"/>
            <rFont val="Tahoma"/>
            <family val="2"/>
          </rPr>
          <t>son los que permiten el logro de los objetivos generales</t>
        </r>
        <r>
          <rPr>
            <sz val="8"/>
            <rFont val="Tahoma"/>
            <family val="2"/>
          </rPr>
          <t xml:space="preserve">
</t>
        </r>
      </text>
    </comment>
  </commentList>
</comments>
</file>

<file path=xl/comments7.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E3" authorId="0">
      <text>
        <r>
          <rPr>
            <b/>
            <sz val="8"/>
            <rFont val="Tahoma"/>
            <family val="2"/>
          </rPr>
          <t>identificacion numerica de la subdivision de cada uno de los programas en estrategias</t>
        </r>
      </text>
    </comment>
    <comment ref="F3" authorId="0">
      <text>
        <r>
          <rPr>
            <b/>
            <sz val="8"/>
            <rFont val="Tahoma"/>
            <family val="2"/>
          </rPr>
          <t>estrtaegias a corto y mediano plazo con las culaes se espera desarrollar cada uno de los programas</t>
        </r>
        <r>
          <rPr>
            <sz val="8"/>
            <rFont val="Tahoma"/>
            <family val="2"/>
          </rPr>
          <t xml:space="preserve">
</t>
        </r>
      </text>
    </comment>
    <comment ref="G3" authorId="0">
      <text>
        <r>
          <rPr>
            <b/>
            <sz val="8"/>
            <rFont val="Tahoma"/>
            <family val="2"/>
          </rPr>
          <t>son los que permiten el logro de los objetivos generales</t>
        </r>
        <r>
          <rPr>
            <sz val="8"/>
            <rFont val="Tahoma"/>
            <family val="2"/>
          </rPr>
          <t xml:space="preserve">
</t>
        </r>
      </text>
    </comment>
  </commentList>
</comments>
</file>

<file path=xl/comments8.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E3" authorId="0">
      <text>
        <r>
          <rPr>
            <b/>
            <sz val="8"/>
            <rFont val="Tahoma"/>
            <family val="2"/>
          </rPr>
          <t>identificacion numerica de la subdivision de cada uno de los programas en estrategias</t>
        </r>
      </text>
    </comment>
    <comment ref="F3" authorId="0">
      <text>
        <r>
          <rPr>
            <b/>
            <sz val="8"/>
            <rFont val="Tahoma"/>
            <family val="2"/>
          </rPr>
          <t>estrtaegias a corto y mediano plazo con las culaes se espera desarrollar cada uno de los programas</t>
        </r>
        <r>
          <rPr>
            <sz val="8"/>
            <rFont val="Tahoma"/>
            <family val="2"/>
          </rPr>
          <t xml:space="preserve">
</t>
        </r>
      </text>
    </comment>
    <comment ref="G3" authorId="0">
      <text>
        <r>
          <rPr>
            <b/>
            <sz val="8"/>
            <rFont val="Tahoma"/>
            <family val="2"/>
          </rPr>
          <t>son los que permiten el logro de los objetivos generales</t>
        </r>
        <r>
          <rPr>
            <sz val="8"/>
            <rFont val="Tahoma"/>
            <family val="2"/>
          </rPr>
          <t xml:space="preserve">
</t>
        </r>
      </text>
    </comment>
  </commentList>
</comments>
</file>

<file path=xl/comments9.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E3" authorId="0">
      <text>
        <r>
          <rPr>
            <b/>
            <sz val="8"/>
            <rFont val="Tahoma"/>
            <family val="2"/>
          </rPr>
          <t>identificacion numerica de la subdivision de cada uno de los programas en estrategias</t>
        </r>
      </text>
    </comment>
    <comment ref="F3" authorId="0">
      <text>
        <r>
          <rPr>
            <b/>
            <sz val="8"/>
            <rFont val="Tahoma"/>
            <family val="2"/>
          </rPr>
          <t>estrtaegias a corto y mediano plazo con las culaes se espera desarrollar cada uno de los programas</t>
        </r>
        <r>
          <rPr>
            <sz val="8"/>
            <rFont val="Tahoma"/>
            <family val="2"/>
          </rPr>
          <t xml:space="preserve">
</t>
        </r>
      </text>
    </comment>
    <comment ref="G3" authorId="0">
      <text>
        <r>
          <rPr>
            <b/>
            <sz val="8"/>
            <rFont val="Tahoma"/>
            <family val="2"/>
          </rPr>
          <t>son los que permiten el logro de los objetivos generales</t>
        </r>
        <r>
          <rPr>
            <sz val="8"/>
            <rFont val="Tahoma"/>
            <family val="2"/>
          </rPr>
          <t xml:space="preserve">
</t>
        </r>
      </text>
    </comment>
  </commentList>
</comments>
</file>

<file path=xl/sharedStrings.xml><?xml version="1.0" encoding="utf-8"?>
<sst xmlns="http://schemas.openxmlformats.org/spreadsheetml/2006/main" count="2467" uniqueCount="1344">
  <si>
    <t>OTROS</t>
  </si>
  <si>
    <t>REGALIAS</t>
  </si>
  <si>
    <t>CODIGO</t>
  </si>
  <si>
    <t>PROGRAMA</t>
  </si>
  <si>
    <t>EJE PROGRAMATICO</t>
  </si>
  <si>
    <t>INDICADOR</t>
  </si>
  <si>
    <t>LINEA BASE</t>
  </si>
  <si>
    <t>NOMBRE</t>
  </si>
  <si>
    <t xml:space="preserve">PORCENTAJE  </t>
  </si>
  <si>
    <t>PORCENTAJE</t>
  </si>
  <si>
    <t>META DE RESULTADO</t>
  </si>
  <si>
    <t>SUBPROGRAMA</t>
  </si>
  <si>
    <t>SGP</t>
  </si>
  <si>
    <t>ICLD</t>
  </si>
  <si>
    <t>PLAN OPERATVO ANUAL DE INVERSIONES</t>
  </si>
  <si>
    <t>SECTORES DE INVERSION</t>
  </si>
  <si>
    <t>OBJETIVOS PROGRAMATICOS</t>
  </si>
  <si>
    <t>META DE PRODUCTO PARA EL CUATRENIO</t>
  </si>
  <si>
    <t>VALOR ESPERADO AL FINALIZAR LA VIGENCIA</t>
  </si>
  <si>
    <t>PROYECTOS DE INVERSION</t>
  </si>
  <si>
    <t>METAS</t>
  </si>
  <si>
    <t>VALOR PROGRAMADO PARA LA VIGENCIA</t>
  </si>
  <si>
    <t>FUENTES DE FINANCIACION</t>
  </si>
  <si>
    <t>TOTAL APROPIACION</t>
  </si>
  <si>
    <t>DEPENDENCIA RESPONSABLE</t>
  </si>
  <si>
    <t>MUNICIPIO DE EL TARRA - NORTE DE SANTANDER</t>
  </si>
  <si>
    <t>5.1.4.1</t>
  </si>
  <si>
    <t>EJE SOCIAL</t>
  </si>
  <si>
    <t>5.1.4.1.1.1</t>
  </si>
  <si>
    <t>EDUCANDO ANDO</t>
  </si>
  <si>
    <t>Facilitar e incentivar el acceso y permanencia de personas mayores de 15 años anualmente el sistema de educación, mediante la implementación de programas alternativos de educación para adultos</t>
  </si>
  <si>
    <t>Aumentar el 20% de legalización de predios donde se encuentra construida la infraestructura educativa</t>
  </si>
  <si>
    <t>5.1.4.1.1.5.2</t>
  </si>
  <si>
    <t>Si me alimento bien, aprendo</t>
  </si>
  <si>
    <t>5.1.4.1.1.5.3</t>
  </si>
  <si>
    <t>El computador como herramienta de aprendizaje y medio de conectividad</t>
  </si>
  <si>
    <t>5.1.4.1.1.5.4</t>
  </si>
  <si>
    <t>Instituciones con herramientas para entregar educaciòn de calidad - dotacón de material de apoyo pedagógico</t>
  </si>
  <si>
    <t>5.1.4.1.1.5.5</t>
  </si>
  <si>
    <t>Tengo agua y luz en la institución educativa</t>
  </si>
  <si>
    <t>5.1.4.1.1.5.6</t>
  </si>
  <si>
    <t>Oportunidfades de traslado a mi lugar de educación</t>
  </si>
  <si>
    <t>5.1.4.1.1.5.7</t>
  </si>
  <si>
    <t>Infraestructura educativa digna - mantenimiento de infraestructura educativa</t>
  </si>
  <si>
    <t>5.1.4.1.1.5.8</t>
  </si>
  <si>
    <t>Estoy en capacidad de presentar cualquier prueba</t>
  </si>
  <si>
    <t>5.1.4.1.1.5.9</t>
  </si>
  <si>
    <t>Infraestructura educativa digna - construcción de infraestructura educativa</t>
  </si>
  <si>
    <t>5.1.4.1.1.5.10</t>
  </si>
  <si>
    <t>Infraestructura que garantice la entrega de alimentos a los alumnos beneficiarios de manera eficiente y con mayor asepsia</t>
  </si>
  <si>
    <t>5.1.4.1.1.5.12</t>
  </si>
  <si>
    <t>Aprendo un nuevo idioma para prepararme mejor</t>
  </si>
  <si>
    <t>5.1.4.1.1.5.1</t>
  </si>
  <si>
    <t>Todos Estudiando</t>
  </si>
  <si>
    <t>5.1.4.1.1.5.11</t>
  </si>
  <si>
    <t>La institución educativa donde estudio es legal</t>
  </si>
  <si>
    <t>5.1.4.1.2.1</t>
  </si>
  <si>
    <t>SOY SALUDABLE</t>
  </si>
  <si>
    <t>Implementar el 100% el Plan Territorial de Salud</t>
  </si>
  <si>
    <t>Aumentar la cobertura de afiliación al régimen subsidiado a la población menos favorecida en 13%</t>
  </si>
  <si>
    <t>Reducir la tasa de mortalidad perinatal por cada 1.000 habitantes</t>
  </si>
  <si>
    <t>Reducir la tasa de muerte neonatal por cada 1.000 habitantes</t>
  </si>
  <si>
    <t>Reducir la tasa de mortalidad infantil por cada 1.000 habitantes</t>
  </si>
  <si>
    <t>Aumentar el porcentaje de atención en lactancia materna exclusiva</t>
  </si>
  <si>
    <t>Reducir la tasa de mortalidad por IRA por cada 1.000.000 de habitantes</t>
  </si>
  <si>
    <t>Reducir el índice parasitario anual (IPA)</t>
  </si>
  <si>
    <t>Alcanzar y mantener la cobertura de vacunación (PAI) en un 95% para menores o iguales a 5 años en el 95%</t>
  </si>
  <si>
    <t>Alcanzar y mantener la cobertura de vacunación (PAI) en un 95% para menores o iguales a 1 año en el 95%</t>
  </si>
  <si>
    <t>Disminuir la tasa de fecundidad general</t>
  </si>
  <si>
    <t>Mantener en cero la tasa de mortalidad por dengue</t>
  </si>
  <si>
    <t>Disminuir en un 30% la desnutrición crónica y global en niños menores de 5 años</t>
  </si>
  <si>
    <t>5.1.4.1.2.5.5</t>
  </si>
  <si>
    <t>Realización de jornadas de vacunación anualmente en diferentes programas tendientes a promover la promoción y la prevención de la enfermedad en los habitantes del municipio</t>
  </si>
  <si>
    <t>5.1.4.1.2.5.6</t>
  </si>
  <si>
    <t>Garantizar la atención en servicios de salud a la población del Nivel 1 y 2 del SISBEN que no este vinculada al sistema</t>
  </si>
  <si>
    <t>5.1.4.1.2.5.9</t>
  </si>
  <si>
    <t>5.1.4.1.2.5.11</t>
  </si>
  <si>
    <t xml:space="preserve">Garantizar atención integral a enfermedades emergentes de la infancia con el programa AIEPI </t>
  </si>
  <si>
    <t>5.1.4.1.2.5.13</t>
  </si>
  <si>
    <t>5.1.4.1.2.5.14</t>
  </si>
  <si>
    <t>5.1.4.1.2.5.15</t>
  </si>
  <si>
    <t>5.1.4.1.2.5.16</t>
  </si>
  <si>
    <t>Mi salud oral, la higiene para mi boca toda la vida</t>
  </si>
  <si>
    <t>5.1.4.1.2.5.17</t>
  </si>
  <si>
    <t>Realización de capacitaciones anuales al personal docente y padres de familia de instituciones educativas con el fin de fomentar la concientización sobre el índice de desnutrición</t>
  </si>
  <si>
    <t>5.1.4.1.2.5.18</t>
  </si>
  <si>
    <t>5.1.4.1.2.5.19</t>
  </si>
  <si>
    <t>Realizar control de crecimiento y desarrollo a niños menores de 5 años anualmente</t>
  </si>
  <si>
    <t>5.1.4.1.2.5.20</t>
  </si>
  <si>
    <t>Realizar campañas anualmente que vinculen al 100% de la población del municipio para prevenir el VIH-SIDA y ETS</t>
  </si>
  <si>
    <t>5.1.4.1.2.5.22</t>
  </si>
  <si>
    <t>5.1.4.1.2.5.23</t>
  </si>
  <si>
    <t>Campañas de atención a la población del municipio en salud mental</t>
  </si>
  <si>
    <t>5.1.4.1.2.5.1</t>
  </si>
  <si>
    <t>5.1.4.1.2.5.2</t>
  </si>
  <si>
    <t>Ampliación de la cobertura en el régimen subsidiado de nuevas personas afiliadas</t>
  </si>
  <si>
    <t>5.1.4.1.2.5.8</t>
  </si>
  <si>
    <t>5.1.4.1.2.5.12</t>
  </si>
  <si>
    <t>5.1.4.1.2.5.10</t>
  </si>
  <si>
    <t>Erradicación de enfermedades diarreicas y respiratorias a través de la realización de talleres de capacitación anualmente, sobre hábitos de alimentación, higiene, disminución de los factores de riesgo a padres de familia, líderes comunitarios y comunidad en general mediante la técnica de multiplicadores de enseñanza</t>
  </si>
  <si>
    <t>5.1.4.1.2.5.4</t>
  </si>
  <si>
    <t>Lograr que la población infantil menor o igual a 5 años esté sana, mediante un esquema de inmunización óptimo</t>
  </si>
  <si>
    <t>5.1.4.1.2.5.3</t>
  </si>
  <si>
    <t>Lograr que la población infantil menor o igual a 1 año esté sana, mediante un esquema de inmunización óptimo</t>
  </si>
  <si>
    <t>5.1.4.1.2.5.7</t>
  </si>
  <si>
    <t>Realización de capacitaciones anualmente a mujeres en edad fértil sobre temas de salud sexual y reproductiva, (15 a 49 años), en planificación familiar y enfermedades infectocontagiosas</t>
  </si>
  <si>
    <t>5.1.4.1.2.5.24</t>
  </si>
  <si>
    <t>Campañas sobre control y prevención de enfermedades transmitidas por vectores en diferentes sectores del municipio</t>
  </si>
  <si>
    <t>5.1.4.1.3.1</t>
  </si>
  <si>
    <t>TENGO AGUA PARA CONSUMO Y MEJORO MI CALIDAD DE VIDA</t>
  </si>
  <si>
    <t>Aumentar en 6% la cobertura de viviendas con conexión a servicios de acueducto (usuarios 1.377) en la cabecera municipal durante el periodo de gobierno</t>
  </si>
  <si>
    <t>Aumentar en 8% la cobertura de viviendas con conexión a servicios de alcantarillados (usuarios 1.377) en la cabecera municipal, durante el periodo de gobierno</t>
  </si>
  <si>
    <t>Aumentar en 40% la cobertura de viviendas con conexión a servicios de alcantarillados en los centros poblados del municipio, durante el periodo de gobierno</t>
  </si>
  <si>
    <t>Incrementar la cobertura en 30% de las viviendas que no cuentan con unidades sanitarias en la zona rural</t>
  </si>
  <si>
    <t>Aumentar el 20% la cobertura de población de la cabecera municipal (habitantes) con tratamiento de aguas residuales y disposición final de residuos líquidos</t>
  </si>
  <si>
    <t>Incrementar en 100% la cobertura en la calidad del agua para consumo humano en la cabecera municipal</t>
  </si>
  <si>
    <t xml:space="preserve">Mejorar en 100% la calidad del agua apta para el consumo humano a los habitantes del municipio </t>
  </si>
  <si>
    <t>5.1.4.1.3.5.1</t>
  </si>
  <si>
    <t>Garantizar el servicio de acueducto y alcantarillado los usuarios del servicio en la cabecera municipal</t>
  </si>
  <si>
    <t>5.1.4.1.3.5.2</t>
  </si>
  <si>
    <t>Garantizar el funcionamiento de la empresa de servicios públicos - ESPTA - para la prestación del servicio a la comunidad durante el periodo de gobierno</t>
  </si>
  <si>
    <t>5.1.4.1.3.5.5</t>
  </si>
  <si>
    <t>Ampliar el servicio de acueducto con conexión domiciliaria legal a nuevos usuarios en la cabecera municipal</t>
  </si>
  <si>
    <t>5.1.4.1.3.5.8</t>
  </si>
  <si>
    <t>Reposición y expansión de las redes de acueducto de la cabecera municipal y de los centros poblados del municipio</t>
  </si>
  <si>
    <t>5.1.4.1.3.5.7</t>
  </si>
  <si>
    <t>Garantizar la conexión domiciliaria mediante el servicio de acueducto rural a nuevos usuarios</t>
  </si>
  <si>
    <t>5.1.4.1.3.5.9</t>
  </si>
  <si>
    <t>Construcción de acueductos veredales en el municipio</t>
  </si>
  <si>
    <t>5.1.4.1.3.5.10</t>
  </si>
  <si>
    <t>5.1.4.1.3.5.11</t>
  </si>
  <si>
    <t>Elaborar, aprobar y ejecutar el Plan Maestro de Acueducto y Alcantarillado de la cabecera municipal</t>
  </si>
  <si>
    <t>5.1.4.1.3.5.12</t>
  </si>
  <si>
    <t>Realizar mantenimientos preventivos y reparaciones a la red de alcantarillado y pluvial existente en el municipio</t>
  </si>
  <si>
    <t>5.1.4.1.3.5.13</t>
  </si>
  <si>
    <t>5.1.4.1.3.5.15</t>
  </si>
  <si>
    <t>Construcción, adecuación, mejoramiento de unidades sanitarias para beneficiar a familias del sector rural del municipio</t>
  </si>
  <si>
    <t>5.1.4.1.3.5.14</t>
  </si>
  <si>
    <t>Garantizar la recolección, transporte y disposición final de residuos sólidos en la cabecera municipal, para mejorar la salud pública de los habitantes</t>
  </si>
  <si>
    <t>5.1.4.1.3.5.3</t>
  </si>
  <si>
    <t>5.1.4.1.3.5.4</t>
  </si>
  <si>
    <t>Verificar el funcionamiento de la planta de tratamiento de agua potable para garantizar la calidad del agua</t>
  </si>
  <si>
    <t>5.1.4.1.3.5.16</t>
  </si>
  <si>
    <t>Modernización administrativa y restructuración organizacional de la empresa de servicios públicos de El Tarra – ESPTA</t>
  </si>
  <si>
    <t>Número de meses por año que se garantiza el servicio de acueducto y alcantarillado</t>
  </si>
  <si>
    <t>Número de horas en que se garantiza la prestación del servicio de la Empresa de Servicios Públicos – ESPTA a los usuarios.</t>
  </si>
  <si>
    <t>Número de nuevos usuarios del servicio de acueducto con conexión domiciliaria.</t>
  </si>
  <si>
    <t>Número de usuarios del sector rural a los que se les garantiza conexión por primera vez el servicio a un sistema de acueducto durante el cuatrienio</t>
  </si>
  <si>
    <t>Número de acueductos veredales construidos</t>
  </si>
  <si>
    <t>Número de metros intervenidos a la red de alcantarillado y pluvial existente en el municipio</t>
  </si>
  <si>
    <t>Número de habitantes a los que se les garantiza la salud pública mediante la recolección, transporte y disposición final de residuos sólidos en la cabecera municipal.</t>
  </si>
  <si>
    <t>Número de análisis fisicoquímicos realizados al agua potable para el consumo humano en el municipio anualmente</t>
  </si>
  <si>
    <t>Una empresa organizada y consolidada cómo modelo de administración</t>
  </si>
  <si>
    <t>5.1.4.1.4.1</t>
  </si>
  <si>
    <t>TENGO INTEGRIDAD PARA SER PARTICIPE DEL DESARROLLO</t>
  </si>
  <si>
    <t xml:space="preserve">Reducir la pobreza extrema en 15% </t>
  </si>
  <si>
    <t>Establecer la cobertura de atención a la población discapacitada en un 30% con los programas sociales del municipio</t>
  </si>
  <si>
    <t>5.1.4.1.4.5.2</t>
  </si>
  <si>
    <t>5.1.4.1.4.5.3</t>
  </si>
  <si>
    <t>Facilitar las condiciones para prevalecer la equidad de genero</t>
  </si>
  <si>
    <t>5.1.4.1.4.5.1</t>
  </si>
  <si>
    <t>5.1.4.1.4.5.4</t>
  </si>
  <si>
    <t>Garantizar la calidad de vida del adulto mayor a través de la atención integral en los diferentes programas</t>
  </si>
  <si>
    <t>5.1.4.1.4.5.6</t>
  </si>
  <si>
    <t>Asistencia integral a personas y familias focalizadas en pobreza extrema con las acciones que permitan minimizar las condiciones de dificultad en la que viven</t>
  </si>
  <si>
    <t>5.1.4.1.4.5.5</t>
  </si>
  <si>
    <t>Garantizar atención a la población discapacitada y formación en los diferentes campos de acción a desempeñarse dentro del mercado laboral</t>
  </si>
  <si>
    <t>Número de madres y padres cabeza de hogar acompañados</t>
  </si>
  <si>
    <t>Número de mujeres beneficiadas con programas socioeconómicos y vinculación a la institucionalidad</t>
  </si>
  <si>
    <t>Número de adultos mayores atendidos</t>
  </si>
  <si>
    <t>Número de familias atendidas con las diferentes acciones del estado</t>
  </si>
  <si>
    <t>Número de discapacitados con formación y capacidad para desempeñar alguna labor</t>
  </si>
  <si>
    <t>5.1.4.1.5.1</t>
  </si>
  <si>
    <t>MAS CULTURA, MAS RESPETO POR MI PUEBLO</t>
  </si>
  <si>
    <t>Fomentar en 15% la cobertura de habitantes vinculados a actividades culturales en el municipio</t>
  </si>
  <si>
    <t>Incrementar en 27% el número de personas que asisten a escuelas de formación artística y cultural</t>
  </si>
  <si>
    <t>Gestionar la consecución de una infraestructura adecuada para la biblioteca publica municipal “BARIRA”</t>
  </si>
  <si>
    <t>Aumentar en 20% el numero de personas de la comunidad escolar y la ciudadanía que utilizan la biblioteca publica municipal “BARIRA”</t>
  </si>
  <si>
    <t>Mantener la infraestructura física cultural del municipio en condiciones óptimas</t>
  </si>
  <si>
    <t>Renovación y reactivación del Consejo Municipal de Cultura</t>
  </si>
  <si>
    <t>Lograr en 100% la formulación y gestión de recursos a través del Programa Nacional de Concertación</t>
  </si>
  <si>
    <t xml:space="preserve">5.1.4.1.5.5.1 </t>
  </si>
  <si>
    <t>5.1.4.1.5.5.9</t>
  </si>
  <si>
    <t>Dotación y mantenimiento de instrumentos musicales, vestuarios, material pedagógico y demás elementos necesarios para la formación, aprendizaje y la práctica artística</t>
  </si>
  <si>
    <t>5.1.4.1.5.5.5</t>
  </si>
  <si>
    <t>Fomento al desarrollo cultural, mediante la realización de festivales folclóricos, artísticos y culturales para resaltar los valores y el arraigo cultural de nuestros habitantes y que funcione como integrador entre la comunidad rural y urbana del municipio, la región y el departamento</t>
  </si>
  <si>
    <t>5.1.4.1.5.5.6</t>
  </si>
  <si>
    <t>5.1.4.1.5.5.7</t>
  </si>
  <si>
    <t>Realización de actividades de asistencia técnica, capacitación y/o formación en gestión cultural y administrativa</t>
  </si>
  <si>
    <t xml:space="preserve">5.1.4.1.5.5.3 </t>
  </si>
  <si>
    <t>Fortalecimiento de los procesos que permiten incentivar y promover el libre acceso a la literatura para estimular la práctica de lectura y escritura, ofrecidos por la Biblioteca Pública Municipal “BARIRA”</t>
  </si>
  <si>
    <t xml:space="preserve">5.1.4.1.5.5.2 </t>
  </si>
  <si>
    <t>Remodelación, adecuación y mantenimiento a la planta física de la Casa de la Cultura de la cabecera del municipio</t>
  </si>
  <si>
    <t xml:space="preserve">5.1.4.1.5.5.4 </t>
  </si>
  <si>
    <t>Fortalecer el sistema municipal de cultura a través de la creación y puesta en funcionamiento del Consejo Municipal de Cultura, cómo instancia de consulta y toma de decisiones</t>
  </si>
  <si>
    <t>5.1.4.1.5.5.8</t>
  </si>
  <si>
    <t>Formulación de programas y proyectos de formación artística y cultural</t>
  </si>
  <si>
    <t>Escuelas de formación para los niños y jóvenes con el fin de promover y resaltar las tradiciones y costumbres artísticas y culturales, generando la innovación en la creación y producción artística</t>
  </si>
  <si>
    <t>Número de jóvenes formados anualmente a través de las escuelas de formación artística y cultural</t>
  </si>
  <si>
    <t>Número de dotaciones y elementos adquiridos para fortalecer los procesos de formación y aprendizaje</t>
  </si>
  <si>
    <t>Número de festivales folclóricos y culturales, realizados al año que integre a la comunidad rural y urbana del municipio</t>
  </si>
  <si>
    <t>Número de expresiones culturales reconocidas formalmente a través de Acuerdo Municipal.</t>
  </si>
  <si>
    <t>Número de personas de la comunidad y la ciudadanía que utilizan al año la biblioteca pública municipal.</t>
  </si>
  <si>
    <t>Número de instancias culturales de consulta y toma de decisiones establecidas en el municipio</t>
  </si>
  <si>
    <t>Número de proyectos gestionados ante las diferentes instancias institucionales</t>
  </si>
  <si>
    <t>5.1.4.1.6.1</t>
  </si>
  <si>
    <t>PRACTICO EL DEPORTE, PROMUEVO EL RESPETO POR LA VIDA Y APROVECHO MI TIEMPO LIBRE</t>
  </si>
  <si>
    <t>Incrementar en 19% el número de personas que practican alguna actividad deportiva en el municipio</t>
  </si>
  <si>
    <t>Incrementar en 22% la practica del deporte de los niños y jóvenes en la Institución Educativa Monseñor Díaz Plata.</t>
  </si>
  <si>
    <t>Mejorar en 20% el óptimo estado de los escenarios deportivos y recreativos del municipio</t>
  </si>
  <si>
    <t>5.1.4.1.6.5.1</t>
  </si>
  <si>
    <t>Apoyar e incentivar el deporte en las diferentes disciplinas de los centros poblados y veredas del municipio, mediante la organización de competencias deportivas anualmente</t>
  </si>
  <si>
    <t>5.1.4.1.6.5.2</t>
  </si>
  <si>
    <t>Crear escuelas de formación deportiva para capacitar e instruir a los jóvenes deportistas menores de 18 años anualmente, en habilidades y técnicas para un mejor desempeño deportivo</t>
  </si>
  <si>
    <t>5.1.4.1.6.5.3</t>
  </si>
  <si>
    <t>Dotación de implementos deportivos para apoyar e incentivar la práctica del deporte en las diferentes disciplinas, en veredas y centros poblados del municipio</t>
  </si>
  <si>
    <t>5.1.4.1.6.5.4</t>
  </si>
  <si>
    <t>Fortalecer los juegos intercolegiados en el municipio anualmente mediante el patrocinio mínimo de 4 disciplinas para fomentar la competencia a nivel local, regional, departamental y nacional</t>
  </si>
  <si>
    <t>5.1.4.1.6.5.5</t>
  </si>
  <si>
    <t>Mantenimiento y adecuación de los escenarios deportivos y recreativos existentes en el municipio</t>
  </si>
  <si>
    <t>5.1.4.1.6.5.6</t>
  </si>
  <si>
    <t>Gestión de recursos para la Construcción y/o mantenimiento de infraestructura para incrementar la práctica del deporte y la recreación</t>
  </si>
  <si>
    <t>Número de competencias deportivas organizadas en el año en todo el municipio</t>
  </si>
  <si>
    <t>Número de niños y jóvenes deportistas capacitados e instruidos anualmente en las escuelas de formación deportiva.</t>
  </si>
  <si>
    <t>Número de dotaciones entregadas a grupos organizados para la práctica del deporte en el año</t>
  </si>
  <si>
    <t>Número de disciplinas deportivas de juegos intercolegiados patrocinadas para fomentar la competencia deportiva en el municipio</t>
  </si>
  <si>
    <t>Número de escenarios deportivos y recreativos existentes en el municipio mantenidos y adecuados</t>
  </si>
  <si>
    <t>5.1.4.1.7.1</t>
  </si>
  <si>
    <t>TENGO MI CASA, TENGO MI FUTURO</t>
  </si>
  <si>
    <t>Incrementar en 20% los subsidios de vivienda nueva de interés social.</t>
  </si>
  <si>
    <t>Aumentar en 24% de subsidios para mejoramiento vivienda.</t>
  </si>
  <si>
    <t>Ampliar la legalización de terrenos de ocupación de vivienda</t>
  </si>
  <si>
    <t>5.1.4.1.7.5.1</t>
  </si>
  <si>
    <t>Promoción de programas de construcción de vivienda nueva</t>
  </si>
  <si>
    <t>5.1.4.1.7.5.2</t>
  </si>
  <si>
    <t>Promoción de programas de mejoramiento de vivienda</t>
  </si>
  <si>
    <t>5.1.4.1.7.5.3</t>
  </si>
  <si>
    <t>Legalización de predios de vivienda existente</t>
  </si>
  <si>
    <t>Número de viviendas construidas en el año para familias focalizadas</t>
  </si>
  <si>
    <t>Número de viviendas mejoradas en el año para familias focalizadas</t>
  </si>
  <si>
    <t>Número de predios legalizados en el año en el municipio.</t>
  </si>
  <si>
    <t>5.1.4.1.8.1</t>
  </si>
  <si>
    <t>TODOS PARTICIPAMOS</t>
  </si>
  <si>
    <t>Incrementar en 22% la proporción de ciudadanos que participan</t>
  </si>
  <si>
    <t>Incrementar 100% los mecanismos de participación para el control social</t>
  </si>
  <si>
    <t>Incrementar en 40% la reorganización de las Juntas y Asociaciones de Acción Comunal</t>
  </si>
  <si>
    <t>Facilitar la capacitación a las organizaciones comunitarias en mecanismos de participación</t>
  </si>
  <si>
    <t>Posibilitar el acceso a la población rural del municipio a los escenarios de participación democrática en un 100%</t>
  </si>
  <si>
    <t>5.1.4.1.8.5.1</t>
  </si>
  <si>
    <t>Apoyo a los procesos de participación comunitaria en el municipio</t>
  </si>
  <si>
    <t>5.1.4.1.8.5.2</t>
  </si>
  <si>
    <t>Apoyo a la reorganización de las Juntas y Asociaciones de Acción Comunal del municipio</t>
  </si>
  <si>
    <t>5.1.4.1.8.5.3</t>
  </si>
  <si>
    <t>Fomento de espacios de capacitación a los líderes de las Juntas y Asociaciones de Acción Comunal</t>
  </si>
  <si>
    <t>5.1.4.1.8.5.4</t>
  </si>
  <si>
    <t>Constitución de dos nuevos corregimientos para el territorio municipal</t>
  </si>
  <si>
    <t>Número de procesos que se realicen durante el año en el municipio.</t>
  </si>
  <si>
    <t>Número de Juntas y Asociaciones reorganizadas en el año</t>
  </si>
  <si>
    <t>Número de espacios de capacitación realizados en el año.</t>
  </si>
  <si>
    <t>Número de nuevos corregimientos conformados en el territorio municipal</t>
  </si>
  <si>
    <t>5.1.4.1.9.1</t>
  </si>
  <si>
    <t>EN EL TARRA SE PUEDE VIVIR Y DISFRUTAR</t>
  </si>
  <si>
    <t>Reducir en un 20% los delitos que afectan la seguridad ciudadana</t>
  </si>
  <si>
    <t>Alcanzar el 50% de integración de la comunidad en actividades participativas de convivencia</t>
  </si>
  <si>
    <t>Reducir en un 30% los casos de violencia Intrafamiliar con medida de protección detectados</t>
  </si>
  <si>
    <t>Reducir en un 50% los casos de delincuencia juvenil en el municipio</t>
  </si>
  <si>
    <t>Mantener el funcionamiento de los Consejos de Seguridad en el municipio</t>
  </si>
  <si>
    <t>Implementar Planes de Seguridad y Convivencia Ciudadana</t>
  </si>
  <si>
    <t>Promover campañas de prevención en relación a de minas antipersonas en el municipio</t>
  </si>
  <si>
    <t>5.1.4.1.9.5.1</t>
  </si>
  <si>
    <t>Apoyo al programa de Municipio Seguro con la implementación de procesos que garanticen la seguridad y convivencia ciudadana</t>
  </si>
  <si>
    <t>5.1.4.1.9.5.3</t>
  </si>
  <si>
    <t>Fortalecimiento de los programas de apoyo a las entidades y organismos que ofrezcan mayor seguridad a la población</t>
  </si>
  <si>
    <t>5.1.4.1.9.5.4</t>
  </si>
  <si>
    <t>Apoyo a los procesos que garanticen la disminución de los factores generales de alteración del orden y la convivencia ciudadana</t>
  </si>
  <si>
    <t>5.1.4.1.9.5.2</t>
  </si>
  <si>
    <t>Apoyo a la realización de espacios que midan las incidencias y efectos de las acciones de inseguridad y que permitan tomar las decisiones necesarias para ofrecer mayores garantías de seguridad y tranquilidad en el municipio</t>
  </si>
  <si>
    <t>5.1.4.1.9.5.5</t>
  </si>
  <si>
    <t>Fortalecimiento a los Planes de Seguridad y Convivencia Ciudadana en el Municipio</t>
  </si>
  <si>
    <t>5.1.4.1.9.5.6</t>
  </si>
  <si>
    <t xml:space="preserve">Apoyo a las acciones coordinadas del gobierno nacional y demás entidades para el fortalecimiento de los programas en favor de la reducción por la instalación de minas antipersonas </t>
  </si>
  <si>
    <t>Número de procesos adelantados en el año</t>
  </si>
  <si>
    <t>Número de programas adelantados en el municipio en el año</t>
  </si>
  <si>
    <t>Número de campañas adelantadas en el año en el municipio.</t>
  </si>
  <si>
    <t>Número de Consejos de seguridad realizados en el año.</t>
  </si>
  <si>
    <t>Número de Planes adelantados en el municipio en el año</t>
  </si>
  <si>
    <t>Número de procesos apoyados en las jornadas de apoyo en el año</t>
  </si>
  <si>
    <t>5.1.4.1.10.1</t>
  </si>
  <si>
    <t>EL TARRA, TERRITORIO JUSTO</t>
  </si>
  <si>
    <t>Fortalecer en un 100% el funcionamiento de las dependencias municipales de apoyo a la justicia</t>
  </si>
  <si>
    <t>Lograr la instalación del Centro de Convivencia en el municipio mediante la gestión en presentación del proyecto</t>
  </si>
  <si>
    <t>Mantener el 100% de relación y cooperación con el Juzgado Municipal</t>
  </si>
  <si>
    <t>Conformación del Comité de Justicia Transicional en el municipio</t>
  </si>
  <si>
    <t>Reactivar en el municipio el proceso de apoyo a la justicia a través de los conciliadores en equidad</t>
  </si>
  <si>
    <t>5.1.4.1.10.5.1</t>
  </si>
  <si>
    <t>Fortalecimiento y financiación de la Comisaría de Familia e Inspección de Policía</t>
  </si>
  <si>
    <t>5.1.4.1.10.5.2</t>
  </si>
  <si>
    <t>Promoción del proceso de gestión para la construcción del Centro de Convivencia Ciudadana en el Municipio</t>
  </si>
  <si>
    <t>5.1.4.1.10.5.3</t>
  </si>
  <si>
    <t>Promoción de espacios de apoyo a la Justicia Local y Transicional</t>
  </si>
  <si>
    <t>Saneamiento de títulos para predios en el municipio que así lo requieran</t>
  </si>
  <si>
    <t>5.1.4.1.10.5.4</t>
  </si>
  <si>
    <t>Fortalecimiento a los programas de acceso a la justicia adelantados en el municipio, a través del apoyo de los conciliadores en equidad</t>
  </si>
  <si>
    <t>Número de consejos de justicia transicional adelantados en el año en el municipio</t>
  </si>
  <si>
    <t>Número de predios que requieren de saneamiento de títulos</t>
  </si>
  <si>
    <t>Número de conciliadores en equidad apoyando el acceso a la justicia de los ciudadanos en el municipio</t>
  </si>
  <si>
    <t>5.1.4.1.11.1</t>
  </si>
  <si>
    <t>EN EL TARRA SE VIVIE CON LOS INDIGENAS</t>
  </si>
  <si>
    <t>Participación de Los Barí en los diferentes espacios de Política Pública del municipio</t>
  </si>
  <si>
    <t>Programa de capacitación y formación en procesos asociativos para el pueblo Barí</t>
  </si>
  <si>
    <t>Garantizar la participación del pueblo Barí en los diferentes proyectos de los sectores socio – económico y político</t>
  </si>
  <si>
    <t>Mantener la cobertura del 100% de atención en los programas sociales a la población indígena del municipio</t>
  </si>
  <si>
    <t>5.1.4.1.11.5.1</t>
  </si>
  <si>
    <t>Capacitación a los miembros del pueblo Barí asentados en el municipio, en procesos de participación comunitaria</t>
  </si>
  <si>
    <t>5.1.4.1.11.5.2</t>
  </si>
  <si>
    <t>Fomento a los procesos productivos de carácter asociativo al interior del pueblo Barí</t>
  </si>
  <si>
    <t>5.1.4.1.11.5.3</t>
  </si>
  <si>
    <t>Número de capacitaciones entregadas al pueblo Barí, en procesos de participación comunitaria</t>
  </si>
  <si>
    <t>Número de actividades donde se reconoce e institucionaliza la presencia del pueblo Barí en el Territorio municipal</t>
  </si>
  <si>
    <t>5.1.4.1.12.1</t>
  </si>
  <si>
    <t>DE CERO A SIEMPRE SE VIVE EN EL TARRA DE CORAZÓN</t>
  </si>
  <si>
    <t>Incrementar en 13,5% la cobertura de atención y educación inicial en el municipio para niños entre cero y cinco años</t>
  </si>
  <si>
    <t>Fomentar al menos una vez al año en el periodo de gobierno, una jornada especial de registro de ciudadanos y ciudadanas con énfasis en población vulnerable</t>
  </si>
  <si>
    <t>Establecer y mantener cobertura del 50% en los cuatro años, para la atención de habitantes identificados como grupos vulnerables</t>
  </si>
  <si>
    <t>Disminuir en 50% en los cuatro años, la ocurrencia de embarazos en jóvenes adolescentes</t>
  </si>
  <si>
    <t>5.1.4.1.12.5.1</t>
  </si>
  <si>
    <t>Apoyar anualmente a niños pertenecientes a la primera infancia del nivel 1 y 2 del SISBEN con atención integral, en diferentes programas</t>
  </si>
  <si>
    <t>Apoyar anualmente a niños del nivel 1 y 2 del SISBEN con atención integral, en diferentes programas</t>
  </si>
  <si>
    <t>5.1.4.1.12.5.3</t>
  </si>
  <si>
    <t>Implementación de programas de apoyo a adolescentes del nivel 1 y 2 del SISBEN con atención integral, en diferentes programas</t>
  </si>
  <si>
    <t>Número de niños pertenecientes a la primera infancia apoyados anualmente con atención integral en indiferentes programas</t>
  </si>
  <si>
    <t>Número de niños entre cinco y doce años apoyados anualmente con atención integral en indiferentes programas</t>
  </si>
  <si>
    <t>5.1.4.1.13.1</t>
  </si>
  <si>
    <t>VIVIMOS EL TARRA DE CORAZÓN PARA APOYAR A LAS VICTIMAS</t>
  </si>
  <si>
    <t>Mantener la cobertura del 100% de atención integral a la población víctima del conflicto.</t>
  </si>
  <si>
    <t>Actualizar e Implementar el PIU cómo un eje orientador de las políticas públicas municipales en torno a la atención integral de las víctimas del desplazamiento forzado en un 100%</t>
  </si>
  <si>
    <t>5.1.4.1.13.5.1</t>
  </si>
  <si>
    <t>Apoyo integral para garantizar condiciones de vida digna a la población víctima del conflicto en el municipio, que permita proteger sus mínimos derechos vitales al igual que la protección de los derechos humanos</t>
  </si>
  <si>
    <t>5.1.4.1.13.5.2</t>
  </si>
  <si>
    <t>Implementar y ejecutar el Plan Operativo de Sistemas de Información, el cual hace parte del Plan de acción para atención y reparación a víctimas</t>
  </si>
  <si>
    <t>Número de personas y familias víctimas de la violencia atendidas por los diferentes programas sociales</t>
  </si>
  <si>
    <t>Plan Operativo de Sistemas de Información para atención y reparación a víctimas implementado</t>
  </si>
  <si>
    <t>5.1.4.2</t>
  </si>
  <si>
    <t>EJE DE DESARROLLO ECONOMICO Y PRODUCTIVO</t>
  </si>
  <si>
    <t>5.1.4.2.1.1</t>
  </si>
  <si>
    <t>Incrementar en un 10% el servicio de procesos de asistencia técnica agropecuaria a los productores y a la población desplazada del municipio que tengan proyectos productivos</t>
  </si>
  <si>
    <t>Aumentar en un 24% los proyectos productivos agropecuarios de asociaciones y de pequeños y medianos productores</t>
  </si>
  <si>
    <t>Ampliar en un 7% el acceso a créditos para proyectos productivos</t>
  </si>
  <si>
    <t>Aumentar en 100% la legalización y restitución de tierras</t>
  </si>
  <si>
    <t>Apoyar en 100% la implementación de proyectos de distrito de riego y adecuación de tierras</t>
  </si>
  <si>
    <t>Establecer el Consejo Municipal de Desarrollo Rural en el municipio</t>
  </si>
  <si>
    <t>Incrementar en 100% la implementación de proyectos de fomento al desarrollo agrícola y pecuario</t>
  </si>
  <si>
    <t>Implementar en 100% el apoyo a las asociaciones productoras organizadas del municipio</t>
  </si>
  <si>
    <t>Aumentar en 100% el apoyo a los proyectos agropecuarios de fomento empresarial en el municipio</t>
  </si>
  <si>
    <t>Apoyar la construcción y/o mejoramiento de infraestructura para los procesos de producción agrícola y pecuaria</t>
  </si>
  <si>
    <t>5.1.4.2.1.5.1</t>
  </si>
  <si>
    <t>Desarrollo y fomento a la asistencia técnica agropecuaria a pequeños y medianos productores</t>
  </si>
  <si>
    <t>5.1.4.2.1.5.11</t>
  </si>
  <si>
    <t>Asistencia técnica a proyectos productivos para la población campesina, incluida la población desplazada</t>
  </si>
  <si>
    <t>5.1.4.2.1.5.2</t>
  </si>
  <si>
    <t>Fortalecimiento a los Sistemas de Información para mejorar la planificación del sector agropecuario</t>
  </si>
  <si>
    <t>5.1.4.2.1.5.3</t>
  </si>
  <si>
    <t>Apoyo a la cofinanciación de proyectos productivos agropecuarios de asociaciones y de pequeños y medianos productores</t>
  </si>
  <si>
    <t>5.1.4.2.1.5.4</t>
  </si>
  <si>
    <t>Promoción del acceso al crédito de los productores con programas de cofinanciación</t>
  </si>
  <si>
    <t>5.1.4.2.1.5.5</t>
  </si>
  <si>
    <t>Apoyo a los procesos de legalización y restitución de tierras</t>
  </si>
  <si>
    <t>5.1.4.2.1.5.6</t>
  </si>
  <si>
    <t>Promoción a la gestión en la implementación de proyectos de distritos de riego y adecuación de tierras</t>
  </si>
  <si>
    <t>5.1.4.2.1.5.7</t>
  </si>
  <si>
    <t>Organización del Consejo Municipal de Desarrollo Rural</t>
  </si>
  <si>
    <t>5.1.4.2.1.5.8</t>
  </si>
  <si>
    <t>Promoción de la gestión para la implementación de proyectos de reforestación y fomento al desarrollo forestal del municipio</t>
  </si>
  <si>
    <t>5.1.4.2.1.5.13</t>
  </si>
  <si>
    <t>Apoyo para la dotación de maquinaria y equipos para el mejoramiento de la producción agrícola, pecuaria y forestal</t>
  </si>
  <si>
    <t>5.1.4.2.1.5.14</t>
  </si>
  <si>
    <t>Apoyo a gremios y asociaciones de productores en la formulación de proyectos para presentar a convocatorias públicas de alianzas productivas y Desarrollo Rural con Equidad</t>
  </si>
  <si>
    <t>5.1.4.2.1.5.9</t>
  </si>
  <si>
    <t>Constitución y/o formalización de organizaciones de productores y apoyo a las asociaciones productivas</t>
  </si>
  <si>
    <t>5.1.4.2.1.5.10</t>
  </si>
  <si>
    <t>Promoción a la microempresa a través de la gestión de proyectos con los programas nacionales para el Fomento Empresarial</t>
  </si>
  <si>
    <t>5.1.4.2.1.5.12</t>
  </si>
  <si>
    <t>Apoyo a la infraestructura para el fortalecimiento de la producción agrícola y pecuaria</t>
  </si>
  <si>
    <t>Número de proyectos productivos ejecutados por organizaciones de desplazados</t>
  </si>
  <si>
    <t>Sistemas de Información implementado para mejorar la planificación del sector agropecuario</t>
  </si>
  <si>
    <t>Número de créditos gestionados y cofinanciados en el año</t>
  </si>
  <si>
    <t>Número de predios legalizados en el municipio en el año</t>
  </si>
  <si>
    <t>Número de proyectos gestionados en el año.</t>
  </si>
  <si>
    <t>Número de Consejo Rural Establecido</t>
  </si>
  <si>
    <t>Número de proyectos gestionados en el año</t>
  </si>
  <si>
    <t>Número de proyectos apoyados y presentados a las convocatorias de Alianzas Productivas y DRE</t>
  </si>
  <si>
    <t>Número de asociaciones apoyadas en el año</t>
  </si>
  <si>
    <t>Número de proyectos gestionados en el año en el municipio</t>
  </si>
  <si>
    <t>5.1.4.2.2.1</t>
  </si>
  <si>
    <t>VIVIMOS EL TARRA CON TRABAJO PARA TODOS</t>
  </si>
  <si>
    <t>Conseguir que el 10% la población mayor de 18 años, esté capacitada y estructurada para el manejo y desarrollo del empleo y el ingreso</t>
  </si>
  <si>
    <t>5.1.4.2.2.5.1</t>
  </si>
  <si>
    <t>Incentivar mediante la cofinanciación la creación de microempresas en diferentes sectores de la economía durante el cuatrienio</t>
  </si>
  <si>
    <t>5.1.4.2.2.5.2</t>
  </si>
  <si>
    <t>Brindar asistencia técnica a líderes campesinos por año, sobre procesos de asociación, producción, distribución, comercialización y acceso a fuentes de financiación en los diferentes sectores de la economía del municipio</t>
  </si>
  <si>
    <t>5.1.4.2.2.5.3</t>
  </si>
  <si>
    <t>Promover la conformación de microempresas agroindustriales mediante la capacitación en temas de empresas asociativas a líderes comunitarios por año del municipio</t>
  </si>
  <si>
    <t xml:space="preserve">Número de microempresas creadas en diferentes sectores de la economía, incentivadas mediante la cofinanciación </t>
  </si>
  <si>
    <t>5.1.4.2.3.1</t>
  </si>
  <si>
    <t>VIVIMOS EL TARRA CON INFRAESTRUCTURA VIAL PARA EL DESARROLLO</t>
  </si>
  <si>
    <t>Aumentar en 50% la cobertura de kilómetros de la red vial terciaria mantenidos y mejorados  en condiciones de transitabilidad.</t>
  </si>
  <si>
    <t>Conformar el comité de coordinación del banco de maquinaria para apoyar la toma de decisiones en torno a la coordinación de acciones a desarrollar a través del mismo</t>
  </si>
  <si>
    <t>Alcanzar en 2.4% la cobertura municipal de kilómetros lineales de la red vial terciaria mejorados mediante el sistema de placa huella.</t>
  </si>
  <si>
    <t>Incrementar en 28% la cobertura de metros cuadrados de pavimento rígido de la red vial urbana de la cabecera municipal</t>
  </si>
  <si>
    <t>Incrementar en 20% la cobertura de metros cuadrados de pavimento rígido de la red vial urbana de los centros poblados</t>
  </si>
  <si>
    <t>Gestión para la consecución de recursos para garantizar los estudios, diseños y construcción del Puente Vehicular Puente Rojo sobre el Rio Tarra</t>
  </si>
  <si>
    <t>Ampliar el 3% la cobertura de kilómetros de la red vial terciaria, que permita obtener comunicación y transitabilidad hacía sectores lejanos del municipio</t>
  </si>
  <si>
    <t>5.1.4.2.5.1.1</t>
  </si>
  <si>
    <t>Realizar Construcción y mantenimiento de obras de arte por año en las vías terciarias del municipio</t>
  </si>
  <si>
    <t>5.1.4.2.5.1.6</t>
  </si>
  <si>
    <t>Realizar mejoramiento y mantenimiento anualmente a la malla vial terciaria del municipio</t>
  </si>
  <si>
    <t>5.1.4.2.5.1.7</t>
  </si>
  <si>
    <t>Implementar el sistema de placa huella para garantizar la transitabilidad en puntos estratégicos en el municipio</t>
  </si>
  <si>
    <t>5.1.4.2.5.1.4</t>
  </si>
  <si>
    <t>Construcción de metros cuadrados de pavimento rígido en la cabecera municipal</t>
  </si>
  <si>
    <t>5.1.4.2.5.1.8</t>
  </si>
  <si>
    <t>Realizar reposición de pavimento rígido deteriorado existente en la cabecera municipal y centros poblados</t>
  </si>
  <si>
    <t>5.1.4.2.5.1.5</t>
  </si>
  <si>
    <t>Construcción de metros cuadrados de pavimento rígido en los centros poblados del municipio</t>
  </si>
  <si>
    <t>5.1.4.2.5.1.9</t>
  </si>
  <si>
    <t>Gestión de recursos para estudios, diseños, construcción de infraestructura y mantenimiento de la malla vial en el municipio</t>
  </si>
  <si>
    <t>Construcción de vías terciarias en el municipio para acceder a territorios apartados</t>
  </si>
  <si>
    <t>5.1.4.2.5.1.3</t>
  </si>
  <si>
    <t>Construir y mantener en buen estado los puentes colgantes del área rural del municipio, para facilitar el acceso de la comunidad entre veredas, los centros poblados y la cabecera municipal</t>
  </si>
  <si>
    <t>Número de kilómetros lineales de placa huella construidos en el municipio en el cuatrienio</t>
  </si>
  <si>
    <t xml:space="preserve">Número de metros cuadrados de pavimento rígido deteriorado reparchado en la cabecera municipal y centros poblados recuperados </t>
  </si>
  <si>
    <t>Número de metros de pavimento rígido construidos en los centros poblados</t>
  </si>
  <si>
    <t>Número de kilómetros construidos de red vial terciaria en el municipio</t>
  </si>
  <si>
    <t>5.1.4.2.4.1</t>
  </si>
  <si>
    <t>VIVIMOS EL TARRA CON LUZ ELECTRICA EN N UESTRA CASA</t>
  </si>
  <si>
    <t>Aumentar en 34% La cobertura de viviendas con conexión al servicio de energía eléctrica</t>
  </si>
  <si>
    <t>Alcanzar el 100% de la ampliación y repotenciación de las redes de alumbrado público para la cabecera municipal y los centros poblados del municipio</t>
  </si>
  <si>
    <t>Realizar ampliación de redes eléctricas para beneficiar a familias del sector rural y urbano con el servicio de electricidad mediante la gestión de recursos ante diferentes instancias</t>
  </si>
  <si>
    <t>Cofinanciar el proyecto de electrificación Fase III para la electrificación del sector rural en el municipio</t>
  </si>
  <si>
    <t>Garantizar el servicio de alumbrado público anualmente a los habitantes de la cabecera municipal y los centros poblados mediante el mantenimiento, mejoramiento y repotenciación del servicio</t>
  </si>
  <si>
    <t>Número de familias beneficiarias con la ampliación de redes eléctricas durante el periodo de gobierno</t>
  </si>
  <si>
    <t>Número de veredas electrificadas con el proyecto</t>
  </si>
  <si>
    <t>5.1.4.2.5.1</t>
  </si>
  <si>
    <t>VIVIMOS EL TARRA CON MAS ALTERNATIVAS EMERGENTES PARA NUESTROS HOGARES</t>
  </si>
  <si>
    <t>Pre inversión para establecer un sistema que garantice cobertura del 50% de las viviendas con conexión al servicio de gas domiciliario en la cabecera municipal</t>
  </si>
  <si>
    <t>Diseño de redes de gas domiciliario y conexión al servicio de las viviendas en la cabecera municipal</t>
  </si>
  <si>
    <t>5.1.4.3</t>
  </si>
  <si>
    <t>EJE AMBIENTAL</t>
  </si>
  <si>
    <t>5.1.4.3.1.1</t>
  </si>
  <si>
    <t>VIVIMOS EL TARRA CON RESPETO POR EL MEDIO AMBIENTE</t>
  </si>
  <si>
    <t>Establecer un 2% dentro de las áreas estratégicas adquiridas por el Municipio para la reforestación y protección de cuencas y micro cuencas abastecedoras de agua</t>
  </si>
  <si>
    <t>Implementar en la cabecera municipal el tratamiento de aguas servidas para disminuir en 20% el nivel de descarga directa al rio Catatumbo</t>
  </si>
  <si>
    <t>Implementar con las comunidades rurales el establecimiento de acciones para definir y recuperar el 5% del territorio municipal para la protección de ecosistemas para la regulación de oferta hídrica</t>
  </si>
  <si>
    <t>Prevenir la ocurrencia de desastres en viviendas de la cabecera y los centros poblados del municipio en 98%, a través del control y la prevención de riesgo de desastres</t>
  </si>
  <si>
    <t>Consolidar en 100% la operatividad y funcionalidad del Consejo de Educación Ambiental Municipal – CEAM</t>
  </si>
  <si>
    <t>5.1.4.3.1.5.1</t>
  </si>
  <si>
    <t>Reforestación de sitios críticos de erosión y deforestación, para constituirlos en reservas naturales, que garanticen la conservación de las cuencas y micro cuencas hidrográficas que surten de agua a los diferentes acueductos del municipio</t>
  </si>
  <si>
    <t>5.1.4.3.1.5.2</t>
  </si>
  <si>
    <t>Construcción de infraestructura que permita mitigar los daños causados al ambiente</t>
  </si>
  <si>
    <t>5.1.4.3.1.5.3</t>
  </si>
  <si>
    <t>Implementación de programas de fortalecimiento encaminados a la protección ambiental del municipio</t>
  </si>
  <si>
    <t>5.1.4.3.1.5.5</t>
  </si>
  <si>
    <t>Garantizar la disponibilidad presupuestal durante el periodo de gobierno para la realización de actividades del CLOPAD encaminadas a la prevención y atención de cualquier emergencia que se presente en el municipio</t>
  </si>
  <si>
    <t>5.1.4.3.1.5.7</t>
  </si>
  <si>
    <t>Realizar visitas de monitoreo anuales para la evaluación y zonificación de riesgo a las diferentes veredas y área urbana del municipio, con el fin de ubicar posibles zonas de riesgo</t>
  </si>
  <si>
    <t>5.1.4.3.1.5.6</t>
  </si>
  <si>
    <t>Capacitar a líderes ciudadanos en temas relacionados con prevención y atención de desastres, adquiriendo destrezas en elaboración, diseño y actualización de planes de prevención y atención de desastres ante una eventual tragedia</t>
  </si>
  <si>
    <t>5.1.4.3.1.5.4</t>
  </si>
  <si>
    <t>Capacitar a las Juntas de Acción Comunal durante el periodo de gobierno sobre políticas del medio ambiente, con el propósito de generar líderes ambientales en el municipio y refrendar el establecimiento de la protección de ecosistemas estratégicos</t>
  </si>
  <si>
    <t>Número de hectáreas reforestadas en sitios críticos de erosión y reforestación para la constitución de reservas naturales que garanticen la conservación de las cuencas y micro cuencas hidrográficas que surten de agua a los diferentes acueductos del municipio.</t>
  </si>
  <si>
    <t>Número de visitas de monitoreo, evaluación y zonificación de riesgo alas diferentes veredas y área urbana del municipio, realizadas con el fin de ubicar posibles zonas de riesgo</t>
  </si>
  <si>
    <t>5.1.4.4</t>
  </si>
  <si>
    <t>EJE FORTALECIMIENTO INSTITUCIONAL Y EQUIPAMIENTO MUNICIPAL</t>
  </si>
  <si>
    <t>5.1.4.4.1.1</t>
  </si>
  <si>
    <t>VIVIMOS EL TARRA CON MAS EQUIPAMIENTO MUNICIPAL SINONIMO DE CALIDAD DE VIDA</t>
  </si>
  <si>
    <t>Aumentar en 20% la cobertura en bienes inmuebles y muebles en buenas condiciones y en funcionamiento</t>
  </si>
  <si>
    <t>5.1.4.4.1.5.1</t>
  </si>
  <si>
    <t>Realizar mantenimiento de los parques para la recreación y esparcimiento de los niños y ancianos</t>
  </si>
  <si>
    <t>5.1.4.4.1.5.2</t>
  </si>
  <si>
    <t>Realizar la reparación y adecuación de la plaza de mercado de la cabecera municipal</t>
  </si>
  <si>
    <t>5.1.4.4.1.5.3</t>
  </si>
  <si>
    <t>Mejoramiento, remodelación y mantenimiento del parque principal de municipio</t>
  </si>
  <si>
    <t>5.1.4.4.1.5.4</t>
  </si>
  <si>
    <t>Realizar Adecuación y mejoramiento de la planta de sacrificio de ganado para consumo humano en el municipio para cumplir con los lineamientos expresados en la Ley</t>
  </si>
  <si>
    <t>5.1.4.4.1.5.5</t>
  </si>
  <si>
    <t>Realizar dotaciones de mobiliario al palacio municipal por año</t>
  </si>
  <si>
    <t>5.1.4.4.1.5.6</t>
  </si>
  <si>
    <t>Realizar mantenimientos por año a las instalaciones del cementerio municipal</t>
  </si>
  <si>
    <t>5.1.4.4.1.5.7</t>
  </si>
  <si>
    <t>Garantizar el pago de 12 meses de los servicios públicos al año, que se ocasionen por el servicio de la infraestructura propia del municipio, para el buen funcionamiento de la administración municipal</t>
  </si>
  <si>
    <t>5.1.4.4.1.5.8</t>
  </si>
  <si>
    <t>Realizar mantenimientos (uno por año), a las instalaciones de la administración municipal y otras dependencias pertenecientes a la administración que lo requieran</t>
  </si>
  <si>
    <t>5.1.4.4.1.5.9</t>
  </si>
  <si>
    <t>Realizar mantenimientos y reparaciones por año a los equipos de oficina (software y hardware, otros)</t>
  </si>
  <si>
    <t>Número de parques para la recreación y esparcimiento de los niños y ancianos mantenidos</t>
  </si>
  <si>
    <t>Número de metros cuadrados del parque principal de la cabecera municipal, mejorados, remodelados y mantenidos</t>
  </si>
  <si>
    <t>Número de dotaciones de mobiliario realizadas por año al palacio municipal.</t>
  </si>
  <si>
    <t>Número de mantenimientos realizados a las instalaciones del cementerio municipal</t>
  </si>
  <si>
    <t>Número de meses de servicios públicos cancelados de infraestructura propia del municipio, para el buen funcionamiento de la administración por año</t>
  </si>
  <si>
    <t>Indicador: Número de mantenimientos realizados a las instalaciones de la administración municipal y otras dependencias pertenecientes a la administración que lo requieran</t>
  </si>
  <si>
    <t>Número de mantenimientos y reparaciones realizados por año a los equipos de oficina existentes en la administración</t>
  </si>
  <si>
    <t>5.1.4.4.2.1</t>
  </si>
  <si>
    <t>VIVIMOS EL TARRA DIGITAL Y NOS CONECTAMOS AL MUNDO</t>
  </si>
  <si>
    <t>Capacitar al 100% de los empleados municipales en la estrategia de gobierno en línea</t>
  </si>
  <si>
    <t>Incrementar el acceso en 15% de la población a las TIC a través de la gestión en construcción de infraestructura para incrementar el acceso a internet.</t>
  </si>
  <si>
    <t>5.1.4.4.2.5.2</t>
  </si>
  <si>
    <t>Capacitar una vez por año a todo el personal de la administración municipal, para garantizar la utilización de las TIC cómo herramienta de trabajo para maximizar la producción en el trabajo</t>
  </si>
  <si>
    <t>Adquisición de computadores para la biblioteca pública municipal para permitir el acceso a las TIC a la comunidad en general</t>
  </si>
  <si>
    <t>5.1.4.4.2.5.3</t>
  </si>
  <si>
    <t>En convenio con entidades del orden nacional e internacional, incrementar la capacidad de acceso al conocimiento y la tecnología a los niños del municipio a través de la utilización del computador en los procesos de aprendizaje</t>
  </si>
  <si>
    <t>5.1.4.4.2.5.4</t>
  </si>
  <si>
    <t>Firmar convenio con el Ministerio de las Tecnologías, Información y Comunicaciones que permita la construcción de infraestructura necesaria para la masificación del uso de la Internet</t>
  </si>
  <si>
    <t>Número capacitaciones realizadas por año al personal de la administración del municipio</t>
  </si>
  <si>
    <t>Número de computadores adquiridos por año en el periodo de gobierno</t>
  </si>
  <si>
    <t>Número de convenios firmados con el ministerio de las TIC´s.</t>
  </si>
  <si>
    <t>5.1.4.4.3.1</t>
  </si>
  <si>
    <t>CAPACIDAD DE GESTIÓN INSTITUCIONAL, SINÓNIMO DE EFICACIA ADMINISTRATIVA Y BUEN GOBIERNO</t>
  </si>
  <si>
    <t>Alcanzar en 100% una estructura Administrativa y planta de empleos definida siguiendo los parámetros legales del artículo 46 de la Ley 909 de 2004, modificado por el artículo 228 del Decreto Ley 019 de 2012 y, las orientaciones contenidas en la Guía Metodológica del DAFP</t>
  </si>
  <si>
    <t>Mejorar las capacidades de gestión y procesos en 100% a través de la adquisición de sistemas de información, equipos y mobiliario necesarios</t>
  </si>
  <si>
    <t>Mejorar el control y la calidad de la entidad territorial a través del mantenimiento en la implementación del MECI</t>
  </si>
  <si>
    <t>Reducir los gastos de funcionamiento al final del periodo en 10%,</t>
  </si>
  <si>
    <t>Reducir el nivel de endeudamiento de los recursos de libre destinación al final del periodo en 10%</t>
  </si>
  <si>
    <t>Aumentar los ingresos corrientes correspondientes a recursos propios al final de periodo en 2%</t>
  </si>
  <si>
    <t>Mantener la Rendición Pública de Cuentas a la comunidad al menos una vez al año.</t>
  </si>
  <si>
    <t>Actualizar catastralmente el 60% de los predios urbanos y rurales del municipio</t>
  </si>
  <si>
    <t>Apoyar a la Asociación de Municipios del Catatumbo, Provincia de Ocaña y Sur del Cesar, en la construcción de una agenda parla gestión y ejecución de proyectos de carácter regional</t>
  </si>
  <si>
    <t>Apoyar el 100% de los programas de Política Nacional en inversión social de los sectores de educación, salud, agua potable, servicios públicos, cultura, recreación y deporte, vías, vivienda, primera infancia, electrificación rural, TICs, desarrollo productivo, tercera edad, derechos humanos, saneamiento básico y demás programas que impulsen el desarrollo social en la región, como proceso de articulación en la ejecución de las propuestas establecidas en las estrategias del Plan de Desarrollo Municipal.</t>
  </si>
  <si>
    <t>Mejorar la posición nacional del ranking de desempeño integral municipal, para estar entre los 200 primeros municipios</t>
  </si>
  <si>
    <t>Mejorar la posición departamental del ranking de desempeño integral municipal, para estar entre los 10 primeros municipios</t>
  </si>
  <si>
    <t>Implementar la utilización en 100% del Banco de Proyectos para la ejecución de recursos de inversión</t>
  </si>
  <si>
    <t>Realizar la actualización del instrumento de planeación de largo plazo para las entidades territoriales (Esquema de Ordenamiento Territorial)</t>
  </si>
  <si>
    <t>Fortalecimiento institucional de las capacidades administrativas y de gestión al interior de la administración municipal</t>
  </si>
  <si>
    <t>5.1.4.4.3.5.11</t>
  </si>
  <si>
    <t>5.1.4.4.3.5.5</t>
  </si>
  <si>
    <t>Garantizar el pago de la deuda del municipio durante el periodo de gobierno</t>
  </si>
  <si>
    <t>5.1.4.4.3.5.4</t>
  </si>
  <si>
    <t>Crear estrategias de sensibilización a los contribuyentes de impuesto predial, para que los morosos de este impuesto se pongan al día con el fisco municipal</t>
  </si>
  <si>
    <t>5.1.4.4.3.5.6</t>
  </si>
  <si>
    <t>Realizar audiencias públicas de Rendición de Cuentas en el periodo de gobierno</t>
  </si>
  <si>
    <t>5.1.4.4.3.5.7</t>
  </si>
  <si>
    <t>5.1.4.4.3.5.9</t>
  </si>
  <si>
    <t>Implementación de programas de fortalecimiento institucional para la integración regional</t>
  </si>
  <si>
    <t>5.1.4.4.3.5.8</t>
  </si>
  <si>
    <t>Apoyar el 100% de los programas de Política Nacional en inversión social de los sectores de educación, salud, agua potable, servicios públicos, cultura, recreación y deporte, vías, vivienda, primera infancia, electrificación rural, TICs, desarrollo productivo, tercera edad, derechos humanos, saneamiento básico y demás programas que impulsen el desarrollo social en la región, como proceso de articulación en la ejecución de las propuestas establecidas en las estrategias del Plan de Desarrollo Municipal</t>
  </si>
  <si>
    <t>5.1.4.4.3.5.10</t>
  </si>
  <si>
    <t>Reporte oportuno y de calidad de información requerida por el Gobierno nacional y departamental (FUT, SISBEN, SUI, SISPRO, SIRECI, CIA, SISE, REGALIAS, SED, CHIP, SEUD, SICEP, entre otros)</t>
  </si>
  <si>
    <t>Elaboración y actualización de herramientas de planificación vitales en la gestión de la Administración Municipal: Plan de Desarrollo, Plan Indicativo, Marco Fiscal de Mediano Plazo, Plan Local de Salud Pública, Plan Operativo Anual de Inversiones, Presupuesto Municipal, Plan Anualizado de Caja, Manual de funciones, Manual de Proceso y procedimientos, Banco de Proyectos, planes de acción, Esquema de ordenamiento territorial</t>
  </si>
  <si>
    <t>Número meses en que se garantiza el pago de la deuda anualmente en el municipio.</t>
  </si>
  <si>
    <t>Número de audiencias públicas de Rendición de Cuentas realizadas por año.</t>
  </si>
  <si>
    <t>Convenio suscrito con la Asociación de Municipios del Catatumbo, Provincia de Ocaña y Sur del Cesar</t>
  </si>
  <si>
    <t>Número de informes diligenciados y reportados</t>
  </si>
  <si>
    <t>Número de herramientas de planificación elaboradas y actualizadas vitales para la gestión de la Administración Municipal</t>
  </si>
  <si>
    <t>5.1.4.5</t>
  </si>
  <si>
    <t>EJE DERECHOS HUMANOS</t>
  </si>
  <si>
    <t>5.1.4.5.1.1</t>
  </si>
  <si>
    <t>VIVIMOS EL TARRA CON UNA CULTURA DE RESPETO POR LOS DERECHOS HUMANOS</t>
  </si>
  <si>
    <t>Apoyar en 100% el respeto a los derechos humanos en el municipio a través de capacitación a funcionarios, líderes comunales, gremios, educadores, entre otros</t>
  </si>
  <si>
    <t>Disminuir las cifras de violencia y de violación a los derechos humanos</t>
  </si>
  <si>
    <t>5.1.4.5.1.5.1</t>
  </si>
  <si>
    <t>Apoyo al fortalecimiento del programa de difusión al respeto a los derechos humanos a través de proyectos coordinados con las instituciones involucradas en la promoción y prevención a la violación de derechos humanos</t>
  </si>
  <si>
    <t>Número de proyectos de difusión al respeto a los derechos humanos adelantados en el municipio.</t>
  </si>
  <si>
    <t>EL CAMPO NUESTRA FORTALEZA DE HOY Y DEL FUTURO</t>
  </si>
  <si>
    <t>PARTICIPACIÓN COMUNITARIA</t>
  </si>
  <si>
    <t xml:space="preserve">SEGURIDAD Y CONVIVIENCIA </t>
  </si>
  <si>
    <t>JUSTICIA</t>
  </si>
  <si>
    <t>POBLACIÓN INDIGENA</t>
  </si>
  <si>
    <t>NIÑEZ, INFANCIA Y ADOLESCENCIA</t>
  </si>
  <si>
    <t>POBLACIÓN VICTIMA DEL CONFLICTO</t>
  </si>
  <si>
    <t>TRANSPORTE</t>
  </si>
  <si>
    <t>OTROS SEVICIOS
PUBLICOS
DIFERENTES A
ACUEDUCTO Y
ALCANTARILLADO</t>
  </si>
  <si>
    <t>MEDIO AMBIENTE</t>
  </si>
  <si>
    <t>EQUIPAMIENTO MUNICIPAL</t>
  </si>
  <si>
    <t>TIC</t>
  </si>
  <si>
    <t>DERECHOS HUMANOS</t>
  </si>
  <si>
    <t>5.1.4.4.3.5.1</t>
  </si>
  <si>
    <t>Realizar 12 mesas de concertación con las juntas y asociaciones comunales</t>
  </si>
  <si>
    <t>Realizar 8 mesas de concertación con NNA y jóvenes del municipio</t>
  </si>
  <si>
    <t>Reorganización de 78 juntas y asociaciones representyativas de la comunidad</t>
  </si>
  <si>
    <t>Capacitar a lideres comunales a través de la realización de talleres en participación comunitaria</t>
  </si>
  <si>
    <t>Creación y fortalecimiento de 2 corregimientos en el municipìo</t>
  </si>
  <si>
    <t>Apoyo a la realización de 4 procesos en la implementación del programa municipio seguro</t>
  </si>
  <si>
    <t>Adelantar 4 programas de apoyo a las entidades y organismos del municipio</t>
  </si>
  <si>
    <t>Realizar 28 campañas de concientización y respeto hacia los integrantes de las familias</t>
  </si>
  <si>
    <t>Realización de 20 campañas de prevención en participación de jóvenes en delitos generales en el municipio</t>
  </si>
  <si>
    <t>Número de campañas adelantadas en el año</t>
  </si>
  <si>
    <t>Realizar 48 consejos de seguridad en el municipio</t>
  </si>
  <si>
    <t>Realizar la formulación del Plan Integral de Seguridad y Convivencia Ciudadana</t>
  </si>
  <si>
    <t>Apoyar los procesos de gestión en las campañas de reducción de minas antipersonales en el municipio</t>
  </si>
  <si>
    <t>Mantener y Fortalecer la comisaria de familia en el municipio</t>
  </si>
  <si>
    <t>Número de  dependencias fortalecidas en el municipio</t>
  </si>
  <si>
    <t>Apoyo a la formulación del proyecto de construcción del centro de convivencia en el municipio</t>
  </si>
  <si>
    <t>Número de procesos de gestión adelantados</t>
  </si>
  <si>
    <t>Creación del Consejo de Justicia Transicional en el municipio</t>
  </si>
  <si>
    <t>Realizar el saneamiento de 10 títulos en el municipio</t>
  </si>
  <si>
    <t>Mantener el apoyo a los conciliadores existentes en el municipio</t>
  </si>
  <si>
    <t>Realizar 4 capacitaciones y/o talleres  a los miembros de la comunidad Barí</t>
  </si>
  <si>
    <t>Apoyar a los miembros de la Comunidad Barí en procesos asociativos</t>
  </si>
  <si>
    <t>Número de procesos realizados</t>
  </si>
  <si>
    <t>Apoyar la gestión en la formulación de proyectos socioeconómicos de la comunidad Barí</t>
  </si>
  <si>
    <t>Número de Proyectos adelantados por el pueblo Barí.</t>
  </si>
  <si>
    <t>Apoyo en la realización de actividades que permiten reconocer la institucionalidad del pueblo Barí</t>
  </si>
  <si>
    <t>Realizar 4 jornadas de identificación y registro en el municipio</t>
  </si>
  <si>
    <t>Número de jornadas de identificación y registro realizadas</t>
  </si>
  <si>
    <t>Incrementar y mantener en 100 cupos el apoyo a la atención integral de los niños entre 5 y 12 años</t>
  </si>
  <si>
    <t>Realizar 20 campañas en programas de promoción a la prevención del embarazo en adolescentes y definición de proyectos de vida</t>
  </si>
  <si>
    <t>Número de adolescentes apoyados anualmente con atención integral en diferentes programas</t>
  </si>
  <si>
    <t>Mantener el apoyo integral a las 4179 personas victimas del conflicto en los distintos programas de protección</t>
  </si>
  <si>
    <t>Actualizar el sistema de información de identificación de personas victimas del conflicto</t>
  </si>
  <si>
    <t>Aumentar y mantener a 500  la asistencia a productores atendidos en el año en el municipio</t>
  </si>
  <si>
    <t>Número de asistencias realizadas a productores atendidas en el año en el municipio</t>
  </si>
  <si>
    <t>Realizar la formulación de 4 proyectos productivos</t>
  </si>
  <si>
    <t>Apoyo a la gestión para la adquisición del sistema de información de planificación agropecuaria</t>
  </si>
  <si>
    <t>Mantener el Apoyo a la cofinanciación de los 4 proyectos productivos agropecuarios que se adelantan en el municipio</t>
  </si>
  <si>
    <t>Número de proyectos cofinanciados en el año</t>
  </si>
  <si>
    <t>Apoyar a los productores en la solicitud de créditos financieros para proyectos productivos</t>
  </si>
  <si>
    <t>Apoyo en 100% a los procesos de legalización y restitución de tierras</t>
  </si>
  <si>
    <t>Gestionar la implementación y mantenimiento de un proyecto de distrito de riego en el municipio.</t>
  </si>
  <si>
    <t xml:space="preserve">Organizar el Consejo de Desarrollo Rural en el municipio </t>
  </si>
  <si>
    <t xml:space="preserve">Impulsar 4 proyectos dirigidos a la reforestación en áreas estratégicas del municipio. </t>
  </si>
  <si>
    <t>Dotar de equipos y/o maquinarias a las 4 asociaciones productivas del municipio.</t>
  </si>
  <si>
    <t>Número de  asociaciones establecidas en el municipio dotadas de maquinarias y/o equipos.</t>
  </si>
  <si>
    <t>Apoyo en la formulación de 20 proyectos para convocatorias publicas de Alianzas Productivas</t>
  </si>
  <si>
    <t>Apoyar en la conformación y/o constitución de asociaciones en el municipio</t>
  </si>
  <si>
    <t>Apoyo al fortalecimiento de 1 microempresa en la gestión de proyectos</t>
  </si>
  <si>
    <t>Apoyar en la construcción y/o mejoramiento de 4 proyectos de infraestructura para  las asociaciones productivas</t>
  </si>
  <si>
    <t>Número de proyectos ejecutados para la construcción y/o mejoramiento de la infraestructura para la producción agrícola y pecuaria</t>
  </si>
  <si>
    <t>PLAN OPERATIVO ANUAL DE INVERSIONES</t>
  </si>
  <si>
    <t>FUENTES DE FINANCIACIÓN</t>
  </si>
  <si>
    <t>TOTAL</t>
  </si>
  <si>
    <t>SECTORES DE INVERSIÓN</t>
  </si>
  <si>
    <t>META DE PRODUCTO PARA EL CUATRIENIO</t>
  </si>
  <si>
    <t>PROYECTOS DE INVERSIÓN</t>
  </si>
  <si>
    <t>Apoyo en la cofinanciación para la creación de 1 microempresa</t>
  </si>
  <si>
    <t>Realizar 12 capacitaciones a los lideres en procesos de asociación, producción, distribución, comercialización, y acceso a fuentes de financiación en los diferentes sectores de la economía</t>
  </si>
  <si>
    <t xml:space="preserve">Número de capacitaciones realizadas a Lideres. </t>
  </si>
  <si>
    <t>Realizar 12 capacitaciones a los lideres en temas de empresas asociativas agroindustriales para promover la conformación de microempresas por año</t>
  </si>
  <si>
    <t xml:space="preserve">Número de capacitaciones a lideres comunitarios </t>
  </si>
  <si>
    <t>Intervenir 120 kilómetros de las vías terciarias del municipio durante el cuatrienio</t>
  </si>
  <si>
    <t>Número de kilómetros de vías terciarias intervenidas.</t>
  </si>
  <si>
    <t>Realizar el mejoramiento en 120 kilómetros de las vías terciarias del municipio</t>
  </si>
  <si>
    <t>Número de kilómetros de vías terciarias con mejoramiento y mantenimiento en el cuatrienio</t>
  </si>
  <si>
    <t>Apoyar la gestión para la ejecución de 5 kilómetros de placa huella en las vías terciarias del municipio</t>
  </si>
  <si>
    <t>Realizar la pavimentación de 10.000 M2 de pavimento en la cabecera municipal</t>
  </si>
  <si>
    <t>Realizar  la reposición de 1.900M2 del pavimento rígido deteriorado en la cabecera municipal</t>
  </si>
  <si>
    <t>Realizar la pavimentación de 2.100M2 en los centros poblados del municipio</t>
  </si>
  <si>
    <t>Apoyo a la realización de los estudios y diseños del nuevo puente rojo sobre el rio tarra.</t>
  </si>
  <si>
    <t>Número de estudios y diseños realizados.</t>
  </si>
  <si>
    <t>Construir 5 kilómetros de nuevas vías terciarias del municipio</t>
  </si>
  <si>
    <t>Construir 2 puentes colgantes en el área rural del municipio</t>
  </si>
  <si>
    <t>Numero de puentes colgantes construidos</t>
  </si>
  <si>
    <t>Realizar mantenimiento y/o mejoramiento de 6 puentes colgantes en el área rural del municipio</t>
  </si>
  <si>
    <t>FUENETS DE FINANCIACIÓN</t>
  </si>
  <si>
    <t>DEPNDENCIA RESPONSABLE</t>
  </si>
  <si>
    <t>INDICATIVO</t>
  </si>
  <si>
    <t>Electrificar 650 familias en el municipio.</t>
  </si>
  <si>
    <t>Apoyar el proyecto de electrificación fase III para beneficiar 20 veredas del municipio</t>
  </si>
  <si>
    <t>Mantener en 100%  la cobertura en la prestación del servicio del alumbrado publico en la cabecera municipal y centros poblados del municipio.</t>
  </si>
  <si>
    <t>Porcentaje de mantenimiento de la red de alumbrado publico</t>
  </si>
  <si>
    <t>Apoyo en la gestión para la implementación del proyecto de suministro de gas domiciliario</t>
  </si>
  <si>
    <t>Número de proyectos apoyados</t>
  </si>
  <si>
    <t>Apoyar la gestión para la formulación de 4 proyectos de infraestructura.</t>
  </si>
  <si>
    <t>Número de proyectos de infraestructura formulados cuyo objetivo es mitigar los daños causados al medio ambiente.</t>
  </si>
  <si>
    <t>Apoyar la gestión para la implementación de 4 programas para el fortalecimiento a la protección ambiental.</t>
  </si>
  <si>
    <t>Numero de programas desarrollados para la protección del medio ambiente municipal</t>
  </si>
  <si>
    <t>Comité en funcionamiento.</t>
  </si>
  <si>
    <t>Realizar 20 visitas de monitoreo y evaluación a las zonas consideradas de alto riesgo en el municipio.</t>
  </si>
  <si>
    <t>Realizar 8 capacitaciones a lideres e instituciones en temas de Prevención y atención de desastres.</t>
  </si>
  <si>
    <t>Número de capacitaciones realizadas en temas relacionados con prevención y atención de desastres para saber actuar ante una eventual tragedia</t>
  </si>
  <si>
    <t>Realizar 8 capacitaciones  a las JAC en el cuatrienio en políticas de medio ambiente.</t>
  </si>
  <si>
    <t>Número de capacitaciones realizadas a lideres comunales.</t>
  </si>
  <si>
    <t>Realizar mejoramiento y mantenimiento a los 4 parques para la recreación y esparcimiento</t>
  </si>
  <si>
    <t>Realizar mejoramiento y adecuación de la plaza de mercado</t>
  </si>
  <si>
    <t>Plaza de mercado mejorada</t>
  </si>
  <si>
    <t>Realizar la remodelación del parque principal</t>
  </si>
  <si>
    <t>Mejoramiento de la planta de sacrificio de ganado del municipio</t>
  </si>
  <si>
    <t>Planta de sacrificio de ganado mejorada</t>
  </si>
  <si>
    <t>Realizar 2 dotaciones de mobiliario a las dependencias municipales</t>
  </si>
  <si>
    <t>Realizar el mantenimiento del cementerio municipal</t>
  </si>
  <si>
    <t>Realizar el pago a los servicios públicos por los 12 meses de cada año</t>
  </si>
  <si>
    <t>Realizar 4 mantenimientos de las instalaciones del palacio municipal</t>
  </si>
  <si>
    <t>Realizar 4 mantenimientos a los equipos de las oficinas</t>
  </si>
  <si>
    <t>Realizar 4 capacitaciones en el manejo de las TIC durante el cuatrienio.</t>
  </si>
  <si>
    <t>Adquirir 10 computadores para la biblioteca publica municipal para el cuatrienio</t>
  </si>
  <si>
    <t>Apoyar la articulación con la estrategia GELT.</t>
  </si>
  <si>
    <t>Número de habitantes que pueden acceder a la utilización del computador cotidianamente en el proceso de formación</t>
  </si>
  <si>
    <t>Apoyar el proceso de gestión para la implementación del programa nacional de conectividad a través de la fibra óptica</t>
  </si>
  <si>
    <t>Realizar 1 estudio de viabilidad técnica y económica para realizar una reestructuración administrativa</t>
  </si>
  <si>
    <t>Número de estudios realizados</t>
  </si>
  <si>
    <t>Formular y ejecutar proyectos de dotación de equipos de computo, sistemas de información y mobiliarios de oficina</t>
  </si>
  <si>
    <t xml:space="preserve">Número de proyectos adelantados al interior de la administración </t>
  </si>
  <si>
    <t>Realizar el proceso de implementación y fortalecimiento del MECI</t>
  </si>
  <si>
    <t>Número de procesos adelantados</t>
  </si>
  <si>
    <t>Reducir el porcentaje  del límite del  gasto de funcionamiento</t>
  </si>
  <si>
    <t>Porcentaje de reducción logrado</t>
  </si>
  <si>
    <t>Lograr el cumplimiento en el pago de las obligaciones contraídas por créditos financieros para inversión</t>
  </si>
  <si>
    <t>Realizar procesos de sensibilización en el pago de impuestos establecidos en el estatuto tributario municipal</t>
  </si>
  <si>
    <t>Realizar la actualización del estatuto tributario municipal</t>
  </si>
  <si>
    <t>Estatuto tributario actualizado</t>
  </si>
  <si>
    <t>Realizar 4 audiencias de rendición de cuentas a la comunidad sobre la ejecución del PDM</t>
  </si>
  <si>
    <t>Realizar 1 convenio con el IGAC para realizar el proceso de actualización catastral en el municipio</t>
  </si>
  <si>
    <t>Número de convenio firmado con el Instituto Geográfico Agustín Codazzi para realizar la actualización catastral urbana y rural del municipio.</t>
  </si>
  <si>
    <t xml:space="preserve">Apoyar a la Asociación de Municipios del Catatumbo, Provincia de Ocaña y Sur del Cesar en la construcción de una agenda de desarrollo regional </t>
  </si>
  <si>
    <t>Apoyar la ejecución de proyectos priorizados y concertados con las comunidades que contribuyan al desarrollo social y local del municipio en coordinación y articulación de los programas de la política nacional de desarrollo social</t>
  </si>
  <si>
    <t>Número de proyectos ejecutados en el municipio</t>
  </si>
  <si>
    <t>Mejorar la posición nacional del ranking de desempeño integral durante el cuatrienio</t>
  </si>
  <si>
    <t>Posición nacional lograda</t>
  </si>
  <si>
    <t>Mejorar la posición departamental del ranking de desempeño integral durante el cuatrienio</t>
  </si>
  <si>
    <t>Posición departamental lograda</t>
  </si>
  <si>
    <t>Realizar el cumplimiento en el diligenciamiento de los aplicativos de reporte de información a los distintas entidades y entes de control nacional y departamental</t>
  </si>
  <si>
    <t>Fortalecer en 100% el cumplimiento de la implementación de las herramientas e instrumentos para la planificación de la gestión pública municipal</t>
  </si>
  <si>
    <t>Realizar la actualización del EOT municipal</t>
  </si>
  <si>
    <t>EOT actualizado</t>
  </si>
  <si>
    <t>TOTAL APROPIACIÓN</t>
  </si>
  <si>
    <t>NOMBRE DEL INDICADOR</t>
  </si>
  <si>
    <t>Gestionar la firma de un convenio con el Instituto Geográfico Agustín Codazzi (IGAC), para realizar la actualización catastral urbana y rural del municipio</t>
  </si>
  <si>
    <t>Mantener el 100% en el cumplimiento del diligenciamiento y reporte de información a las distintas entidades, a través de los aplicativos y formatos establecidos para este propósito</t>
  </si>
  <si>
    <t>Apoyo a los programas dirigidos a la promoción y prevención del DIH y DDHH</t>
  </si>
  <si>
    <t>Reactivar el Comité Municipal de Derechos Humanos.</t>
  </si>
  <si>
    <t>Comité Municipal de Derechos Humanos</t>
  </si>
  <si>
    <t>Reconocimiento institucional a la presencia del pueblo Barí dentro del territorio municipal</t>
  </si>
  <si>
    <t>METAS DE PRODUCTO</t>
  </si>
  <si>
    <t>META</t>
  </si>
  <si>
    <t>Apoyo a la gestión para construcción de 128 viviendas nuevas en el municipio</t>
  </si>
  <si>
    <t>Apoyo el proceso de gestión para mejorar 200 viviendas en el municipio</t>
  </si>
  <si>
    <t>Apoyar el proceso de gestión para la legalización de 600 predios en el municipio</t>
  </si>
  <si>
    <t>Realización  de 24 eventos deportivos durante el cuatrienio en diferentes disciplinas</t>
  </si>
  <si>
    <t>Crear una escuela de formación deportiva en el municipio</t>
  </si>
  <si>
    <t>Dotar de elementos deportivos a las comunidades debidamente organizadas en el municipio</t>
  </si>
  <si>
    <t>Mantener el Apoyo a los distintos eventos deportivos y recreativos organizados por los establecimientos educativos del municipio</t>
  </si>
  <si>
    <t>Mejoramiento y mantenimiento a 20 escenarios deportivos</t>
  </si>
  <si>
    <t>Apoyo a la gestión para la realización de 4 proyectos de infraestructura deportiva</t>
  </si>
  <si>
    <t>Número de proyectos gestionados</t>
  </si>
  <si>
    <t>MUNICIPIO DE EL TARRA - NORTE DE SANTANDEER</t>
  </si>
  <si>
    <t>Crear y mantener el funcionamiento de 4 escuelas de formación artística y cultural</t>
  </si>
  <si>
    <t xml:space="preserve">Dotar con 100 nuevos elementos a las escuelas de formación artística y cultural </t>
  </si>
  <si>
    <t>Realizar 16 eventos folclóricos, artísticos y culturales en el municipio</t>
  </si>
  <si>
    <t>Institucionalización de expresiones culturales de mayor relevancia para el municipio</t>
  </si>
  <si>
    <t>Institucionalizar y mantener 6 fechas especiales de mayor relevancia en el municipio por año</t>
  </si>
  <si>
    <t>Apoyar a los instructores en procesos de capacitación y talleres de formación cultural</t>
  </si>
  <si>
    <t>Número de capacitaciones  al personal encargado de los procesos de formación cultural en el municipio</t>
  </si>
  <si>
    <t>Apoyar la ejecución del proyecto de construcción de la biblioteca pública municipal</t>
  </si>
  <si>
    <t>Numero de nuevas construcciones ejecutadas en el municipio</t>
  </si>
  <si>
    <t>Atender a 3600 personas en la utilización de la biblioteca pública municipal en el año</t>
  </si>
  <si>
    <t>Mantener la infraestructura física de la Casas de la Cultura</t>
  </si>
  <si>
    <t>Infraestructura mantenida</t>
  </si>
  <si>
    <t>Mantener el funcionamiento del Consejo Municipal de Cultura</t>
  </si>
  <si>
    <t>Realización y gestión de 12 proyectos de formación artística y cultural</t>
  </si>
  <si>
    <t>REGLIAS</t>
  </si>
  <si>
    <t>VALOR PROGRAMADO AL FINALIZAR LA VIGENCIA</t>
  </si>
  <si>
    <t>Establecer y mantener cobertura del 50% en la atención de habitantes identificados como grupos vulnerables</t>
  </si>
  <si>
    <t>Asistencia y fortalecimiento para el acompañamiento a los grupos organizados de madres y padres cabeza de hogar para hacerlos eficientes y auto sostenibles frente a sus responsabilidad</t>
  </si>
  <si>
    <t>Mantener el apoyo a las 1408 familias que hacen parte del programa familias en acción</t>
  </si>
  <si>
    <t>Apoyar a 50 mujeres con programas socioeconómicos y de vinculación institucional</t>
  </si>
  <si>
    <t>Establecer en 50% la participación de jóvenes en los espacios de participación comunitaria en el municipio</t>
  </si>
  <si>
    <t>Crear y estimular los espacios de participación para la población joven del municipio, que permita su vinculación en el diseño, implementación y ejecución de políticas de juventud</t>
  </si>
  <si>
    <t>Fortalecer el apoyo al establecimiento de espacios para la participación de los jóvenes en el municipio</t>
  </si>
  <si>
    <t>Número de jóvenes participando en las diferentes actividades que se desarrollen</t>
  </si>
  <si>
    <t>Incrementar la cobertura de atención integral a la población adulta mayor en 10%</t>
  </si>
  <si>
    <t xml:space="preserve">Fortalecer el apoyo a los 859 adultos mayores en el municipio </t>
  </si>
  <si>
    <t>Mantener el apoyo de las 600 familias focalizadas en la red unidos</t>
  </si>
  <si>
    <t>Realizar el apoyo a los 183 habitantes con alguna discapacidad en programas sociales adelantados</t>
  </si>
  <si>
    <t>FUENTE DE FINANCIACIÓN</t>
  </si>
  <si>
    <t>META DE PRODCUTO PARA EL CUATRIENIO</t>
  </si>
  <si>
    <t>Mantener el servicio de acueducto y alcantarillado durante los 12 meses del año</t>
  </si>
  <si>
    <t>Mantener en 2160 horas la prestación del servicio de la empresa de servicios públicos por año</t>
  </si>
  <si>
    <t>Aumentar en 250 nuevos usuarios con conexión domiciliaria legal</t>
  </si>
  <si>
    <t>Expandir las redes de acueducto para beneficiar a 565 nuevos hogares</t>
  </si>
  <si>
    <t>Número de hogares beneficiados</t>
  </si>
  <si>
    <t xml:space="preserve">Beneficiar a 100 usuarios con conexión de servicio de acueducto en la zona rural </t>
  </si>
  <si>
    <t>Adquirir 30 nuevas hectáreas de áreas estratégicas para la protección de las fuentes hídricas</t>
  </si>
  <si>
    <t>Número de hectáreas protegidas de las áreas ubicadas en donde se encuentran localizados los nacimientos de agua que surten acueductos al municipio</t>
  </si>
  <si>
    <t>Número de proyectos realizados para elaboración, aprobación y ejecución del estudio del plan maestro de acueducto y alcantarillado</t>
  </si>
  <si>
    <t>Mejorar la infraestructura de redes del sistema de alcantarillado y pluvial en 400 metros lineales</t>
  </si>
  <si>
    <t>Aumentar en 250 nuevos usuarios de conexión al servicio de alcantarillado en la cabecera municipal</t>
  </si>
  <si>
    <t>Numero de usuarios nuevos con conexión al sistema de alcantarillado en la cabecera municipal</t>
  </si>
  <si>
    <t xml:space="preserve">Conectar el servicio de alcantarillado de los centros poblados a nuevas viviendas </t>
  </si>
  <si>
    <t>Número de nuevos usuarios conectados al servicio de alcantarillado en los centros poblados.</t>
  </si>
  <si>
    <t>Número de unidades sanitarias construidas en el municipio</t>
  </si>
  <si>
    <t>Mantener el 100% de la cobertura de usuarios (1.266) beneficiados con recolección de residuos sólidos en la cabecera municipal</t>
  </si>
  <si>
    <t>Mantener el servicio de recolección de residuos sólidos a 1377 usuarios en la cabecera municipal</t>
  </si>
  <si>
    <t>Disminuir en 20% la cantidad de residuos sólidos producidos al mes por la población de la cabecera municipal</t>
  </si>
  <si>
    <t>Numero de modelos asociativos implementados</t>
  </si>
  <si>
    <t>Verificar que ESPTA realiza análisis fisicoquímicos al agua de consumo humano anualmente</t>
  </si>
  <si>
    <t>Mantener en 12 la realización de análisis fisicoquímicos al agua de consumo humano por año</t>
  </si>
  <si>
    <t>Mantener el funcionamiento de las plantas de tratamientos del municipio</t>
  </si>
  <si>
    <t>Número de plantas de tratamiento que garantiza la calidad del agua mediante el funcionamiento óptimo de las plantas de tratamiento de agua potable</t>
  </si>
  <si>
    <t>Construir y mejorar 2 plantas de tratamiento de agua potable para garantizar la calidad del agua</t>
  </si>
  <si>
    <t>Numero de plantas de tratamiento construidas y mejoradas</t>
  </si>
  <si>
    <t>Reorganizar la empresa de servicios públicos</t>
  </si>
  <si>
    <t>FUENTYE DE FINANCIACIÓN</t>
  </si>
  <si>
    <t>numero de Jornadas de vacunación en 1 año.</t>
  </si>
  <si>
    <t>Garantizar al 100% la atención en salud  a la población del nivel y 2 del SISBEN  que no estén vinculadas.</t>
  </si>
  <si>
    <t>Realización de talleres de capacitación a padres de familia para mejorar las habilidades en el acompañamiento de los procesos de crecimiento y desarrollo de los niños</t>
  </si>
  <si>
    <t>Promoción comunitaria en el 100% de IPS públicas ,  para mejorar las habilidades en el acompañamiento de los procesos de crecimiento y desarrollo de los niños</t>
  </si>
  <si>
    <t>Porcentaje de IPS Publicas</t>
  </si>
  <si>
    <t>Promover la Estrategia AIEPI 100% de la  IPS Pública.</t>
  </si>
  <si>
    <t>Realización de actividades anualmente relacionadas con la implementación de la política de salud sexual y reproductiva mediante capacitaciones y conferencias a alumnos, padres de familia y población en general, conformando un proceso de sensibilización ciudadana</t>
  </si>
  <si>
    <t>100% de las IPSs y EPSs del municipio desarrollando estrategias en donde  se implementa la política de salud sexual y reproductiva</t>
  </si>
  <si>
    <t>Campañas anuales de identificación, vinculación y tratamiento de personas con personas de alto riesgo en el territorio municipal, tales como la tuberculosis y lepra anualmente</t>
  </si>
  <si>
    <t>Mantener  la detección de casos de tuberculosis en el Municipio de El Tarra</t>
  </si>
  <si>
    <t>Numero   de casos de Tuberculosis bacilifera</t>
  </si>
  <si>
    <t>Mantener la curación del  100% de  los casos Bk positivos</t>
  </si>
  <si>
    <t>Porcentaje de casos curados</t>
  </si>
  <si>
    <t xml:space="preserve"> Incrementar  la detección de casos paucibacilares </t>
  </si>
  <si>
    <t>Números de casos nuevos</t>
  </si>
  <si>
    <t>Realización de actividades de saneamiento ambienta, tendientes a erradicar las condiciones de riesgo de transmisión de enfermedades, mediante vacunación canina, verificación de licencias sanitarias, manipulación de alimentaos, pruebas de agua para consumo humano</t>
  </si>
  <si>
    <t>Aumentar la  cobertura de vacunación canina</t>
  </si>
  <si>
    <t>Porcentaje de cobertura de vacunación canina</t>
  </si>
  <si>
    <t>Aumentar la  cobertura de vacunación Felina</t>
  </si>
  <si>
    <t>Porcentaje de cobertura de vacunación felina.</t>
  </si>
  <si>
    <t>Realización  8   Curso de manipulación de alimentos</t>
  </si>
  <si>
    <t>Numero de cursos Realizados en el año.</t>
  </si>
  <si>
    <t>Implementación  100% de IPS publicas estrategias de inducción  a los servicios  de salud oral  incluidos en el POS dirigidas a la población general</t>
  </si>
  <si>
    <t>100%  de  IPS que implementan estrategias de Inducción a los servicios de salud oral incluidos en el POS, dirigidas a la población general.</t>
  </si>
  <si>
    <t>Reducir en 9.8%  el Índice de desnutrición crónica.</t>
  </si>
  <si>
    <t>Porcentaje de desnutrición crónica</t>
  </si>
  <si>
    <t>9.8%</t>
  </si>
  <si>
    <t>incrementar  y mantener  en 5 meses  la media de duración de  la lactancia materna en el año.</t>
  </si>
  <si>
    <t>numero de meses de lactancia materna</t>
  </si>
  <si>
    <t>Reducir  a 5.6% el índice de desnutrición global</t>
  </si>
  <si>
    <t>Porcentaje de desnutrición Global</t>
  </si>
  <si>
    <t>5.0%</t>
  </si>
  <si>
    <t>Realizar campañas anuales de desparasitación para la prevención de enfermedades infecciosas y parasitarias en la población de nivel I y II del SISBEN</t>
  </si>
  <si>
    <t>Implementar campañas de Desparasitación, suplementación con micronutrientes y complementación nutricional a grupos de más alta vulnerabilidad.</t>
  </si>
  <si>
    <t>Numero de  campañas de  desparasitación</t>
  </si>
  <si>
    <t>Totalidad de  niños menores  5 años que asisten a la IPS  control de crecimiento y desarrollo</t>
  </si>
  <si>
    <t>Porcentaje IPS publicas</t>
  </si>
  <si>
    <t>Mantener la prevalencia de VIH  y ETS en cero</t>
  </si>
  <si>
    <t>Prevalencia de  VIH  y ETS</t>
  </si>
  <si>
    <t>Campañas de atención médica a mujeres por año, para detectar y prevenir cáncer de cuello uterino</t>
  </si>
  <si>
    <t>Mantener la tasa de mortalidad  de cuello uterino en cero</t>
  </si>
  <si>
    <t>Tasa de mortalidad por cuello uterino</t>
  </si>
  <si>
    <t>Adaptar el 100% del plan municipal a la política nacional y departamental de salud mental y de prevención de lesiones violentas evitables y Reducción de consumo de SPA</t>
  </si>
  <si>
    <t>Plan adaptado</t>
  </si>
  <si>
    <t>Garantizar la permanencia de la población pobre que se encuentra vinculada en el sistema de salud subsidiado</t>
  </si>
  <si>
    <t>100% de personas de listados censales y PPNA identificadas y afiliadas al SGSSS</t>
  </si>
  <si>
    <t>100%  cumplimiento de acuerdo a la normatividad vigente</t>
  </si>
  <si>
    <t>Atención a mujeres gestantes a través de consultas en control prenatal y posparto anualmente</t>
  </si>
  <si>
    <t>Estructuración de Implementación del Programa de atención Materno Infantil  en el 100% de las IPS del Municipio El Tarra</t>
  </si>
  <si>
    <t>Disminuir la tasa de razón de mortalidad materna</t>
  </si>
  <si>
    <t>Aumentar el porcentaje de cobertura de parto institucional</t>
  </si>
  <si>
    <t>mediante el programa FAMI, beneficiar a madres gestantes en el municipio anualmente; para lograr amamantar al recién nacido con leche materna hasta los seis meses</t>
  </si>
  <si>
    <t>Promoción comunitaria de la lactancia materna exclusiva hasta los seis meses y alimentación complementaria adecuada hasta los primeros dos años de vida en un 100% de gestantes y lactantes que acuden al control prenatal con registro en Historia Clínica</t>
  </si>
  <si>
    <t>Proporción de madres gestantes y lactantes que  reciben consejería en lactancia materna</t>
  </si>
  <si>
    <t>Porcentaje de  IPS Pública</t>
  </si>
  <si>
    <t>Enfermedades trasmisibles</t>
  </si>
  <si>
    <t>Número de casos confirmados de malaria en un determinado período de tiempo /Población a riesgo * 1.000</t>
  </si>
  <si>
    <t>7.1%</t>
  </si>
  <si>
    <t>Lograr y mantener coberturas de vacunación con todos los biológicos en la población objeto del programa  ampliado de inmunizaciones.</t>
  </si>
  <si>
    <t>Cobertura de vacunación con todos los biológicos en la población objeto del programa.</t>
  </si>
  <si>
    <t>Cobertura de vacunación con todos los biológicos en la población objeto del programa</t>
  </si>
  <si>
    <t>100% de IPS Implementan el modelo de servicios amigables para atención en salud sexual y reproductiva para los adolescentes, con énfasis en consejería, oferta anticonceptiva de emergencia y de métodos modernos</t>
  </si>
  <si>
    <t>Proporción de IPS  implementando el servicio amigable</t>
  </si>
  <si>
    <t>Implementar campañas de control y prevención de enfermedades trasmitidas por vectores en los sectores de Riesgo de el Municipio</t>
  </si>
  <si>
    <t>Numero de sectores de Riesgo intervenidos</t>
  </si>
  <si>
    <t>Vincular al programa de control nutricional a niños y jóvenes en edad escolar anualmente</t>
  </si>
  <si>
    <t xml:space="preserve"> Desarrollar y evaluar estrategias de  educación comunicación y movilización  social para promover estilos de vida saludable patrones alimentarios adecuados al 100% de Agentes comunitarios y actores del sistema.</t>
  </si>
  <si>
    <t>100% actores del sistema (IPS) y agentes comunitarios  desarrollando y evaluando  estrategias (IPS,Madres FAMI, Comunitaria</t>
  </si>
  <si>
    <t>Aumentar la prevalencia de actividad física en adultos entre 18 y 64 años en 1.2%.</t>
  </si>
  <si>
    <t>Implementar la actividad física en escenarios educativos, redes y grupos comunitarios, laborales en el 100 % del municipio.</t>
  </si>
  <si>
    <t>Proporción de adolescentes que practican actividad física</t>
  </si>
  <si>
    <t>1.2%</t>
  </si>
  <si>
    <t>Mantener las limitaciones evitables como ver, moverse, caminar, oír y entender en 4.%</t>
  </si>
  <si>
    <t>personas con discapacidad identificad</t>
  </si>
  <si>
    <t>VALOR  ESPERADO AL FINALIZAR LA VIGENCIA</t>
  </si>
  <si>
    <t>Aumentar la cobertura de educación preescolar, básica y media en 10%</t>
  </si>
  <si>
    <t>Ampliar en 120 nuevos cupos la cobertura en el programa de alimentación escolar</t>
  </si>
  <si>
    <t>Número de niños y jóvenes atendidos con desayunos y almuerzos financiados con recursos SGP, ICBF y otras fuentes</t>
  </si>
  <si>
    <t xml:space="preserve">Adquirir 100 computadores para los establecimientos educativos </t>
  </si>
  <si>
    <t>Número de equipos de computo adquiridos para los establecimientos educativos</t>
  </si>
  <si>
    <t>Dotar a 50 establecimientos educativos con material pedagógico</t>
  </si>
  <si>
    <t xml:space="preserve">Número de establecimientos educativos dotados con  elementos pedagógicos entregados por año </t>
  </si>
  <si>
    <t>Dotar a 50 establecimientos educativos con mobiliario</t>
  </si>
  <si>
    <t xml:space="preserve">Número de establecimientos educativos dotados con  material mobiliario entregados por año </t>
  </si>
  <si>
    <t>Pago de servicios públicos a 60 establecimientos educativos</t>
  </si>
  <si>
    <t>Número de Sedes Educativas que se le cancelan anualmente costos por concepto de servicios</t>
  </si>
  <si>
    <t>Apoyar a 80 niños y jóvenes con transporte escolar para mantenerlos en el sistema educativo</t>
  </si>
  <si>
    <t>Número de niños y jóvenes estudiantes beneficiados con transporte escolar anualmente en el municipio.</t>
  </si>
  <si>
    <t>Mejorar y mantener la infraestructura de 76 establecimientos educativos existentes en el municipio</t>
  </si>
  <si>
    <t xml:space="preserve">Número de establecimientos educativos con mantenimiento de infraestructura priorizada </t>
  </si>
  <si>
    <t>Capacitar a 200 docentes, niños y jóvenes en técnicas de manejo de las pruebas de calidad educativa</t>
  </si>
  <si>
    <t>Número de jóvenes de los grado 10 y 11 capacitados anualmente en técnicas y refuerzos tendientes a mejorar la calidad educativa para enfrentar las pruebas icfes y saber</t>
  </si>
  <si>
    <t xml:space="preserve">Construir 20 nuevas aulas escolares </t>
  </si>
  <si>
    <t>Numero de aulas nuevas construidas en las diferentes instituciones y sedes educativas .</t>
  </si>
  <si>
    <t>Construcción de 8 restaurantes escolares</t>
  </si>
  <si>
    <t>Número de restaurantes nuevos construidos en las diferentes instituciones educativas</t>
  </si>
  <si>
    <t xml:space="preserve">Apoyo a la institución educativa y centros rurales en el programa de bilingüismo </t>
  </si>
  <si>
    <t>Número de establecimientos educativos beneficiados con el programa</t>
  </si>
  <si>
    <t>Apoyar el incremento de cobertura de educación preescolar, básica y media en 2% a través de albergues escolares</t>
  </si>
  <si>
    <t>Apoyo al fortalecimiento y funcionamiento de los albergues del municipio</t>
  </si>
  <si>
    <t>Número de albergues apoyados</t>
  </si>
  <si>
    <t xml:space="preserve">Aumentar en 100 cupos nuevos el apoyo al programa de alfabetización </t>
  </si>
  <si>
    <t>Número de jóvenes mantenidos en el sistema educativo</t>
  </si>
  <si>
    <t>Disminuir la tasa de deserción intra-anual en 5%</t>
  </si>
  <si>
    <t>Aumentar en 2610 el número de matricula durante el cuatrienio</t>
  </si>
  <si>
    <t>Número de niños y jóvenes matriculados en el sistema</t>
  </si>
  <si>
    <t>Legalizar 4 predios de establecimientos educativos</t>
  </si>
  <si>
    <t>Número de predios legalizados en el municipio donde están construidas Instituciones y sedes educativas en el municipio</t>
  </si>
  <si>
    <t>Dotación de 20 restaurantes escolares</t>
  </si>
  <si>
    <t>número de restaurantes dotados en los dioferentes establecimientos educativos</t>
  </si>
  <si>
    <t>Programa de alimentación escolar para NNA en el municipio</t>
  </si>
  <si>
    <t>Número de NNA beneficiados</t>
  </si>
  <si>
    <t>Construcción de nuevo restaurante</t>
  </si>
  <si>
    <t>Número de restaurantes construidos</t>
  </si>
  <si>
    <t>Mejoramiento infraestructura restaurantes escolares</t>
  </si>
  <si>
    <t>Número de restaurantes mejorados</t>
  </si>
  <si>
    <t>Construir nuevas aulas</t>
  </si>
  <si>
    <t>Número de aulas construidas</t>
  </si>
  <si>
    <t>Número de escuelas mejoradas</t>
  </si>
  <si>
    <t>Mejoramiento de escuelas</t>
  </si>
  <si>
    <t>Número de establecimientos mejorados</t>
  </si>
  <si>
    <t>Construcción encerramiento de escuelas</t>
  </si>
  <si>
    <t>Número de escuelas con encerramiento</t>
  </si>
  <si>
    <t>Dotación de establecimientos educativos del municipio</t>
  </si>
  <si>
    <t>Dotar a los 76 establecimientos educativos del municipio con matyeraial pedagógico y mobiliario educativo</t>
  </si>
  <si>
    <t>Número de establecimientos educativos dotados</t>
  </si>
  <si>
    <t>Dotar a los establecimientos educativos del municipio</t>
  </si>
  <si>
    <t>Apoyo a la financiación para el pago de los servicios públicos a los establecimientos educativos del municipio</t>
  </si>
  <si>
    <t>Pagos de servicios públicos a los establecimientos educativos</t>
  </si>
  <si>
    <t>Número de establecimientos apoyados</t>
  </si>
  <si>
    <t>Dotar los restaurantes escolares de los establecimientos educativos del municipio con utencilios y elementos de cocina y restaurante</t>
  </si>
  <si>
    <t>Número de restaurantes dotados</t>
  </si>
  <si>
    <t>Implementación del programa de bilinguismo en establecimientos educativos del municipio</t>
  </si>
  <si>
    <t>Apoyo al programa de bilinguismo en las IE y CER del municipio</t>
  </si>
  <si>
    <t>Número de establecimientos educativos apoyados</t>
  </si>
  <si>
    <t>Fomento a la permanencia en el sistema educativo</t>
  </si>
  <si>
    <t>Ampliar la matricula educativa en el municipio</t>
  </si>
  <si>
    <t>Número de cupos aumentados</t>
  </si>
  <si>
    <t>Programas de capacitación al personal Directivo y Docente de los establecimientos educativos del municipio</t>
  </si>
  <si>
    <t>Capacitación de Ditrectivos y Docentes del municipio</t>
  </si>
  <si>
    <t>Número de Dirtectyivos y Docentes capacitados</t>
  </si>
  <si>
    <t>Apoyo de los albergues juveniles del Casco Urbano</t>
  </si>
  <si>
    <t>Apoyo al programa de alfabetización en el municipio</t>
  </si>
  <si>
    <t>Lograr la vinvulación de personas al programa de alfabetización</t>
  </si>
  <si>
    <t>Número de personas vinvuladfas</t>
  </si>
  <si>
    <t>Programa de legalización de títulos en el municipio</t>
  </si>
  <si>
    <t>Legalizar los predios de  establecimientos educativos</t>
  </si>
  <si>
    <t>Número de predios legalizados</t>
  </si>
  <si>
    <t>OFICINA DE COORDINACIÓN DE SALUD PÚBLICA</t>
  </si>
  <si>
    <t>INTERVENTORIA DEL REGIMEN SUBSIDIADO</t>
  </si>
  <si>
    <t>Programa de apoyo a la continuidad de afiliación de la población de niveles 1 y 2 a la atención en salud subsidiada</t>
  </si>
  <si>
    <t>Ampliar la cobertura de atención en el SGSSS</t>
  </si>
  <si>
    <t>Porcentaje de ampliación logrado</t>
  </si>
  <si>
    <t>FOSYGA Y ETESA</t>
  </si>
  <si>
    <t>SECRETARIA DE GOBIERNO MUNICIPAL</t>
  </si>
  <si>
    <t>SECRETARIA DE HACIENDA Y TESORO PÚBLICO</t>
  </si>
  <si>
    <t>SECRETARIA DE PLANEACIÓN MUNICIPAL</t>
  </si>
  <si>
    <t>ALCALDIA MUNICIPAL</t>
  </si>
  <si>
    <t>Elaborar el estudio y diseño del sistema de acueducto y alcantarillado</t>
  </si>
  <si>
    <t>EDUCACIÓN</t>
  </si>
  <si>
    <t>SALUD</t>
  </si>
  <si>
    <t>AGUA POTABLE Y SANEAMIENTO BASICO</t>
  </si>
  <si>
    <t>Construir 4 nuevos acueductos veredales en el municipio</t>
  </si>
  <si>
    <t>Aumentar en 230 nuevos usuarios conectados al servicio de alcantarillado en los centros poblados</t>
  </si>
  <si>
    <t xml:space="preserve">Construir 120 unidades sanitarias </t>
  </si>
  <si>
    <t>Programa de apoyo al fortalecimiento en la administración y operación de los servicios de agua, alcantarillado y aseo en el municipio</t>
  </si>
  <si>
    <t>Fortalecer la ESPTA</t>
  </si>
  <si>
    <t>Numero de empresas fortalecidas</t>
  </si>
  <si>
    <t>Construcción de nuevos acueductos</t>
  </si>
  <si>
    <t>Número de acueductos construidos</t>
  </si>
  <si>
    <t>Mantenerr la eficiencia en la prestación de los servicios públicos</t>
  </si>
  <si>
    <t>Porcentaje de eficiencia logrado</t>
  </si>
  <si>
    <t>EMPRESA DE SERVICIOS PUBLICOS, ESPTA</t>
  </si>
  <si>
    <t>Proteger áreas estratégicas ubicadas en donde se encuentren localizados los nacimientos de agua que surten acueductos para su protección y mejorar la protección del servicio</t>
  </si>
  <si>
    <t>Programas de atención en el mejoramiento de la Calidad y potabilización del agua en el municipio</t>
  </si>
  <si>
    <t>Realizar procesos de verificación en la calidad del agua</t>
  </si>
  <si>
    <t>Elaboración de planes y programas de cumplimientos para el cuidado del medio ambiente</t>
  </si>
  <si>
    <t>Fortalecimiento de la prestación de los servicios públicos en el municipio y cumplimiento de procesos de retribución a la CAR y caracterización de vertimientos</t>
  </si>
  <si>
    <t>Numero de planes y procesos realizados</t>
  </si>
  <si>
    <t>Programa de recolección, tratamiento y disposición final de residuos sólidos en el municipio</t>
  </si>
  <si>
    <t>Mantener la prestación del servicio de aseo en el municipio</t>
  </si>
  <si>
    <t>Porcentaje de cumplimiento en la prestación del servicio</t>
  </si>
  <si>
    <t>Mejoramiento del sistema de captación de agua</t>
  </si>
  <si>
    <t>Numero de sistemas mejorados</t>
  </si>
  <si>
    <t>Número de proyectos realizados</t>
  </si>
  <si>
    <t>Programa de Interventoria al regimén subsidiado en la atención y prestación de servicios en salud</t>
  </si>
  <si>
    <t>Contratar la Interventoria la RS en la atención y prestación del servicio de salud subsidiada</t>
  </si>
  <si>
    <t>Número de contratos realizados</t>
  </si>
  <si>
    <t>Realización de  cuatro jornadas de vacunación anual.</t>
  </si>
  <si>
    <t>Realización de programas de apoyo</t>
  </si>
  <si>
    <t>Número de programas realizados</t>
  </si>
  <si>
    <t>Porcentaje de atención logrado</t>
  </si>
  <si>
    <t>Fortalecimiento del programa presidencial de familias en acción en el municipio</t>
  </si>
  <si>
    <t>Apoyar el fortalecimiento de programas de atención a las familias del municipios</t>
  </si>
  <si>
    <t>Número de programas apoyados</t>
  </si>
  <si>
    <t>Programas de apoyo en prestación y atención de servicios de salud a la poblacion no vinculada (Contratación de personal médico y suministro de medicamentos y otros)</t>
  </si>
  <si>
    <t>OFICINA DE COORDINACIÓN FAMILIAS EN ACCION</t>
  </si>
  <si>
    <t xml:space="preserve">Apoyo a proyectos socioeconomicos </t>
  </si>
  <si>
    <t>Adqusición de insumos, suministros y dotación en programas y proyectos socioeconómicos para madres y padres cabezas de hogar</t>
  </si>
  <si>
    <t>Adqusición de insumos, suministros y dotación en programas y proyectos socioeconómicos e institucionales para la juventud</t>
  </si>
  <si>
    <t>Apoyo a proyectos socioeconomicos e institucionales</t>
  </si>
  <si>
    <t>Atención integral a la población juvenil del municipio</t>
  </si>
  <si>
    <t>Apoyo a programas de atención integral a la juventud</t>
  </si>
  <si>
    <t>Número de programas adelantados</t>
  </si>
  <si>
    <t>Programa de apoyo a la superación de la pobreza extrema en convenio con la RED UNIDOS</t>
  </si>
  <si>
    <t>Apoyo en programas de atención integral a la población en situación de pobtreza extrema</t>
  </si>
  <si>
    <t>Apoyo en programas de atención integral a la población con alguna discapacidad</t>
  </si>
  <si>
    <t>Programa de fortalecimiento de los albergues juveniles del municipio en su funcionamiento</t>
  </si>
  <si>
    <t>Fortalecimiento en la prestación del servicio del Hogar de Vida Municipal</t>
  </si>
  <si>
    <t>Realizar el apoyo a los programas de atención al adulto mayor</t>
  </si>
  <si>
    <t>Número de programas de fortalecimiento adelantados</t>
  </si>
  <si>
    <t>Adecuación de la infraestructura del Centro Vida de atención al adulto mayor</t>
  </si>
  <si>
    <t>Porcentaje de apoyo logrado</t>
  </si>
  <si>
    <t>Fortalecer el apoyo en la atención al adulto mayor en el municipio</t>
  </si>
  <si>
    <t>Mejoramiento de la insfraestructura física de la Casa de la Cultura del municipio</t>
  </si>
  <si>
    <t xml:space="preserve">Realizar proyectos de fortalecimiento a la Cultura </t>
  </si>
  <si>
    <t>COMISARIA DE FAMILIA</t>
  </si>
  <si>
    <t>GESTOR SOCIAL</t>
  </si>
  <si>
    <t>ALCALDIA MUNICIPAL / SECRETARIA DE GOBIERNO MUNICIPAL</t>
  </si>
  <si>
    <t>DIRECCION DE LA CASA DE LA CULTURA</t>
  </si>
  <si>
    <t>Número de proyectos adelantados</t>
  </si>
  <si>
    <t>Programas de Dotación a los espacios culturales en el municipio (Biblioteca Pública y Escuelas de Formación)</t>
  </si>
  <si>
    <t>Apoyo a programas de dotación de los espacios culturales</t>
  </si>
  <si>
    <t>Fortalecimiento de los procesos de formación artística y cultural en el municipio</t>
  </si>
  <si>
    <t>Fortalecimiento de las escuelas de formación artística y cultural del municipio</t>
  </si>
  <si>
    <t>Número de escuelas fortalecidas</t>
  </si>
  <si>
    <t>Apoyar la formulación de proyectos de fortalecimiento a la formación cultural en el municipio</t>
  </si>
  <si>
    <t>Número de proyectos formulados</t>
  </si>
  <si>
    <t>Fortalecimiento institucional  de los procesos culturales en el municipio</t>
  </si>
  <si>
    <t>Apoyar el funcionamiento del CMC</t>
  </si>
  <si>
    <t xml:space="preserve">Programas de fortalecimiento a la infraestructura cultural en el municipio </t>
  </si>
  <si>
    <t>Apoyar la formulación de proyectos de infraestructura</t>
  </si>
  <si>
    <t>Apoyo a la realización de eventos artísticos y culturales en el municipio</t>
  </si>
  <si>
    <t>Número de eventos realizados</t>
  </si>
  <si>
    <t xml:space="preserve">Programa de fortalecimiento a la institucionalidad y fomento a la participación y expresión artística y el arraigo cultural en el municipio </t>
  </si>
  <si>
    <t>Apoyo a la realización de eventos de expresión de la cultura local</t>
  </si>
  <si>
    <t>Apoyar los programas de capacitación dirigidos al fortalecimientos de los procesos de formación cultural</t>
  </si>
  <si>
    <t>Apoyar los programas de fortalecimiento de la lectura en el municipio</t>
  </si>
  <si>
    <t>Programas de fortalecimiento a los procesos de formación deportiva y aprovechamiento del tiempo libre en el municipio</t>
  </si>
  <si>
    <t>Apoyra la realización de programas de fortalecimiento a la formación deportiva y recreativa</t>
  </si>
  <si>
    <t>SECRETARIA DE GOBIERNO MUNICIPAL Y DIRECCIÓN DE LA CASA DE LA CULTURA</t>
  </si>
  <si>
    <t>Apoyar la realización de eventos y actividades deportivas y recreativas en el municipio</t>
  </si>
  <si>
    <t>Número de eventos apoyados</t>
  </si>
  <si>
    <t>Apoyo a los programas de dotación de elementos para el fortalecimiento de la actividad deportiva y recreativa</t>
  </si>
  <si>
    <t>Apoyo a los programas de acompañamiento a la actividad deportiva y recreativa municipal</t>
  </si>
  <si>
    <t>Apoyo a la formulación de proyectos de infraestructura deportiva</t>
  </si>
  <si>
    <t>Programa de Mejoramiento de vivienda en el municipio</t>
  </si>
  <si>
    <t>Número de viviendas mejoradas</t>
  </si>
  <si>
    <t>Realizar programas de mejoramiento de vivienda a la población de niveles 1 y 2 en el municipio</t>
  </si>
  <si>
    <t>Realizar programas de mejoramiento de vivienda a la población victimas del conflicto en el municipio</t>
  </si>
  <si>
    <t>Programas de legalización de predios en el municipio</t>
  </si>
  <si>
    <t>Realizar el proceso de legalización de predios en el municipio</t>
  </si>
  <si>
    <t>Programa de construcción de vivienda nueva en el municipio</t>
  </si>
  <si>
    <t>Apoyar el procesos de formulación de proyectos de construcción de vivienda nueva</t>
  </si>
  <si>
    <t>Programa de fortalecimiento a la organización y participación comunal en la gestión pública local</t>
  </si>
  <si>
    <t>Apoyo a la elección de ciudadanos a los espacios de participación ciudadana</t>
  </si>
  <si>
    <t>Apoyo a los programas de capacitación a lideres comunales</t>
  </si>
  <si>
    <t>Apoyo a la formulación de proyectos para infraestructura deportiva</t>
  </si>
  <si>
    <t>Apoyar la creación de  corregimientos nuevos en el municipio</t>
  </si>
  <si>
    <t>Número de corregimientos apoyados</t>
  </si>
  <si>
    <t>Apoyar la realización de procesos de concertación con las JAC</t>
  </si>
  <si>
    <t>Apoyar la realización de procesos de concertación con los NNA</t>
  </si>
  <si>
    <t>Mejorar la infraestructura de sistemas de acueducto</t>
  </si>
  <si>
    <t>Número de sistemas de acueducto mejorados</t>
  </si>
  <si>
    <t>Mejorar la infraestructura de sistemas de alcantarillado</t>
  </si>
  <si>
    <t>Contruir Nuevas unidades sanitarias</t>
  </si>
  <si>
    <t>Número de unidades construidas</t>
  </si>
  <si>
    <t>Programas de apoyo para la prevención y seguridad ciudadna</t>
  </si>
  <si>
    <t>Realizar los procesos del programa municipio seguro</t>
  </si>
  <si>
    <t>Realización de programas de apoyo a las entidades de seguridad en el municipio</t>
  </si>
  <si>
    <t>Realización de campañas de acompañamiento a las familias</t>
  </si>
  <si>
    <t>Nùmero de campañas realizadas</t>
  </si>
  <si>
    <t>Realización de campañas de acompañamiento a los jóvenes</t>
  </si>
  <si>
    <t>Número de campañas realizadas</t>
  </si>
  <si>
    <t>Apoyo a la realización de los Consejos de Seguridad en el municipio</t>
  </si>
  <si>
    <t>Número de Consejos realizados</t>
  </si>
  <si>
    <t>Formular el Plan de Convivencia y Seguridad Ciudadana</t>
  </si>
  <si>
    <t>Número de Planes formulados</t>
  </si>
  <si>
    <t>Apoyar los programas de reducción de minas antipersonales en el municipio</t>
  </si>
  <si>
    <t>Fortalecimiento de los programas de atención y apoyo de acompañamiento a las familias del municipio</t>
  </si>
  <si>
    <t>Apoyar los programas de fortalecimiento institucional</t>
  </si>
  <si>
    <t>Fortalecimiento de los programas de acompañamiento en los procesos de la Justicia en el municipio</t>
  </si>
  <si>
    <t>Realizar programas de fortalecimiento a la justicia</t>
  </si>
  <si>
    <t xml:space="preserve">Número de programas realizados </t>
  </si>
  <si>
    <t>Implementación y fortalecimiento de los programas de atención integral a la población indigena asentada en el municipio</t>
  </si>
  <si>
    <t>Apoyar la implementación de proyectos productivos a la comunidad Barí</t>
  </si>
  <si>
    <t>Número de proyectos implementados</t>
  </si>
  <si>
    <t>Apoyar los programas de capacitación dirigidos a la comunidad Barí en el municipio</t>
  </si>
  <si>
    <t>Realizar procesos de acompañamiento institucional a la comunidad Barí</t>
  </si>
  <si>
    <t>Fortalecimiento en la implementación de los programas de apoyo a la atención integral de la Niñes, Infancia y Adolescencia</t>
  </si>
  <si>
    <t>Apoyar la realización de programas de atención integral a los NNA</t>
  </si>
  <si>
    <t>OFICINA DE LA COMISARIA DE FAMILIA</t>
  </si>
  <si>
    <t>programas de atención integral a la población victima del conflcito en el municipio</t>
  </si>
  <si>
    <t>Apoyar los programas de atención integral a la población victima</t>
  </si>
  <si>
    <t>Apoyar la actualización del sistema de información de identificación PIU</t>
  </si>
  <si>
    <t>Fortalecimiento de programas de asistencia técnica agropecuaria en el municipio</t>
  </si>
  <si>
    <t>Apoyar la implementación de programas de asistencia técnica agropecuaria</t>
  </si>
  <si>
    <t>Programas de implementación de proyectos productivos en el municipio</t>
  </si>
  <si>
    <t>Apoyar la formulación de proyectos productivos</t>
  </si>
  <si>
    <t>Programa de fortalecimiento financiero a proyectos productivos en el municipios</t>
  </si>
  <si>
    <t>Apoyar los procesos de gestión para la financiación  de proyectos productivos</t>
  </si>
  <si>
    <t xml:space="preserve">Porcentaje de apoyo logrado </t>
  </si>
  <si>
    <t>Programa de acompañamiento a las iniciativas de restitución de tierras en el municipio</t>
  </si>
  <si>
    <t>Apoyar los procesos de restitutición de tierras</t>
  </si>
  <si>
    <t>Programas de fortalecimiento institucional al sector agropecuario del municipio</t>
  </si>
  <si>
    <t>Apoyar los procesos de fortalecimiento institucional del sector</t>
  </si>
  <si>
    <t>Número de procesos apoyados</t>
  </si>
  <si>
    <t>Programa de reforestación de tierras y áreas estratégicas en el municipio</t>
  </si>
  <si>
    <t>Realizar proyectos de reforestación municipal</t>
  </si>
  <si>
    <t>Apoyar los procesos productivos a las asociaciones del municipio</t>
  </si>
  <si>
    <t>Número de asociaciones apoyadas</t>
  </si>
  <si>
    <t>Apoyar los procesos de institucionalidad asociativa en el municipio</t>
  </si>
  <si>
    <t>PROFESIONAL DE ASISTENCIA TECNICA</t>
  </si>
  <si>
    <t>Realizar la recuperación de la malla vial terciaria</t>
  </si>
  <si>
    <t>Número de kms recuperados</t>
  </si>
  <si>
    <t>Apertura de nuevos Kms de vía</t>
  </si>
  <si>
    <t>Número de kilometros de apertura</t>
  </si>
  <si>
    <t>Recuperar la malla vial urbana del municipio</t>
  </si>
  <si>
    <t>Número de ML recuperados</t>
  </si>
  <si>
    <t xml:space="preserve">Construcción de obras de arte para mejoramiento vial </t>
  </si>
  <si>
    <t>Numero de Kms Mejorados</t>
  </si>
  <si>
    <t>Número de puentes construidos</t>
  </si>
  <si>
    <t>Mejoramiento de puentes colgantes</t>
  </si>
  <si>
    <t>Número de puentes mejorados</t>
  </si>
  <si>
    <t>Construcción de nuevos puentes colgantes</t>
  </si>
  <si>
    <t>Programa de electrificación rural Fase III en el municipio</t>
  </si>
  <si>
    <t>Ampliar el nhumero de usuarios beneficiados con el proyecto</t>
  </si>
  <si>
    <t>Número de nuevos usuarios beneficiados</t>
  </si>
  <si>
    <t>Programa de mantenimiento y mejoramiento del sistema de alumbrado público en el municipio</t>
  </si>
  <si>
    <t>Apoyar la realización de los programas de manteminiento de la red de alumbrado público</t>
  </si>
  <si>
    <t>Programa de fortalecimiento de la protección ambiental en el municipio</t>
  </si>
  <si>
    <t>Apoyar la realización de programas de protección ambiental</t>
  </si>
  <si>
    <t>Apoyar la realización de proyectos de reforestación municipal</t>
  </si>
  <si>
    <t>Programa de construcción de infraestructura para la prevención del riesgo en el municipio</t>
  </si>
  <si>
    <t>Realizar la formulación de proyectos de inversión en infraestructura</t>
  </si>
  <si>
    <t>Número de proyectos  formulados</t>
  </si>
  <si>
    <t>Implementación y fortalecimiento en la ejecución de programas dirigidos a la atención del riesgo</t>
  </si>
  <si>
    <t>Garantizar el funcionamiento del CMGR durante el cuatrienio.</t>
  </si>
  <si>
    <t xml:space="preserve">Fortalecer el CMGR para atención del riesgo en el municipio </t>
  </si>
  <si>
    <t>Número de instancias fortalecidas</t>
  </si>
  <si>
    <t>Identificar las zonas dealto riesgo en el municipio</t>
  </si>
  <si>
    <t>Número de zonas identificadas</t>
  </si>
  <si>
    <t>Realizar jornadas de capacityación sobre prevención y atención del riesgo en el municipio</t>
  </si>
  <si>
    <t>Número de jornadas realizadas</t>
  </si>
  <si>
    <t>Realizar el mejoramiento de espacios públicos en el municipio</t>
  </si>
  <si>
    <t>Número de espacios mejorados</t>
  </si>
  <si>
    <t>Adecuación, mantenimiento y mejoramiento del parque El Tarrita</t>
  </si>
  <si>
    <t>Realizar la ejecución de proyectos de mejoramiento de paqrues</t>
  </si>
  <si>
    <t>Número de proyectos ejecutados</t>
  </si>
  <si>
    <t>Programa de mejoramiento de la infraestructura de la planta de sacrificio municipal</t>
  </si>
  <si>
    <t>Realizar la ejecución de proyectos de inversión en infraestructura</t>
  </si>
  <si>
    <t>Fortalecimiento institucional de la gestión pública local en el municipio</t>
  </si>
  <si>
    <t>Realizar el pago de servicios públicos de la administración local</t>
  </si>
  <si>
    <t>Porcentaje de cumplimiento efectuado</t>
  </si>
  <si>
    <t>Realizar la ejecución de proyectos de inversión en infraestrcutura</t>
  </si>
  <si>
    <t>Programa de mejoramiento de la infrestructura físca y dotación de las dependencias del Palacio Municipal</t>
  </si>
  <si>
    <t>Efectuar de procesos de mantenimiento local a los equipos de oficina</t>
  </si>
  <si>
    <t>Número de procesos efectuados</t>
  </si>
  <si>
    <t>Programa de fortalecimiento a la implementación de las tecnologías de la Información y las Comunicaciones</t>
  </si>
  <si>
    <t>Apoyo a la realización de jornadas de capacitación en el manejo de las tecnologías</t>
  </si>
  <si>
    <t>Adquisición de nuevos computadores</t>
  </si>
  <si>
    <t>Número de computadores adquiridos</t>
  </si>
  <si>
    <t>Apoyar la implementación de programas de articulación</t>
  </si>
  <si>
    <t>Apoyar la implementación de programas conectividad nacional</t>
  </si>
  <si>
    <t>Realizar la implementación de programas de eficiencia administrativa</t>
  </si>
  <si>
    <t>Número de programas implementados</t>
  </si>
  <si>
    <t>Programa de fortalecimiento institucional de la gestión pública local en el municipio</t>
  </si>
  <si>
    <t>Realizar la formulación de proyectos de apoyo a la gestión administrativa local</t>
  </si>
  <si>
    <t>implementar los procesos de fortalecimiento de la gestión administrativa</t>
  </si>
  <si>
    <t>Número de procesos implementados</t>
  </si>
  <si>
    <t>Realizar los procesos de cumplimiento de obligaciomnes financieras</t>
  </si>
  <si>
    <t>Número de procesos cumplidos</t>
  </si>
  <si>
    <t>Realizar campañas de sensibilización en el pago de impuestos locales</t>
  </si>
  <si>
    <t>Realizar el procesos de actualización tributaria en el municipio</t>
  </si>
  <si>
    <t>Realizar el procesos de audiencias públicas de rendición de cuentas</t>
  </si>
  <si>
    <t>Realizar programas apoyo a la ejecución de procesos administrativos</t>
  </si>
  <si>
    <t>Programa de atención al fortalecimiento de la institucionalidad y gobernabilidad en el municipio</t>
  </si>
  <si>
    <t>Apoyo a la ejecución de proyectos sociales de inversión</t>
  </si>
  <si>
    <t>Apoyo a la realización de los procesos de gestión eficiente</t>
  </si>
  <si>
    <t>Realizar el apoyo al proceo de actualización al EOT</t>
  </si>
  <si>
    <t>Realizar la actualización del SISBEN</t>
  </si>
  <si>
    <t>SISBEN actualizado</t>
  </si>
  <si>
    <t>Realizar el apoyo al proceso de funcionamiento del archivo documental municipal</t>
  </si>
  <si>
    <t>Realizar el apoyo al procesos de actualización del SISBEN</t>
  </si>
  <si>
    <t>Apoyar el procesos de implementación en la organización del archivo</t>
  </si>
  <si>
    <t>Mantener el apoyo el fortalecimiento en la operación del Consejo Territorial de Planeación</t>
  </si>
  <si>
    <t>Apoyar el proceso de fortalecimiento y operación del CTP</t>
  </si>
  <si>
    <t>Mantener el apoyo a los procesos de acompañamiento de acceso y disposición de los centros de reclusión</t>
  </si>
  <si>
    <t>Apoyar el porceso de apoyo a los centros de reclusión</t>
  </si>
  <si>
    <t>SECRETARIA DE HACIENDA MUNICIPALY TESORO PUBLICO</t>
  </si>
  <si>
    <t>SECRETARIA DE HACIENDA MUNICIPAL Y TESORO PUBLICO</t>
  </si>
  <si>
    <t>POBLACION VULNERABLE</t>
  </si>
  <si>
    <t>CULTURA</t>
  </si>
  <si>
    <t>DEPORTE</t>
  </si>
  <si>
    <t>VIVIENDA</t>
  </si>
  <si>
    <t>AGROPECUARIO</t>
  </si>
  <si>
    <t>DESARROLLO ECONOMICO</t>
  </si>
  <si>
    <t>ELECTRIFICACION</t>
  </si>
  <si>
    <t>FORTALECIMIENTO INSTITUCIONAL</t>
  </si>
  <si>
    <t>Programa del plan de intervenciones colectivas</t>
  </si>
  <si>
    <t>Apoyar la realización de jornadas de vacunación en el municipio</t>
  </si>
  <si>
    <t>Apoyar los programas de implementación de la actividad física en nel municipio</t>
  </si>
  <si>
    <t>Identificación de la  población y reorientación  a los servicios del POS para la atención funcional en cualquier edad , con deficiencia , discapacidad y/o minusvalía en un 100% de las EPS-IPS</t>
  </si>
  <si>
    <t>Apoyar los programas de atención a la población en situación de discapacidad en servicios POS</t>
  </si>
  <si>
    <t>Apoyar la realización de programas dirigidos a la realización de estrategias de mejoramiento de estilos de vida</t>
  </si>
  <si>
    <t>Apoyar la realización de camapañas de copntrol y prevención de enfermedades transmitidas por vectores de riesgo</t>
  </si>
  <si>
    <t>Apoyar la realización de programas de atención en salud sexy¡ual y reproductiva</t>
  </si>
  <si>
    <t xml:space="preserve">Apoyar la realización de los programas de vacunación </t>
  </si>
  <si>
    <t>Reducir  a 5 % el IPA (Índice parasitario anual).</t>
  </si>
  <si>
    <t>Apoyuar los programas dirigidos a la reducción del IPA</t>
  </si>
  <si>
    <t>Apoyar la realización de estrategias AIEPI</t>
  </si>
  <si>
    <t>Apoyar los programas de ñpromoción comunitaria de la lactancia materna</t>
  </si>
  <si>
    <t>Apoyar la implementación del ñprograma de estructuración de la atención materno infantil</t>
  </si>
  <si>
    <t>Apohyar la realización de los programas dirigidos a la implementación de la política de salud mental</t>
  </si>
  <si>
    <t>Apoyar la realización de programas de reducción de la tasa de mortalidad de cuello uterino</t>
  </si>
  <si>
    <t>Apoyar la realización de los proghramas de reducción de la prevalencia de VIH y  ETS</t>
  </si>
  <si>
    <t>Apoyar los programas de acompañamiento de asitencia a la IPS</t>
  </si>
  <si>
    <t>Apoyar la realización de campañas de desparasitación</t>
  </si>
  <si>
    <t>Apoyar los programas dirigidos a la reducción del indice de desnutrición global</t>
  </si>
  <si>
    <t>Apoyar los programas de duración de la lactanacia materna</t>
  </si>
  <si>
    <t>Apoyar los programas de reducción del indice de desnutrición crónica</t>
  </si>
  <si>
    <t>Apoyar los procesos de seguimiento y acompañamioento a la atención y ñprestación de servicios POS</t>
  </si>
  <si>
    <t xml:space="preserve">Apoyar los programas de campañas de mejoramiento de la manipulación de alimentos </t>
  </si>
  <si>
    <t>Apoyar los programas de realización de campañas de vacunación canina</t>
  </si>
  <si>
    <t>Apoyar los programas de realización de campañas de vacunación felina</t>
  </si>
  <si>
    <t>Apoyar los proghramas dirigidos a la identificación de casos paucibacilares</t>
  </si>
  <si>
    <t>Apoyar los programas de atención en la curación del BK positivo</t>
  </si>
  <si>
    <t>Apoyar los programas de identificación de casos de tuberculesis</t>
  </si>
  <si>
    <t>Apoyar los programas de segujimiento a la estrategias de atención en la ñpolitica de salud sexual y reproductiva</t>
  </si>
  <si>
    <t>Apoyar los programas de promoción de la estrategia AIEPI</t>
  </si>
  <si>
    <t>Apoyar los programas de acompañamiento en el mejoramiento de los procesos de crecimiento y desarrollo</t>
  </si>
  <si>
    <t>COORDINADOR DEPORTES</t>
  </si>
  <si>
    <t>SECRETARIA DE PLANEACIÓN</t>
  </si>
  <si>
    <t>COORDINACIÓN DE PARTICIPACIÓN COMUNITARIA</t>
  </si>
  <si>
    <t>SECFRETARIA DE GOBIERNO</t>
  </si>
  <si>
    <t>SECRETARIA DE PLANEACION</t>
  </si>
  <si>
    <t>COORDINACION AMBIENTAL</t>
  </si>
  <si>
    <t>COORDINACION AMBIENTAL Y SECRETARIA DE PLANEACION</t>
  </si>
  <si>
    <t>COORDIACION AMBIENTAL</t>
  </si>
  <si>
    <t>SECRETARIA DE GOBIERNO</t>
  </si>
  <si>
    <t>Atención integral a la población en situación de discapacidad</t>
  </si>
  <si>
    <t>Número de escenarios mejorados</t>
  </si>
  <si>
    <t>mejorar la infraestrcutura de escenarios deportivos</t>
  </si>
  <si>
    <t>Mejormaiento y mantenimiento de los escenarios deportivos y recreativos existentes en el municipio (cabecera municipal, centros poblados y zona rural)</t>
  </si>
  <si>
    <t>Mantener y Fortalecer la inspección de policia  en el municipio</t>
  </si>
  <si>
    <t>Fortalecimiento de los programas de atención y apoyo en los procesos de acceso a la justicia</t>
  </si>
  <si>
    <t>Programas de reforerstación de sitios críticos y reforestación en el municipio</t>
  </si>
  <si>
    <t>Apoyar la gestión para reforestar 3 hectáreas en sitios críticos y reforestación en el municipio.</t>
  </si>
  <si>
    <t>Apoyar la gestión para Prevenir el reclutamiento y  utilización de niños, niñas y adolescentes por parte de los grupos armados organizados al margen de la ley  y de otros grupos delictivos organizados</t>
  </si>
  <si>
    <t>Apoyar los procesos de gestión para lograr reducir la inclusión de menores en trabajo infantil</t>
  </si>
  <si>
    <t>Porcentaje de apoyo a los programas de prevención</t>
  </si>
  <si>
    <t>Incrementar en 100 cupos la atención a niños de primera infancia en el municipio</t>
  </si>
  <si>
    <t>Implementar un modelo asociativo para manejar la recolección en las fuentes</t>
  </si>
  <si>
    <t>Dotar de computadores la biblioteca pública municipal</t>
  </si>
  <si>
    <t>Nuúmero de computadores dotados</t>
  </si>
  <si>
    <t>9.8</t>
  </si>
  <si>
    <t>5.0</t>
  </si>
  <si>
    <t xml:space="preserve">Beneficiar a 571 NNA matriculados </t>
  </si>
  <si>
    <t>Dotar de computadores a los establecimientos educativos de la IE Monseñor dias Plata y las Tres Sedes Educativas</t>
  </si>
  <si>
    <t>Apoyo al programa de trasnporte escolar para los NNA de las veredas que requien del servicio</t>
  </si>
  <si>
    <t>Beneficiar 80 NNA de la zona rural con el servicio</t>
  </si>
  <si>
    <t>Mejoramiento escuela vereda Martillo Bajjo</t>
  </si>
  <si>
    <t>Mejoramiento escuela vereda Isla del Cedro</t>
  </si>
  <si>
    <t>Mejoramiento escuela vereda La Esperanza</t>
  </si>
  <si>
    <t>Mejoramiento escuela Manzanarez</t>
  </si>
  <si>
    <t>Mejoramiento escuela vereda Villanueva</t>
  </si>
  <si>
    <t>Mejoramiento escuela vereda Santa Clara</t>
  </si>
  <si>
    <t>Mejoramiento escuela vereda La Fria</t>
  </si>
  <si>
    <t>Mejoramiento escuela vereda Km 77</t>
  </si>
  <si>
    <t>Mejoramiento escuela vereda Los Encantados</t>
  </si>
  <si>
    <t>Mejoramiento escuela vereda Km 84</t>
  </si>
  <si>
    <t>Mejoramiento escuela vereda Maravillas</t>
  </si>
  <si>
    <t>Mejoramiento escuela vereda Los Naranjos</t>
  </si>
  <si>
    <t>Mejoramiento escuela vereda Aires del Catatumbo</t>
  </si>
  <si>
    <t>Mejoramiento del acueduct de la escuela Puerto Catatumbo</t>
  </si>
  <si>
    <t>Construcción encerramiento escuela vereda Mundo Nuevo</t>
  </si>
  <si>
    <t>Construcción encerramiento escuela vereda Palmas de Vino</t>
  </si>
  <si>
    <t>Construcción aula  (inlcuye bateria sanitaria)  escuela  vereda Playa Cotiza</t>
  </si>
  <si>
    <t>Construcción aula  (inlcuye bateria sanitaria) escuela vereda El Porvenir sector 2</t>
  </si>
  <si>
    <t>Construcción aula informatica escuela vereda La Campana</t>
  </si>
  <si>
    <t>Construcción aula informatica escuela vereda La Motilandia</t>
  </si>
  <si>
    <t>Construcción restaurante escolar escuela San Carlos</t>
  </si>
  <si>
    <t>Construcción restaurante escolar escuela El Diviso</t>
  </si>
  <si>
    <t>Connstrucción restaurante escolar vereda Nuevo Horizonte</t>
  </si>
  <si>
    <t>Mejoramiento infraestructura restaurante escuea vereda El Diamante</t>
  </si>
  <si>
    <t>Mejoramiento infraestructura restaurante escuea vereda Km 77</t>
  </si>
  <si>
    <t>Mejoramiento infraestructura restaurante escuea vereda El Cañaguate</t>
  </si>
  <si>
    <t xml:space="preserve">Dotación de los restaurantes escolares </t>
  </si>
  <si>
    <t>Mejramiento de restaurantes escoares</t>
  </si>
  <si>
    <t>Nuero de restaurantes escolaresmejorados</t>
  </si>
  <si>
    <t>Construcción encerramiento escuela vereda Martillo Alto</t>
  </si>
  <si>
    <t>Mejoramento de las redes de aueducto de la cabecera municipal</t>
  </si>
  <si>
    <t>Mejoramiento de redes de acueducto</t>
  </si>
  <si>
    <t>Numero de metros lineaes mejorados</t>
  </si>
  <si>
    <t>Construcción del sistema de acueducto del Bello Horizonte,</t>
  </si>
  <si>
    <t>Mejoramiento y ampliación de la red pluvial y sanitaria en la Cabecea Municipal</t>
  </si>
  <si>
    <t>Numero de metros lineales mejorados</t>
  </si>
  <si>
    <t>Pln maestro de acueducto y alcantarillado del municipio</t>
  </si>
  <si>
    <t>Realizar el estudios y diseño del PMAA</t>
  </si>
  <si>
    <t>Número de plaes contratados</t>
  </si>
  <si>
    <t>Ampliación del sistema de alcantarillado en la cabecera municipal</t>
  </si>
  <si>
    <t>Número de programas imlementados</t>
  </si>
  <si>
    <t>Implementar un programa de recolección de basuras en lafuente</t>
  </si>
  <si>
    <t>Prgramas de mantenimiento delos stemas de captación del acueducto municipal</t>
  </si>
  <si>
    <t>Programa de Connstrucción y mejoramiento de plantas de tratamient de agua para consumo humano</t>
  </si>
  <si>
    <t>Construir y mejorar lplantas de tratamiento</t>
  </si>
  <si>
    <t>Número de plantas mejoradas</t>
  </si>
  <si>
    <t>Prgrama de recolección de residuos solidos en la fuente</t>
  </si>
  <si>
    <t xml:space="preserve">Ralizar el plan de caracterización de vertimientos </t>
  </si>
  <si>
    <t>Número de planes realizados</t>
  </si>
  <si>
    <t>Programa de impleentación y Elaboracion de Caracterizacion por Vertimientos</t>
  </si>
  <si>
    <t>Realizar la caacteización por vertimientos</t>
  </si>
  <si>
    <t>Númerode planes realizados</t>
  </si>
  <si>
    <t>Dotar a la  bilioteca pubica municipal</t>
  </si>
  <si>
    <t>Bibliotea púbica dotada</t>
  </si>
  <si>
    <t>Prograa deapliación delainfraestructura fisica deportiva en el municipio</t>
  </si>
  <si>
    <t>Prorama de legaizacion de titulos enel municipios</t>
  </si>
  <si>
    <t>Realizar lalegalización de titulosen elunicipo</t>
  </si>
  <si>
    <t>Número de titulos  legalizados</t>
  </si>
  <si>
    <t>Programa de meoramiento delos procesos prodctivos en el muncipio</t>
  </si>
  <si>
    <t>Apoyo al proyecto de construccion de distritos de riego</t>
  </si>
  <si>
    <t>Programa de  fortalecimiento empresarial en el mnicipio</t>
  </si>
  <si>
    <t>Apoyo a los programas de creación de empresas</t>
  </si>
  <si>
    <t>Prorama de imlementación deprocesos para mejorar lapolítica de empleo en el municipio</t>
  </si>
  <si>
    <t>Número de procesos apoados</t>
  </si>
  <si>
    <t>Apyo al fortalecimiento de la promoción productiva y comercial en el municipio</t>
  </si>
  <si>
    <t>Apoyo a ls procesos de creación de nuevas empresas y fuentes de empleo en el municipio</t>
  </si>
  <si>
    <t>Apoyar el frtaleimiento de os procesos de participación cmuntaria en el muncipi</t>
  </si>
  <si>
    <t>Fortalecer los procesos de apoyo a la articipación comunitaria en el municipio</t>
  </si>
  <si>
    <t>Cnstrucción deplacas hellas en laredvial</t>
  </si>
  <si>
    <t>Número de kims cnstruidos</t>
  </si>
  <si>
    <t>Número de metros cudrados de pavimento rígido construidos en la cabecera municipal</t>
  </si>
  <si>
    <t>Programa de recueración de pavimento en las vias y calles de la cabecera municipal</t>
  </si>
  <si>
    <t>Número de puentes colgantes mejorados y mantenidos en el área rural del municipio, para facilitar el acceso a la comunidad entre veredas y casco urbano</t>
  </si>
  <si>
    <t>Mejoramiento de infraestructura de los  puentes hamacas vereda Santa Clara, Vegas del Catatmbo y calavera, Corral de Piiedra</t>
  </si>
  <si>
    <t>Pograma de meoramiento de la red vial terciaria a través de la implementación del modelo placa huella</t>
  </si>
  <si>
    <t>Mejoramiento de la infraestructura físca del paqrues y plazas  púbicas</t>
  </si>
  <si>
    <t>Mejoramiento de la infraestructura  física de la Plaza de mercado</t>
  </si>
  <si>
    <t>Apoyar el pryecto de mejoramiento de la plaza de mercado municial</t>
  </si>
  <si>
    <t>Porcentaje de apoyo ogrado</t>
  </si>
  <si>
    <t>Programa de foralecimiento a la  infraestrucura administrativa municial</t>
  </si>
  <si>
    <t>Realizar programas de dotaión a las dependencias municipales</t>
  </si>
  <si>
    <t>Construcción de obras de arte para el mejoramiento de la malla vial terciaria del municipio (El Tarra - Bracitos, El Tarra - Los Cedros - La Esmeralda, Santa Clara - Villanueva, El Tarra - Mundo Nuevo, Las  Torres, San Isidro Tres Aguas, El Tarra - Manzanarez, El Tarra - Santa Cruz), El Tarra - Encantados)</t>
  </si>
  <si>
    <t>Pavimentación y recuperación de las vías urbanas del municipio (Calles Barrio El Tarrita, Villa Marquez, Buenos Aires)</t>
  </si>
  <si>
    <t xml:space="preserve">Construcción de nuevas vías terciarias del municipio </t>
  </si>
  <si>
    <t>Cofinanciación construcción puente hamaca Filo de la Virgen -El Tarra - Lajas</t>
  </si>
  <si>
    <t>Mantenimiento, Mejoramiento y/o Rehabilitación de la malla vial terciaria y caminos vecinales del municipio</t>
  </si>
  <si>
    <t>Mejoramiento de sistemas de acueducto en las Veredas de El Provenir, La Paz, Brisas del Catatumbo, Bellavsta, San Isidro Alto Oró, Vista Hermosa, Santa Cruz y Santa Fé</t>
  </si>
  <si>
    <t xml:space="preserve">Construcción de 35 unidades sanitarias para la zona rural (27) vereda Tarra Sur (3), Brasitos (3), Manzanares(3), Buenos Aires (3), Filo el Gringo (3), Los Cedros (3), Union Alta(3), Palmas de Vino (3), Bellavista (3)  y urbana (8)  del municipio </t>
  </si>
  <si>
    <t>Mejoramiento escuela vereda El Llano</t>
  </si>
  <si>
    <t>Cofinanciaciòn construcciòn aula para laboratorios fisca y quimica CER Filo Gringo</t>
  </si>
  <si>
    <t>Mejoramiento escuela vereda El Diamante</t>
  </si>
  <si>
    <t>Construcción encerramiento para adecuación escela vereda La Torcoroma</t>
  </si>
  <si>
    <t>Construcción aula informatica escuela vereda Bracitos Alto</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</si>
</sst>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0_);_(* \(#,##0.0\);_(* &quot;-&quot;??_);_(@_)"/>
    <numFmt numFmtId="174" formatCode="#,##0.0"/>
    <numFmt numFmtId="175" formatCode="0.000%"/>
  </numFmts>
  <fonts count="54">
    <font>
      <sz val="11"/>
      <color theme="1"/>
      <name val="Calibri"/>
      <family val="2"/>
    </font>
    <font>
      <sz val="11"/>
      <color indexed="8"/>
      <name val="Calibri"/>
      <family val="2"/>
    </font>
    <font>
      <b/>
      <sz val="14"/>
      <name val="Arial"/>
      <family val="2"/>
    </font>
    <font>
      <sz val="14"/>
      <name val="Arial"/>
      <family val="2"/>
    </font>
    <font>
      <b/>
      <sz val="10"/>
      <name val="Arial"/>
      <family val="2"/>
    </font>
    <font>
      <b/>
      <sz val="9"/>
      <name val="Arial"/>
      <family val="2"/>
    </font>
    <font>
      <sz val="9"/>
      <name val="Arial"/>
      <family val="2"/>
    </font>
    <font>
      <b/>
      <sz val="8"/>
      <name val="Tahoma"/>
      <family val="2"/>
    </font>
    <font>
      <sz val="8"/>
      <name val="Tahoma"/>
      <family val="2"/>
    </font>
    <font>
      <b/>
      <u val="single"/>
      <sz val="14"/>
      <name val="Arial"/>
      <family val="2"/>
    </font>
    <font>
      <strik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2"/>
    </font>
    <font>
      <b/>
      <sz val="9"/>
      <color indexed="8"/>
      <name val="Arial"/>
      <family val="2"/>
    </font>
    <font>
      <sz val="9"/>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sz val="9"/>
      <color rgb="FFFF0000"/>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9"/>
        <bgColor indexed="64"/>
      </patternFill>
    </fill>
    <fill>
      <patternFill patternType="solid">
        <fgColor rgb="FFFF9900"/>
        <bgColor indexed="64"/>
      </patternFill>
    </fill>
    <fill>
      <patternFill patternType="solid">
        <fgColor theme="0"/>
        <bgColor indexed="64"/>
      </patternFill>
    </fill>
    <fill>
      <patternFill patternType="solid">
        <fgColor indexed="44"/>
        <bgColor indexed="64"/>
      </patternFill>
    </fill>
    <fill>
      <patternFill patternType="solid">
        <fgColor rgb="FFFFC000"/>
        <bgColor indexed="64"/>
      </patternFill>
    </fill>
    <fill>
      <patternFill patternType="solid">
        <fgColor indexed="22"/>
        <bgColor indexed="64"/>
      </patternFill>
    </fill>
    <fill>
      <patternFill patternType="solid">
        <fgColor rgb="FFFF993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bottom style="thin"/>
    </border>
    <border>
      <left style="medium"/>
      <right style="thin"/>
      <top/>
      <bottom style="medium"/>
    </border>
    <border>
      <left style="thin"/>
      <right style="thin"/>
      <top/>
      <bottom style="medium"/>
    </border>
    <border>
      <left style="thin"/>
      <right style="thin"/>
      <top>
        <color indexed="63"/>
      </top>
      <bottom>
        <color indexed="63"/>
      </bottom>
    </border>
    <border>
      <left style="thin"/>
      <right style="thin"/>
      <top style="medium"/>
      <bottom>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medium"/>
      <right/>
      <top/>
      <bottom style="medium"/>
    </border>
    <border>
      <left style="thin"/>
      <right style="thin"/>
      <top style="thin"/>
      <bottom>
        <color indexed="63"/>
      </bottom>
    </border>
    <border>
      <left style="medium"/>
      <right style="medium"/>
      <top/>
      <bottom style="medium"/>
    </border>
    <border>
      <left/>
      <right style="thin"/>
      <top style="thin"/>
      <bottom style="thin"/>
    </border>
    <border>
      <left/>
      <right style="thin"/>
      <top/>
      <bottom style="thin"/>
    </border>
    <border>
      <left/>
      <right/>
      <top style="medium"/>
      <bottom style="medium"/>
    </border>
    <border>
      <left style="thin"/>
      <right style="medium"/>
      <top/>
      <bottom style="thin"/>
    </border>
    <border>
      <left style="medium"/>
      <right/>
      <top style="medium"/>
      <bottom style="medium"/>
    </border>
    <border>
      <left/>
      <right style="thin"/>
      <top style="thin"/>
      <bottom style="medium"/>
    </border>
    <border>
      <left style="thin"/>
      <right style="medium"/>
      <top>
        <color indexed="63"/>
      </top>
      <bottom>
        <color indexed="63"/>
      </bottom>
    </border>
    <border>
      <left style="thin"/>
      <right style="medium"/>
      <top style="thin"/>
      <bottom style="medium"/>
    </border>
    <border>
      <left/>
      <right style="thin"/>
      <top/>
      <bottom style="medium"/>
    </border>
    <border>
      <left style="thin"/>
      <right style="medium"/>
      <top style="thin"/>
      <bottom style="thin"/>
    </border>
    <border>
      <left/>
      <right style="thin"/>
      <top style="medium"/>
      <bottom style="thin"/>
    </border>
    <border>
      <left style="thin"/>
      <right style="medium"/>
      <top style="medium"/>
      <bottom style="thin"/>
    </border>
    <border>
      <left style="thin"/>
      <right style="thin"/>
      <top style="medium"/>
      <bottom style="medium"/>
    </border>
    <border>
      <left style="thin"/>
      <right style="medium"/>
      <top/>
      <bottom style="medium"/>
    </border>
    <border>
      <left style="thin"/>
      <right style="thin"/>
      <top style="thin"/>
      <bottom style="double"/>
    </border>
    <border>
      <left style="thin"/>
      <right style="medium"/>
      <top style="thin"/>
      <bottom>
        <color indexed="63"/>
      </bottom>
    </border>
    <border>
      <left style="medium"/>
      <right/>
      <top style="medium"/>
      <bottom/>
    </border>
    <border>
      <left/>
      <right/>
      <top style="medium"/>
      <bottom/>
    </border>
    <border>
      <left/>
      <right/>
      <top/>
      <bottom style="medium"/>
    </border>
    <border>
      <left style="medium"/>
      <right style="medium"/>
      <top style="medium"/>
      <botto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right style="medium"/>
      <top style="medium"/>
      <bottom style="medium"/>
    </border>
    <border>
      <left style="medium"/>
      <right style="medium"/>
      <top/>
      <bottom/>
    </border>
    <border>
      <left>
        <color indexed="63"/>
      </left>
      <right style="medium"/>
      <top>
        <color indexed="63"/>
      </top>
      <bottom>
        <color indexed="63"/>
      </bottom>
    </border>
    <border>
      <left style="thin"/>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top style="medium"/>
      <bottom style="double"/>
    </border>
    <border>
      <left/>
      <right/>
      <top style="medium"/>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56">
    <xf numFmtId="0" fontId="0" fillId="0" borderId="0" xfId="0" applyFont="1" applyAlignment="1">
      <alignment/>
    </xf>
    <xf numFmtId="0" fontId="3" fillId="0" borderId="0" xfId="0" applyFont="1" applyAlignment="1">
      <alignment/>
    </xf>
    <xf numFmtId="0" fontId="5" fillId="33" borderId="10" xfId="0" applyFont="1" applyFill="1" applyBorder="1" applyAlignment="1">
      <alignment horizontal="center" vertical="center" wrapText="1"/>
    </xf>
    <xf numFmtId="0" fontId="6" fillId="34" borderId="11" xfId="0" applyFont="1" applyFill="1" applyBorder="1" applyAlignment="1">
      <alignment horizontal="left"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6" fillId="34" borderId="13" xfId="0" applyFont="1" applyFill="1" applyBorder="1" applyAlignment="1">
      <alignment horizontal="left" vertical="center" wrapText="1"/>
    </xf>
    <xf numFmtId="0" fontId="6" fillId="34" borderId="14"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left" vertical="center" wrapText="1"/>
    </xf>
    <xf numFmtId="0" fontId="6" fillId="34" borderId="17" xfId="0" applyFont="1" applyFill="1" applyBorder="1" applyAlignment="1">
      <alignment horizontal="center" vertical="center" wrapText="1"/>
    </xf>
    <xf numFmtId="0" fontId="6" fillId="34" borderId="13" xfId="0" applyFont="1" applyFill="1" applyBorder="1" applyAlignment="1">
      <alignment horizontal="center" vertical="center" wrapText="1"/>
    </xf>
    <xf numFmtId="9" fontId="6" fillId="34" borderId="13" xfId="59" applyFont="1" applyFill="1" applyBorder="1" applyAlignment="1">
      <alignment horizontal="center" vertical="center" wrapText="1"/>
    </xf>
    <xf numFmtId="0" fontId="6" fillId="34" borderId="18" xfId="0" applyFont="1" applyFill="1" applyBorder="1" applyAlignment="1">
      <alignment horizontal="center" vertical="center" wrapText="1"/>
    </xf>
    <xf numFmtId="9" fontId="48" fillId="0" borderId="13" xfId="59" applyFont="1" applyBorder="1" applyAlignment="1">
      <alignment horizontal="center" vertical="center" wrapText="1"/>
    </xf>
    <xf numFmtId="0" fontId="5" fillId="33" borderId="19"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6" fillId="34" borderId="18" xfId="0" applyFont="1" applyFill="1" applyBorder="1" applyAlignment="1">
      <alignment horizontal="left" vertical="center" wrapText="1"/>
    </xf>
    <xf numFmtId="0" fontId="6" fillId="36" borderId="11" xfId="0" applyFont="1" applyFill="1" applyBorder="1" applyAlignment="1">
      <alignment horizontal="center" vertical="center" wrapText="1"/>
    </xf>
    <xf numFmtId="0" fontId="0" fillId="0" borderId="0" xfId="0" applyAlignment="1">
      <alignment/>
    </xf>
    <xf numFmtId="9" fontId="6" fillId="34" borderId="11" xfId="59"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0" fillId="0" borderId="0" xfId="0" applyAlignment="1">
      <alignment/>
    </xf>
    <xf numFmtId="9" fontId="6" fillId="34" borderId="13" xfId="0" applyNumberFormat="1" applyFont="1" applyFill="1" applyBorder="1" applyAlignment="1">
      <alignment horizontal="center" vertical="center" wrapText="1"/>
    </xf>
    <xf numFmtId="0" fontId="6" fillId="34" borderId="16" xfId="0" applyFont="1" applyFill="1" applyBorder="1" applyAlignment="1">
      <alignment horizontal="left" vertical="center" wrapText="1"/>
    </xf>
    <xf numFmtId="0" fontId="0" fillId="0" borderId="0" xfId="0" applyAlignment="1">
      <alignment/>
    </xf>
    <xf numFmtId="9" fontId="6" fillId="34" borderId="11" xfId="0" applyNumberFormat="1" applyFont="1" applyFill="1" applyBorder="1" applyAlignment="1">
      <alignment horizontal="center" vertical="center" wrapText="1"/>
    </xf>
    <xf numFmtId="9" fontId="6" fillId="34" borderId="16" xfId="0" applyNumberFormat="1" applyFont="1" applyFill="1" applyBorder="1" applyAlignment="1">
      <alignment horizontal="center" vertical="center" wrapText="1"/>
    </xf>
    <xf numFmtId="0" fontId="4" fillId="37" borderId="24" xfId="0" applyFont="1" applyFill="1" applyBorder="1" applyAlignment="1">
      <alignment/>
    </xf>
    <xf numFmtId="0" fontId="0" fillId="0" borderId="0" xfId="0" applyAlignment="1">
      <alignment/>
    </xf>
    <xf numFmtId="2" fontId="5" fillId="38" borderId="25" xfId="0" applyNumberFormat="1" applyFont="1" applyFill="1" applyBorder="1" applyAlignment="1">
      <alignment horizontal="right" vertical="center" wrapText="1"/>
    </xf>
    <xf numFmtId="0" fontId="0" fillId="0" borderId="18" xfId="0" applyBorder="1" applyAlignment="1">
      <alignment/>
    </xf>
    <xf numFmtId="9" fontId="0" fillId="0" borderId="18" xfId="59" applyFont="1" applyBorder="1" applyAlignment="1">
      <alignment/>
    </xf>
    <xf numFmtId="4" fontId="0" fillId="0" borderId="18" xfId="0" applyNumberFormat="1" applyBorder="1" applyAlignment="1">
      <alignment horizontal="right"/>
    </xf>
    <xf numFmtId="0" fontId="0" fillId="0" borderId="0" xfId="0" applyAlignment="1">
      <alignment wrapText="1"/>
    </xf>
    <xf numFmtId="0" fontId="5" fillId="0" borderId="11" xfId="0" applyFont="1" applyFill="1" applyBorder="1" applyAlignment="1">
      <alignment horizontal="center" vertical="center" wrapText="1"/>
    </xf>
    <xf numFmtId="0" fontId="0" fillId="0" borderId="0" xfId="0" applyAlignment="1">
      <alignment horizontal="center"/>
    </xf>
    <xf numFmtId="0" fontId="6" fillId="9" borderId="11" xfId="0" applyFont="1" applyFill="1" applyBorder="1" applyAlignment="1">
      <alignment horizontal="center" vertical="center" wrapText="1"/>
    </xf>
    <xf numFmtId="172" fontId="5" fillId="0" borderId="11" xfId="42" applyNumberFormat="1" applyFont="1" applyFill="1" applyBorder="1" applyAlignment="1">
      <alignment horizontal="center" vertical="center" wrapText="1"/>
    </xf>
    <xf numFmtId="0" fontId="6" fillId="34" borderId="16" xfId="0" applyFont="1" applyFill="1" applyBorder="1" applyAlignment="1">
      <alignment vertical="center" wrapText="1"/>
    </xf>
    <xf numFmtId="0" fontId="6" fillId="0" borderId="13" xfId="0" applyFont="1" applyFill="1" applyBorder="1" applyAlignment="1">
      <alignment horizontal="center" vertical="center" wrapText="1"/>
    </xf>
    <xf numFmtId="0" fontId="6" fillId="36" borderId="11" xfId="0" applyFont="1" applyFill="1" applyBorder="1" applyAlignment="1">
      <alignment horizontal="left" vertical="center" wrapText="1"/>
    </xf>
    <xf numFmtId="0" fontId="6" fillId="36" borderId="11" xfId="0" applyFont="1" applyFill="1" applyBorder="1" applyAlignment="1">
      <alignment horizontal="center" vertical="center" wrapText="1"/>
    </xf>
    <xf numFmtId="0" fontId="50" fillId="34" borderId="11" xfId="0" applyFont="1" applyFill="1" applyBorder="1" applyAlignment="1">
      <alignment horizontal="center" vertical="center" wrapText="1"/>
    </xf>
    <xf numFmtId="0" fontId="50" fillId="36" borderId="11" xfId="0" applyFont="1" applyFill="1" applyBorder="1" applyAlignment="1">
      <alignment horizontal="center" vertical="center" wrapText="1"/>
    </xf>
    <xf numFmtId="0" fontId="50" fillId="36" borderId="11" xfId="0" applyFont="1" applyFill="1" applyBorder="1" applyAlignment="1">
      <alignment horizontal="left" vertical="center" wrapText="1"/>
    </xf>
    <xf numFmtId="9" fontId="50" fillId="36" borderId="11" xfId="0" applyNumberFormat="1" applyFont="1" applyFill="1" applyBorder="1" applyAlignment="1">
      <alignment horizontal="center" vertical="center" wrapText="1"/>
    </xf>
    <xf numFmtId="9" fontId="50" fillId="34" borderId="11" xfId="0" applyNumberFormat="1" applyFont="1" applyFill="1" applyBorder="1" applyAlignment="1">
      <alignment horizontal="center" vertical="center" wrapText="1"/>
    </xf>
    <xf numFmtId="0" fontId="49" fillId="0" borderId="0" xfId="0" applyFont="1" applyAlignment="1">
      <alignment/>
    </xf>
    <xf numFmtId="9" fontId="6" fillId="36" borderId="11" xfId="0" applyNumberFormat="1" applyFont="1" applyFill="1" applyBorder="1" applyAlignment="1">
      <alignment horizontal="center" vertical="center" wrapText="1"/>
    </xf>
    <xf numFmtId="1" fontId="50" fillId="36" borderId="11" xfId="0" applyNumberFormat="1" applyFont="1" applyFill="1" applyBorder="1" applyAlignment="1">
      <alignment horizontal="center" vertical="center" wrapText="1"/>
    </xf>
    <xf numFmtId="1" fontId="50" fillId="34" borderId="11" xfId="0" applyNumberFormat="1" applyFont="1" applyFill="1" applyBorder="1" applyAlignment="1">
      <alignment horizontal="center" vertical="center" wrapText="1"/>
    </xf>
    <xf numFmtId="1" fontId="6" fillId="34" borderId="11" xfId="0" applyNumberFormat="1" applyFont="1" applyFill="1" applyBorder="1" applyAlignment="1">
      <alignment horizontal="center" vertical="center" wrapText="1"/>
    </xf>
    <xf numFmtId="0" fontId="6" fillId="36" borderId="16" xfId="0" applyFont="1" applyFill="1" applyBorder="1" applyAlignment="1">
      <alignment vertical="center" wrapText="1"/>
    </xf>
    <xf numFmtId="0" fontId="6" fillId="36" borderId="16" xfId="0" applyFont="1" applyFill="1" applyBorder="1" applyAlignment="1">
      <alignment horizontal="center" vertical="center" wrapText="1"/>
    </xf>
    <xf numFmtId="0" fontId="6" fillId="36" borderId="20" xfId="0" applyFont="1" applyFill="1" applyBorder="1" applyAlignment="1">
      <alignment vertical="center" wrapText="1"/>
    </xf>
    <xf numFmtId="9" fontId="6" fillId="34" borderId="11" xfId="0" applyNumberFormat="1" applyFont="1" applyFill="1" applyBorder="1" applyAlignment="1">
      <alignment horizontal="left" vertical="center" wrapText="1"/>
    </xf>
    <xf numFmtId="0" fontId="5" fillId="34" borderId="0" xfId="0" applyFont="1" applyFill="1" applyBorder="1" applyAlignment="1">
      <alignment horizontal="center" vertical="center" wrapText="1"/>
    </xf>
    <xf numFmtId="0" fontId="0" fillId="0" borderId="0" xfId="0" applyBorder="1" applyAlignment="1">
      <alignment/>
    </xf>
    <xf numFmtId="9" fontId="0" fillId="0" borderId="0" xfId="59" applyFont="1" applyBorder="1" applyAlignment="1">
      <alignment/>
    </xf>
    <xf numFmtId="0" fontId="6" fillId="34" borderId="0" xfId="0" applyFont="1" applyFill="1" applyBorder="1" applyAlignment="1">
      <alignment horizontal="left" vertical="center" wrapText="1"/>
    </xf>
    <xf numFmtId="0" fontId="6" fillId="34" borderId="0" xfId="0" applyFont="1" applyFill="1" applyBorder="1" applyAlignment="1">
      <alignment horizontal="center" vertical="center" wrapText="1"/>
    </xf>
    <xf numFmtId="4" fontId="0" fillId="0" borderId="0" xfId="0" applyNumberFormat="1" applyBorder="1" applyAlignment="1">
      <alignment horizontal="right"/>
    </xf>
    <xf numFmtId="0" fontId="0" fillId="36" borderId="0" xfId="0" applyFill="1" applyAlignment="1">
      <alignment/>
    </xf>
    <xf numFmtId="9" fontId="6" fillId="34" borderId="14" xfId="0" applyNumberFormat="1" applyFont="1" applyFill="1" applyBorder="1" applyAlignment="1">
      <alignment horizontal="center" vertical="center" wrapText="1"/>
    </xf>
    <xf numFmtId="9" fontId="6" fillId="34" borderId="20" xfId="0" applyNumberFormat="1" applyFont="1" applyFill="1" applyBorder="1" applyAlignment="1">
      <alignment horizontal="center" vertical="center" wrapText="1"/>
    </xf>
    <xf numFmtId="0" fontId="4" fillId="37" borderId="26" xfId="0" applyFont="1" applyFill="1" applyBorder="1" applyAlignment="1">
      <alignment/>
    </xf>
    <xf numFmtId="1" fontId="50" fillId="34" borderId="14" xfId="0" applyNumberFormat="1" applyFont="1" applyFill="1" applyBorder="1" applyAlignment="1">
      <alignment horizontal="center" vertical="center" wrapText="1"/>
    </xf>
    <xf numFmtId="0" fontId="50" fillId="36" borderId="11" xfId="0" applyFont="1" applyFill="1" applyBorder="1" applyAlignment="1">
      <alignment horizontal="center" vertical="center" wrapText="1"/>
    </xf>
    <xf numFmtId="0" fontId="6" fillId="36" borderId="14" xfId="0" applyFont="1" applyFill="1" applyBorder="1" applyAlignment="1">
      <alignment horizontal="center" vertical="center" wrapText="1"/>
    </xf>
    <xf numFmtId="1" fontId="6" fillId="34" borderId="14" xfId="0" applyNumberFormat="1" applyFont="1" applyFill="1" applyBorder="1" applyAlignment="1">
      <alignment horizontal="center" vertical="center" wrapText="1"/>
    </xf>
    <xf numFmtId="9" fontId="6" fillId="36" borderId="11" xfId="0" applyNumberFormat="1"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6" borderId="18" xfId="0" applyFont="1" applyFill="1" applyBorder="1" applyAlignment="1">
      <alignment horizontal="center" vertical="center" wrapText="1"/>
    </xf>
    <xf numFmtId="172" fontId="6" fillId="0" borderId="11" xfId="42" applyNumberFormat="1" applyFont="1" applyFill="1" applyBorder="1" applyAlignment="1">
      <alignment horizontal="center" vertical="center" wrapText="1"/>
    </xf>
    <xf numFmtId="172" fontId="0" fillId="0" borderId="0" xfId="0" applyNumberFormat="1" applyAlignment="1">
      <alignment/>
    </xf>
    <xf numFmtId="0" fontId="6" fillId="34" borderId="14" xfId="0" applyFont="1" applyFill="1" applyBorder="1" applyAlignment="1">
      <alignment horizontal="left" vertical="center" wrapText="1"/>
    </xf>
    <xf numFmtId="172" fontId="50" fillId="0" borderId="11" xfId="42" applyNumberFormat="1" applyFont="1" applyBorder="1" applyAlignment="1">
      <alignment horizontal="right" vertical="center"/>
    </xf>
    <xf numFmtId="172" fontId="50" fillId="0" borderId="16" xfId="42" applyNumberFormat="1" applyFont="1" applyBorder="1" applyAlignment="1">
      <alignment horizontal="right" vertical="center"/>
    </xf>
    <xf numFmtId="172" fontId="51" fillId="0" borderId="23" xfId="42" applyNumberFormat="1" applyFont="1" applyBorder="1" applyAlignment="1">
      <alignment horizontal="right" vertical="center"/>
    </xf>
    <xf numFmtId="4" fontId="48" fillId="0" borderId="23" xfId="0" applyNumberFormat="1" applyFont="1" applyBorder="1" applyAlignment="1">
      <alignment horizontal="right"/>
    </xf>
    <xf numFmtId="172" fontId="48" fillId="0" borderId="0" xfId="0" applyNumberFormat="1" applyFont="1" applyAlignment="1">
      <alignment/>
    </xf>
    <xf numFmtId="2" fontId="5" fillId="38" borderId="25" xfId="0" applyNumberFormat="1" applyFont="1" applyFill="1" applyBorder="1" applyAlignment="1">
      <alignment horizontal="center" vertical="center" wrapText="1"/>
    </xf>
    <xf numFmtId="2" fontId="5" fillId="38" borderId="25" xfId="0" applyNumberFormat="1" applyFont="1" applyFill="1" applyBorder="1" applyAlignment="1">
      <alignment horizontal="center" vertical="center" wrapText="1"/>
    </xf>
    <xf numFmtId="3" fontId="50" fillId="0" borderId="11" xfId="0" applyNumberFormat="1" applyFont="1" applyBorder="1" applyAlignment="1">
      <alignment horizontal="right" vertical="center"/>
    </xf>
    <xf numFmtId="3" fontId="52" fillId="0" borderId="11" xfId="0" applyNumberFormat="1" applyFont="1" applyBorder="1" applyAlignment="1">
      <alignment horizontal="right" vertical="center"/>
    </xf>
    <xf numFmtId="3" fontId="50" fillId="0" borderId="16" xfId="0" applyNumberFormat="1" applyFont="1" applyBorder="1" applyAlignment="1">
      <alignment horizontal="right" vertical="center"/>
    </xf>
    <xf numFmtId="3" fontId="51" fillId="36" borderId="23" xfId="0" applyNumberFormat="1" applyFont="1" applyFill="1" applyBorder="1" applyAlignment="1">
      <alignment horizontal="right" vertical="center"/>
    </xf>
    <xf numFmtId="3" fontId="5" fillId="0" borderId="23" xfId="0" applyNumberFormat="1" applyFont="1" applyBorder="1" applyAlignment="1">
      <alignment horizontal="right" vertical="center"/>
    </xf>
    <xf numFmtId="3" fontId="5" fillId="38" borderId="25" xfId="0" applyNumberFormat="1"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6" xfId="0" applyFont="1" applyFill="1" applyBorder="1" applyAlignment="1">
      <alignment vertical="center" wrapText="1"/>
    </xf>
    <xf numFmtId="0" fontId="52" fillId="0" borderId="16" xfId="0" applyFont="1" applyFill="1" applyBorder="1" applyAlignment="1">
      <alignment horizontal="center" vertical="center" wrapText="1"/>
    </xf>
    <xf numFmtId="9" fontId="52" fillId="0" borderId="11" xfId="0" applyNumberFormat="1" applyFont="1" applyFill="1" applyBorder="1" applyAlignment="1">
      <alignment vertical="center" wrapText="1"/>
    </xf>
    <xf numFmtId="3" fontId="52" fillId="0" borderId="16" xfId="0" applyNumberFormat="1" applyFont="1" applyFill="1" applyBorder="1" applyAlignment="1">
      <alignment horizontal="right" vertical="center"/>
    </xf>
    <xf numFmtId="3" fontId="5" fillId="0" borderId="23" xfId="0" applyNumberFormat="1" applyFont="1" applyFill="1" applyBorder="1" applyAlignment="1">
      <alignment horizontal="right" vertical="center"/>
    </xf>
    <xf numFmtId="0" fontId="49" fillId="0" borderId="0" xfId="0" applyFont="1" applyFill="1" applyAlignment="1">
      <alignment/>
    </xf>
    <xf numFmtId="4" fontId="0" fillId="0" borderId="0" xfId="0" applyNumberFormat="1" applyAlignment="1">
      <alignment/>
    </xf>
    <xf numFmtId="172" fontId="6" fillId="34" borderId="11" xfId="42" applyNumberFormat="1" applyFont="1" applyFill="1" applyBorder="1" applyAlignment="1">
      <alignment horizontal="center" vertical="center" wrapText="1"/>
    </xf>
    <xf numFmtId="3" fontId="50" fillId="0" borderId="11" xfId="0" applyNumberFormat="1" applyFont="1" applyBorder="1" applyAlignment="1">
      <alignment horizontal="center" vertical="center"/>
    </xf>
    <xf numFmtId="3" fontId="50" fillId="0" borderId="11" xfId="0" applyNumberFormat="1" applyFont="1" applyFill="1" applyBorder="1" applyAlignment="1">
      <alignment horizontal="right" vertical="center"/>
    </xf>
    <xf numFmtId="3" fontId="52" fillId="0" borderId="11" xfId="0" applyNumberFormat="1" applyFont="1" applyFill="1" applyBorder="1" applyAlignment="1">
      <alignment horizontal="right" vertical="center"/>
    </xf>
    <xf numFmtId="3" fontId="50" fillId="0" borderId="16" xfId="0" applyNumberFormat="1" applyFont="1" applyFill="1" applyBorder="1" applyAlignment="1">
      <alignment horizontal="right" vertical="center"/>
    </xf>
    <xf numFmtId="3" fontId="50" fillId="0" borderId="16" xfId="0" applyNumberFormat="1" applyFont="1" applyBorder="1" applyAlignment="1">
      <alignment horizontal="center" vertical="center"/>
    </xf>
    <xf numFmtId="2" fontId="5" fillId="0" borderId="0" xfId="0" applyNumberFormat="1" applyFont="1" applyFill="1" applyBorder="1" applyAlignment="1">
      <alignment horizontal="right" vertical="center" wrapText="1"/>
    </xf>
    <xf numFmtId="0" fontId="0" fillId="0" borderId="0" xfId="0" applyFill="1" applyAlignment="1">
      <alignment/>
    </xf>
    <xf numFmtId="3" fontId="50" fillId="0" borderId="0" xfId="0" applyNumberFormat="1" applyFont="1" applyFill="1" applyBorder="1" applyAlignment="1">
      <alignment horizontal="right" vertical="center"/>
    </xf>
    <xf numFmtId="3" fontId="51" fillId="0" borderId="0" xfId="0" applyNumberFormat="1" applyFont="1" applyFill="1" applyBorder="1" applyAlignment="1">
      <alignment horizontal="right" vertical="center"/>
    </xf>
    <xf numFmtId="0" fontId="6" fillId="34" borderId="13" xfId="0" applyFont="1" applyFill="1" applyBorder="1" applyAlignment="1">
      <alignment vertical="center" wrapText="1"/>
    </xf>
    <xf numFmtId="172" fontId="50" fillId="0" borderId="14" xfId="42" applyNumberFormat="1" applyFont="1" applyBorder="1" applyAlignment="1">
      <alignment horizontal="right" vertical="center"/>
    </xf>
    <xf numFmtId="172" fontId="50" fillId="0" borderId="18" xfId="42" applyNumberFormat="1" applyFont="1" applyBorder="1" applyAlignment="1">
      <alignment horizontal="right" vertical="center"/>
    </xf>
    <xf numFmtId="172" fontId="51" fillId="0" borderId="27" xfId="42" applyNumberFormat="1" applyFont="1" applyBorder="1" applyAlignment="1">
      <alignment horizontal="right" vertical="center"/>
    </xf>
    <xf numFmtId="172" fontId="50" fillId="0" borderId="11" xfId="42" applyNumberFormat="1" applyFont="1" applyBorder="1" applyAlignment="1">
      <alignment vertical="center"/>
    </xf>
    <xf numFmtId="172" fontId="51" fillId="0" borderId="16" xfId="42" applyNumberFormat="1" applyFont="1" applyBorder="1" applyAlignment="1">
      <alignment vertical="center"/>
    </xf>
    <xf numFmtId="0" fontId="6" fillId="36" borderId="11" xfId="0" applyNumberFormat="1" applyFont="1" applyFill="1" applyBorder="1" applyAlignment="1">
      <alignment horizontal="center" vertical="center" wrapText="1"/>
    </xf>
    <xf numFmtId="172" fontId="6" fillId="0" borderId="14" xfId="42" applyNumberFormat="1" applyFont="1" applyFill="1" applyBorder="1" applyAlignment="1">
      <alignment horizontal="center" vertical="center" wrapText="1"/>
    </xf>
    <xf numFmtId="172" fontId="6" fillId="34" borderId="14" xfId="42" applyNumberFormat="1" applyFont="1" applyFill="1" applyBorder="1" applyAlignment="1">
      <alignment horizontal="center" vertical="center" wrapText="1"/>
    </xf>
    <xf numFmtId="3" fontId="5" fillId="38" borderId="28" xfId="0" applyNumberFormat="1" applyFont="1" applyFill="1" applyBorder="1" applyAlignment="1">
      <alignment horizontal="center" vertical="center" wrapText="1"/>
    </xf>
    <xf numFmtId="9" fontId="6" fillId="34" borderId="11" xfId="0" applyNumberFormat="1" applyFont="1" applyFill="1" applyBorder="1" applyAlignment="1">
      <alignment vertical="center" wrapText="1"/>
    </xf>
    <xf numFmtId="0" fontId="50" fillId="34" borderId="11" xfId="0" applyNumberFormat="1" applyFont="1" applyFill="1" applyBorder="1" applyAlignment="1">
      <alignment horizontal="center" vertical="center" wrapText="1"/>
    </xf>
    <xf numFmtId="3" fontId="6" fillId="0" borderId="11" xfId="0" applyNumberFormat="1" applyFont="1" applyFill="1" applyBorder="1" applyAlignment="1">
      <alignment horizontal="right" vertical="center"/>
    </xf>
    <xf numFmtId="3" fontId="6" fillId="0" borderId="11" xfId="0" applyNumberFormat="1" applyFont="1" applyBorder="1" applyAlignment="1">
      <alignment horizontal="right" vertical="center"/>
    </xf>
    <xf numFmtId="2" fontId="5" fillId="38" borderId="29" xfId="0" applyNumberFormat="1" applyFont="1" applyFill="1" applyBorder="1" applyAlignment="1">
      <alignment horizontal="center" vertical="center" wrapText="1"/>
    </xf>
    <xf numFmtId="172" fontId="50" fillId="0" borderId="23" xfId="42" applyNumberFormat="1" applyFont="1" applyBorder="1" applyAlignment="1">
      <alignment vertical="center"/>
    </xf>
    <xf numFmtId="172" fontId="6" fillId="34" borderId="11" xfId="42" applyNumberFormat="1" applyFont="1" applyFill="1" applyBorder="1" applyAlignment="1">
      <alignment horizontal="left" vertical="center" wrapText="1"/>
    </xf>
    <xf numFmtId="172" fontId="5" fillId="34" borderId="11" xfId="42" applyNumberFormat="1" applyFont="1" applyFill="1" applyBorder="1" applyAlignment="1">
      <alignment horizontal="center" vertical="center" wrapText="1"/>
    </xf>
    <xf numFmtId="172" fontId="50" fillId="0" borderId="16" xfId="42" applyNumberFormat="1" applyFont="1" applyBorder="1" applyAlignment="1">
      <alignment vertical="center"/>
    </xf>
    <xf numFmtId="172" fontId="50" fillId="0" borderId="18" xfId="42" applyNumberFormat="1" applyFont="1" applyBorder="1" applyAlignment="1">
      <alignment vertical="center"/>
    </xf>
    <xf numFmtId="172" fontId="6" fillId="34" borderId="13" xfId="42" applyNumberFormat="1" applyFont="1" applyFill="1" applyBorder="1" applyAlignment="1">
      <alignment horizontal="left" vertical="center" wrapText="1"/>
    </xf>
    <xf numFmtId="172" fontId="51" fillId="0" borderId="23" xfId="42" applyNumberFormat="1" applyFont="1" applyBorder="1" applyAlignment="1">
      <alignment vertical="center"/>
    </xf>
    <xf numFmtId="172" fontId="51" fillId="0" borderId="18" xfId="42" applyNumberFormat="1" applyFont="1" applyBorder="1" applyAlignment="1">
      <alignment vertical="center"/>
    </xf>
    <xf numFmtId="172" fontId="6" fillId="34" borderId="13" xfId="42" applyNumberFormat="1" applyFont="1" applyFill="1" applyBorder="1" applyAlignment="1">
      <alignment horizontal="center" vertical="center" wrapText="1"/>
    </xf>
    <xf numFmtId="172" fontId="6" fillId="34" borderId="16" xfId="42" applyNumberFormat="1" applyFont="1" applyFill="1" applyBorder="1" applyAlignment="1">
      <alignment horizontal="left" vertical="center" wrapText="1"/>
    </xf>
    <xf numFmtId="172" fontId="50" fillId="0" borderId="13" xfId="42" applyNumberFormat="1" applyFont="1" applyBorder="1" applyAlignment="1">
      <alignment vertical="center"/>
    </xf>
    <xf numFmtId="172" fontId="6" fillId="34" borderId="16" xfId="42" applyNumberFormat="1" applyFont="1" applyFill="1" applyBorder="1" applyAlignment="1">
      <alignment horizontal="center" vertical="center" wrapText="1"/>
    </xf>
    <xf numFmtId="172" fontId="5" fillId="34" borderId="18" xfId="42" applyNumberFormat="1" applyFont="1" applyFill="1" applyBorder="1" applyAlignment="1">
      <alignment horizontal="center" vertical="center" wrapText="1"/>
    </xf>
    <xf numFmtId="172" fontId="51" fillId="0" borderId="27" xfId="42" applyNumberFormat="1" applyFont="1" applyBorder="1" applyAlignment="1">
      <alignment vertical="center"/>
    </xf>
    <xf numFmtId="172" fontId="0" fillId="0" borderId="0" xfId="42" applyNumberFormat="1" applyFont="1" applyAlignment="1">
      <alignment/>
    </xf>
    <xf numFmtId="172" fontId="50" fillId="0" borderId="20" xfId="42" applyNumberFormat="1" applyFont="1" applyBorder="1" applyAlignment="1">
      <alignment vertical="center"/>
    </xf>
    <xf numFmtId="172" fontId="51" fillId="0" borderId="30" xfId="42" applyNumberFormat="1" applyFont="1" applyBorder="1" applyAlignment="1">
      <alignment vertical="center"/>
    </xf>
    <xf numFmtId="2" fontId="5" fillId="38" borderId="28" xfId="0" applyNumberFormat="1" applyFont="1" applyFill="1" applyBorder="1" applyAlignment="1">
      <alignment horizontal="center" vertical="center" wrapText="1"/>
    </xf>
    <xf numFmtId="172" fontId="6" fillId="34" borderId="18" xfId="42" applyNumberFormat="1" applyFont="1" applyFill="1" applyBorder="1" applyAlignment="1">
      <alignment horizontal="left" vertical="center" wrapText="1"/>
    </xf>
    <xf numFmtId="172" fontId="50" fillId="0" borderId="0" xfId="42" applyNumberFormat="1" applyFont="1" applyAlignment="1">
      <alignment/>
    </xf>
    <xf numFmtId="172" fontId="5" fillId="34" borderId="23" xfId="42" applyNumberFormat="1" applyFont="1" applyFill="1" applyBorder="1" applyAlignment="1">
      <alignment horizontal="center" vertical="center" wrapText="1"/>
    </xf>
    <xf numFmtId="4" fontId="50" fillId="0" borderId="16" xfId="0" applyNumberFormat="1" applyFont="1" applyBorder="1" applyAlignment="1">
      <alignment horizontal="center" vertical="center" wrapText="1"/>
    </xf>
    <xf numFmtId="4" fontId="50" fillId="0" borderId="11" xfId="0" applyNumberFormat="1" applyFont="1" applyBorder="1" applyAlignment="1">
      <alignment horizontal="center" vertical="center" wrapText="1"/>
    </xf>
    <xf numFmtId="4" fontId="50" fillId="0" borderId="18" xfId="0" applyNumberFormat="1" applyFont="1" applyBorder="1" applyAlignment="1">
      <alignment horizontal="center" vertical="center" wrapText="1"/>
    </xf>
    <xf numFmtId="9" fontId="50" fillId="0" borderId="16" xfId="59" applyFont="1" applyBorder="1" applyAlignment="1">
      <alignment horizontal="center" vertical="center" wrapText="1"/>
    </xf>
    <xf numFmtId="172" fontId="51" fillId="0" borderId="13" xfId="42" applyNumberFormat="1" applyFont="1" applyBorder="1" applyAlignment="1">
      <alignment vertical="center"/>
    </xf>
    <xf numFmtId="3" fontId="50" fillId="0" borderId="18" xfId="0" applyNumberFormat="1" applyFont="1" applyBorder="1" applyAlignment="1">
      <alignment horizontal="center" vertical="center"/>
    </xf>
    <xf numFmtId="172" fontId="6" fillId="36" borderId="11" xfId="42" applyNumberFormat="1" applyFont="1" applyFill="1" applyBorder="1" applyAlignment="1">
      <alignment horizontal="right" vertical="center" wrapText="1"/>
    </xf>
    <xf numFmtId="172" fontId="5" fillId="36" borderId="11" xfId="42" applyNumberFormat="1" applyFont="1" applyFill="1" applyBorder="1" applyAlignment="1">
      <alignment horizontal="right" vertical="center" wrapText="1"/>
    </xf>
    <xf numFmtId="0" fontId="6" fillId="36" borderId="11" xfId="0" applyFont="1" applyFill="1" applyBorder="1" applyAlignment="1">
      <alignment horizontal="center" vertical="center" wrapText="1"/>
    </xf>
    <xf numFmtId="0" fontId="6" fillId="36" borderId="16" xfId="0" applyFont="1" applyFill="1" applyBorder="1" applyAlignment="1">
      <alignment horizontal="center" vertical="center" wrapText="1"/>
    </xf>
    <xf numFmtId="172" fontId="50" fillId="0" borderId="16" xfId="42" applyNumberFormat="1" applyFont="1" applyBorder="1" applyAlignment="1">
      <alignment horizontal="center" vertical="center"/>
    </xf>
    <xf numFmtId="172" fontId="51" fillId="0" borderId="23" xfId="42" applyNumberFormat="1" applyFont="1" applyBorder="1" applyAlignment="1">
      <alignment horizontal="center" vertical="center"/>
    </xf>
    <xf numFmtId="2" fontId="5" fillId="38" borderId="31" xfId="0" applyNumberFormat="1" applyFont="1" applyFill="1" applyBorder="1" applyAlignment="1">
      <alignment horizontal="center" vertical="center" wrapText="1"/>
    </xf>
    <xf numFmtId="172" fontId="5" fillId="34" borderId="13" xfId="42"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13" xfId="0" applyFont="1" applyFill="1" applyBorder="1" applyAlignment="1">
      <alignment horizontal="center" vertical="center" wrapText="1"/>
    </xf>
    <xf numFmtId="172" fontId="50" fillId="0" borderId="0" xfId="0" applyNumberFormat="1" applyFont="1" applyAlignment="1">
      <alignment/>
    </xf>
    <xf numFmtId="172" fontId="51" fillId="0" borderId="0" xfId="0" applyNumberFormat="1" applyFont="1" applyAlignment="1">
      <alignment/>
    </xf>
    <xf numFmtId="0" fontId="50" fillId="0" borderId="16" xfId="42" applyNumberFormat="1" applyFont="1" applyBorder="1" applyAlignment="1">
      <alignment horizontal="center" vertical="center" wrapText="1"/>
    </xf>
    <xf numFmtId="0" fontId="50" fillId="0" borderId="18" xfId="42" applyNumberFormat="1" applyFont="1" applyBorder="1" applyAlignment="1">
      <alignment horizontal="center" vertical="center" wrapText="1"/>
    </xf>
    <xf numFmtId="172" fontId="6" fillId="34" borderId="13" xfId="42" applyNumberFormat="1" applyFont="1" applyFill="1" applyBorder="1" applyAlignment="1">
      <alignment horizontal="right" vertical="center" wrapText="1"/>
    </xf>
    <xf numFmtId="172" fontId="5" fillId="34" borderId="13" xfId="42" applyNumberFormat="1" applyFont="1" applyFill="1" applyBorder="1" applyAlignment="1">
      <alignment horizontal="right" vertical="center" wrapText="1"/>
    </xf>
    <xf numFmtId="172" fontId="51" fillId="0" borderId="18" xfId="42" applyNumberFormat="1" applyFont="1" applyBorder="1" applyAlignment="1">
      <alignment horizontal="right" vertical="center"/>
    </xf>
    <xf numFmtId="0" fontId="5" fillId="35" borderId="11"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0" fillId="0" borderId="16" xfId="0" applyNumberFormat="1" applyFont="1" applyBorder="1" applyAlignment="1">
      <alignment horizontal="center" vertical="center" wrapText="1"/>
    </xf>
    <xf numFmtId="0" fontId="50" fillId="0" borderId="18" xfId="0" applyNumberFormat="1" applyFont="1" applyBorder="1" applyAlignment="1">
      <alignment horizontal="center" vertical="center" wrapText="1"/>
    </xf>
    <xf numFmtId="4" fontId="50" fillId="0" borderId="11" xfId="0" applyNumberFormat="1" applyFont="1" applyBorder="1" applyAlignment="1">
      <alignment horizontal="center" vertical="center" wrapText="1"/>
    </xf>
    <xf numFmtId="0" fontId="50" fillId="0" borderId="11" xfId="0" applyNumberFormat="1" applyFont="1" applyBorder="1" applyAlignment="1">
      <alignment horizontal="center" vertical="center" wrapText="1"/>
    </xf>
    <xf numFmtId="0" fontId="5" fillId="35" borderId="13" xfId="0" applyFont="1" applyFill="1" applyBorder="1" applyAlignment="1">
      <alignment horizontal="center" vertical="center" wrapText="1"/>
    </xf>
    <xf numFmtId="4" fontId="50" fillId="0" borderId="13" xfId="0" applyNumberFormat="1" applyFont="1" applyBorder="1" applyAlignment="1">
      <alignment horizontal="center" vertical="center" wrapText="1"/>
    </xf>
    <xf numFmtId="9" fontId="50" fillId="0" borderId="18" xfId="0" applyNumberFormat="1" applyFont="1" applyBorder="1" applyAlignment="1">
      <alignment horizontal="center" vertical="center" wrapText="1"/>
    </xf>
    <xf numFmtId="172" fontId="6" fillId="34" borderId="17" xfId="42" applyNumberFormat="1" applyFont="1" applyFill="1" applyBorder="1" applyAlignment="1">
      <alignment horizontal="left" vertical="center" wrapText="1"/>
    </xf>
    <xf numFmtId="172" fontId="5" fillId="34" borderId="17" xfId="42" applyNumberFormat="1" applyFont="1" applyFill="1" applyBorder="1" applyAlignment="1">
      <alignment horizontal="center" vertical="center" wrapText="1"/>
    </xf>
    <xf numFmtId="172" fontId="50" fillId="0" borderId="32" xfId="42" applyNumberFormat="1" applyFont="1" applyBorder="1" applyAlignment="1">
      <alignment vertical="center"/>
    </xf>
    <xf numFmtId="172" fontId="6" fillId="34" borderId="18" xfId="42" applyNumberFormat="1" applyFont="1" applyFill="1" applyBorder="1" applyAlignment="1">
      <alignment horizontal="center" vertical="center" wrapText="1"/>
    </xf>
    <xf numFmtId="172" fontId="51" fillId="0" borderId="32" xfId="42" applyNumberFormat="1" applyFont="1" applyBorder="1" applyAlignment="1">
      <alignment vertical="center"/>
    </xf>
    <xf numFmtId="9" fontId="6" fillId="0" borderId="11" xfId="0" applyNumberFormat="1" applyFont="1" applyFill="1" applyBorder="1" applyAlignment="1">
      <alignment horizontal="center" vertical="center" wrapText="1"/>
    </xf>
    <xf numFmtId="0" fontId="6" fillId="34" borderId="11" xfId="59" applyNumberFormat="1" applyFont="1" applyFill="1" applyBorder="1" applyAlignment="1">
      <alignment horizontal="center" vertical="center" wrapText="1"/>
    </xf>
    <xf numFmtId="4" fontId="50" fillId="0" borderId="17" xfId="0" applyNumberFormat="1" applyFont="1" applyBorder="1" applyAlignment="1">
      <alignment horizontal="center" vertical="center" wrapText="1"/>
    </xf>
    <xf numFmtId="0" fontId="50" fillId="0" borderId="17" xfId="0" applyNumberFormat="1" applyFont="1" applyBorder="1" applyAlignment="1">
      <alignment horizontal="center" vertical="center" wrapText="1"/>
    </xf>
    <xf numFmtId="172" fontId="50" fillId="0" borderId="30" xfId="42" applyNumberFormat="1" applyFont="1" applyBorder="1" applyAlignment="1">
      <alignment vertical="center"/>
    </xf>
    <xf numFmtId="172" fontId="6" fillId="34" borderId="17" xfId="42" applyNumberFormat="1" applyFont="1" applyFill="1" applyBorder="1" applyAlignment="1">
      <alignment horizontal="right" vertical="center" wrapText="1"/>
    </xf>
    <xf numFmtId="0" fontId="5" fillId="35" borderId="17" xfId="0" applyFont="1" applyFill="1" applyBorder="1" applyAlignment="1">
      <alignment horizontal="center" vertical="center" wrapText="1"/>
    </xf>
    <xf numFmtId="172" fontId="6" fillId="34" borderId="32" xfId="42" applyNumberFormat="1" applyFont="1" applyFill="1" applyBorder="1" applyAlignment="1">
      <alignment horizontal="right" vertical="center" wrapText="1"/>
    </xf>
    <xf numFmtId="172" fontId="51" fillId="0" borderId="32" xfId="42" applyNumberFormat="1" applyFont="1" applyBorder="1" applyAlignment="1">
      <alignment horizontal="right" vertical="center"/>
    </xf>
    <xf numFmtId="172" fontId="51" fillId="0" borderId="30" xfId="42" applyNumberFormat="1" applyFont="1" applyBorder="1" applyAlignment="1">
      <alignment horizontal="right" vertical="center"/>
    </xf>
    <xf numFmtId="2" fontId="5" fillId="38" borderId="33" xfId="0" applyNumberFormat="1" applyFont="1" applyFill="1" applyBorder="1" applyAlignment="1">
      <alignment horizontal="center" vertical="center" wrapText="1"/>
    </xf>
    <xf numFmtId="172" fontId="50" fillId="0" borderId="22" xfId="42" applyNumberFormat="1" applyFont="1" applyBorder="1" applyAlignment="1">
      <alignment vertical="center"/>
    </xf>
    <xf numFmtId="172" fontId="51" fillId="0" borderId="34" xfId="42" applyNumberFormat="1" applyFont="1" applyBorder="1" applyAlignment="1">
      <alignment/>
    </xf>
    <xf numFmtId="172" fontId="51" fillId="0" borderId="23" xfId="42" applyNumberFormat="1" applyFont="1" applyBorder="1" applyAlignment="1">
      <alignment horizontal="right" vertical="center" wrapText="1"/>
    </xf>
    <xf numFmtId="172" fontId="51" fillId="0" borderId="18" xfId="42" applyNumberFormat="1" applyFont="1" applyBorder="1" applyAlignment="1">
      <alignment horizontal="right" vertical="center" wrapText="1"/>
    </xf>
    <xf numFmtId="172" fontId="50" fillId="0" borderId="17" xfId="42" applyNumberFormat="1" applyFont="1" applyBorder="1" applyAlignment="1">
      <alignment vertical="center"/>
    </xf>
    <xf numFmtId="2" fontId="5" fillId="38" borderId="35" xfId="0" applyNumberFormat="1" applyFont="1" applyFill="1" applyBorder="1" applyAlignment="1">
      <alignment horizontal="center" vertical="center" wrapText="1"/>
    </xf>
    <xf numFmtId="172" fontId="51" fillId="0" borderId="18" xfId="42" applyNumberFormat="1" applyFont="1" applyBorder="1" applyAlignment="1">
      <alignment horizontal="center" vertical="center"/>
    </xf>
    <xf numFmtId="172" fontId="6" fillId="36" borderId="11" xfId="42" applyNumberFormat="1" applyFont="1" applyFill="1" applyBorder="1" applyAlignment="1">
      <alignment horizontal="center" vertical="center" wrapText="1"/>
    </xf>
    <xf numFmtId="172" fontId="6" fillId="36" borderId="17" xfId="42" applyNumberFormat="1" applyFont="1" applyFill="1" applyBorder="1" applyAlignment="1">
      <alignment horizontal="center" vertical="center" wrapText="1"/>
    </xf>
    <xf numFmtId="0" fontId="50" fillId="0" borderId="11" xfId="0" applyNumberFormat="1" applyFont="1" applyFill="1" applyBorder="1" applyAlignment="1">
      <alignment horizontal="center" vertical="center" wrapText="1"/>
    </xf>
    <xf numFmtId="0" fontId="50" fillId="0" borderId="13" xfId="0" applyNumberFormat="1" applyFont="1" applyBorder="1" applyAlignment="1">
      <alignment horizontal="center" vertical="center" wrapText="1"/>
    </xf>
    <xf numFmtId="172" fontId="51" fillId="0" borderId="13" xfId="42" applyNumberFormat="1" applyFont="1" applyBorder="1" applyAlignment="1">
      <alignment horizontal="right" vertical="center"/>
    </xf>
    <xf numFmtId="0" fontId="5" fillId="35" borderId="16" xfId="0" applyFont="1" applyFill="1" applyBorder="1" applyAlignment="1">
      <alignment horizontal="center" vertical="center" wrapText="1"/>
    </xf>
    <xf numFmtId="9" fontId="50" fillId="0" borderId="16" xfId="0" applyNumberFormat="1" applyFont="1" applyBorder="1" applyAlignment="1">
      <alignment horizontal="center" vertical="center" wrapText="1"/>
    </xf>
    <xf numFmtId="0" fontId="6" fillId="34" borderId="16" xfId="0" applyNumberFormat="1" applyFont="1" applyFill="1" applyBorder="1" applyAlignment="1">
      <alignment horizontal="center" vertical="center" wrapText="1"/>
    </xf>
    <xf numFmtId="172" fontId="5" fillId="34" borderId="16" xfId="42" applyNumberFormat="1"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6" borderId="11" xfId="0" applyFont="1" applyFill="1" applyBorder="1" applyAlignment="1">
      <alignment horizontal="center" vertical="center" wrapText="1"/>
    </xf>
    <xf numFmtId="9" fontId="6" fillId="36" borderId="11" xfId="0" applyNumberFormat="1" applyFont="1" applyFill="1" applyBorder="1" applyAlignment="1">
      <alignment horizontal="center" vertical="center" wrapText="1"/>
    </xf>
    <xf numFmtId="0" fontId="6" fillId="36" borderId="36" xfId="0" applyFont="1" applyFill="1" applyBorder="1" applyAlignment="1">
      <alignment horizontal="center" vertical="center" wrapText="1"/>
    </xf>
    <xf numFmtId="9" fontId="52" fillId="0" borderId="11" xfId="0" applyNumberFormat="1" applyFont="1" applyFill="1" applyBorder="1" applyAlignment="1">
      <alignment horizontal="center" vertical="center" wrapText="1"/>
    </xf>
    <xf numFmtId="9" fontId="52" fillId="0" borderId="16" xfId="0" applyNumberFormat="1" applyFont="1" applyFill="1" applyBorder="1" applyAlignment="1">
      <alignment horizontal="center" vertical="center" wrapText="1"/>
    </xf>
    <xf numFmtId="1" fontId="6" fillId="34" borderId="16" xfId="0" applyNumberFormat="1" applyFont="1" applyFill="1" applyBorder="1" applyAlignment="1">
      <alignment horizontal="center" vertical="center" wrapText="1"/>
    </xf>
    <xf numFmtId="1" fontId="50" fillId="34" borderId="16" xfId="0" applyNumberFormat="1"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5" fillId="35" borderId="11" xfId="0" applyFont="1" applyFill="1" applyBorder="1" applyAlignment="1">
      <alignment horizontal="center" vertical="center" wrapText="1"/>
    </xf>
    <xf numFmtId="172" fontId="5" fillId="36" borderId="17" xfId="42" applyNumberFormat="1" applyFont="1" applyFill="1" applyBorder="1" applyAlignment="1">
      <alignment horizontal="center" vertical="center" wrapText="1"/>
    </xf>
    <xf numFmtId="172" fontId="5" fillId="36" borderId="11" xfId="42" applyNumberFormat="1" applyFont="1" applyFill="1" applyBorder="1" applyAlignment="1">
      <alignment horizontal="center" vertical="center" wrapText="1"/>
    </xf>
    <xf numFmtId="172" fontId="51" fillId="0" borderId="20" xfId="42" applyNumberFormat="1" applyFont="1" applyBorder="1" applyAlignment="1">
      <alignment vertical="center"/>
    </xf>
    <xf numFmtId="172" fontId="6" fillId="36" borderId="20" xfId="42" applyNumberFormat="1" applyFont="1" applyFill="1" applyBorder="1" applyAlignment="1">
      <alignment vertical="center" wrapText="1"/>
    </xf>
    <xf numFmtId="0" fontId="10" fillId="36" borderId="20"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6" borderId="11" xfId="0" applyFont="1" applyFill="1" applyBorder="1" applyAlignment="1">
      <alignment horizontal="center" vertical="center" wrapText="1"/>
    </xf>
    <xf numFmtId="2" fontId="5" fillId="38" borderId="25" xfId="0" applyNumberFormat="1"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6" fillId="36" borderId="11" xfId="0" applyFont="1" applyFill="1" applyBorder="1" applyAlignment="1">
      <alignment horizontal="center" vertical="center" wrapText="1"/>
    </xf>
    <xf numFmtId="9" fontId="6" fillId="36" borderId="20" xfId="0" applyNumberFormat="1" applyFont="1" applyFill="1" applyBorder="1" applyAlignment="1">
      <alignment horizontal="center" vertical="center" wrapText="1"/>
    </xf>
    <xf numFmtId="9" fontId="6" fillId="36" borderId="11" xfId="0" applyNumberFormat="1" applyFont="1" applyFill="1" applyBorder="1" applyAlignment="1">
      <alignment horizontal="center" vertical="center" wrapText="1"/>
    </xf>
    <xf numFmtId="172" fontId="6" fillId="36" borderId="11" xfId="42" applyNumberFormat="1"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6" borderId="18" xfId="0" applyFont="1" applyFill="1" applyBorder="1" applyAlignment="1">
      <alignment horizontal="center" vertical="center" wrapText="1"/>
    </xf>
    <xf numFmtId="172" fontId="50" fillId="0" borderId="11" xfId="42" applyNumberFormat="1" applyFont="1" applyBorder="1" applyAlignment="1">
      <alignment horizontal="center" vertical="center"/>
    </xf>
    <xf numFmtId="0" fontId="6" fillId="36" borderId="15" xfId="0" applyFont="1" applyFill="1" applyBorder="1" applyAlignment="1">
      <alignment horizontal="center" vertical="center" wrapText="1"/>
    </xf>
    <xf numFmtId="0" fontId="6" fillId="36" borderId="13" xfId="0" applyFont="1" applyFill="1" applyBorder="1" applyAlignment="1">
      <alignment horizontal="center" vertical="center" wrapText="1"/>
    </xf>
    <xf numFmtId="4" fontId="50" fillId="0" borderId="11" xfId="0" applyNumberFormat="1" applyFont="1" applyBorder="1" applyAlignment="1">
      <alignment horizontal="center" vertical="center" wrapText="1"/>
    </xf>
    <xf numFmtId="0" fontId="0" fillId="0" borderId="0" xfId="0" applyAlignment="1">
      <alignment/>
    </xf>
    <xf numFmtId="172" fontId="51" fillId="0" borderId="23" xfId="42" applyNumberFormat="1" applyFont="1" applyBorder="1" applyAlignment="1">
      <alignment vertical="center"/>
    </xf>
    <xf numFmtId="172" fontId="50" fillId="0" borderId="16" xfId="42" applyNumberFormat="1" applyFont="1" applyBorder="1" applyAlignment="1">
      <alignment vertical="center"/>
    </xf>
    <xf numFmtId="0" fontId="6" fillId="36" borderId="11" xfId="0" applyFont="1" applyFill="1" applyBorder="1" applyAlignment="1">
      <alignment horizontal="center" vertical="center" wrapText="1"/>
    </xf>
    <xf numFmtId="0" fontId="6" fillId="36" borderId="16" xfId="0" applyFont="1" applyFill="1" applyBorder="1" applyAlignment="1">
      <alignment horizontal="center" vertical="center" wrapText="1"/>
    </xf>
    <xf numFmtId="3" fontId="6" fillId="34" borderId="11" xfId="0" applyNumberFormat="1" applyFont="1" applyFill="1" applyBorder="1" applyAlignment="1">
      <alignment horizontal="center" vertical="center" wrapText="1"/>
    </xf>
    <xf numFmtId="9" fontId="6" fillId="34" borderId="18" xfId="0" applyNumberFormat="1" applyFont="1" applyFill="1" applyBorder="1" applyAlignment="1">
      <alignment horizontal="center" vertical="center" wrapText="1"/>
    </xf>
    <xf numFmtId="9" fontId="50" fillId="0" borderId="11" xfId="59" applyFont="1" applyBorder="1" applyAlignment="1">
      <alignment horizontal="center" vertical="center"/>
    </xf>
    <xf numFmtId="172" fontId="6" fillId="34" borderId="23" xfId="42" applyNumberFormat="1" applyFont="1" applyFill="1" applyBorder="1" applyAlignment="1">
      <alignment horizontal="center" vertical="center" wrapText="1"/>
    </xf>
    <xf numFmtId="3" fontId="50" fillId="0" borderId="16" xfId="0" applyNumberFormat="1" applyFont="1" applyBorder="1" applyAlignment="1">
      <alignment horizontal="center" vertical="center" wrapText="1"/>
    </xf>
    <xf numFmtId="0" fontId="4" fillId="0" borderId="26" xfId="0" applyFont="1" applyFill="1" applyBorder="1" applyAlignment="1">
      <alignment/>
    </xf>
    <xf numFmtId="172" fontId="50" fillId="0" borderId="11" xfId="42" applyNumberFormat="1" applyFont="1" applyFill="1" applyBorder="1" applyAlignment="1">
      <alignment vertical="center"/>
    </xf>
    <xf numFmtId="172" fontId="50" fillId="0" borderId="16" xfId="42" applyNumberFormat="1" applyFont="1" applyFill="1" applyBorder="1" applyAlignment="1">
      <alignment horizontal="right" vertical="center"/>
    </xf>
    <xf numFmtId="172" fontId="50" fillId="0" borderId="16" xfId="42" applyNumberFormat="1" applyFont="1" applyFill="1" applyBorder="1" applyAlignment="1">
      <alignment horizontal="center" vertical="center"/>
    </xf>
    <xf numFmtId="172" fontId="50" fillId="0" borderId="11" xfId="42" applyNumberFormat="1" applyFont="1" applyFill="1" applyBorder="1" applyAlignment="1">
      <alignment horizontal="center" vertical="center"/>
    </xf>
    <xf numFmtId="172" fontId="50" fillId="0" borderId="18" xfId="42" applyNumberFormat="1" applyFont="1" applyFill="1" applyBorder="1" applyAlignment="1">
      <alignment horizontal="right" vertical="center"/>
    </xf>
    <xf numFmtId="172" fontId="0" fillId="0" borderId="0" xfId="0" applyNumberFormat="1" applyFill="1" applyAlignment="1">
      <alignment/>
    </xf>
    <xf numFmtId="0" fontId="6" fillId="36" borderId="14" xfId="0" applyFont="1" applyFill="1" applyBorder="1" applyAlignment="1">
      <alignment horizontal="center" vertical="center" wrapText="1"/>
    </xf>
    <xf numFmtId="0" fontId="6" fillId="36" borderId="11" xfId="0" applyFont="1" applyFill="1" applyBorder="1" applyAlignment="1">
      <alignment horizontal="center" vertical="center" wrapText="1"/>
    </xf>
    <xf numFmtId="2" fontId="5" fillId="38" borderId="25" xfId="0" applyNumberFormat="1" applyFont="1" applyFill="1" applyBorder="1" applyAlignment="1">
      <alignment horizontal="center" vertical="center" wrapText="1"/>
    </xf>
    <xf numFmtId="172" fontId="0" fillId="0" borderId="16" xfId="42" applyNumberFormat="1" applyFont="1" applyBorder="1" applyAlignment="1">
      <alignment vertical="center"/>
    </xf>
    <xf numFmtId="0" fontId="0" fillId="0" borderId="16" xfId="0" applyBorder="1" applyAlignment="1">
      <alignment vertical="center"/>
    </xf>
    <xf numFmtId="172" fontId="0" fillId="0" borderId="16" xfId="0" applyNumberFormat="1" applyBorder="1" applyAlignment="1">
      <alignment vertical="center"/>
    </xf>
    <xf numFmtId="43" fontId="50" fillId="0" borderId="16" xfId="42" applyFont="1" applyBorder="1" applyAlignment="1">
      <alignment vertical="center"/>
    </xf>
    <xf numFmtId="172" fontId="51" fillId="0" borderId="16" xfId="42" applyNumberFormat="1" applyFont="1" applyFill="1" applyBorder="1" applyAlignment="1">
      <alignment vertical="center"/>
    </xf>
    <xf numFmtId="172" fontId="51" fillId="0" borderId="23" xfId="42" applyNumberFormat="1" applyFont="1" applyFill="1" applyBorder="1" applyAlignment="1">
      <alignment horizontal="right" vertical="center"/>
    </xf>
    <xf numFmtId="172" fontId="51" fillId="0" borderId="16" xfId="42" applyNumberFormat="1" applyFont="1" applyFill="1" applyBorder="1" applyAlignment="1">
      <alignment horizontal="center" vertical="center"/>
    </xf>
    <xf numFmtId="172" fontId="51" fillId="0" borderId="11" xfId="42" applyNumberFormat="1" applyFont="1" applyFill="1" applyBorder="1" applyAlignment="1">
      <alignment horizontal="center" vertical="center"/>
    </xf>
    <xf numFmtId="172" fontId="51" fillId="0" borderId="11" xfId="42" applyNumberFormat="1" applyFont="1" applyFill="1" applyBorder="1" applyAlignment="1">
      <alignment vertical="center"/>
    </xf>
    <xf numFmtId="172" fontId="51" fillId="0" borderId="27" xfId="42" applyNumberFormat="1" applyFont="1" applyFill="1" applyBorder="1" applyAlignment="1">
      <alignment horizontal="right" vertical="center"/>
    </xf>
    <xf numFmtId="2" fontId="5" fillId="38" borderId="37" xfId="0" applyNumberFormat="1" applyFont="1" applyFill="1" applyBorder="1" applyAlignment="1">
      <alignment horizontal="center" vertical="center" wrapText="1"/>
    </xf>
    <xf numFmtId="2" fontId="5" fillId="38" borderId="28" xfId="0" applyNumberFormat="1" applyFont="1" applyFill="1" applyBorder="1" applyAlignment="1">
      <alignment horizontal="center" vertical="center" wrapText="1"/>
    </xf>
    <xf numFmtId="2" fontId="5" fillId="38" borderId="25" xfId="0" applyNumberFormat="1"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172" fontId="50" fillId="0" borderId="20" xfId="42" applyNumberFormat="1" applyFont="1" applyBorder="1" applyAlignment="1">
      <alignment horizontal="center" vertical="center"/>
    </xf>
    <xf numFmtId="172" fontId="50" fillId="0" borderId="14" xfId="42" applyNumberFormat="1" applyFont="1" applyBorder="1" applyAlignment="1">
      <alignment horizontal="center" vertical="center"/>
    </xf>
    <xf numFmtId="172" fontId="50" fillId="0" borderId="11" xfId="42" applyNumberFormat="1" applyFont="1" applyBorder="1" applyAlignment="1">
      <alignment horizontal="center" vertical="center"/>
    </xf>
    <xf numFmtId="172" fontId="6" fillId="36" borderId="20" xfId="42" applyNumberFormat="1" applyFont="1" applyFill="1" applyBorder="1" applyAlignment="1">
      <alignment horizontal="right" vertical="center" wrapText="1"/>
    </xf>
    <xf numFmtId="172" fontId="6" fillId="36" borderId="11" xfId="42" applyNumberFormat="1" applyFont="1" applyFill="1" applyBorder="1" applyAlignment="1">
      <alignment horizontal="right" vertical="center" wrapText="1"/>
    </xf>
    <xf numFmtId="172" fontId="5" fillId="36" borderId="20" xfId="42" applyNumberFormat="1" applyFont="1" applyFill="1" applyBorder="1" applyAlignment="1">
      <alignment horizontal="right" vertical="center" wrapText="1"/>
    </xf>
    <xf numFmtId="172" fontId="5" fillId="36" borderId="11" xfId="42" applyNumberFormat="1" applyFont="1" applyFill="1" applyBorder="1" applyAlignment="1">
      <alignment horizontal="right" vertical="center" wrapText="1"/>
    </xf>
    <xf numFmtId="0" fontId="5" fillId="37" borderId="38" xfId="0" applyFont="1" applyFill="1" applyBorder="1" applyAlignment="1">
      <alignment horizontal="center" vertical="center" wrapText="1"/>
    </xf>
    <xf numFmtId="0" fontId="5" fillId="37" borderId="19"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7" borderId="39" xfId="0" applyFont="1" applyFill="1" applyBorder="1" applyAlignment="1">
      <alignment horizontal="center" vertical="center" wrapText="1"/>
    </xf>
    <xf numFmtId="0" fontId="5" fillId="37"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4" borderId="44" xfId="0" applyFont="1" applyFill="1" applyBorder="1" applyAlignment="1">
      <alignment horizontal="center" vertical="center" wrapText="1"/>
    </xf>
    <xf numFmtId="0" fontId="5" fillId="34" borderId="45" xfId="0" applyFont="1" applyFill="1" applyBorder="1" applyAlignment="1">
      <alignment horizontal="center" vertical="center" wrapText="1"/>
    </xf>
    <xf numFmtId="0" fontId="2" fillId="39" borderId="26" xfId="0" applyFont="1" applyFill="1" applyBorder="1" applyAlignment="1">
      <alignment horizontal="center"/>
    </xf>
    <xf numFmtId="0" fontId="2" fillId="39" borderId="24" xfId="0" applyFont="1" applyFill="1" applyBorder="1" applyAlignment="1">
      <alignment horizontal="center"/>
    </xf>
    <xf numFmtId="0" fontId="2" fillId="39" borderId="46" xfId="0" applyFont="1" applyFill="1" applyBorder="1" applyAlignment="1">
      <alignment horizontal="center"/>
    </xf>
    <xf numFmtId="0" fontId="42" fillId="33" borderId="26" xfId="53" applyFill="1" applyBorder="1" applyAlignment="1" applyProtection="1">
      <alignment horizontal="center"/>
      <protection/>
    </xf>
    <xf numFmtId="0" fontId="42" fillId="33" borderId="24" xfId="53" applyFill="1" applyBorder="1" applyAlignment="1" applyProtection="1">
      <alignment horizontal="center"/>
      <protection/>
    </xf>
    <xf numFmtId="0" fontId="42" fillId="33" borderId="46" xfId="53" applyFill="1" applyBorder="1" applyAlignment="1" applyProtection="1">
      <alignment horizontal="center"/>
      <protection/>
    </xf>
    <xf numFmtId="0" fontId="0" fillId="40" borderId="26" xfId="0" applyFill="1" applyBorder="1" applyAlignment="1">
      <alignment horizontal="center"/>
    </xf>
    <xf numFmtId="0" fontId="0" fillId="40" borderId="24" xfId="0" applyFill="1" applyBorder="1" applyAlignment="1">
      <alignment horizontal="center"/>
    </xf>
    <xf numFmtId="0" fontId="0" fillId="40" borderId="46" xfId="0" applyFill="1" applyBorder="1" applyAlignment="1">
      <alignment horizontal="center"/>
    </xf>
    <xf numFmtId="0" fontId="4" fillId="37" borderId="26" xfId="0" applyFont="1" applyFill="1" applyBorder="1" applyAlignment="1">
      <alignment horizontal="center"/>
    </xf>
    <xf numFmtId="0" fontId="4" fillId="37" borderId="24" xfId="0" applyFont="1" applyFill="1" applyBorder="1" applyAlignment="1">
      <alignment horizontal="center"/>
    </xf>
    <xf numFmtId="0" fontId="5" fillId="37" borderId="41" xfId="0" applyFont="1" applyFill="1" applyBorder="1" applyAlignment="1">
      <alignment horizontal="center" vertical="center" wrapText="1"/>
    </xf>
    <xf numFmtId="0" fontId="5" fillId="37" borderId="47" xfId="0" applyFont="1" applyFill="1" applyBorder="1" applyAlignment="1">
      <alignment horizontal="center" vertical="center" wrapText="1"/>
    </xf>
    <xf numFmtId="0" fontId="5" fillId="37" borderId="2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8" borderId="42" xfId="0" applyFont="1" applyFill="1" applyBorder="1" applyAlignment="1">
      <alignment horizontal="center" vertical="center" wrapText="1"/>
    </xf>
    <xf numFmtId="0" fontId="5" fillId="38" borderId="48" xfId="0" applyFont="1" applyFill="1" applyBorder="1" applyAlignment="1">
      <alignment horizontal="center" vertical="center" wrapText="1"/>
    </xf>
    <xf numFmtId="0" fontId="5" fillId="38" borderId="43" xfId="0" applyFont="1" applyFill="1" applyBorder="1" applyAlignment="1">
      <alignment horizontal="center" vertical="center" wrapText="1"/>
    </xf>
    <xf numFmtId="172" fontId="51" fillId="0" borderId="20" xfId="42" applyNumberFormat="1" applyFont="1" applyBorder="1" applyAlignment="1">
      <alignment horizontal="center" vertical="center"/>
    </xf>
    <xf numFmtId="172" fontId="51" fillId="0" borderId="14" xfId="42" applyNumberFormat="1" applyFont="1" applyBorder="1" applyAlignment="1">
      <alignment horizontal="center" vertical="center"/>
    </xf>
    <xf numFmtId="172" fontId="51" fillId="0" borderId="11" xfId="42" applyNumberFormat="1" applyFont="1" applyBorder="1" applyAlignment="1">
      <alignment horizontal="center" vertical="center"/>
    </xf>
    <xf numFmtId="0" fontId="6" fillId="9" borderId="20"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9" borderId="11" xfId="0" applyFont="1" applyFill="1" applyBorder="1" applyAlignment="1">
      <alignment horizontal="center" vertical="center" wrapText="1"/>
    </xf>
    <xf numFmtId="9" fontId="6" fillId="36" borderId="20" xfId="0" applyNumberFormat="1" applyFont="1" applyFill="1" applyBorder="1" applyAlignment="1">
      <alignment horizontal="center" vertical="center" wrapText="1"/>
    </xf>
    <xf numFmtId="9" fontId="6" fillId="36" borderId="14" xfId="0" applyNumberFormat="1" applyFont="1" applyFill="1" applyBorder="1" applyAlignment="1">
      <alignment horizontal="center" vertical="center" wrapText="1"/>
    </xf>
    <xf numFmtId="9" fontId="6" fillId="36" borderId="11" xfId="0" applyNumberFormat="1" applyFont="1" applyFill="1" applyBorder="1" applyAlignment="1">
      <alignment horizontal="center" vertical="center" wrapText="1"/>
    </xf>
    <xf numFmtId="3" fontId="5" fillId="38" borderId="37" xfId="0" applyNumberFormat="1" applyFont="1" applyFill="1" applyBorder="1" applyAlignment="1">
      <alignment horizontal="center" vertical="center" wrapText="1"/>
    </xf>
    <xf numFmtId="3" fontId="5" fillId="38" borderId="25" xfId="0" applyNumberFormat="1" applyFont="1" applyFill="1" applyBorder="1" applyAlignment="1">
      <alignment horizontal="center" vertical="center" wrapText="1"/>
    </xf>
    <xf numFmtId="3" fontId="5" fillId="38" borderId="28" xfId="0" applyNumberFormat="1" applyFont="1" applyFill="1" applyBorder="1" applyAlignment="1">
      <alignment horizontal="center" vertical="center" wrapText="1"/>
    </xf>
    <xf numFmtId="9" fontId="5" fillId="34" borderId="15" xfId="59" applyFont="1" applyFill="1" applyBorder="1" applyAlignment="1">
      <alignment horizontal="center" vertical="center" wrapText="1"/>
    </xf>
    <xf numFmtId="9" fontId="5" fillId="34" borderId="14" xfId="59" applyFont="1" applyFill="1" applyBorder="1" applyAlignment="1">
      <alignment horizontal="center" vertical="center" wrapText="1"/>
    </xf>
    <xf numFmtId="9" fontId="5" fillId="34" borderId="13" xfId="59" applyFont="1" applyFill="1" applyBorder="1" applyAlignment="1">
      <alignment horizontal="center" vertical="center" wrapText="1"/>
    </xf>
    <xf numFmtId="0" fontId="6" fillId="36" borderId="13"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3" xfId="0" applyFont="1" applyFill="1" applyBorder="1" applyAlignment="1">
      <alignment horizontal="center" vertical="center" wrapText="1"/>
    </xf>
    <xf numFmtId="3" fontId="50" fillId="0" borderId="20" xfId="0" applyNumberFormat="1" applyFont="1" applyBorder="1" applyAlignment="1">
      <alignment horizontal="right" vertical="center"/>
    </xf>
    <xf numFmtId="3" fontId="50" fillId="0" borderId="14" xfId="0" applyNumberFormat="1" applyFont="1" applyBorder="1" applyAlignment="1">
      <alignment horizontal="right" vertical="center"/>
    </xf>
    <xf numFmtId="3" fontId="50" fillId="0" borderId="11" xfId="0" applyNumberFormat="1" applyFont="1" applyBorder="1" applyAlignment="1">
      <alignment horizontal="right" vertical="center"/>
    </xf>
    <xf numFmtId="3" fontId="5" fillId="0" borderId="20" xfId="0" applyNumberFormat="1" applyFont="1" applyBorder="1" applyAlignment="1">
      <alignment horizontal="right" vertical="center"/>
    </xf>
    <xf numFmtId="3" fontId="5" fillId="0" borderId="14" xfId="0" applyNumberFormat="1" applyFont="1" applyBorder="1" applyAlignment="1">
      <alignment horizontal="right" vertical="center"/>
    </xf>
    <xf numFmtId="3" fontId="5" fillId="0" borderId="11" xfId="0" applyNumberFormat="1" applyFont="1" applyBorder="1" applyAlignment="1">
      <alignment horizontal="right" vertical="center"/>
    </xf>
    <xf numFmtId="3" fontId="50" fillId="0" borderId="20" xfId="0" applyNumberFormat="1" applyFont="1" applyBorder="1" applyAlignment="1">
      <alignment horizontal="center" vertical="center"/>
    </xf>
    <xf numFmtId="3" fontId="50" fillId="0" borderId="11" xfId="0" applyNumberFormat="1" applyFont="1" applyBorder="1" applyAlignment="1">
      <alignment horizontal="center" vertical="center"/>
    </xf>
    <xf numFmtId="172" fontId="5" fillId="34" borderId="20" xfId="42" applyNumberFormat="1" applyFont="1" applyFill="1" applyBorder="1" applyAlignment="1">
      <alignment horizontal="center" vertical="center" wrapText="1"/>
    </xf>
    <xf numFmtId="172" fontId="5" fillId="36" borderId="11" xfId="42" applyNumberFormat="1" applyFont="1" applyFill="1" applyBorder="1" applyAlignment="1">
      <alignment horizontal="center" vertical="center" wrapText="1"/>
    </xf>
    <xf numFmtId="172" fontId="6" fillId="34" borderId="20" xfId="42" applyNumberFormat="1" applyFont="1" applyFill="1" applyBorder="1" applyAlignment="1">
      <alignment horizontal="center" vertical="center" wrapText="1"/>
    </xf>
    <xf numFmtId="172" fontId="6" fillId="36" borderId="11" xfId="42" applyNumberFormat="1" applyFont="1" applyFill="1" applyBorder="1" applyAlignment="1">
      <alignment horizontal="center" vertical="center" wrapText="1"/>
    </xf>
    <xf numFmtId="3" fontId="50" fillId="0" borderId="14" xfId="0" applyNumberFormat="1" applyFont="1" applyBorder="1" applyAlignment="1">
      <alignment horizontal="center" vertical="center"/>
    </xf>
    <xf numFmtId="172" fontId="6" fillId="0" borderId="20" xfId="42" applyNumberFormat="1" applyFont="1" applyFill="1" applyBorder="1" applyAlignment="1">
      <alignment horizontal="center" vertical="center" wrapText="1"/>
    </xf>
    <xf numFmtId="172" fontId="6" fillId="0" borderId="11" xfId="42" applyNumberFormat="1" applyFont="1" applyFill="1" applyBorder="1" applyAlignment="1">
      <alignment horizontal="center" vertical="center" wrapText="1"/>
    </xf>
    <xf numFmtId="0" fontId="5" fillId="38" borderId="41" xfId="0" applyFont="1" applyFill="1" applyBorder="1" applyAlignment="1">
      <alignment horizontal="center" vertical="center" wrapText="1"/>
    </xf>
    <xf numFmtId="0" fontId="5" fillId="38" borderId="47" xfId="0" applyFont="1" applyFill="1" applyBorder="1" applyAlignment="1">
      <alignment horizontal="center" vertical="center" wrapText="1"/>
    </xf>
    <xf numFmtId="0" fontId="5" fillId="38" borderId="21" xfId="0" applyFont="1" applyFill="1" applyBorder="1" applyAlignment="1">
      <alignment horizontal="center" vertical="center" wrapText="1"/>
    </xf>
    <xf numFmtId="0" fontId="50" fillId="34" borderId="20" xfId="0" applyFont="1" applyFill="1" applyBorder="1" applyAlignment="1">
      <alignment horizontal="center" vertical="center" wrapText="1"/>
    </xf>
    <xf numFmtId="0" fontId="50" fillId="34" borderId="14" xfId="0" applyFont="1" applyFill="1" applyBorder="1" applyAlignment="1">
      <alignment horizontal="center" vertical="center" wrapText="1"/>
    </xf>
    <xf numFmtId="0" fontId="50" fillId="34" borderId="11" xfId="0" applyFont="1" applyFill="1" applyBorder="1" applyAlignment="1">
      <alignment horizontal="center" vertical="center" wrapText="1"/>
    </xf>
    <xf numFmtId="0" fontId="50" fillId="36" borderId="20" xfId="0" applyFont="1" applyFill="1" applyBorder="1" applyAlignment="1">
      <alignment horizontal="center" vertical="center" wrapText="1"/>
    </xf>
    <xf numFmtId="0" fontId="50" fillId="36" borderId="14" xfId="0" applyFont="1" applyFill="1" applyBorder="1" applyAlignment="1">
      <alignment horizontal="center" vertical="center" wrapText="1"/>
    </xf>
    <xf numFmtId="0" fontId="50" fillId="36" borderId="11" xfId="0" applyFont="1" applyFill="1" applyBorder="1" applyAlignment="1">
      <alignment horizontal="center" vertical="center" wrapText="1"/>
    </xf>
    <xf numFmtId="0" fontId="48" fillId="40" borderId="26" xfId="0" applyFont="1" applyFill="1" applyBorder="1" applyAlignment="1">
      <alignment horizontal="center"/>
    </xf>
    <xf numFmtId="0" fontId="48" fillId="40" borderId="24" xfId="0" applyFont="1" applyFill="1" applyBorder="1" applyAlignment="1">
      <alignment horizontal="center"/>
    </xf>
    <xf numFmtId="0" fontId="48" fillId="40" borderId="46" xfId="0" applyFont="1" applyFill="1" applyBorder="1" applyAlignment="1">
      <alignment horizontal="center"/>
    </xf>
    <xf numFmtId="0" fontId="4" fillId="37" borderId="46" xfId="0" applyFont="1" applyFill="1" applyBorder="1" applyAlignment="1">
      <alignment horizontal="center"/>
    </xf>
    <xf numFmtId="9" fontId="6" fillId="34" borderId="15" xfId="59" applyFont="1" applyFill="1" applyBorder="1" applyAlignment="1">
      <alignment horizontal="center" vertical="center" wrapText="1"/>
    </xf>
    <xf numFmtId="9" fontId="6" fillId="34" borderId="14" xfId="59" applyFont="1" applyFill="1" applyBorder="1" applyAlignment="1">
      <alignment horizontal="center" vertical="center" wrapText="1"/>
    </xf>
    <xf numFmtId="9" fontId="6" fillId="34" borderId="13" xfId="59" applyFont="1" applyFill="1" applyBorder="1" applyAlignment="1">
      <alignment horizontal="center" vertical="center" wrapText="1"/>
    </xf>
    <xf numFmtId="0" fontId="5" fillId="34" borderId="30" xfId="0" applyFont="1" applyFill="1" applyBorder="1" applyAlignment="1">
      <alignment horizontal="center" vertical="center" wrapText="1"/>
    </xf>
    <xf numFmtId="3" fontId="50" fillId="0" borderId="20" xfId="0" applyNumberFormat="1" applyFont="1" applyFill="1" applyBorder="1" applyAlignment="1">
      <alignment horizontal="right" vertical="center"/>
    </xf>
    <xf numFmtId="3" fontId="50" fillId="0" borderId="14" xfId="0" applyNumberFormat="1" applyFont="1" applyFill="1" applyBorder="1" applyAlignment="1">
      <alignment horizontal="right" vertical="center"/>
    </xf>
    <xf numFmtId="3" fontId="50" fillId="0" borderId="11" xfId="0" applyNumberFormat="1" applyFont="1" applyFill="1" applyBorder="1" applyAlignment="1">
      <alignment horizontal="right" vertical="center"/>
    </xf>
    <xf numFmtId="3" fontId="50" fillId="0" borderId="20" xfId="0" applyNumberFormat="1" applyFont="1" applyFill="1" applyBorder="1" applyAlignment="1">
      <alignment horizontal="center" vertical="center"/>
    </xf>
    <xf numFmtId="3" fontId="50" fillId="0" borderId="11" xfId="0" applyNumberFormat="1" applyFont="1" applyFill="1" applyBorder="1" applyAlignment="1">
      <alignment horizontal="center" vertical="center"/>
    </xf>
    <xf numFmtId="0" fontId="6" fillId="36" borderId="16" xfId="0" applyFont="1" applyFill="1" applyBorder="1" applyAlignment="1">
      <alignment horizontal="center" vertical="center" wrapText="1"/>
    </xf>
    <xf numFmtId="0" fontId="6" fillId="36" borderId="18" xfId="0" applyFont="1" applyFill="1" applyBorder="1" applyAlignment="1">
      <alignment horizontal="center" vertical="center" wrapText="1"/>
    </xf>
    <xf numFmtId="3" fontId="50" fillId="0" borderId="13" xfId="0" applyNumberFormat="1" applyFont="1" applyFill="1" applyBorder="1" applyAlignment="1">
      <alignment horizontal="right" vertical="center"/>
    </xf>
    <xf numFmtId="3" fontId="50" fillId="0" borderId="13" xfId="0" applyNumberFormat="1" applyFont="1" applyBorder="1" applyAlignment="1">
      <alignment horizontal="right" vertical="center"/>
    </xf>
    <xf numFmtId="3" fontId="5" fillId="0" borderId="13" xfId="0" applyNumberFormat="1" applyFont="1" applyBorder="1" applyAlignment="1">
      <alignment horizontal="right" vertical="center"/>
    </xf>
    <xf numFmtId="3" fontId="5" fillId="38" borderId="20" xfId="0" applyNumberFormat="1" applyFont="1" applyFill="1" applyBorder="1" applyAlignment="1">
      <alignment horizontal="center" vertical="center" wrapText="1"/>
    </xf>
    <xf numFmtId="3" fontId="5" fillId="38" borderId="13" xfId="0" applyNumberFormat="1" applyFont="1" applyFill="1" applyBorder="1" applyAlignment="1">
      <alignment horizontal="center" vertical="center" wrapText="1"/>
    </xf>
    <xf numFmtId="172" fontId="51" fillId="0" borderId="15" xfId="42" applyNumberFormat="1" applyFont="1" applyFill="1" applyBorder="1" applyAlignment="1">
      <alignment horizontal="center" vertical="center"/>
    </xf>
    <xf numFmtId="172" fontId="51" fillId="0" borderId="11" xfId="42" applyNumberFormat="1" applyFont="1" applyFill="1" applyBorder="1" applyAlignment="1">
      <alignment horizontal="center" vertical="center"/>
    </xf>
    <xf numFmtId="9" fontId="6" fillId="36" borderId="15" xfId="0" applyNumberFormat="1" applyFont="1" applyFill="1" applyBorder="1" applyAlignment="1">
      <alignment horizontal="center" vertical="center" wrapText="1"/>
    </xf>
    <xf numFmtId="172" fontId="6" fillId="36" borderId="20" xfId="42" applyNumberFormat="1" applyFont="1" applyFill="1" applyBorder="1" applyAlignment="1">
      <alignment horizontal="center" vertical="center" wrapText="1"/>
    </xf>
    <xf numFmtId="172" fontId="51" fillId="0" borderId="20" xfId="42" applyNumberFormat="1" applyFont="1" applyFill="1" applyBorder="1" applyAlignment="1">
      <alignment horizontal="right" vertical="center"/>
    </xf>
    <xf numFmtId="172" fontId="51" fillId="0" borderId="11" xfId="42" applyNumberFormat="1" applyFont="1" applyFill="1" applyBorder="1" applyAlignment="1">
      <alignment horizontal="right" vertical="center"/>
    </xf>
    <xf numFmtId="172" fontId="50" fillId="0" borderId="15" xfId="42" applyNumberFormat="1" applyFont="1" applyBorder="1" applyAlignment="1">
      <alignment horizontal="center" vertical="center"/>
    </xf>
    <xf numFmtId="2" fontId="5" fillId="38" borderId="49" xfId="0" applyNumberFormat="1" applyFont="1" applyFill="1" applyBorder="1" applyAlignment="1">
      <alignment horizontal="center" vertical="center" wrapText="1"/>
    </xf>
    <xf numFmtId="172" fontId="50" fillId="0" borderId="15" xfId="42" applyNumberFormat="1" applyFont="1" applyFill="1" applyBorder="1" applyAlignment="1">
      <alignment horizontal="center" vertical="center"/>
    </xf>
    <xf numFmtId="172" fontId="50" fillId="0" borderId="11" xfId="42" applyNumberFormat="1" applyFont="1" applyFill="1" applyBorder="1" applyAlignment="1">
      <alignment horizontal="center" vertical="center"/>
    </xf>
    <xf numFmtId="0" fontId="5" fillId="34" borderId="50" xfId="0" applyFont="1" applyFill="1" applyBorder="1" applyAlignment="1">
      <alignment horizontal="center" vertical="center" wrapText="1"/>
    </xf>
    <xf numFmtId="0" fontId="5" fillId="34" borderId="5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7" borderId="42" xfId="0" applyFont="1" applyFill="1" applyBorder="1" applyAlignment="1">
      <alignment horizontal="center" vertical="center" wrapText="1"/>
    </xf>
    <xf numFmtId="0" fontId="5" fillId="37" borderId="43"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48" fillId="35" borderId="26" xfId="0" applyFont="1" applyFill="1" applyBorder="1" applyAlignment="1">
      <alignment horizontal="center"/>
    </xf>
    <xf numFmtId="0" fontId="48" fillId="35" borderId="24" xfId="0" applyFont="1" applyFill="1" applyBorder="1" applyAlignment="1">
      <alignment horizontal="center"/>
    </xf>
    <xf numFmtId="0" fontId="48" fillId="35" borderId="46" xfId="0" applyFont="1" applyFill="1" applyBorder="1" applyAlignment="1">
      <alignment horizontal="center"/>
    </xf>
    <xf numFmtId="0" fontId="5" fillId="33" borderId="52" xfId="0" applyFont="1" applyFill="1" applyBorder="1" applyAlignment="1">
      <alignment horizontal="center" vertical="center" wrapText="1"/>
    </xf>
    <xf numFmtId="0" fontId="5" fillId="33" borderId="53" xfId="0" applyFont="1" applyFill="1" applyBorder="1" applyAlignment="1">
      <alignment horizontal="center" vertical="center" wrapText="1"/>
    </xf>
    <xf numFmtId="172" fontId="51" fillId="0" borderId="20" xfId="42" applyNumberFormat="1" applyFont="1" applyFill="1" applyBorder="1" applyAlignment="1">
      <alignment horizontal="center" vertical="center"/>
    </xf>
    <xf numFmtId="172" fontId="50" fillId="0" borderId="20" xfId="42" applyNumberFormat="1" applyFont="1" applyFill="1" applyBorder="1" applyAlignment="1">
      <alignment horizontal="center" vertical="center"/>
    </xf>
    <xf numFmtId="0" fontId="5" fillId="35" borderId="41" xfId="0" applyFont="1" applyFill="1" applyBorder="1" applyAlignment="1">
      <alignment horizontal="center" vertical="center" wrapText="1"/>
    </xf>
    <xf numFmtId="0" fontId="5" fillId="35" borderId="47"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3" xfId="0" applyFont="1" applyFill="1" applyBorder="1" applyAlignment="1">
      <alignment horizontal="center" vertical="center" wrapText="1"/>
    </xf>
    <xf numFmtId="9" fontId="48" fillId="0" borderId="15" xfId="59" applyFont="1" applyBorder="1" applyAlignment="1">
      <alignment horizontal="center" vertical="center" wrapText="1"/>
    </xf>
    <xf numFmtId="9" fontId="48" fillId="0" borderId="14" xfId="59" applyFont="1" applyBorder="1" applyAlignment="1">
      <alignment horizontal="center" vertical="center" wrapText="1"/>
    </xf>
    <xf numFmtId="9" fontId="48" fillId="0" borderId="13" xfId="59" applyFont="1" applyBorder="1" applyAlignment="1">
      <alignment horizontal="center" vertical="center" wrapText="1"/>
    </xf>
    <xf numFmtId="0" fontId="5" fillId="35" borderId="20"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6" fillId="34" borderId="20" xfId="0" applyNumberFormat="1" applyFont="1" applyFill="1" applyBorder="1" applyAlignment="1">
      <alignment horizontal="center" vertical="center" wrapText="1"/>
    </xf>
    <xf numFmtId="0" fontId="6" fillId="36" borderId="11" xfId="0" applyNumberFormat="1" applyFont="1" applyFill="1" applyBorder="1" applyAlignment="1">
      <alignment horizontal="center" vertical="center" wrapText="1"/>
    </xf>
    <xf numFmtId="4" fontId="50" fillId="0" borderId="15" xfId="0" applyNumberFormat="1" applyFont="1" applyBorder="1" applyAlignment="1">
      <alignment horizontal="center" vertical="center" wrapText="1"/>
    </xf>
    <xf numFmtId="4" fontId="50" fillId="0" borderId="11" xfId="0" applyNumberFormat="1" applyFont="1" applyBorder="1" applyAlignment="1">
      <alignment horizontal="center" vertical="center" wrapText="1"/>
    </xf>
    <xf numFmtId="0" fontId="50" fillId="0" borderId="15" xfId="0" applyNumberFormat="1" applyFont="1" applyBorder="1" applyAlignment="1">
      <alignment horizontal="center" vertical="center" wrapText="1"/>
    </xf>
    <xf numFmtId="0" fontId="50" fillId="0" borderId="11" xfId="0" applyNumberFormat="1" applyFont="1" applyBorder="1" applyAlignment="1">
      <alignment horizontal="center" vertical="center" wrapText="1"/>
    </xf>
    <xf numFmtId="172" fontId="51" fillId="0" borderId="15" xfId="42" applyNumberFormat="1" applyFont="1" applyBorder="1" applyAlignment="1">
      <alignment horizontal="center" vertical="center"/>
    </xf>
    <xf numFmtId="172" fontId="6" fillId="34" borderId="15" xfId="42" applyNumberFormat="1" applyFont="1" applyFill="1" applyBorder="1" applyAlignment="1">
      <alignment horizontal="center" vertical="center" wrapText="1"/>
    </xf>
    <xf numFmtId="4" fontId="50" fillId="0" borderId="14" xfId="0" applyNumberFormat="1" applyFont="1" applyBorder="1" applyAlignment="1">
      <alignment horizontal="center" vertical="center" wrapText="1"/>
    </xf>
    <xf numFmtId="4" fontId="50" fillId="0" borderId="13" xfId="0" applyNumberFormat="1" applyFont="1" applyBorder="1" applyAlignment="1">
      <alignment horizontal="center" vertical="center" wrapText="1"/>
    </xf>
    <xf numFmtId="3" fontId="50" fillId="0" borderId="15" xfId="0" applyNumberFormat="1" applyFont="1" applyBorder="1" applyAlignment="1">
      <alignment horizontal="center" vertical="center" wrapText="1"/>
    </xf>
    <xf numFmtId="3" fontId="50" fillId="0" borderId="14"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172" fontId="6" fillId="34" borderId="14" xfId="42" applyNumberFormat="1" applyFont="1" applyFill="1" applyBorder="1" applyAlignment="1">
      <alignment horizontal="center" vertical="center" wrapText="1"/>
    </xf>
    <xf numFmtId="172" fontId="6" fillId="34" borderId="13" xfId="42" applyNumberFormat="1" applyFont="1" applyFill="1" applyBorder="1" applyAlignment="1">
      <alignment horizontal="center" vertical="center" wrapText="1"/>
    </xf>
    <xf numFmtId="172" fontId="5" fillId="34" borderId="15" xfId="42" applyNumberFormat="1" applyFont="1" applyFill="1" applyBorder="1" applyAlignment="1">
      <alignment horizontal="center" vertical="center" wrapText="1"/>
    </xf>
    <xf numFmtId="172" fontId="5" fillId="34" borderId="14" xfId="42" applyNumberFormat="1" applyFont="1" applyFill="1" applyBorder="1" applyAlignment="1">
      <alignment horizontal="center" vertical="center" wrapText="1"/>
    </xf>
    <xf numFmtId="172" fontId="5" fillId="34" borderId="13" xfId="42" applyNumberFormat="1" applyFont="1" applyFill="1" applyBorder="1" applyAlignment="1">
      <alignment horizontal="center" vertical="center" wrapText="1"/>
    </xf>
    <xf numFmtId="0" fontId="50" fillId="0" borderId="20" xfId="0" applyNumberFormat="1" applyFont="1" applyBorder="1" applyAlignment="1">
      <alignment horizontal="center" vertical="center" wrapText="1"/>
    </xf>
    <xf numFmtId="4" fontId="50" fillId="0" borderId="20" xfId="0" applyNumberFormat="1" applyFont="1" applyBorder="1" applyAlignment="1">
      <alignment horizontal="center" vertical="center" wrapText="1"/>
    </xf>
    <xf numFmtId="9" fontId="0" fillId="0" borderId="15" xfId="59" applyFont="1" applyBorder="1" applyAlignment="1">
      <alignment horizontal="center" vertical="center" wrapText="1"/>
    </xf>
    <xf numFmtId="9" fontId="0" fillId="0" borderId="14" xfId="59" applyFont="1" applyBorder="1" applyAlignment="1">
      <alignment horizontal="center" vertical="center" wrapText="1"/>
    </xf>
    <xf numFmtId="9" fontId="0" fillId="0" borderId="13" xfId="59" applyFont="1" applyBorder="1" applyAlignment="1">
      <alignment horizontal="center" vertical="center" wrapText="1"/>
    </xf>
    <xf numFmtId="0" fontId="9" fillId="39" borderId="26" xfId="0" applyFont="1" applyFill="1" applyBorder="1" applyAlignment="1">
      <alignment horizontal="center"/>
    </xf>
    <xf numFmtId="0" fontId="9" fillId="39" borderId="24" xfId="0" applyFont="1" applyFill="1" applyBorder="1" applyAlignment="1">
      <alignment horizontal="center"/>
    </xf>
    <xf numFmtId="0" fontId="9" fillId="39" borderId="4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USUARIO/AppData/Roaming/Microsoft/Excel/PLAN%20INDICATIVO.x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10.xml" /><Relationship Id="rId3" Type="http://schemas.openxmlformats.org/officeDocument/2006/relationships/vmlDrawing" Target="../drawings/vmlDrawing10.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11.xml" /><Relationship Id="rId3" Type="http://schemas.openxmlformats.org/officeDocument/2006/relationships/vmlDrawing" Target="../drawings/vmlDrawing11.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12.xml" /><Relationship Id="rId3" Type="http://schemas.openxmlformats.org/officeDocument/2006/relationships/vmlDrawing" Target="../drawings/vmlDrawing12.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USUARIO/AppData/Roaming/Microsoft/Excel/PLAN%20INDICATIVO.xls" TargetMode="External" /><Relationship Id="rId2" Type="http://schemas.openxmlformats.org/officeDocument/2006/relationships/comments" Target="../comments13.xml" /><Relationship Id="rId3" Type="http://schemas.openxmlformats.org/officeDocument/2006/relationships/vmlDrawing" Target="../drawings/vmlDrawing13.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14.xml" /><Relationship Id="rId3" Type="http://schemas.openxmlformats.org/officeDocument/2006/relationships/vmlDrawing" Target="../drawings/vmlDrawing14.v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15.xml" /><Relationship Id="rId3" Type="http://schemas.openxmlformats.org/officeDocument/2006/relationships/vmlDrawing" Target="../drawings/vmlDrawing15.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USUARIO/AppData/Roaming/Microsoft/Excel/PLAN%20INDICATIVO.xls" TargetMode="External" /><Relationship Id="rId2" Type="http://schemas.openxmlformats.org/officeDocument/2006/relationships/comments" Target="../comments16.xml" /><Relationship Id="rId3" Type="http://schemas.openxmlformats.org/officeDocument/2006/relationships/vmlDrawing" Target="../drawings/vmlDrawing16.v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USUARIO/AppData/Roaming/Microsoft/Excel/PLAN%20INDICATIVO.xls" TargetMode="External" /><Relationship Id="rId2" Type="http://schemas.openxmlformats.org/officeDocument/2006/relationships/comments" Target="../comments17.xml" /><Relationship Id="rId3" Type="http://schemas.openxmlformats.org/officeDocument/2006/relationships/vmlDrawing" Target="../drawings/vmlDrawing17.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18.xml" /><Relationship Id="rId3" Type="http://schemas.openxmlformats.org/officeDocument/2006/relationships/vmlDrawing" Target="../drawings/vmlDrawing18.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19.xml" /><Relationship Id="rId3" Type="http://schemas.openxmlformats.org/officeDocument/2006/relationships/vmlDrawing" Target="../drawings/vmlDrawing19.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TOSHIBA/Desktop/Instrumentos%20de%20Planeaci&#242;n%20El%20Tarra/PLAN%20INDICATIVO.xls"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20.xml" /><Relationship Id="rId3" Type="http://schemas.openxmlformats.org/officeDocument/2006/relationships/vmlDrawing" Target="../drawings/vmlDrawing20.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21.xml" /><Relationship Id="rId3" Type="http://schemas.openxmlformats.org/officeDocument/2006/relationships/vmlDrawing" Target="../drawings/vmlDrawing21.v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USUARIO/AppData/Roaming/Microsoft/Excel/PLAN%20INDICATIVO.xls" TargetMode="External" /><Relationship Id="rId2" Type="http://schemas.openxmlformats.org/officeDocument/2006/relationships/comments" Target="../comments22.xml" /><Relationship Id="rId3" Type="http://schemas.openxmlformats.org/officeDocument/2006/relationships/vmlDrawing" Target="../drawings/vmlDrawing22.v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23.xml" /><Relationship Id="rId3" Type="http://schemas.openxmlformats.org/officeDocument/2006/relationships/vmlDrawing" Target="../drawings/vmlDrawing23.vml" /><Relationship Id="rId4"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hyperlink" Target="../../../../USUARIO/AppData/Roaming/Microsoft/Excel/PLAN%20INDICATIVO.xls"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USUARIO/AppData/Roaming/Microsoft/Excel/PLAN%20INDICATIVO.xls"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USUARIO/AppData/Roaming/Microsoft/Excel/PLAN%20INDICATIVO.xls" TargetMode="External" /><Relationship Id="rId2" Type="http://schemas.openxmlformats.org/officeDocument/2006/relationships/comments" Target="../comments5.x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USUARIO/AppData/Roaming/Microsoft/Excel/PLAN%20INDICATIVO.xls" TargetMode="External" /><Relationship Id="rId2" Type="http://schemas.openxmlformats.org/officeDocument/2006/relationships/comments" Target="../comments6.xml" /><Relationship Id="rId3" Type="http://schemas.openxmlformats.org/officeDocument/2006/relationships/vmlDrawing" Target="../drawings/vmlDrawing6.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7.xml" /><Relationship Id="rId3" Type="http://schemas.openxmlformats.org/officeDocument/2006/relationships/vmlDrawing" Target="../drawings/vmlDrawing7.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8.xml" /><Relationship Id="rId3" Type="http://schemas.openxmlformats.org/officeDocument/2006/relationships/vmlDrawing" Target="../drawings/vmlDrawing8.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9.xml" /><Relationship Id="rId3" Type="http://schemas.openxmlformats.org/officeDocument/2006/relationships/vmlDrawing" Target="../drawings/vmlDrawing9.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AB55"/>
  <sheetViews>
    <sheetView zoomScalePageLayoutView="0" workbookViewId="0" topLeftCell="P46">
      <selection activeCell="A5" sqref="A5:A49"/>
    </sheetView>
  </sheetViews>
  <sheetFormatPr defaultColWidth="11.421875" defaultRowHeight="15"/>
  <cols>
    <col min="1" max="1" width="9.57421875" style="34" customWidth="1"/>
    <col min="2" max="2" width="11.28125" style="34" customWidth="1"/>
    <col min="3" max="3" width="9.28125" style="34" customWidth="1"/>
    <col min="4" max="4" width="12.421875" style="34" customWidth="1"/>
    <col min="5" max="5" width="11.421875" style="34" customWidth="1"/>
    <col min="6" max="6" width="17.7109375" style="34" customWidth="1"/>
    <col min="7" max="7" width="12.421875" style="34" customWidth="1"/>
    <col min="8" max="8" width="23.28125" style="39" customWidth="1"/>
    <col min="9" max="9" width="11.421875" style="34" customWidth="1"/>
    <col min="10" max="10" width="20.57421875" style="34" customWidth="1"/>
    <col min="11" max="11" width="12.57421875" style="34" customWidth="1"/>
    <col min="12" max="12" width="15.28125" style="34" customWidth="1"/>
    <col min="13" max="13" width="17.57421875" style="34" customWidth="1"/>
    <col min="14" max="14" width="11.421875" style="34" customWidth="1"/>
    <col min="15" max="15" width="13.421875" style="34" customWidth="1"/>
    <col min="16" max="16" width="8.140625" style="34" customWidth="1"/>
    <col min="17" max="17" width="26.140625" style="34" customWidth="1"/>
    <col min="18" max="18" width="14.57421875" style="34" customWidth="1"/>
    <col min="19" max="19" width="15.00390625" style="34" customWidth="1"/>
    <col min="20" max="20" width="11.00390625" style="34" customWidth="1"/>
    <col min="21" max="21" width="13.7109375" style="34" customWidth="1"/>
    <col min="22" max="22" width="13.140625" style="34" customWidth="1"/>
    <col min="23" max="23" width="8.421875" style="34" customWidth="1"/>
    <col min="24" max="24" width="11.140625" style="34" customWidth="1"/>
    <col min="25" max="25" width="11.421875" style="34" customWidth="1"/>
    <col min="26" max="26" width="15.8515625" style="34" customWidth="1"/>
    <col min="27" max="27" width="25.28125" style="34" customWidth="1"/>
    <col min="28" max="28" width="12.57421875" style="34" bestFit="1" customWidth="1"/>
    <col min="29" max="30" width="11.421875" style="34" customWidth="1"/>
    <col min="31" max="31" width="16.00390625" style="34" bestFit="1" customWidth="1"/>
    <col min="32" max="16384" width="11.421875" style="34" customWidth="1"/>
  </cols>
  <sheetData>
    <row r="1" spans="1:27" s="1" customFormat="1" ht="18.75" thickBot="1">
      <c r="A1" s="311" t="s">
        <v>25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3"/>
    </row>
    <row r="2" spans="1:27" ht="15.75" thickBot="1">
      <c r="A2" s="314" t="s">
        <v>626</v>
      </c>
      <c r="B2" s="315"/>
      <c r="C2" s="315"/>
      <c r="D2" s="315"/>
      <c r="E2" s="315"/>
      <c r="F2" s="315"/>
      <c r="G2" s="315"/>
      <c r="H2" s="315"/>
      <c r="I2" s="315"/>
      <c r="J2" s="315"/>
      <c r="K2" s="315"/>
      <c r="L2" s="315"/>
      <c r="M2" s="315"/>
      <c r="N2" s="315"/>
      <c r="O2" s="315"/>
      <c r="P2" s="315"/>
      <c r="Q2" s="315"/>
      <c r="R2" s="316"/>
      <c r="S2" s="317" t="s">
        <v>5</v>
      </c>
      <c r="T2" s="318"/>
      <c r="U2" s="319"/>
      <c r="V2" s="320" t="s">
        <v>627</v>
      </c>
      <c r="W2" s="321"/>
      <c r="X2" s="321"/>
      <c r="Y2" s="321"/>
      <c r="Z2" s="322" t="s">
        <v>712</v>
      </c>
      <c r="AA2" s="330" t="s">
        <v>24</v>
      </c>
    </row>
    <row r="3" spans="1:27" ht="15.75" customHeight="1" thickBot="1">
      <c r="A3" s="296" t="s">
        <v>2</v>
      </c>
      <c r="B3" s="300" t="s">
        <v>4</v>
      </c>
      <c r="C3" s="300" t="s">
        <v>8</v>
      </c>
      <c r="D3" s="300" t="s">
        <v>629</v>
      </c>
      <c r="E3" s="300" t="s">
        <v>2</v>
      </c>
      <c r="F3" s="300" t="s">
        <v>3</v>
      </c>
      <c r="G3" s="300" t="s">
        <v>9</v>
      </c>
      <c r="H3" s="300" t="s">
        <v>10</v>
      </c>
      <c r="I3" s="300" t="s">
        <v>2</v>
      </c>
      <c r="J3" s="300" t="s">
        <v>11</v>
      </c>
      <c r="K3" s="300" t="s">
        <v>9</v>
      </c>
      <c r="L3" s="300" t="s">
        <v>630</v>
      </c>
      <c r="M3" s="327" t="s">
        <v>5</v>
      </c>
      <c r="N3" s="328"/>
      <c r="O3" s="329"/>
      <c r="P3" s="300" t="s">
        <v>2</v>
      </c>
      <c r="Q3" s="300" t="s">
        <v>631</v>
      </c>
      <c r="R3" s="304" t="s">
        <v>20</v>
      </c>
      <c r="S3" s="296" t="s">
        <v>7</v>
      </c>
      <c r="T3" s="300" t="s">
        <v>6</v>
      </c>
      <c r="U3" s="302" t="s">
        <v>21</v>
      </c>
      <c r="V3" s="294" t="s">
        <v>12</v>
      </c>
      <c r="W3" s="322" t="s">
        <v>13</v>
      </c>
      <c r="X3" s="298" t="s">
        <v>1</v>
      </c>
      <c r="Y3" s="294" t="s">
        <v>0</v>
      </c>
      <c r="Z3" s="323"/>
      <c r="AA3" s="331"/>
    </row>
    <row r="4" spans="1:27" ht="60.75" thickBot="1">
      <c r="A4" s="297"/>
      <c r="B4" s="301"/>
      <c r="C4" s="301"/>
      <c r="D4" s="301"/>
      <c r="E4" s="301"/>
      <c r="F4" s="301"/>
      <c r="G4" s="301"/>
      <c r="H4" s="301"/>
      <c r="I4" s="301"/>
      <c r="J4" s="301"/>
      <c r="K4" s="301"/>
      <c r="L4" s="301"/>
      <c r="M4" s="19" t="s">
        <v>713</v>
      </c>
      <c r="N4" s="19" t="s">
        <v>6</v>
      </c>
      <c r="O4" s="17" t="s">
        <v>864</v>
      </c>
      <c r="P4" s="301"/>
      <c r="Q4" s="301"/>
      <c r="R4" s="305"/>
      <c r="S4" s="297"/>
      <c r="T4" s="301"/>
      <c r="U4" s="303"/>
      <c r="V4" s="295"/>
      <c r="W4" s="324"/>
      <c r="X4" s="299"/>
      <c r="Y4" s="295"/>
      <c r="Z4" s="324"/>
      <c r="AA4" s="332"/>
    </row>
    <row r="5" spans="1:27" ht="86.25" customHeight="1">
      <c r="A5" s="309" t="s">
        <v>26</v>
      </c>
      <c r="B5" s="306" t="s">
        <v>27</v>
      </c>
      <c r="C5" s="307"/>
      <c r="D5" s="325" t="s">
        <v>949</v>
      </c>
      <c r="E5" s="307" t="s">
        <v>28</v>
      </c>
      <c r="F5" s="306" t="s">
        <v>29</v>
      </c>
      <c r="G5" s="307"/>
      <c r="H5" s="282" t="s">
        <v>865</v>
      </c>
      <c r="I5" s="21" t="s">
        <v>32</v>
      </c>
      <c r="J5" s="21" t="s">
        <v>33</v>
      </c>
      <c r="K5" s="40"/>
      <c r="L5" s="24" t="s">
        <v>866</v>
      </c>
      <c r="M5" s="24" t="s">
        <v>867</v>
      </c>
      <c r="N5" s="24">
        <v>541</v>
      </c>
      <c r="O5" s="24">
        <v>571</v>
      </c>
      <c r="P5" s="24"/>
      <c r="Q5" s="24" t="s">
        <v>900</v>
      </c>
      <c r="R5" s="24" t="s">
        <v>1247</v>
      </c>
      <c r="S5" s="24" t="s">
        <v>901</v>
      </c>
      <c r="T5" s="24">
        <v>541</v>
      </c>
      <c r="U5" s="24">
        <v>571</v>
      </c>
      <c r="V5" s="82">
        <v>138227887</v>
      </c>
      <c r="W5" s="82"/>
      <c r="X5" s="82"/>
      <c r="Y5" s="82"/>
      <c r="Z5" s="43">
        <f aca="true" t="shared" si="0" ref="Z5:Z29">+V5+W5+X5+Y5</f>
        <v>138227887</v>
      </c>
      <c r="AA5" s="90" t="s">
        <v>944</v>
      </c>
    </row>
    <row r="6" spans="1:27" ht="81.75" customHeight="1">
      <c r="A6" s="310"/>
      <c r="B6" s="282"/>
      <c r="C6" s="308"/>
      <c r="D6" s="285"/>
      <c r="E6" s="308"/>
      <c r="F6" s="282"/>
      <c r="G6" s="308"/>
      <c r="H6" s="282"/>
      <c r="I6" s="21" t="s">
        <v>34</v>
      </c>
      <c r="J6" s="21" t="s">
        <v>35</v>
      </c>
      <c r="K6" s="3"/>
      <c r="L6" s="21" t="s">
        <v>868</v>
      </c>
      <c r="M6" s="21" t="s">
        <v>869</v>
      </c>
      <c r="N6" s="21">
        <v>25</v>
      </c>
      <c r="O6" s="238">
        <v>50</v>
      </c>
      <c r="P6" s="21"/>
      <c r="Q6" s="21" t="s">
        <v>1248</v>
      </c>
      <c r="R6" s="21" t="s">
        <v>916</v>
      </c>
      <c r="S6" s="21" t="s">
        <v>915</v>
      </c>
      <c r="T6" s="21">
        <v>0</v>
      </c>
      <c r="U6" s="234">
        <v>4</v>
      </c>
      <c r="V6" s="85">
        <v>10000000</v>
      </c>
      <c r="W6" s="85"/>
      <c r="X6" s="85"/>
      <c r="Y6" s="85"/>
      <c r="Z6" s="87">
        <f t="shared" si="0"/>
        <v>10000000</v>
      </c>
      <c r="AA6" s="90" t="s">
        <v>944</v>
      </c>
    </row>
    <row r="7" spans="1:27" ht="97.5" customHeight="1">
      <c r="A7" s="310"/>
      <c r="B7" s="282"/>
      <c r="C7" s="308"/>
      <c r="D7" s="285"/>
      <c r="E7" s="308"/>
      <c r="F7" s="282"/>
      <c r="G7" s="308"/>
      <c r="H7" s="282"/>
      <c r="I7" s="281" t="s">
        <v>36</v>
      </c>
      <c r="J7" s="281" t="s">
        <v>37</v>
      </c>
      <c r="K7" s="3"/>
      <c r="L7" s="21" t="s">
        <v>870</v>
      </c>
      <c r="M7" s="21" t="s">
        <v>871</v>
      </c>
      <c r="N7" s="21">
        <v>5</v>
      </c>
      <c r="O7" s="238">
        <v>20</v>
      </c>
      <c r="P7" s="21"/>
      <c r="Q7" s="281" t="s">
        <v>914</v>
      </c>
      <c r="R7" s="281" t="s">
        <v>913</v>
      </c>
      <c r="S7" s="281" t="s">
        <v>915</v>
      </c>
      <c r="T7" s="281">
        <v>10</v>
      </c>
      <c r="U7" s="281">
        <v>15</v>
      </c>
      <c r="V7" s="290">
        <v>40000000</v>
      </c>
      <c r="W7" s="290"/>
      <c r="X7" s="290"/>
      <c r="Y7" s="290"/>
      <c r="Z7" s="292">
        <f t="shared" si="0"/>
        <v>40000000</v>
      </c>
      <c r="AA7" s="278" t="s">
        <v>944</v>
      </c>
    </row>
    <row r="8" spans="1:27" ht="97.5" customHeight="1">
      <c r="A8" s="310"/>
      <c r="B8" s="282"/>
      <c r="C8" s="308"/>
      <c r="D8" s="285"/>
      <c r="E8" s="308"/>
      <c r="F8" s="282"/>
      <c r="G8" s="308"/>
      <c r="H8" s="282"/>
      <c r="I8" s="283"/>
      <c r="J8" s="283"/>
      <c r="K8" s="3"/>
      <c r="L8" s="21" t="s">
        <v>872</v>
      </c>
      <c r="M8" s="21" t="s">
        <v>873</v>
      </c>
      <c r="N8" s="21">
        <v>5</v>
      </c>
      <c r="O8" s="238">
        <v>20</v>
      </c>
      <c r="P8" s="21"/>
      <c r="Q8" s="283"/>
      <c r="R8" s="283"/>
      <c r="S8" s="283"/>
      <c r="T8" s="283"/>
      <c r="U8" s="283"/>
      <c r="V8" s="291"/>
      <c r="W8" s="291"/>
      <c r="X8" s="291"/>
      <c r="Y8" s="291"/>
      <c r="Z8" s="293">
        <f t="shared" si="0"/>
        <v>0</v>
      </c>
      <c r="AA8" s="280"/>
    </row>
    <row r="9" spans="1:27" ht="71.25" customHeight="1">
      <c r="A9" s="310"/>
      <c r="B9" s="282"/>
      <c r="C9" s="308"/>
      <c r="D9" s="285"/>
      <c r="E9" s="308"/>
      <c r="F9" s="282"/>
      <c r="G9" s="308"/>
      <c r="H9" s="282"/>
      <c r="I9" s="21" t="s">
        <v>38</v>
      </c>
      <c r="J9" s="21" t="s">
        <v>39</v>
      </c>
      <c r="K9" s="3"/>
      <c r="L9" s="21" t="s">
        <v>874</v>
      </c>
      <c r="M9" s="21" t="s">
        <v>875</v>
      </c>
      <c r="N9" s="21">
        <v>15</v>
      </c>
      <c r="O9" s="238">
        <v>30</v>
      </c>
      <c r="P9" s="21"/>
      <c r="Q9" s="21" t="s">
        <v>917</v>
      </c>
      <c r="R9" s="21" t="s">
        <v>918</v>
      </c>
      <c r="S9" s="21" t="s">
        <v>919</v>
      </c>
      <c r="T9" s="21">
        <v>15</v>
      </c>
      <c r="U9" s="234">
        <v>30</v>
      </c>
      <c r="V9" s="85">
        <v>72500000</v>
      </c>
      <c r="W9" s="85"/>
      <c r="X9" s="85"/>
      <c r="Y9" s="85"/>
      <c r="Z9" s="87">
        <f t="shared" si="0"/>
        <v>72500000</v>
      </c>
      <c r="AA9" s="90" t="s">
        <v>945</v>
      </c>
    </row>
    <row r="10" spans="1:27" ht="75.75" customHeight="1">
      <c r="A10" s="310"/>
      <c r="B10" s="282"/>
      <c r="C10" s="308"/>
      <c r="D10" s="285"/>
      <c r="E10" s="308"/>
      <c r="F10" s="282"/>
      <c r="G10" s="308"/>
      <c r="H10" s="282"/>
      <c r="I10" s="21" t="s">
        <v>40</v>
      </c>
      <c r="J10" s="21" t="s">
        <v>41</v>
      </c>
      <c r="K10" s="3"/>
      <c r="L10" s="21" t="s">
        <v>876</v>
      </c>
      <c r="M10" s="21" t="s">
        <v>877</v>
      </c>
      <c r="N10" s="21">
        <v>0</v>
      </c>
      <c r="O10" s="21">
        <v>80</v>
      </c>
      <c r="P10" s="21"/>
      <c r="Q10" s="21" t="s">
        <v>1249</v>
      </c>
      <c r="R10" s="21" t="s">
        <v>1250</v>
      </c>
      <c r="S10" s="21" t="s">
        <v>901</v>
      </c>
      <c r="T10" s="21">
        <v>0</v>
      </c>
      <c r="U10" s="234">
        <v>80</v>
      </c>
      <c r="V10" s="85">
        <v>50000000</v>
      </c>
      <c r="W10" s="85"/>
      <c r="X10" s="85"/>
      <c r="Y10" s="85"/>
      <c r="Z10" s="87">
        <f t="shared" si="0"/>
        <v>50000000</v>
      </c>
      <c r="AA10" s="90"/>
    </row>
    <row r="11" spans="1:27" ht="36" customHeight="1">
      <c r="A11" s="310"/>
      <c r="B11" s="282"/>
      <c r="C11" s="308"/>
      <c r="D11" s="285"/>
      <c r="E11" s="308"/>
      <c r="F11" s="282"/>
      <c r="G11" s="308"/>
      <c r="H11" s="282"/>
      <c r="I11" s="281" t="s">
        <v>42</v>
      </c>
      <c r="J11" s="281" t="s">
        <v>43</v>
      </c>
      <c r="K11" s="281"/>
      <c r="L11" s="281" t="s">
        <v>878</v>
      </c>
      <c r="M11" s="281" t="s">
        <v>879</v>
      </c>
      <c r="N11" s="281">
        <v>29</v>
      </c>
      <c r="O11" s="281">
        <v>44</v>
      </c>
      <c r="P11" s="21"/>
      <c r="Q11" s="21" t="s">
        <v>1251</v>
      </c>
      <c r="R11" s="47" t="s">
        <v>909</v>
      </c>
      <c r="S11" s="21" t="s">
        <v>908</v>
      </c>
      <c r="T11" s="21">
        <v>0</v>
      </c>
      <c r="U11" s="234">
        <v>1</v>
      </c>
      <c r="V11" s="146">
        <v>8000000</v>
      </c>
      <c r="W11" s="146"/>
      <c r="X11" s="146"/>
      <c r="Y11" s="146"/>
      <c r="Z11" s="121">
        <f t="shared" si="0"/>
        <v>8000000</v>
      </c>
      <c r="AA11" s="90" t="s">
        <v>946</v>
      </c>
    </row>
    <row r="12" spans="1:27" ht="38.25" customHeight="1">
      <c r="A12" s="310"/>
      <c r="B12" s="282"/>
      <c r="C12" s="308"/>
      <c r="D12" s="285"/>
      <c r="E12" s="308"/>
      <c r="F12" s="282"/>
      <c r="G12" s="308"/>
      <c r="H12" s="282"/>
      <c r="I12" s="282"/>
      <c r="J12" s="282"/>
      <c r="K12" s="282"/>
      <c r="L12" s="282"/>
      <c r="M12" s="282"/>
      <c r="N12" s="282"/>
      <c r="O12" s="282"/>
      <c r="P12" s="47"/>
      <c r="Q12" s="47" t="s">
        <v>1252</v>
      </c>
      <c r="R12" s="47" t="s">
        <v>909</v>
      </c>
      <c r="S12" s="47" t="s">
        <v>908</v>
      </c>
      <c r="T12" s="47">
        <v>0</v>
      </c>
      <c r="U12" s="234">
        <v>1</v>
      </c>
      <c r="V12" s="250">
        <v>5000000</v>
      </c>
      <c r="W12" s="250"/>
      <c r="X12" s="268"/>
      <c r="Y12" s="250"/>
      <c r="Z12" s="121">
        <f t="shared" si="0"/>
        <v>5000000</v>
      </c>
      <c r="AA12" s="90" t="s">
        <v>946</v>
      </c>
    </row>
    <row r="13" spans="1:27" ht="38.25" customHeight="1">
      <c r="A13" s="310"/>
      <c r="B13" s="282"/>
      <c r="C13" s="308"/>
      <c r="D13" s="285"/>
      <c r="E13" s="308"/>
      <c r="F13" s="282"/>
      <c r="G13" s="308"/>
      <c r="H13" s="282"/>
      <c r="I13" s="282"/>
      <c r="J13" s="282"/>
      <c r="K13" s="282"/>
      <c r="L13" s="282"/>
      <c r="M13" s="282"/>
      <c r="N13" s="282"/>
      <c r="O13" s="282"/>
      <c r="P13" s="47"/>
      <c r="Q13" s="47" t="s">
        <v>1253</v>
      </c>
      <c r="R13" s="47" t="s">
        <v>909</v>
      </c>
      <c r="S13" s="47" t="s">
        <v>908</v>
      </c>
      <c r="T13" s="47">
        <v>0</v>
      </c>
      <c r="U13" s="234">
        <v>1</v>
      </c>
      <c r="V13" s="250">
        <f>9000000-493594</f>
        <v>8506406</v>
      </c>
      <c r="W13" s="250"/>
      <c r="X13" s="269"/>
      <c r="Y13" s="250">
        <v>3000000</v>
      </c>
      <c r="Z13" s="121">
        <f t="shared" si="0"/>
        <v>11506406</v>
      </c>
      <c r="AA13" s="90" t="s">
        <v>946</v>
      </c>
    </row>
    <row r="14" spans="1:27" ht="38.25" customHeight="1">
      <c r="A14" s="310"/>
      <c r="B14" s="282"/>
      <c r="C14" s="308"/>
      <c r="D14" s="285"/>
      <c r="E14" s="308"/>
      <c r="F14" s="282"/>
      <c r="G14" s="308"/>
      <c r="H14" s="282"/>
      <c r="I14" s="282"/>
      <c r="J14" s="282"/>
      <c r="K14" s="282"/>
      <c r="L14" s="282"/>
      <c r="M14" s="282"/>
      <c r="N14" s="282"/>
      <c r="O14" s="282"/>
      <c r="P14" s="47"/>
      <c r="Q14" s="47" t="s">
        <v>1264</v>
      </c>
      <c r="R14" s="47" t="s">
        <v>909</v>
      </c>
      <c r="S14" s="47" t="s">
        <v>908</v>
      </c>
      <c r="T14" s="47">
        <v>0</v>
      </c>
      <c r="U14" s="234">
        <v>1</v>
      </c>
      <c r="V14" s="250">
        <v>8000000</v>
      </c>
      <c r="W14" s="250"/>
      <c r="X14" s="269"/>
      <c r="Y14" s="250"/>
      <c r="Z14" s="121">
        <f t="shared" si="0"/>
        <v>8000000</v>
      </c>
      <c r="AA14" s="90" t="s">
        <v>946</v>
      </c>
    </row>
    <row r="15" spans="1:27" ht="38.25" customHeight="1">
      <c r="A15" s="310"/>
      <c r="B15" s="282"/>
      <c r="C15" s="308"/>
      <c r="D15" s="285"/>
      <c r="E15" s="308"/>
      <c r="F15" s="282"/>
      <c r="G15" s="308"/>
      <c r="H15" s="282"/>
      <c r="I15" s="282"/>
      <c r="J15" s="282"/>
      <c r="K15" s="282"/>
      <c r="L15" s="282"/>
      <c r="M15" s="282"/>
      <c r="N15" s="282"/>
      <c r="O15" s="282"/>
      <c r="P15" s="47"/>
      <c r="Q15" s="47" t="s">
        <v>1339</v>
      </c>
      <c r="R15" s="47" t="s">
        <v>909</v>
      </c>
      <c r="S15" s="47" t="s">
        <v>908</v>
      </c>
      <c r="T15" s="47">
        <v>0</v>
      </c>
      <c r="U15" s="234">
        <v>1</v>
      </c>
      <c r="V15" s="250">
        <v>6000000</v>
      </c>
      <c r="W15" s="250"/>
      <c r="X15" s="269"/>
      <c r="Y15" s="250"/>
      <c r="Z15" s="121">
        <f t="shared" si="0"/>
        <v>6000000</v>
      </c>
      <c r="AA15" s="90" t="s">
        <v>946</v>
      </c>
    </row>
    <row r="16" spans="1:27" ht="38.25" customHeight="1">
      <c r="A16" s="310"/>
      <c r="B16" s="282"/>
      <c r="C16" s="308"/>
      <c r="D16" s="285"/>
      <c r="E16" s="308"/>
      <c r="F16" s="282"/>
      <c r="G16" s="308"/>
      <c r="H16" s="282"/>
      <c r="I16" s="282"/>
      <c r="J16" s="282"/>
      <c r="K16" s="282"/>
      <c r="L16" s="282"/>
      <c r="M16" s="282"/>
      <c r="N16" s="282"/>
      <c r="O16" s="282"/>
      <c r="P16" s="47"/>
      <c r="Q16" s="47" t="s">
        <v>1254</v>
      </c>
      <c r="R16" s="47" t="s">
        <v>909</v>
      </c>
      <c r="S16" s="47" t="s">
        <v>908</v>
      </c>
      <c r="T16" s="47">
        <v>0</v>
      </c>
      <c r="U16" s="234">
        <v>1</v>
      </c>
      <c r="V16" s="250">
        <v>6000000</v>
      </c>
      <c r="W16" s="250"/>
      <c r="X16" s="269"/>
      <c r="Y16" s="250"/>
      <c r="Z16" s="121">
        <f t="shared" si="0"/>
        <v>6000000</v>
      </c>
      <c r="AA16" s="90" t="s">
        <v>946</v>
      </c>
    </row>
    <row r="17" spans="1:27" ht="38.25" customHeight="1">
      <c r="A17" s="310"/>
      <c r="B17" s="282"/>
      <c r="C17" s="308"/>
      <c r="D17" s="285"/>
      <c r="E17" s="308"/>
      <c r="F17" s="282"/>
      <c r="G17" s="308"/>
      <c r="H17" s="282"/>
      <c r="I17" s="282"/>
      <c r="J17" s="282"/>
      <c r="K17" s="282"/>
      <c r="L17" s="282"/>
      <c r="M17" s="282"/>
      <c r="N17" s="282"/>
      <c r="O17" s="282"/>
      <c r="P17" s="47"/>
      <c r="Q17" s="47" t="s">
        <v>1255</v>
      </c>
      <c r="R17" s="47" t="s">
        <v>909</v>
      </c>
      <c r="S17" s="47" t="s">
        <v>908</v>
      </c>
      <c r="T17" s="47">
        <v>0</v>
      </c>
      <c r="U17" s="234">
        <v>1</v>
      </c>
      <c r="V17" s="250">
        <v>7000000</v>
      </c>
      <c r="W17" s="250"/>
      <c r="X17" s="269"/>
      <c r="Y17" s="250"/>
      <c r="Z17" s="121">
        <f t="shared" si="0"/>
        <v>7000000</v>
      </c>
      <c r="AA17" s="90" t="s">
        <v>946</v>
      </c>
    </row>
    <row r="18" spans="1:27" ht="38.25" customHeight="1">
      <c r="A18" s="310"/>
      <c r="B18" s="282"/>
      <c r="C18" s="308"/>
      <c r="D18" s="285"/>
      <c r="E18" s="308"/>
      <c r="F18" s="282"/>
      <c r="G18" s="308"/>
      <c r="H18" s="282"/>
      <c r="I18" s="282"/>
      <c r="J18" s="282"/>
      <c r="K18" s="282"/>
      <c r="L18" s="282"/>
      <c r="M18" s="282"/>
      <c r="N18" s="282"/>
      <c r="O18" s="282"/>
      <c r="P18" s="47"/>
      <c r="Q18" s="47" t="s">
        <v>1256</v>
      </c>
      <c r="R18" s="47" t="s">
        <v>909</v>
      </c>
      <c r="S18" s="47" t="s">
        <v>908</v>
      </c>
      <c r="T18" s="47">
        <v>0</v>
      </c>
      <c r="U18" s="234">
        <v>1</v>
      </c>
      <c r="V18" s="250">
        <v>6000000</v>
      </c>
      <c r="W18" s="250"/>
      <c r="X18" s="269"/>
      <c r="Y18" s="250"/>
      <c r="Z18" s="121">
        <f t="shared" si="0"/>
        <v>6000000</v>
      </c>
      <c r="AA18" s="90" t="s">
        <v>946</v>
      </c>
    </row>
    <row r="19" spans="1:27" ht="38.25" customHeight="1">
      <c r="A19" s="310"/>
      <c r="B19" s="282"/>
      <c r="C19" s="308"/>
      <c r="D19" s="285"/>
      <c r="E19" s="308"/>
      <c r="F19" s="282"/>
      <c r="G19" s="308"/>
      <c r="H19" s="282"/>
      <c r="I19" s="282"/>
      <c r="J19" s="282"/>
      <c r="K19" s="282"/>
      <c r="L19" s="282"/>
      <c r="M19" s="282"/>
      <c r="N19" s="282"/>
      <c r="O19" s="282"/>
      <c r="P19" s="47"/>
      <c r="Q19" s="47" t="s">
        <v>1257</v>
      </c>
      <c r="R19" s="251" t="s">
        <v>909</v>
      </c>
      <c r="S19" s="47" t="s">
        <v>910</v>
      </c>
      <c r="T19" s="47">
        <v>0</v>
      </c>
      <c r="U19" s="234">
        <v>1</v>
      </c>
      <c r="V19" s="250">
        <v>6000000</v>
      </c>
      <c r="W19" s="250"/>
      <c r="X19" s="269"/>
      <c r="Y19" s="250"/>
      <c r="Z19" s="121">
        <f t="shared" si="0"/>
        <v>6000000</v>
      </c>
      <c r="AA19" s="90" t="s">
        <v>946</v>
      </c>
    </row>
    <row r="20" spans="1:27" ht="51.75" customHeight="1">
      <c r="A20" s="310"/>
      <c r="B20" s="282"/>
      <c r="C20" s="308"/>
      <c r="D20" s="285"/>
      <c r="E20" s="308"/>
      <c r="F20" s="282"/>
      <c r="G20" s="308"/>
      <c r="H20" s="282"/>
      <c r="I20" s="282"/>
      <c r="J20" s="282"/>
      <c r="K20" s="282"/>
      <c r="L20" s="282"/>
      <c r="M20" s="282"/>
      <c r="N20" s="282"/>
      <c r="O20" s="282"/>
      <c r="P20" s="47"/>
      <c r="Q20" s="251" t="s">
        <v>1258</v>
      </c>
      <c r="R20" s="251" t="s">
        <v>909</v>
      </c>
      <c r="S20" s="47" t="s">
        <v>910</v>
      </c>
      <c r="T20" s="47">
        <v>0</v>
      </c>
      <c r="U20" s="234">
        <v>1</v>
      </c>
      <c r="V20" s="250">
        <v>6000000</v>
      </c>
      <c r="W20" s="250"/>
      <c r="X20" s="269"/>
      <c r="Y20" s="250"/>
      <c r="Z20" s="121">
        <f t="shared" si="0"/>
        <v>6000000</v>
      </c>
      <c r="AA20" s="90" t="s">
        <v>946</v>
      </c>
    </row>
    <row r="21" spans="1:27" ht="42.75" customHeight="1">
      <c r="A21" s="310"/>
      <c r="B21" s="282"/>
      <c r="C21" s="308"/>
      <c r="D21" s="285"/>
      <c r="E21" s="308"/>
      <c r="F21" s="282"/>
      <c r="G21" s="308"/>
      <c r="H21" s="282"/>
      <c r="I21" s="282"/>
      <c r="J21" s="282"/>
      <c r="K21" s="282"/>
      <c r="L21" s="282"/>
      <c r="M21" s="282"/>
      <c r="N21" s="282"/>
      <c r="O21" s="282"/>
      <c r="P21" s="47"/>
      <c r="Q21" s="47" t="s">
        <v>1259</v>
      </c>
      <c r="R21" s="47" t="s">
        <v>909</v>
      </c>
      <c r="S21" s="47" t="s">
        <v>908</v>
      </c>
      <c r="T21" s="47">
        <v>0</v>
      </c>
      <c r="U21" s="234">
        <v>1</v>
      </c>
      <c r="V21" s="250">
        <v>6000000</v>
      </c>
      <c r="W21" s="250"/>
      <c r="X21" s="269"/>
      <c r="Y21" s="250"/>
      <c r="Z21" s="121">
        <f t="shared" si="0"/>
        <v>6000000</v>
      </c>
      <c r="AA21" s="90" t="s">
        <v>946</v>
      </c>
    </row>
    <row r="22" spans="1:27" ht="42.75" customHeight="1">
      <c r="A22" s="310"/>
      <c r="B22" s="282"/>
      <c r="C22" s="308"/>
      <c r="D22" s="285"/>
      <c r="E22" s="308"/>
      <c r="F22" s="282"/>
      <c r="G22" s="308"/>
      <c r="H22" s="282"/>
      <c r="I22" s="282"/>
      <c r="J22" s="282"/>
      <c r="K22" s="282"/>
      <c r="L22" s="282"/>
      <c r="M22" s="282"/>
      <c r="N22" s="282"/>
      <c r="O22" s="282"/>
      <c r="P22" s="47"/>
      <c r="Q22" s="47" t="s">
        <v>1260</v>
      </c>
      <c r="R22" s="47" t="s">
        <v>909</v>
      </c>
      <c r="S22" s="47" t="s">
        <v>908</v>
      </c>
      <c r="T22" s="47">
        <v>0</v>
      </c>
      <c r="U22" s="47">
        <v>1</v>
      </c>
      <c r="V22" s="250">
        <v>6000000</v>
      </c>
      <c r="W22" s="250"/>
      <c r="X22" s="269"/>
      <c r="Y22" s="250"/>
      <c r="Z22" s="121">
        <f t="shared" si="0"/>
        <v>6000000</v>
      </c>
      <c r="AA22" s="90" t="s">
        <v>946</v>
      </c>
    </row>
    <row r="23" spans="1:27" ht="42.75" customHeight="1">
      <c r="A23" s="310"/>
      <c r="B23" s="282"/>
      <c r="C23" s="308"/>
      <c r="D23" s="285"/>
      <c r="E23" s="308"/>
      <c r="F23" s="282"/>
      <c r="G23" s="308"/>
      <c r="H23" s="282"/>
      <c r="I23" s="282"/>
      <c r="J23" s="282"/>
      <c r="K23" s="282"/>
      <c r="L23" s="282"/>
      <c r="M23" s="282"/>
      <c r="N23" s="282"/>
      <c r="O23" s="282"/>
      <c r="P23" s="47"/>
      <c r="Q23" s="251" t="s">
        <v>1261</v>
      </c>
      <c r="R23" s="47" t="s">
        <v>909</v>
      </c>
      <c r="S23" s="47" t="s">
        <v>908</v>
      </c>
      <c r="T23" s="47">
        <v>0</v>
      </c>
      <c r="U23" s="47">
        <v>1</v>
      </c>
      <c r="V23" s="250">
        <v>6000000</v>
      </c>
      <c r="W23" s="250"/>
      <c r="X23" s="269"/>
      <c r="Y23" s="250"/>
      <c r="Z23" s="121">
        <f t="shared" si="0"/>
        <v>6000000</v>
      </c>
      <c r="AA23" s="90" t="s">
        <v>946</v>
      </c>
    </row>
    <row r="24" spans="1:27" s="248" customFormat="1" ht="42.75" customHeight="1">
      <c r="A24" s="310"/>
      <c r="B24" s="282"/>
      <c r="C24" s="308"/>
      <c r="D24" s="285"/>
      <c r="E24" s="308"/>
      <c r="F24" s="282"/>
      <c r="G24" s="308"/>
      <c r="H24" s="282"/>
      <c r="I24" s="282"/>
      <c r="J24" s="282"/>
      <c r="K24" s="282"/>
      <c r="L24" s="282"/>
      <c r="M24" s="282"/>
      <c r="N24" s="282"/>
      <c r="O24" s="282"/>
      <c r="P24" s="251"/>
      <c r="Q24" s="251" t="s">
        <v>1262</v>
      </c>
      <c r="R24" s="251" t="s">
        <v>909</v>
      </c>
      <c r="S24" s="251" t="s">
        <v>908</v>
      </c>
      <c r="T24" s="251">
        <v>0</v>
      </c>
      <c r="U24" s="251">
        <v>1</v>
      </c>
      <c r="V24" s="250">
        <v>6000000</v>
      </c>
      <c r="W24" s="250"/>
      <c r="X24" s="269"/>
      <c r="Y24" s="250"/>
      <c r="Z24" s="121">
        <f t="shared" si="0"/>
        <v>6000000</v>
      </c>
      <c r="AA24" s="267" t="s">
        <v>946</v>
      </c>
    </row>
    <row r="25" spans="1:27" s="248" customFormat="1" ht="42.75" customHeight="1">
      <c r="A25" s="310"/>
      <c r="B25" s="282"/>
      <c r="C25" s="308"/>
      <c r="D25" s="285"/>
      <c r="E25" s="308"/>
      <c r="F25" s="282"/>
      <c r="G25" s="308"/>
      <c r="H25" s="282"/>
      <c r="I25" s="282"/>
      <c r="J25" s="282"/>
      <c r="K25" s="282"/>
      <c r="L25" s="282"/>
      <c r="M25" s="282"/>
      <c r="N25" s="282"/>
      <c r="O25" s="282"/>
      <c r="P25" s="251"/>
      <c r="Q25" s="251" t="s">
        <v>1263</v>
      </c>
      <c r="R25" s="251" t="s">
        <v>909</v>
      </c>
      <c r="S25" s="251" t="s">
        <v>908</v>
      </c>
      <c r="T25" s="251">
        <v>0</v>
      </c>
      <c r="U25" s="251">
        <v>1</v>
      </c>
      <c r="V25" s="250">
        <v>7000000</v>
      </c>
      <c r="W25" s="250"/>
      <c r="X25" s="269"/>
      <c r="Y25" s="250"/>
      <c r="Z25" s="121">
        <f t="shared" si="0"/>
        <v>7000000</v>
      </c>
      <c r="AA25" s="267" t="s">
        <v>946</v>
      </c>
    </row>
    <row r="26" spans="1:27" s="248" customFormat="1" ht="42.75" customHeight="1">
      <c r="A26" s="310"/>
      <c r="B26" s="282"/>
      <c r="C26" s="308"/>
      <c r="D26" s="285"/>
      <c r="E26" s="308"/>
      <c r="F26" s="282"/>
      <c r="G26" s="308"/>
      <c r="H26" s="282"/>
      <c r="I26" s="282"/>
      <c r="J26" s="282"/>
      <c r="K26" s="282"/>
      <c r="L26" s="282"/>
      <c r="M26" s="282"/>
      <c r="N26" s="282"/>
      <c r="O26" s="282"/>
      <c r="P26" s="266"/>
      <c r="Q26" s="266" t="s">
        <v>1341</v>
      </c>
      <c r="R26" s="266" t="s">
        <v>909</v>
      </c>
      <c r="S26" s="266" t="s">
        <v>908</v>
      </c>
      <c r="T26" s="266">
        <v>0</v>
      </c>
      <c r="U26" s="266">
        <v>1</v>
      </c>
      <c r="V26" s="250">
        <v>6000000</v>
      </c>
      <c r="W26" s="250"/>
      <c r="X26" s="269"/>
      <c r="Y26" s="250"/>
      <c r="Z26" s="121">
        <f t="shared" si="0"/>
        <v>6000000</v>
      </c>
      <c r="AA26" s="267" t="s">
        <v>946</v>
      </c>
    </row>
    <row r="27" spans="1:27" ht="42.75" customHeight="1">
      <c r="A27" s="310"/>
      <c r="B27" s="282"/>
      <c r="C27" s="308"/>
      <c r="D27" s="285"/>
      <c r="E27" s="308"/>
      <c r="F27" s="282"/>
      <c r="G27" s="308"/>
      <c r="H27" s="282"/>
      <c r="I27" s="282"/>
      <c r="J27" s="282"/>
      <c r="K27" s="282"/>
      <c r="L27" s="282"/>
      <c r="M27" s="282"/>
      <c r="N27" s="282"/>
      <c r="O27" s="282"/>
      <c r="P27" s="47"/>
      <c r="Q27" s="47" t="s">
        <v>1265</v>
      </c>
      <c r="R27" s="47" t="s">
        <v>911</v>
      </c>
      <c r="S27" s="47" t="s">
        <v>912</v>
      </c>
      <c r="T27" s="47">
        <v>0</v>
      </c>
      <c r="U27" s="47">
        <v>1</v>
      </c>
      <c r="V27" s="250">
        <v>35000000</v>
      </c>
      <c r="W27" s="250"/>
      <c r="X27" s="269"/>
      <c r="Y27" s="250"/>
      <c r="Z27" s="121">
        <f t="shared" si="0"/>
        <v>35000000</v>
      </c>
      <c r="AA27" s="267" t="s">
        <v>946</v>
      </c>
    </row>
    <row r="28" spans="1:27" s="248" customFormat="1" ht="42.75" customHeight="1">
      <c r="A28" s="310"/>
      <c r="B28" s="282"/>
      <c r="C28" s="308"/>
      <c r="D28" s="285"/>
      <c r="E28" s="308"/>
      <c r="F28" s="282"/>
      <c r="G28" s="308"/>
      <c r="H28" s="282"/>
      <c r="I28" s="282"/>
      <c r="J28" s="282"/>
      <c r="K28" s="282"/>
      <c r="L28" s="282"/>
      <c r="M28" s="282"/>
      <c r="N28" s="282"/>
      <c r="O28" s="282"/>
      <c r="P28" s="251"/>
      <c r="Q28" s="251" t="s">
        <v>1342</v>
      </c>
      <c r="R28" s="251" t="s">
        <v>909</v>
      </c>
      <c r="S28" s="251" t="s">
        <v>908</v>
      </c>
      <c r="T28" s="251">
        <v>0</v>
      </c>
      <c r="U28" s="251">
        <v>1</v>
      </c>
      <c r="V28" s="250">
        <v>35000000</v>
      </c>
      <c r="W28" s="250"/>
      <c r="X28" s="269"/>
      <c r="Y28" s="250"/>
      <c r="Z28" s="121">
        <f t="shared" si="0"/>
        <v>35000000</v>
      </c>
      <c r="AA28" s="267" t="s">
        <v>946</v>
      </c>
    </row>
    <row r="29" spans="1:27" s="248" customFormat="1" ht="42.75" customHeight="1">
      <c r="A29" s="310"/>
      <c r="B29" s="282"/>
      <c r="C29" s="308"/>
      <c r="D29" s="285"/>
      <c r="E29" s="308"/>
      <c r="F29" s="282"/>
      <c r="G29" s="308"/>
      <c r="H29" s="282"/>
      <c r="I29" s="282"/>
      <c r="J29" s="282"/>
      <c r="K29" s="282"/>
      <c r="L29" s="282"/>
      <c r="M29" s="282"/>
      <c r="N29" s="282"/>
      <c r="O29" s="282"/>
      <c r="P29" s="251"/>
      <c r="Q29" s="251" t="s">
        <v>1280</v>
      </c>
      <c r="R29" s="251" t="s">
        <v>911</v>
      </c>
      <c r="S29" s="251" t="s">
        <v>912</v>
      </c>
      <c r="T29" s="251">
        <v>0</v>
      </c>
      <c r="U29" s="251">
        <v>1</v>
      </c>
      <c r="V29" s="250">
        <v>35000000</v>
      </c>
      <c r="W29" s="250"/>
      <c r="X29" s="269"/>
      <c r="Y29" s="250"/>
      <c r="Z29" s="121">
        <f t="shared" si="0"/>
        <v>35000000</v>
      </c>
      <c r="AA29" s="267" t="s">
        <v>946</v>
      </c>
    </row>
    <row r="30" spans="1:28" ht="42.75" customHeight="1">
      <c r="A30" s="310"/>
      <c r="B30" s="282"/>
      <c r="C30" s="308"/>
      <c r="D30" s="285"/>
      <c r="E30" s="308"/>
      <c r="F30" s="282"/>
      <c r="G30" s="308"/>
      <c r="H30" s="282"/>
      <c r="I30" s="283"/>
      <c r="J30" s="283"/>
      <c r="K30" s="283"/>
      <c r="L30" s="283"/>
      <c r="M30" s="283"/>
      <c r="N30" s="283"/>
      <c r="O30" s="283"/>
      <c r="P30" s="47"/>
      <c r="Q30" s="47" t="s">
        <v>1266</v>
      </c>
      <c r="R30" s="47" t="s">
        <v>911</v>
      </c>
      <c r="S30" s="47" t="s">
        <v>912</v>
      </c>
      <c r="T30" s="47">
        <v>0</v>
      </c>
      <c r="U30" s="47">
        <v>1</v>
      </c>
      <c r="V30" s="250">
        <v>35000000</v>
      </c>
      <c r="W30" s="250"/>
      <c r="X30" s="270"/>
      <c r="Y30" s="271"/>
      <c r="Z30" s="121">
        <f aca="true" t="shared" si="1" ref="Z30:Z38">+V30+W30+X30+Y30</f>
        <v>35000000</v>
      </c>
      <c r="AA30" s="90" t="s">
        <v>946</v>
      </c>
      <c r="AB30" s="83">
        <f>SUM(Z11:Z30)</f>
        <v>246506406</v>
      </c>
    </row>
    <row r="31" spans="1:27" ht="114" customHeight="1">
      <c r="A31" s="310"/>
      <c r="B31" s="282"/>
      <c r="C31" s="308"/>
      <c r="D31" s="285"/>
      <c r="E31" s="308"/>
      <c r="F31" s="282"/>
      <c r="G31" s="308"/>
      <c r="H31" s="282"/>
      <c r="I31" s="21" t="s">
        <v>44</v>
      </c>
      <c r="J31" s="21" t="s">
        <v>45</v>
      </c>
      <c r="K31" s="3"/>
      <c r="L31" s="21" t="s">
        <v>880</v>
      </c>
      <c r="M31" s="21" t="s">
        <v>881</v>
      </c>
      <c r="N31" s="21">
        <v>200</v>
      </c>
      <c r="O31" s="21">
        <v>200</v>
      </c>
      <c r="P31" s="21"/>
      <c r="Q31" s="21" t="s">
        <v>928</v>
      </c>
      <c r="R31" s="21" t="s">
        <v>929</v>
      </c>
      <c r="S31" s="21" t="s">
        <v>930</v>
      </c>
      <c r="T31" s="21">
        <v>200</v>
      </c>
      <c r="U31" s="21">
        <v>200</v>
      </c>
      <c r="V31" s="85">
        <v>5000000</v>
      </c>
      <c r="W31" s="85"/>
      <c r="X31" s="85"/>
      <c r="Y31" s="85"/>
      <c r="Z31" s="87">
        <f t="shared" si="1"/>
        <v>5000000</v>
      </c>
      <c r="AA31" s="90" t="s">
        <v>944</v>
      </c>
    </row>
    <row r="32" spans="1:27" ht="45" customHeight="1">
      <c r="A32" s="310"/>
      <c r="B32" s="282"/>
      <c r="C32" s="308"/>
      <c r="D32" s="285"/>
      <c r="E32" s="308"/>
      <c r="F32" s="282"/>
      <c r="G32" s="308"/>
      <c r="H32" s="282"/>
      <c r="I32" s="21" t="s">
        <v>46</v>
      </c>
      <c r="J32" s="21" t="s">
        <v>47</v>
      </c>
      <c r="K32" s="3"/>
      <c r="L32" s="281" t="s">
        <v>882</v>
      </c>
      <c r="M32" s="336" t="s">
        <v>883</v>
      </c>
      <c r="N32" s="281">
        <v>9</v>
      </c>
      <c r="O32" s="281">
        <v>14</v>
      </c>
      <c r="P32" s="21"/>
      <c r="Q32" s="21" t="s">
        <v>1267</v>
      </c>
      <c r="R32" s="21" t="s">
        <v>906</v>
      </c>
      <c r="S32" s="21" t="s">
        <v>907</v>
      </c>
      <c r="T32" s="21">
        <v>0</v>
      </c>
      <c r="U32" s="21">
        <v>1</v>
      </c>
      <c r="V32" s="146">
        <v>70000000</v>
      </c>
      <c r="W32" s="117"/>
      <c r="X32" s="117"/>
      <c r="Y32" s="117"/>
      <c r="Z32" s="229">
        <f t="shared" si="1"/>
        <v>70000000</v>
      </c>
      <c r="AA32" s="90" t="s">
        <v>946</v>
      </c>
    </row>
    <row r="33" spans="1:27" ht="45" customHeight="1">
      <c r="A33" s="310"/>
      <c r="B33" s="282"/>
      <c r="C33" s="308"/>
      <c r="D33" s="285"/>
      <c r="E33" s="308"/>
      <c r="F33" s="282"/>
      <c r="G33" s="308"/>
      <c r="H33" s="282"/>
      <c r="I33" s="74"/>
      <c r="J33" s="74"/>
      <c r="K33" s="84"/>
      <c r="L33" s="282"/>
      <c r="M33" s="337"/>
      <c r="N33" s="282"/>
      <c r="O33" s="282"/>
      <c r="P33" s="47"/>
      <c r="Q33" s="47" t="s">
        <v>1268</v>
      </c>
      <c r="R33" s="47" t="s">
        <v>906</v>
      </c>
      <c r="S33" s="47" t="s">
        <v>907</v>
      </c>
      <c r="T33" s="47">
        <v>0</v>
      </c>
      <c r="U33" s="47">
        <v>1</v>
      </c>
      <c r="V33" s="250">
        <v>70000000</v>
      </c>
      <c r="W33" s="86"/>
      <c r="X33" s="86"/>
      <c r="Y33" s="86"/>
      <c r="Z33" s="121">
        <f t="shared" si="1"/>
        <v>70000000</v>
      </c>
      <c r="AA33" s="90" t="s">
        <v>946</v>
      </c>
    </row>
    <row r="34" spans="1:27" s="248" customFormat="1" ht="45" customHeight="1">
      <c r="A34" s="310"/>
      <c r="B34" s="282"/>
      <c r="C34" s="308"/>
      <c r="D34" s="285"/>
      <c r="E34" s="308"/>
      <c r="F34" s="282"/>
      <c r="G34" s="308"/>
      <c r="H34" s="282"/>
      <c r="I34" s="237"/>
      <c r="J34" s="237"/>
      <c r="K34" s="84"/>
      <c r="L34" s="282"/>
      <c r="M34" s="337"/>
      <c r="N34" s="282"/>
      <c r="O34" s="282"/>
      <c r="P34" s="251"/>
      <c r="Q34" s="251" t="s">
        <v>1269</v>
      </c>
      <c r="R34" s="251" t="s">
        <v>906</v>
      </c>
      <c r="S34" s="251" t="s">
        <v>907</v>
      </c>
      <c r="T34" s="251">
        <v>0</v>
      </c>
      <c r="U34" s="251">
        <v>1</v>
      </c>
      <c r="V34" s="250">
        <v>40000000</v>
      </c>
      <c r="W34" s="86"/>
      <c r="X34" s="86"/>
      <c r="Y34" s="86"/>
      <c r="Z34" s="121">
        <f t="shared" si="1"/>
        <v>40000000</v>
      </c>
      <c r="AA34" s="267" t="s">
        <v>946</v>
      </c>
    </row>
    <row r="35" spans="1:27" s="248" customFormat="1" ht="45" customHeight="1">
      <c r="A35" s="310"/>
      <c r="B35" s="282"/>
      <c r="C35" s="308"/>
      <c r="D35" s="285"/>
      <c r="E35" s="308"/>
      <c r="F35" s="282"/>
      <c r="G35" s="308"/>
      <c r="H35" s="282"/>
      <c r="I35" s="265"/>
      <c r="J35" s="265"/>
      <c r="K35" s="84"/>
      <c r="L35" s="282"/>
      <c r="M35" s="337"/>
      <c r="N35" s="282"/>
      <c r="O35" s="282"/>
      <c r="P35" s="266"/>
      <c r="Q35" s="266" t="s">
        <v>1270</v>
      </c>
      <c r="R35" s="266" t="s">
        <v>906</v>
      </c>
      <c r="S35" s="266" t="s">
        <v>907</v>
      </c>
      <c r="T35" s="266">
        <v>0</v>
      </c>
      <c r="U35" s="266">
        <v>1</v>
      </c>
      <c r="V35" s="250">
        <v>40000000</v>
      </c>
      <c r="W35" s="86"/>
      <c r="X35" s="86"/>
      <c r="Y35" s="86"/>
      <c r="Z35" s="121">
        <f t="shared" si="1"/>
        <v>40000000</v>
      </c>
      <c r="AA35" s="267" t="s">
        <v>946</v>
      </c>
    </row>
    <row r="36" spans="1:27" s="248" customFormat="1" ht="45" customHeight="1">
      <c r="A36" s="310"/>
      <c r="B36" s="282"/>
      <c r="C36" s="308"/>
      <c r="D36" s="285"/>
      <c r="E36" s="308"/>
      <c r="F36" s="282"/>
      <c r="G36" s="308"/>
      <c r="H36" s="282"/>
      <c r="I36" s="265"/>
      <c r="J36" s="265"/>
      <c r="K36" s="84"/>
      <c r="L36" s="282"/>
      <c r="M36" s="337"/>
      <c r="N36" s="282"/>
      <c r="O36" s="282"/>
      <c r="P36" s="266"/>
      <c r="Q36" s="266" t="s">
        <v>1343</v>
      </c>
      <c r="R36" s="266" t="s">
        <v>906</v>
      </c>
      <c r="S36" s="266" t="s">
        <v>907</v>
      </c>
      <c r="T36" s="266">
        <v>0</v>
      </c>
      <c r="U36" s="266">
        <v>1</v>
      </c>
      <c r="V36" s="120">
        <v>40000000</v>
      </c>
      <c r="W36" s="85"/>
      <c r="X36" s="85"/>
      <c r="Y36" s="85"/>
      <c r="Z36" s="121">
        <f t="shared" si="1"/>
        <v>40000000</v>
      </c>
      <c r="AA36" s="267"/>
    </row>
    <row r="37" spans="1:27" ht="45" customHeight="1">
      <c r="A37" s="310"/>
      <c r="B37" s="282"/>
      <c r="C37" s="308"/>
      <c r="D37" s="285"/>
      <c r="E37" s="308"/>
      <c r="F37" s="282"/>
      <c r="G37" s="308"/>
      <c r="H37" s="282"/>
      <c r="I37" s="74"/>
      <c r="J37" s="74"/>
      <c r="K37" s="84"/>
      <c r="L37" s="283"/>
      <c r="M37" s="338"/>
      <c r="N37" s="283"/>
      <c r="O37" s="283"/>
      <c r="P37" s="47"/>
      <c r="Q37" s="251" t="s">
        <v>1340</v>
      </c>
      <c r="R37" s="47" t="s">
        <v>906</v>
      </c>
      <c r="S37" s="47" t="s">
        <v>907</v>
      </c>
      <c r="T37" s="47">
        <v>0</v>
      </c>
      <c r="U37" s="47">
        <v>1</v>
      </c>
      <c r="V37" s="120">
        <v>40000000</v>
      </c>
      <c r="W37" s="85"/>
      <c r="X37" s="85"/>
      <c r="Y37" s="85">
        <v>0</v>
      </c>
      <c r="Z37" s="121">
        <f t="shared" si="1"/>
        <v>40000000</v>
      </c>
      <c r="AA37" s="90" t="s">
        <v>946</v>
      </c>
    </row>
    <row r="38" spans="1:27" ht="43.5" customHeight="1">
      <c r="A38" s="310"/>
      <c r="B38" s="282"/>
      <c r="C38" s="308"/>
      <c r="D38" s="285"/>
      <c r="E38" s="308"/>
      <c r="F38" s="282"/>
      <c r="G38" s="308"/>
      <c r="H38" s="282"/>
      <c r="I38" s="281" t="s">
        <v>48</v>
      </c>
      <c r="J38" s="281" t="s">
        <v>49</v>
      </c>
      <c r="K38" s="281"/>
      <c r="L38" s="281" t="s">
        <v>884</v>
      </c>
      <c r="M38" s="284" t="s">
        <v>885</v>
      </c>
      <c r="N38" s="281">
        <v>4</v>
      </c>
      <c r="O38" s="281">
        <v>6</v>
      </c>
      <c r="P38" s="21"/>
      <c r="Q38" s="21" t="s">
        <v>1271</v>
      </c>
      <c r="R38" s="21" t="s">
        <v>902</v>
      </c>
      <c r="S38" s="21" t="s">
        <v>903</v>
      </c>
      <c r="T38" s="21">
        <v>0</v>
      </c>
      <c r="U38" s="21">
        <v>1</v>
      </c>
      <c r="V38" s="287">
        <v>60000000</v>
      </c>
      <c r="W38" s="287">
        <v>0</v>
      </c>
      <c r="X38" s="287"/>
      <c r="Y38" s="287">
        <v>0</v>
      </c>
      <c r="Z38" s="333">
        <f t="shared" si="1"/>
        <v>60000000</v>
      </c>
      <c r="AA38" s="278" t="s">
        <v>946</v>
      </c>
    </row>
    <row r="39" spans="1:27" ht="45.75" customHeight="1">
      <c r="A39" s="310"/>
      <c r="B39" s="282"/>
      <c r="C39" s="308"/>
      <c r="D39" s="285"/>
      <c r="E39" s="308"/>
      <c r="F39" s="282"/>
      <c r="G39" s="308"/>
      <c r="H39" s="282"/>
      <c r="I39" s="282"/>
      <c r="J39" s="282"/>
      <c r="K39" s="282"/>
      <c r="L39" s="282"/>
      <c r="M39" s="285"/>
      <c r="N39" s="282"/>
      <c r="O39" s="282"/>
      <c r="P39" s="47"/>
      <c r="Q39" s="47" t="s">
        <v>1272</v>
      </c>
      <c r="R39" s="47" t="s">
        <v>902</v>
      </c>
      <c r="S39" s="47" t="s">
        <v>903</v>
      </c>
      <c r="T39" s="47">
        <v>0</v>
      </c>
      <c r="U39" s="47">
        <v>1</v>
      </c>
      <c r="V39" s="288"/>
      <c r="W39" s="288">
        <v>0</v>
      </c>
      <c r="X39" s="288"/>
      <c r="Y39" s="288"/>
      <c r="Z39" s="334"/>
      <c r="AA39" s="279"/>
    </row>
    <row r="40" spans="1:27" ht="56.25" customHeight="1">
      <c r="A40" s="310"/>
      <c r="B40" s="282"/>
      <c r="C40" s="308"/>
      <c r="D40" s="285"/>
      <c r="E40" s="308"/>
      <c r="F40" s="282"/>
      <c r="G40" s="308"/>
      <c r="H40" s="282"/>
      <c r="I40" s="282"/>
      <c r="J40" s="282"/>
      <c r="K40" s="282"/>
      <c r="L40" s="283"/>
      <c r="M40" s="286"/>
      <c r="N40" s="283"/>
      <c r="O40" s="283"/>
      <c r="P40" s="47"/>
      <c r="Q40" s="47" t="s">
        <v>1273</v>
      </c>
      <c r="R40" s="251" t="s">
        <v>902</v>
      </c>
      <c r="S40" s="251" t="s">
        <v>903</v>
      </c>
      <c r="T40" s="47">
        <v>0</v>
      </c>
      <c r="U40" s="47">
        <v>1</v>
      </c>
      <c r="V40" s="288"/>
      <c r="W40" s="288">
        <v>0</v>
      </c>
      <c r="X40" s="288"/>
      <c r="Y40" s="288"/>
      <c r="Z40" s="334"/>
      <c r="AA40" s="279"/>
    </row>
    <row r="41" spans="1:27" s="248" customFormat="1" ht="56.25" customHeight="1">
      <c r="A41" s="310"/>
      <c r="B41" s="282"/>
      <c r="C41" s="308"/>
      <c r="D41" s="285"/>
      <c r="E41" s="308"/>
      <c r="F41" s="282"/>
      <c r="G41" s="308"/>
      <c r="H41" s="282"/>
      <c r="I41" s="282"/>
      <c r="J41" s="282"/>
      <c r="K41" s="282"/>
      <c r="L41" s="281" t="s">
        <v>1278</v>
      </c>
      <c r="M41" s="284" t="s">
        <v>1279</v>
      </c>
      <c r="N41" s="281">
        <v>1</v>
      </c>
      <c r="O41" s="281">
        <v>4</v>
      </c>
      <c r="P41" s="251"/>
      <c r="Q41" s="251" t="s">
        <v>1274</v>
      </c>
      <c r="R41" s="251" t="s">
        <v>904</v>
      </c>
      <c r="S41" s="251" t="s">
        <v>905</v>
      </c>
      <c r="T41" s="251">
        <v>0</v>
      </c>
      <c r="U41" s="251">
        <v>1</v>
      </c>
      <c r="V41" s="288"/>
      <c r="W41" s="288"/>
      <c r="X41" s="288"/>
      <c r="Y41" s="288"/>
      <c r="Z41" s="334"/>
      <c r="AA41" s="279"/>
    </row>
    <row r="42" spans="1:27" s="248" customFormat="1" ht="56.25" customHeight="1">
      <c r="A42" s="310"/>
      <c r="B42" s="282"/>
      <c r="C42" s="308"/>
      <c r="D42" s="285"/>
      <c r="E42" s="308"/>
      <c r="F42" s="282"/>
      <c r="G42" s="308"/>
      <c r="H42" s="282"/>
      <c r="I42" s="282"/>
      <c r="J42" s="282"/>
      <c r="K42" s="282"/>
      <c r="L42" s="282"/>
      <c r="M42" s="285"/>
      <c r="N42" s="282"/>
      <c r="O42" s="282"/>
      <c r="P42" s="251"/>
      <c r="Q42" s="251" t="s">
        <v>1275</v>
      </c>
      <c r="R42" s="251" t="s">
        <v>904</v>
      </c>
      <c r="S42" s="251" t="s">
        <v>905</v>
      </c>
      <c r="T42" s="251">
        <v>0</v>
      </c>
      <c r="U42" s="251">
        <v>1</v>
      </c>
      <c r="V42" s="288"/>
      <c r="W42" s="288"/>
      <c r="X42" s="288"/>
      <c r="Y42" s="288"/>
      <c r="Z42" s="334"/>
      <c r="AA42" s="279"/>
    </row>
    <row r="43" spans="1:27" s="248" customFormat="1" ht="56.25" customHeight="1">
      <c r="A43" s="310"/>
      <c r="B43" s="282"/>
      <c r="C43" s="308"/>
      <c r="D43" s="285"/>
      <c r="E43" s="308"/>
      <c r="F43" s="282"/>
      <c r="G43" s="308"/>
      <c r="H43" s="282"/>
      <c r="I43" s="282"/>
      <c r="J43" s="282"/>
      <c r="K43" s="282"/>
      <c r="L43" s="283"/>
      <c r="M43" s="286"/>
      <c r="N43" s="283"/>
      <c r="O43" s="283"/>
      <c r="P43" s="251"/>
      <c r="Q43" s="251" t="s">
        <v>1276</v>
      </c>
      <c r="R43" s="251" t="s">
        <v>904</v>
      </c>
      <c r="S43" s="251" t="s">
        <v>905</v>
      </c>
      <c r="T43" s="251">
        <v>0</v>
      </c>
      <c r="U43" s="251">
        <v>1</v>
      </c>
      <c r="V43" s="289"/>
      <c r="W43" s="289"/>
      <c r="X43" s="289"/>
      <c r="Y43" s="289"/>
      <c r="Z43" s="335"/>
      <c r="AA43" s="280"/>
    </row>
    <row r="44" spans="1:27" ht="84.75" customHeight="1">
      <c r="A44" s="310"/>
      <c r="B44" s="282"/>
      <c r="C44" s="308"/>
      <c r="D44" s="285"/>
      <c r="E44" s="308"/>
      <c r="F44" s="282"/>
      <c r="G44" s="308"/>
      <c r="H44" s="282"/>
      <c r="I44" s="283"/>
      <c r="J44" s="283"/>
      <c r="K44" s="283"/>
      <c r="L44" s="8" t="s">
        <v>898</v>
      </c>
      <c r="M44" s="24" t="s">
        <v>899</v>
      </c>
      <c r="N44" s="8">
        <v>5</v>
      </c>
      <c r="O44" s="8">
        <v>10</v>
      </c>
      <c r="P44" s="47"/>
      <c r="Q44" s="47" t="s">
        <v>920</v>
      </c>
      <c r="R44" s="24" t="s">
        <v>1277</v>
      </c>
      <c r="S44" s="47" t="s">
        <v>921</v>
      </c>
      <c r="T44" s="47">
        <v>0</v>
      </c>
      <c r="U44" s="47">
        <v>5</v>
      </c>
      <c r="V44" s="85">
        <v>10000000</v>
      </c>
      <c r="W44" s="85"/>
      <c r="X44" s="85"/>
      <c r="Y44" s="85"/>
      <c r="Z44" s="87">
        <f aca="true" t="shared" si="2" ref="Z44:Z49">+V44+W44+X44+Y44</f>
        <v>10000000</v>
      </c>
      <c r="AA44" s="90" t="s">
        <v>944</v>
      </c>
    </row>
    <row r="45" spans="1:27" ht="71.25" customHeight="1">
      <c r="A45" s="310"/>
      <c r="B45" s="282"/>
      <c r="C45" s="308"/>
      <c r="D45" s="285"/>
      <c r="E45" s="308"/>
      <c r="F45" s="282"/>
      <c r="G45" s="308"/>
      <c r="H45" s="283"/>
      <c r="I45" s="21" t="s">
        <v>50</v>
      </c>
      <c r="J45" s="21" t="s">
        <v>51</v>
      </c>
      <c r="K45" s="3"/>
      <c r="L45" s="21" t="s">
        <v>886</v>
      </c>
      <c r="M45" s="21" t="s">
        <v>887</v>
      </c>
      <c r="N45" s="21">
        <v>5</v>
      </c>
      <c r="O45" s="21">
        <v>5</v>
      </c>
      <c r="P45" s="21"/>
      <c r="Q45" s="21" t="s">
        <v>922</v>
      </c>
      <c r="R45" s="21" t="s">
        <v>923</v>
      </c>
      <c r="S45" s="21" t="s">
        <v>924</v>
      </c>
      <c r="T45" s="21">
        <v>0</v>
      </c>
      <c r="U45" s="21">
        <v>5</v>
      </c>
      <c r="V45" s="85">
        <v>0</v>
      </c>
      <c r="W45" s="85">
        <v>0</v>
      </c>
      <c r="X45" s="85">
        <v>0</v>
      </c>
      <c r="Y45" s="85">
        <v>0</v>
      </c>
      <c r="Z45" s="87">
        <f t="shared" si="2"/>
        <v>0</v>
      </c>
      <c r="AA45" s="90" t="s">
        <v>947</v>
      </c>
    </row>
    <row r="46" spans="1:27" ht="111.75" customHeight="1">
      <c r="A46" s="310"/>
      <c r="B46" s="282"/>
      <c r="C46" s="308"/>
      <c r="D46" s="285"/>
      <c r="E46" s="308"/>
      <c r="F46" s="282"/>
      <c r="G46" s="308"/>
      <c r="H46" s="21" t="s">
        <v>888</v>
      </c>
      <c r="I46" s="21" t="s">
        <v>46</v>
      </c>
      <c r="J46" s="21"/>
      <c r="K46" s="3"/>
      <c r="L46" s="21" t="s">
        <v>889</v>
      </c>
      <c r="M46" s="42" t="s">
        <v>890</v>
      </c>
      <c r="N46" s="21">
        <v>1</v>
      </c>
      <c r="O46" s="21">
        <v>1</v>
      </c>
      <c r="P46" s="21"/>
      <c r="Q46" s="21" t="s">
        <v>997</v>
      </c>
      <c r="R46" s="21" t="s">
        <v>931</v>
      </c>
      <c r="S46" s="21" t="s">
        <v>890</v>
      </c>
      <c r="T46" s="21">
        <v>0</v>
      </c>
      <c r="U46" s="21">
        <v>1</v>
      </c>
      <c r="V46" s="85">
        <v>50000000</v>
      </c>
      <c r="W46" s="85"/>
      <c r="X46" s="85"/>
      <c r="Y46" s="85"/>
      <c r="Z46" s="87">
        <f t="shared" si="2"/>
        <v>50000000</v>
      </c>
      <c r="AA46" s="90" t="s">
        <v>944</v>
      </c>
    </row>
    <row r="47" spans="1:27" ht="102" customHeight="1">
      <c r="A47" s="310"/>
      <c r="B47" s="282"/>
      <c r="C47" s="308"/>
      <c r="D47" s="285"/>
      <c r="E47" s="308"/>
      <c r="F47" s="282"/>
      <c r="G47" s="308"/>
      <c r="H47" s="21" t="s">
        <v>30</v>
      </c>
      <c r="I47" s="281" t="s">
        <v>52</v>
      </c>
      <c r="J47" s="281" t="s">
        <v>53</v>
      </c>
      <c r="K47" s="281"/>
      <c r="L47" s="21" t="s">
        <v>891</v>
      </c>
      <c r="M47" s="21" t="s">
        <v>892</v>
      </c>
      <c r="N47" s="21">
        <v>325</v>
      </c>
      <c r="O47" s="21">
        <v>350</v>
      </c>
      <c r="P47" s="21"/>
      <c r="Q47" s="21" t="s">
        <v>932</v>
      </c>
      <c r="R47" s="21" t="s">
        <v>933</v>
      </c>
      <c r="S47" s="21" t="s">
        <v>934</v>
      </c>
      <c r="T47" s="21">
        <v>0</v>
      </c>
      <c r="U47" s="21">
        <v>25</v>
      </c>
      <c r="V47" s="85"/>
      <c r="W47" s="85"/>
      <c r="X47" s="85"/>
      <c r="Y47" s="85"/>
      <c r="Z47" s="87">
        <f t="shared" si="2"/>
        <v>0</v>
      </c>
      <c r="AA47" s="90" t="s">
        <v>944</v>
      </c>
    </row>
    <row r="48" spans="1:27" ht="71.25" customHeight="1">
      <c r="A48" s="310"/>
      <c r="B48" s="282"/>
      <c r="C48" s="308"/>
      <c r="D48" s="285"/>
      <c r="E48" s="308"/>
      <c r="F48" s="282"/>
      <c r="G48" s="308"/>
      <c r="H48" s="21" t="s">
        <v>893</v>
      </c>
      <c r="I48" s="282"/>
      <c r="J48" s="282"/>
      <c r="K48" s="282"/>
      <c r="L48" s="21" t="s">
        <v>894</v>
      </c>
      <c r="M48" s="21" t="s">
        <v>895</v>
      </c>
      <c r="N48" s="21">
        <v>2432</v>
      </c>
      <c r="O48" s="21">
        <v>2491</v>
      </c>
      <c r="P48" s="21"/>
      <c r="Q48" s="21" t="s">
        <v>925</v>
      </c>
      <c r="R48" s="21" t="s">
        <v>926</v>
      </c>
      <c r="S48" s="21" t="s">
        <v>927</v>
      </c>
      <c r="T48" s="21">
        <v>59</v>
      </c>
      <c r="U48" s="21">
        <v>118</v>
      </c>
      <c r="V48" s="85">
        <v>101473470</v>
      </c>
      <c r="W48" s="85"/>
      <c r="X48" s="85"/>
      <c r="Y48" s="85"/>
      <c r="Z48" s="87">
        <f t="shared" si="2"/>
        <v>101473470</v>
      </c>
      <c r="AA48" s="90" t="s">
        <v>944</v>
      </c>
    </row>
    <row r="49" spans="1:27" ht="89.25" customHeight="1">
      <c r="A49" s="310"/>
      <c r="B49" s="282"/>
      <c r="C49" s="308"/>
      <c r="D49" s="285"/>
      <c r="E49" s="308"/>
      <c r="F49" s="282"/>
      <c r="G49" s="308"/>
      <c r="H49" s="21" t="s">
        <v>31</v>
      </c>
      <c r="I49" s="21" t="s">
        <v>54</v>
      </c>
      <c r="J49" s="21" t="s">
        <v>55</v>
      </c>
      <c r="K49" s="3"/>
      <c r="L49" s="21" t="s">
        <v>896</v>
      </c>
      <c r="M49" s="21" t="s">
        <v>897</v>
      </c>
      <c r="N49" s="21">
        <v>3</v>
      </c>
      <c r="O49" s="21">
        <v>4</v>
      </c>
      <c r="P49" s="21"/>
      <c r="Q49" s="21" t="s">
        <v>935</v>
      </c>
      <c r="R49" s="21" t="s">
        <v>936</v>
      </c>
      <c r="S49" s="21" t="s">
        <v>937</v>
      </c>
      <c r="T49" s="21">
        <v>0</v>
      </c>
      <c r="U49" s="21">
        <v>1</v>
      </c>
      <c r="V49" s="86">
        <v>0</v>
      </c>
      <c r="W49" s="86"/>
      <c r="X49" s="86"/>
      <c r="Y49" s="86"/>
      <c r="Z49" s="87">
        <f t="shared" si="2"/>
        <v>0</v>
      </c>
      <c r="AA49" s="90" t="s">
        <v>947</v>
      </c>
    </row>
    <row r="50" spans="1:27" ht="0.75" customHeight="1" thickBot="1">
      <c r="A50" s="4"/>
      <c r="B50" s="36"/>
      <c r="C50" s="37"/>
      <c r="D50" s="326"/>
      <c r="E50" s="5"/>
      <c r="F50" s="6"/>
      <c r="G50" s="6"/>
      <c r="H50" s="6"/>
      <c r="I50" s="6"/>
      <c r="J50" s="6"/>
      <c r="K50" s="6"/>
      <c r="L50" s="13"/>
      <c r="M50" s="13"/>
      <c r="N50" s="13"/>
      <c r="O50" s="13"/>
      <c r="P50" s="13"/>
      <c r="Q50" s="13"/>
      <c r="R50" s="13"/>
      <c r="S50" s="13"/>
      <c r="T50" s="13"/>
      <c r="U50" s="13"/>
      <c r="V50" s="38"/>
      <c r="W50" s="38"/>
      <c r="X50" s="38"/>
      <c r="Y50" s="38"/>
      <c r="Z50" s="88">
        <f>+V50+W50+Y50</f>
        <v>0</v>
      </c>
      <c r="AA50" s="35" t="e">
        <f>+Z50+#REF!+#REF!+#REF!</f>
        <v>#REF!</v>
      </c>
    </row>
    <row r="51" spans="22:26" ht="15">
      <c r="V51" s="83">
        <f>SUM(V5:V49)</f>
        <v>1080707763</v>
      </c>
      <c r="W51" s="83">
        <f>SUM(W5:W49)</f>
        <v>0</v>
      </c>
      <c r="X51" s="83">
        <f>SUM(X5:X49)</f>
        <v>0</v>
      </c>
      <c r="Y51" s="83">
        <f>SUM(Y5:Y49)</f>
        <v>3000000</v>
      </c>
      <c r="Z51" s="89">
        <f>SUM(Z5:Z50)</f>
        <v>1083707763</v>
      </c>
    </row>
    <row r="54" ht="15">
      <c r="T54" s="34">
        <f>+O48-N48</f>
        <v>59</v>
      </c>
    </row>
    <row r="55" ht="15">
      <c r="T55" s="34">
        <f>59+59</f>
        <v>118</v>
      </c>
    </row>
  </sheetData>
  <sheetProtection/>
  <mergeCells count="81">
    <mergeCell ref="M32:M37"/>
    <mergeCell ref="X38:X43"/>
    <mergeCell ref="Y38:Y43"/>
    <mergeCell ref="O32:O37"/>
    <mergeCell ref="N32:N37"/>
    <mergeCell ref="P3:P4"/>
    <mergeCell ref="Z38:Z43"/>
    <mergeCell ref="E5:E49"/>
    <mergeCell ref="I11:I30"/>
    <mergeCell ref="K47:K48"/>
    <mergeCell ref="K38:K44"/>
    <mergeCell ref="J38:J44"/>
    <mergeCell ref="Q7:Q8"/>
    <mergeCell ref="K3:K4"/>
    <mergeCell ref="G3:G4"/>
    <mergeCell ref="W38:W43"/>
    <mergeCell ref="J11:J30"/>
    <mergeCell ref="L3:L4"/>
    <mergeCell ref="V7:V8"/>
    <mergeCell ref="W7:W8"/>
    <mergeCell ref="L11:L30"/>
    <mergeCell ref="K11:K30"/>
    <mergeCell ref="W3:W4"/>
    <mergeCell ref="A1:AA1"/>
    <mergeCell ref="A2:R2"/>
    <mergeCell ref="S2:U2"/>
    <mergeCell ref="V2:Y2"/>
    <mergeCell ref="Z2:Z4"/>
    <mergeCell ref="D5:D50"/>
    <mergeCell ref="M3:O3"/>
    <mergeCell ref="AA2:AA4"/>
    <mergeCell ref="H5:H45"/>
    <mergeCell ref="I7:I8"/>
    <mergeCell ref="A5:A49"/>
    <mergeCell ref="B5:B49"/>
    <mergeCell ref="C5:C49"/>
    <mergeCell ref="E3:E4"/>
    <mergeCell ref="J47:J48"/>
    <mergeCell ref="F3:F4"/>
    <mergeCell ref="I3:I4"/>
    <mergeCell ref="H3:H4"/>
    <mergeCell ref="A3:A4"/>
    <mergeCell ref="I47:I48"/>
    <mergeCell ref="B3:B4"/>
    <mergeCell ref="C3:C4"/>
    <mergeCell ref="J3:J4"/>
    <mergeCell ref="F5:F49"/>
    <mergeCell ref="G5:G49"/>
    <mergeCell ref="J7:J8"/>
    <mergeCell ref="D3:D4"/>
    <mergeCell ref="I38:I44"/>
    <mergeCell ref="Y3:Y4"/>
    <mergeCell ref="S3:S4"/>
    <mergeCell ref="O38:O40"/>
    <mergeCell ref="X3:X4"/>
    <mergeCell ref="Q3:Q4"/>
    <mergeCell ref="U3:U4"/>
    <mergeCell ref="V3:V4"/>
    <mergeCell ref="R3:R4"/>
    <mergeCell ref="T3:T4"/>
    <mergeCell ref="R7:R8"/>
    <mergeCell ref="AA7:AA8"/>
    <mergeCell ref="X7:X8"/>
    <mergeCell ref="M11:M30"/>
    <mergeCell ref="N11:N30"/>
    <mergeCell ref="O11:O30"/>
    <mergeCell ref="S7:S8"/>
    <mergeCell ref="T7:T8"/>
    <mergeCell ref="U7:U8"/>
    <mergeCell ref="Y7:Y8"/>
    <mergeCell ref="Z7:Z8"/>
    <mergeCell ref="AA38:AA43"/>
    <mergeCell ref="L41:L43"/>
    <mergeCell ref="M41:M43"/>
    <mergeCell ref="N41:N43"/>
    <mergeCell ref="O41:O43"/>
    <mergeCell ref="L32:L37"/>
    <mergeCell ref="V38:V43"/>
    <mergeCell ref="M38:M40"/>
    <mergeCell ref="N38:N40"/>
    <mergeCell ref="L38:L40"/>
  </mergeCells>
  <hyperlinks>
    <hyperlink ref="A2:O2" r:id="rId1" display="PLAN INDICATIVO"/>
  </hyperlinks>
  <printOptions/>
  <pageMargins left="1.1023622047244095" right="0.7086614173228347" top="0.7480314960629921" bottom="0.7480314960629921" header="0.31496062992125984" footer="0.31496062992125984"/>
  <pageSetup horizontalDpi="600" verticalDpi="600" orientation="landscape" paperSize="5" scale="40" r:id="rId4"/>
  <legacyDrawing r:id="rId3"/>
</worksheet>
</file>

<file path=xl/worksheets/sheet10.xml><?xml version="1.0" encoding="utf-8"?>
<worksheet xmlns="http://schemas.openxmlformats.org/spreadsheetml/2006/main" xmlns:r="http://schemas.openxmlformats.org/officeDocument/2006/relationships">
  <sheetPr>
    <tabColor rgb="FF00B050"/>
  </sheetPr>
  <dimension ref="A1:AB9"/>
  <sheetViews>
    <sheetView zoomScale="80" zoomScaleNormal="80" zoomScalePageLayoutView="0" workbookViewId="0" topLeftCell="J1">
      <selection activeCell="A1" sqref="A1:AB9"/>
    </sheetView>
  </sheetViews>
  <sheetFormatPr defaultColWidth="11.421875" defaultRowHeight="15"/>
  <cols>
    <col min="1" max="1" width="11.421875" style="0" customWidth="1"/>
    <col min="2" max="2" width="18.00390625" style="0" bestFit="1" customWidth="1"/>
    <col min="3" max="3" width="12.00390625" style="0" bestFit="1" customWidth="1"/>
    <col min="4" max="4" width="16.00390625" style="0" customWidth="1"/>
    <col min="5" max="5" width="11.421875" style="0" customWidth="1"/>
    <col min="6" max="6" width="21.57421875" style="0" customWidth="1"/>
    <col min="7" max="7" width="12.00390625" style="0" bestFit="1" customWidth="1"/>
    <col min="8" max="8" width="16.00390625" style="0" customWidth="1"/>
    <col min="9" max="9" width="11.421875" style="0" customWidth="1"/>
    <col min="10" max="10" width="20.00390625" style="0" customWidth="1"/>
    <col min="11" max="11" width="14.00390625" style="0" hidden="1" customWidth="1"/>
    <col min="12" max="12" width="25.7109375" style="0" hidden="1" customWidth="1"/>
    <col min="13" max="13" width="15.7109375" style="0" customWidth="1"/>
    <col min="14" max="14" width="15.00390625" style="0" customWidth="1"/>
    <col min="15" max="17" width="12.00390625" style="0" customWidth="1"/>
    <col min="18" max="18" width="23.7109375" style="0" customWidth="1"/>
    <col min="19" max="19" width="14.8515625" style="0" customWidth="1"/>
    <col min="20" max="20" width="14.7109375" style="0" customWidth="1"/>
    <col min="21" max="22" width="13.8515625" style="0" customWidth="1"/>
    <col min="23" max="23" width="11.421875" style="0" customWidth="1"/>
    <col min="24" max="24" width="8.140625" style="0" customWidth="1"/>
    <col min="25" max="25" width="11.421875" style="0" customWidth="1"/>
    <col min="26" max="26" width="8.421875" style="0" customWidth="1"/>
    <col min="27" max="27" width="15.57421875" style="0" customWidth="1"/>
    <col min="28" max="28" width="27.28125" style="0" customWidth="1"/>
  </cols>
  <sheetData>
    <row r="1" spans="1:28" s="1" customFormat="1" ht="18.75" thickBot="1">
      <c r="A1" s="311" t="s">
        <v>25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3"/>
    </row>
    <row r="2" spans="1:28" ht="15.75" thickBot="1">
      <c r="A2" s="314" t="s">
        <v>14</v>
      </c>
      <c r="B2" s="315"/>
      <c r="C2" s="315"/>
      <c r="D2" s="315"/>
      <c r="E2" s="315"/>
      <c r="F2" s="315"/>
      <c r="G2" s="315"/>
      <c r="H2" s="315"/>
      <c r="I2" s="315"/>
      <c r="J2" s="315"/>
      <c r="K2" s="315"/>
      <c r="L2" s="315"/>
      <c r="M2" s="315"/>
      <c r="N2" s="315"/>
      <c r="O2" s="315"/>
      <c r="P2" s="315"/>
      <c r="Q2" s="315"/>
      <c r="R2" s="315"/>
      <c r="S2" s="316"/>
      <c r="T2" s="327" t="s">
        <v>5</v>
      </c>
      <c r="U2" s="328"/>
      <c r="V2" s="329"/>
      <c r="W2" s="320" t="s">
        <v>22</v>
      </c>
      <c r="X2" s="321"/>
      <c r="Y2" s="321"/>
      <c r="Z2" s="379"/>
      <c r="AA2" s="322" t="s">
        <v>23</v>
      </c>
      <c r="AB2" s="420" t="s">
        <v>24</v>
      </c>
    </row>
    <row r="3" spans="1:28" ht="15.75" customHeight="1" thickBot="1">
      <c r="A3" s="296" t="s">
        <v>2</v>
      </c>
      <c r="B3" s="300" t="s">
        <v>4</v>
      </c>
      <c r="C3" s="300" t="s">
        <v>8</v>
      </c>
      <c r="D3" s="300" t="s">
        <v>15</v>
      </c>
      <c r="E3" s="300" t="s">
        <v>2</v>
      </c>
      <c r="F3" s="300" t="s">
        <v>3</v>
      </c>
      <c r="G3" s="300" t="s">
        <v>9</v>
      </c>
      <c r="H3" s="300" t="s">
        <v>10</v>
      </c>
      <c r="I3" s="300" t="s">
        <v>2</v>
      </c>
      <c r="J3" s="300" t="s">
        <v>11</v>
      </c>
      <c r="K3" s="300" t="s">
        <v>9</v>
      </c>
      <c r="L3" s="300" t="s">
        <v>16</v>
      </c>
      <c r="M3" s="300" t="s">
        <v>17</v>
      </c>
      <c r="N3" s="327" t="s">
        <v>5</v>
      </c>
      <c r="O3" s="328"/>
      <c r="P3" s="329"/>
      <c r="Q3" s="296" t="s">
        <v>2</v>
      </c>
      <c r="R3" s="300" t="s">
        <v>19</v>
      </c>
      <c r="S3" s="300" t="s">
        <v>20</v>
      </c>
      <c r="T3" s="300" t="s">
        <v>7</v>
      </c>
      <c r="U3" s="300" t="s">
        <v>6</v>
      </c>
      <c r="V3" s="300" t="s">
        <v>21</v>
      </c>
      <c r="W3" s="294" t="s">
        <v>12</v>
      </c>
      <c r="X3" s="322" t="s">
        <v>13</v>
      </c>
      <c r="Y3" s="298" t="s">
        <v>1</v>
      </c>
      <c r="Z3" s="294" t="s">
        <v>0</v>
      </c>
      <c r="AA3" s="323"/>
      <c r="AB3" s="421"/>
    </row>
    <row r="4" spans="1:28" ht="58.5" customHeight="1" thickBot="1">
      <c r="A4" s="297"/>
      <c r="B4" s="301"/>
      <c r="C4" s="301"/>
      <c r="D4" s="301"/>
      <c r="E4" s="301"/>
      <c r="F4" s="301"/>
      <c r="G4" s="301"/>
      <c r="H4" s="301"/>
      <c r="I4" s="301"/>
      <c r="J4" s="301"/>
      <c r="K4" s="301"/>
      <c r="L4" s="301"/>
      <c r="M4" s="301"/>
      <c r="N4" s="2" t="s">
        <v>7</v>
      </c>
      <c r="O4" s="2" t="s">
        <v>6</v>
      </c>
      <c r="P4" s="2" t="s">
        <v>18</v>
      </c>
      <c r="Q4" s="297"/>
      <c r="R4" s="301"/>
      <c r="S4" s="301"/>
      <c r="T4" s="301"/>
      <c r="U4" s="301"/>
      <c r="V4" s="301"/>
      <c r="W4" s="295"/>
      <c r="X4" s="324"/>
      <c r="Y4" s="299"/>
      <c r="Z4" s="295"/>
      <c r="AA4" s="324"/>
      <c r="AB4" s="301"/>
    </row>
    <row r="5" spans="1:28" ht="84">
      <c r="A5" s="406" t="s">
        <v>26</v>
      </c>
      <c r="B5" s="306" t="s">
        <v>27</v>
      </c>
      <c r="C5" s="380"/>
      <c r="D5" s="425" t="s">
        <v>565</v>
      </c>
      <c r="E5" s="349" t="s">
        <v>306</v>
      </c>
      <c r="F5" s="306" t="s">
        <v>307</v>
      </c>
      <c r="G5" s="306"/>
      <c r="H5" s="21" t="s">
        <v>308</v>
      </c>
      <c r="I5" s="306" t="s">
        <v>312</v>
      </c>
      <c r="J5" s="306" t="s">
        <v>313</v>
      </c>
      <c r="K5" s="306"/>
      <c r="L5" s="3"/>
      <c r="M5" s="21" t="s">
        <v>595</v>
      </c>
      <c r="N5" s="21" t="s">
        <v>317</v>
      </c>
      <c r="O5" s="251">
        <v>1</v>
      </c>
      <c r="P5" s="251">
        <v>2</v>
      </c>
      <c r="Q5" s="3"/>
      <c r="R5" s="306" t="s">
        <v>1074</v>
      </c>
      <c r="S5" s="306" t="s">
        <v>1077</v>
      </c>
      <c r="T5" s="432" t="s">
        <v>984</v>
      </c>
      <c r="U5" s="434">
        <v>2</v>
      </c>
      <c r="V5" s="434">
        <v>2</v>
      </c>
      <c r="W5" s="437">
        <v>1000000</v>
      </c>
      <c r="X5" s="437"/>
      <c r="Y5" s="437"/>
      <c r="Z5" s="437"/>
      <c r="AA5" s="436">
        <f>+W5+X5+Z5+Y5</f>
        <v>1000000</v>
      </c>
      <c r="AB5" s="422" t="s">
        <v>944</v>
      </c>
    </row>
    <row r="6" spans="1:28" ht="72">
      <c r="A6" s="407"/>
      <c r="B6" s="282"/>
      <c r="C6" s="381"/>
      <c r="D6" s="426"/>
      <c r="E6" s="350"/>
      <c r="F6" s="282"/>
      <c r="G6" s="282"/>
      <c r="H6" s="21" t="s">
        <v>309</v>
      </c>
      <c r="I6" s="283"/>
      <c r="J6" s="283"/>
      <c r="K6" s="283"/>
      <c r="L6" s="3"/>
      <c r="M6" s="21" t="s">
        <v>596</v>
      </c>
      <c r="N6" s="21" t="s">
        <v>597</v>
      </c>
      <c r="O6" s="251">
        <v>1</v>
      </c>
      <c r="P6" s="251">
        <v>2</v>
      </c>
      <c r="Q6" s="3"/>
      <c r="R6" s="282"/>
      <c r="S6" s="283"/>
      <c r="T6" s="433"/>
      <c r="U6" s="435"/>
      <c r="V6" s="435"/>
      <c r="W6" s="363"/>
      <c r="X6" s="363"/>
      <c r="Y6" s="363"/>
      <c r="Z6" s="363"/>
      <c r="AA6" s="335"/>
      <c r="AB6" s="423"/>
    </row>
    <row r="7" spans="1:28" ht="96">
      <c r="A7" s="407"/>
      <c r="B7" s="282"/>
      <c r="C7" s="381"/>
      <c r="D7" s="426"/>
      <c r="E7" s="350"/>
      <c r="F7" s="282"/>
      <c r="G7" s="282"/>
      <c r="H7" s="21" t="s">
        <v>310</v>
      </c>
      <c r="I7" s="21" t="s">
        <v>314</v>
      </c>
      <c r="J7" s="21" t="s">
        <v>315</v>
      </c>
      <c r="K7" s="21"/>
      <c r="L7" s="3"/>
      <c r="M7" s="21" t="s">
        <v>598</v>
      </c>
      <c r="N7" s="21" t="s">
        <v>599</v>
      </c>
      <c r="O7" s="251">
        <v>1</v>
      </c>
      <c r="P7" s="251">
        <v>2</v>
      </c>
      <c r="Q7" s="3"/>
      <c r="R7" s="282"/>
      <c r="S7" s="8" t="s">
        <v>1075</v>
      </c>
      <c r="T7" s="152" t="s">
        <v>1076</v>
      </c>
      <c r="U7" s="177">
        <v>1</v>
      </c>
      <c r="V7" s="177">
        <v>1</v>
      </c>
      <c r="W7" s="132">
        <v>1000000</v>
      </c>
      <c r="X7" s="106"/>
      <c r="Y7" s="106"/>
      <c r="Z7" s="106"/>
      <c r="AA7" s="137">
        <f>+W7+X7+Z7+Y7</f>
        <v>1000000</v>
      </c>
      <c r="AB7" s="423"/>
    </row>
    <row r="8" spans="1:28" ht="108.75" thickBot="1">
      <c r="A8" s="408"/>
      <c r="B8" s="348"/>
      <c r="C8" s="382"/>
      <c r="D8" s="427"/>
      <c r="E8" s="351"/>
      <c r="F8" s="348"/>
      <c r="G8" s="348"/>
      <c r="H8" s="13" t="s">
        <v>311</v>
      </c>
      <c r="I8" s="13" t="s">
        <v>316</v>
      </c>
      <c r="J8" s="13" t="s">
        <v>719</v>
      </c>
      <c r="K8" s="13"/>
      <c r="L8" s="6"/>
      <c r="M8" s="13" t="s">
        <v>600</v>
      </c>
      <c r="N8" s="13" t="s">
        <v>318</v>
      </c>
      <c r="O8" s="246">
        <v>1</v>
      </c>
      <c r="P8" s="246">
        <v>1</v>
      </c>
      <c r="Q8" s="6"/>
      <c r="R8" s="348"/>
      <c r="S8" s="13" t="s">
        <v>1078</v>
      </c>
      <c r="T8" s="154" t="s">
        <v>597</v>
      </c>
      <c r="U8" s="178">
        <v>1</v>
      </c>
      <c r="V8" s="178">
        <v>1</v>
      </c>
      <c r="W8" s="136">
        <v>1000000</v>
      </c>
      <c r="X8" s="139"/>
      <c r="Y8" s="139"/>
      <c r="Z8" s="139"/>
      <c r="AA8" s="138">
        <f>+W8+X8+Z8+Y8</f>
        <v>1000000</v>
      </c>
      <c r="AB8" s="424"/>
    </row>
    <row r="9" spans="23:27" ht="15">
      <c r="W9" s="168">
        <f>SUM(W5:W8)</f>
        <v>3000000</v>
      </c>
      <c r="X9" s="168">
        <f>SUM(X5:X8)</f>
        <v>0</v>
      </c>
      <c r="Y9" s="168">
        <f>SUM(Y5:Y8)</f>
        <v>0</v>
      </c>
      <c r="Z9" s="168">
        <f>SUM(Z5:Z8)</f>
        <v>0</v>
      </c>
      <c r="AA9" s="169">
        <f>SUM(AA5:AA8)</f>
        <v>3000000</v>
      </c>
    </row>
  </sheetData>
  <sheetProtection/>
  <mergeCells count="51">
    <mergeCell ref="AB5:AB8"/>
    <mergeCell ref="V5:V6"/>
    <mergeCell ref="AA5:AA6"/>
    <mergeCell ref="Z5:Z6"/>
    <mergeCell ref="Y5:Y6"/>
    <mergeCell ref="X5:X6"/>
    <mergeCell ref="W5:W6"/>
    <mergeCell ref="D5:D8"/>
    <mergeCell ref="Y3:Y4"/>
    <mergeCell ref="Z3:Z4"/>
    <mergeCell ref="A5:A8"/>
    <mergeCell ref="B5:B8"/>
    <mergeCell ref="C5:C8"/>
    <mergeCell ref="E5:E8"/>
    <mergeCell ref="F5:F8"/>
    <mergeCell ref="G5:G8"/>
    <mergeCell ref="K5:K6"/>
    <mergeCell ref="I5:I6"/>
    <mergeCell ref="J5:J6"/>
    <mergeCell ref="S3:S4"/>
    <mergeCell ref="T3:T4"/>
    <mergeCell ref="U3:U4"/>
    <mergeCell ref="V3:V4"/>
    <mergeCell ref="R5:R8"/>
    <mergeCell ref="S5:S6"/>
    <mergeCell ref="T5:T6"/>
    <mergeCell ref="U5:U6"/>
    <mergeCell ref="W3:W4"/>
    <mergeCell ref="X3:X4"/>
    <mergeCell ref="K3:K4"/>
    <mergeCell ref="L3:L4"/>
    <mergeCell ref="M3:M4"/>
    <mergeCell ref="N3:P3"/>
    <mergeCell ref="Q3:Q4"/>
    <mergeCell ref="R3:R4"/>
    <mergeCell ref="E3:E4"/>
    <mergeCell ref="F3:F4"/>
    <mergeCell ref="G3:G4"/>
    <mergeCell ref="H3:H4"/>
    <mergeCell ref="I3:I4"/>
    <mergeCell ref="J3:J4"/>
    <mergeCell ref="A1:AB1"/>
    <mergeCell ref="A2:S2"/>
    <mergeCell ref="T2:V2"/>
    <mergeCell ref="W2:Z2"/>
    <mergeCell ref="AA2:AA4"/>
    <mergeCell ref="AB2:AB4"/>
    <mergeCell ref="A3:A4"/>
    <mergeCell ref="B3:B4"/>
    <mergeCell ref="C3:C4"/>
    <mergeCell ref="D3:D4"/>
  </mergeCells>
  <hyperlinks>
    <hyperlink ref="A2:S2" r:id="rId1" display="PLAN OPERATVO ANUAL DE INVERSIONES"/>
  </hyperlinks>
  <printOptions/>
  <pageMargins left="1.1023622047244095" right="0.7086614173228347" top="0.7480314960629921" bottom="0.7480314960629921" header="0.31496062992125984" footer="0.31496062992125984"/>
  <pageSetup horizontalDpi="600" verticalDpi="600" orientation="landscape" paperSize="5" scale="40" r:id="rId4"/>
  <legacyDrawing r:id="rId3"/>
</worksheet>
</file>

<file path=xl/worksheets/sheet11.xml><?xml version="1.0" encoding="utf-8"?>
<worksheet xmlns="http://schemas.openxmlformats.org/spreadsheetml/2006/main" xmlns:r="http://schemas.openxmlformats.org/officeDocument/2006/relationships">
  <sheetPr>
    <tabColor rgb="FF00B050"/>
  </sheetPr>
  <dimension ref="A1:AB12"/>
  <sheetViews>
    <sheetView zoomScale="80" zoomScaleNormal="80" zoomScalePageLayoutView="0" workbookViewId="0" topLeftCell="I6">
      <selection activeCell="R14" sqref="R14"/>
    </sheetView>
  </sheetViews>
  <sheetFormatPr defaultColWidth="11.421875" defaultRowHeight="15"/>
  <cols>
    <col min="1" max="1" width="11.421875" style="0" customWidth="1"/>
    <col min="2" max="2" width="18.00390625" style="0" bestFit="1" customWidth="1"/>
    <col min="3" max="3" width="9.00390625" style="0" customWidth="1"/>
    <col min="4" max="4" width="16.00390625" style="0" customWidth="1"/>
    <col min="5" max="5" width="11.421875" style="0" customWidth="1"/>
    <col min="6" max="6" width="21.57421875" style="0" customWidth="1"/>
    <col min="7" max="7" width="9.7109375" style="0" customWidth="1"/>
    <col min="8" max="8" width="19.7109375" style="0" customWidth="1"/>
    <col min="9" max="9" width="11.421875" style="0" customWidth="1"/>
    <col min="10" max="10" width="20.00390625" style="0" customWidth="1"/>
    <col min="11" max="11" width="14.00390625" style="0" hidden="1" customWidth="1"/>
    <col min="12" max="12" width="25.7109375" style="0" hidden="1" customWidth="1"/>
    <col min="13" max="13" width="18.140625" style="0" customWidth="1"/>
    <col min="14" max="14" width="17.00390625" style="0" customWidth="1"/>
    <col min="15" max="15" width="12.00390625" style="0" customWidth="1"/>
    <col min="16" max="16" width="14.57421875" style="0" customWidth="1"/>
    <col min="17" max="17" width="12.00390625" style="0" customWidth="1"/>
    <col min="18" max="18" width="27.140625" style="0" customWidth="1"/>
    <col min="19" max="19" width="14.28125" style="0" customWidth="1"/>
    <col min="20" max="20" width="14.7109375" style="0" customWidth="1"/>
    <col min="21" max="21" width="10.8515625" style="0" customWidth="1"/>
    <col min="22" max="22" width="13.00390625" style="0" customWidth="1"/>
    <col min="23" max="23" width="12.7109375" style="0" bestFit="1" customWidth="1"/>
    <col min="24" max="24" width="8.00390625" style="0" customWidth="1"/>
    <col min="25" max="26" width="11.421875" style="0" customWidth="1"/>
    <col min="27" max="27" width="15.00390625" style="0" customWidth="1"/>
    <col min="28" max="28" width="24.28125" style="0" customWidth="1"/>
  </cols>
  <sheetData>
    <row r="1" spans="1:28" s="1" customFormat="1" ht="18.75" thickBot="1">
      <c r="A1" s="311" t="s">
        <v>25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3"/>
    </row>
    <row r="2" spans="1:28" ht="15.75" thickBot="1">
      <c r="A2" s="314" t="s">
        <v>14</v>
      </c>
      <c r="B2" s="315"/>
      <c r="C2" s="315"/>
      <c r="D2" s="315"/>
      <c r="E2" s="315"/>
      <c r="F2" s="315"/>
      <c r="G2" s="315"/>
      <c r="H2" s="315"/>
      <c r="I2" s="315"/>
      <c r="J2" s="315"/>
      <c r="K2" s="315"/>
      <c r="L2" s="315"/>
      <c r="M2" s="315"/>
      <c r="N2" s="315"/>
      <c r="O2" s="315"/>
      <c r="P2" s="315"/>
      <c r="Q2" s="315"/>
      <c r="R2" s="315"/>
      <c r="S2" s="316"/>
      <c r="T2" s="327" t="s">
        <v>5</v>
      </c>
      <c r="U2" s="328"/>
      <c r="V2" s="329"/>
      <c r="W2" s="320" t="s">
        <v>22</v>
      </c>
      <c r="X2" s="321"/>
      <c r="Y2" s="321"/>
      <c r="Z2" s="379"/>
      <c r="AA2" s="322" t="s">
        <v>23</v>
      </c>
      <c r="AB2" s="420" t="s">
        <v>24</v>
      </c>
    </row>
    <row r="3" spans="1:28" ht="15.75" customHeight="1" thickBot="1">
      <c r="A3" s="296" t="s">
        <v>2</v>
      </c>
      <c r="B3" s="300" t="s">
        <v>4</v>
      </c>
      <c r="C3" s="300" t="s">
        <v>8</v>
      </c>
      <c r="D3" s="300" t="s">
        <v>15</v>
      </c>
      <c r="E3" s="300" t="s">
        <v>2</v>
      </c>
      <c r="F3" s="300" t="s">
        <v>3</v>
      </c>
      <c r="G3" s="300" t="s">
        <v>9</v>
      </c>
      <c r="H3" s="300" t="s">
        <v>10</v>
      </c>
      <c r="I3" s="300" t="s">
        <v>2</v>
      </c>
      <c r="J3" s="300" t="s">
        <v>11</v>
      </c>
      <c r="K3" s="300" t="s">
        <v>9</v>
      </c>
      <c r="L3" s="300" t="s">
        <v>16</v>
      </c>
      <c r="M3" s="300" t="s">
        <v>17</v>
      </c>
      <c r="N3" s="327" t="s">
        <v>5</v>
      </c>
      <c r="O3" s="328"/>
      <c r="P3" s="329"/>
      <c r="Q3" s="296" t="s">
        <v>2</v>
      </c>
      <c r="R3" s="300" t="s">
        <v>19</v>
      </c>
      <c r="S3" s="300" t="s">
        <v>20</v>
      </c>
      <c r="T3" s="300" t="s">
        <v>7</v>
      </c>
      <c r="U3" s="300" t="s">
        <v>6</v>
      </c>
      <c r="V3" s="300" t="s">
        <v>21</v>
      </c>
      <c r="W3" s="294" t="s">
        <v>12</v>
      </c>
      <c r="X3" s="322" t="s">
        <v>13</v>
      </c>
      <c r="Y3" s="298" t="s">
        <v>1</v>
      </c>
      <c r="Z3" s="294" t="s">
        <v>0</v>
      </c>
      <c r="AA3" s="323"/>
      <c r="AB3" s="421"/>
    </row>
    <row r="4" spans="1:28" ht="66" customHeight="1" thickBot="1">
      <c r="A4" s="297"/>
      <c r="B4" s="301"/>
      <c r="C4" s="301"/>
      <c r="D4" s="301"/>
      <c r="E4" s="301"/>
      <c r="F4" s="301"/>
      <c r="G4" s="301"/>
      <c r="H4" s="301"/>
      <c r="I4" s="301"/>
      <c r="J4" s="301"/>
      <c r="K4" s="301"/>
      <c r="L4" s="301"/>
      <c r="M4" s="301"/>
      <c r="N4" s="2" t="s">
        <v>7</v>
      </c>
      <c r="O4" s="2" t="s">
        <v>6</v>
      </c>
      <c r="P4" s="2" t="s">
        <v>18</v>
      </c>
      <c r="Q4" s="297"/>
      <c r="R4" s="301"/>
      <c r="S4" s="301"/>
      <c r="T4" s="301"/>
      <c r="U4" s="301"/>
      <c r="V4" s="301"/>
      <c r="W4" s="295"/>
      <c r="X4" s="324"/>
      <c r="Y4" s="299"/>
      <c r="Z4" s="295"/>
      <c r="AA4" s="324"/>
      <c r="AB4" s="301"/>
    </row>
    <row r="5" spans="1:28" ht="96">
      <c r="A5" s="406" t="s">
        <v>26</v>
      </c>
      <c r="B5" s="306" t="s">
        <v>27</v>
      </c>
      <c r="C5" s="380"/>
      <c r="D5" s="425" t="s">
        <v>566</v>
      </c>
      <c r="E5" s="349" t="s">
        <v>319</v>
      </c>
      <c r="F5" s="306" t="s">
        <v>320</v>
      </c>
      <c r="G5" s="306"/>
      <c r="H5" s="232" t="s">
        <v>321</v>
      </c>
      <c r="I5" s="306" t="s">
        <v>325</v>
      </c>
      <c r="J5" s="306" t="s">
        <v>326</v>
      </c>
      <c r="K5" s="3"/>
      <c r="L5" s="3"/>
      <c r="M5" s="21" t="s">
        <v>1241</v>
      </c>
      <c r="N5" s="21" t="s">
        <v>330</v>
      </c>
      <c r="O5" s="251">
        <v>345</v>
      </c>
      <c r="P5" s="251">
        <v>370</v>
      </c>
      <c r="Q5" s="3"/>
      <c r="R5" s="306" t="s">
        <v>1079</v>
      </c>
      <c r="S5" s="306" t="s">
        <v>1080</v>
      </c>
      <c r="T5" s="432" t="s">
        <v>993</v>
      </c>
      <c r="U5" s="440">
        <v>1</v>
      </c>
      <c r="V5" s="440">
        <v>1</v>
      </c>
      <c r="W5" s="437">
        <v>24000000</v>
      </c>
      <c r="X5" s="437"/>
      <c r="Y5" s="437"/>
      <c r="Z5" s="437">
        <v>2000000</v>
      </c>
      <c r="AA5" s="445">
        <f>+W5+X5+Z5+Y5</f>
        <v>26000000</v>
      </c>
      <c r="AB5" s="422" t="s">
        <v>1081</v>
      </c>
    </row>
    <row r="6" spans="1:28" ht="91.5" customHeight="1">
      <c r="A6" s="407"/>
      <c r="B6" s="282"/>
      <c r="C6" s="381"/>
      <c r="D6" s="426"/>
      <c r="E6" s="350"/>
      <c r="F6" s="282"/>
      <c r="G6" s="282"/>
      <c r="H6" s="233" t="s">
        <v>322</v>
      </c>
      <c r="I6" s="283"/>
      <c r="J6" s="283"/>
      <c r="K6" s="3"/>
      <c r="L6" s="3"/>
      <c r="M6" s="21" t="s">
        <v>601</v>
      </c>
      <c r="N6" s="21" t="s">
        <v>602</v>
      </c>
      <c r="O6" s="251">
        <v>1</v>
      </c>
      <c r="P6" s="251">
        <v>2</v>
      </c>
      <c r="Q6" s="3"/>
      <c r="R6" s="282"/>
      <c r="S6" s="282"/>
      <c r="T6" s="438"/>
      <c r="U6" s="441"/>
      <c r="V6" s="441"/>
      <c r="W6" s="443"/>
      <c r="X6" s="443"/>
      <c r="Y6" s="443"/>
      <c r="Z6" s="443"/>
      <c r="AA6" s="446">
        <f>+W6+X6+Z6+Y6</f>
        <v>0</v>
      </c>
      <c r="AB6" s="423"/>
    </row>
    <row r="7" spans="1:28" s="34" customFormat="1" ht="90.75" customHeight="1">
      <c r="A7" s="407"/>
      <c r="B7" s="282"/>
      <c r="C7" s="381"/>
      <c r="D7" s="426"/>
      <c r="E7" s="350"/>
      <c r="F7" s="282"/>
      <c r="G7" s="282"/>
      <c r="H7" s="281" t="s">
        <v>323</v>
      </c>
      <c r="I7" s="281"/>
      <c r="J7" s="281" t="s">
        <v>327</v>
      </c>
      <c r="K7" s="3"/>
      <c r="L7" s="3"/>
      <c r="M7" s="8" t="s">
        <v>603</v>
      </c>
      <c r="N7" s="8" t="s">
        <v>331</v>
      </c>
      <c r="O7" s="251">
        <v>100</v>
      </c>
      <c r="P7" s="251">
        <v>100</v>
      </c>
      <c r="Q7" s="3"/>
      <c r="R7" s="282"/>
      <c r="S7" s="282"/>
      <c r="T7" s="438"/>
      <c r="U7" s="441"/>
      <c r="V7" s="441"/>
      <c r="W7" s="443"/>
      <c r="X7" s="443"/>
      <c r="Y7" s="443"/>
      <c r="Z7" s="443"/>
      <c r="AA7" s="446"/>
      <c r="AB7" s="423"/>
    </row>
    <row r="8" spans="1:28" s="34" customFormat="1" ht="144">
      <c r="A8" s="407"/>
      <c r="B8" s="282"/>
      <c r="C8" s="381"/>
      <c r="D8" s="426"/>
      <c r="E8" s="350"/>
      <c r="F8" s="282"/>
      <c r="G8" s="282"/>
      <c r="H8" s="282"/>
      <c r="I8" s="282"/>
      <c r="J8" s="282"/>
      <c r="K8" s="3"/>
      <c r="L8" s="3"/>
      <c r="M8" s="10" t="s">
        <v>1238</v>
      </c>
      <c r="N8" s="10" t="s">
        <v>1240</v>
      </c>
      <c r="O8" s="32">
        <v>1</v>
      </c>
      <c r="P8" s="32">
        <v>1</v>
      </c>
      <c r="Q8" s="3"/>
      <c r="R8" s="282"/>
      <c r="S8" s="282"/>
      <c r="T8" s="438"/>
      <c r="U8" s="441"/>
      <c r="V8" s="441"/>
      <c r="W8" s="443"/>
      <c r="X8" s="443"/>
      <c r="Y8" s="443"/>
      <c r="Z8" s="443"/>
      <c r="AA8" s="446"/>
      <c r="AB8" s="423"/>
    </row>
    <row r="9" spans="1:28" s="34" customFormat="1" ht="72">
      <c r="A9" s="407"/>
      <c r="B9" s="282"/>
      <c r="C9" s="381"/>
      <c r="D9" s="426"/>
      <c r="E9" s="350"/>
      <c r="F9" s="282"/>
      <c r="G9" s="282"/>
      <c r="H9" s="283"/>
      <c r="I9" s="283"/>
      <c r="J9" s="283"/>
      <c r="K9" s="3"/>
      <c r="L9" s="3"/>
      <c r="M9" s="8" t="s">
        <v>1239</v>
      </c>
      <c r="N9" s="8" t="s">
        <v>1240</v>
      </c>
      <c r="O9" s="240">
        <v>1</v>
      </c>
      <c r="P9" s="240">
        <v>1</v>
      </c>
      <c r="Q9" s="3"/>
      <c r="R9" s="282"/>
      <c r="S9" s="282"/>
      <c r="T9" s="438"/>
      <c r="U9" s="441"/>
      <c r="V9" s="441"/>
      <c r="W9" s="443"/>
      <c r="X9" s="443"/>
      <c r="Y9" s="443"/>
      <c r="Z9" s="443"/>
      <c r="AA9" s="446"/>
      <c r="AB9" s="423"/>
    </row>
    <row r="10" spans="1:28" ht="108.75" thickBot="1">
      <c r="A10" s="408"/>
      <c r="B10" s="348"/>
      <c r="C10" s="382"/>
      <c r="D10" s="427"/>
      <c r="E10" s="351"/>
      <c r="F10" s="348"/>
      <c r="G10" s="348"/>
      <c r="H10" s="13" t="s">
        <v>324</v>
      </c>
      <c r="I10" s="13" t="s">
        <v>328</v>
      </c>
      <c r="J10" s="13" t="s">
        <v>329</v>
      </c>
      <c r="K10" s="6"/>
      <c r="L10" s="6"/>
      <c r="M10" s="13" t="s">
        <v>604</v>
      </c>
      <c r="N10" s="13" t="s">
        <v>605</v>
      </c>
      <c r="O10" s="246">
        <v>7</v>
      </c>
      <c r="P10" s="246">
        <v>12</v>
      </c>
      <c r="Q10" s="6"/>
      <c r="R10" s="348"/>
      <c r="S10" s="348"/>
      <c r="T10" s="439"/>
      <c r="U10" s="442"/>
      <c r="V10" s="442"/>
      <c r="W10" s="444"/>
      <c r="X10" s="444"/>
      <c r="Y10" s="444"/>
      <c r="Z10" s="444"/>
      <c r="AA10" s="447">
        <f>+W10+X10+Z10+Y10</f>
        <v>0</v>
      </c>
      <c r="AB10" s="424"/>
    </row>
    <row r="11" spans="23:27" ht="15">
      <c r="W11" s="168">
        <f>SUM(W5)</f>
        <v>24000000</v>
      </c>
      <c r="X11" s="168">
        <f>SUM(X5)</f>
        <v>0</v>
      </c>
      <c r="Y11" s="168">
        <f>SUM(Y5)</f>
        <v>0</v>
      </c>
      <c r="Z11" s="168">
        <f>SUM(Z5)</f>
        <v>2000000</v>
      </c>
      <c r="AA11" s="169">
        <f>SUM(AA5)</f>
        <v>26000000</v>
      </c>
    </row>
    <row r="12" ht="15">
      <c r="W12">
        <f>10000000+18000000+6000000</f>
        <v>34000000</v>
      </c>
    </row>
  </sheetData>
  <sheetProtection/>
  <mergeCells count="53">
    <mergeCell ref="AB5:AB10"/>
    <mergeCell ref="V5:V10"/>
    <mergeCell ref="W5:W10"/>
    <mergeCell ref="X5:X10"/>
    <mergeCell ref="Y5:Y10"/>
    <mergeCell ref="Z5:Z10"/>
    <mergeCell ref="AA5:AA10"/>
    <mergeCell ref="D5:D10"/>
    <mergeCell ref="Y3:Y4"/>
    <mergeCell ref="Z3:Z4"/>
    <mergeCell ref="A5:A10"/>
    <mergeCell ref="B5:B10"/>
    <mergeCell ref="C5:C10"/>
    <mergeCell ref="E5:E10"/>
    <mergeCell ref="F5:F10"/>
    <mergeCell ref="G5:G10"/>
    <mergeCell ref="U3:U4"/>
    <mergeCell ref="V3:V4"/>
    <mergeCell ref="W3:W4"/>
    <mergeCell ref="R5:R10"/>
    <mergeCell ref="S5:S10"/>
    <mergeCell ref="T5:T10"/>
    <mergeCell ref="U5:U10"/>
    <mergeCell ref="J3:J4"/>
    <mergeCell ref="X3:X4"/>
    <mergeCell ref="K3:K4"/>
    <mergeCell ref="L3:L4"/>
    <mergeCell ref="M3:M4"/>
    <mergeCell ref="N3:P3"/>
    <mergeCell ref="Q3:Q4"/>
    <mergeCell ref="R3:R4"/>
    <mergeCell ref="S3:S4"/>
    <mergeCell ref="T3:T4"/>
    <mergeCell ref="AB2:AB4"/>
    <mergeCell ref="A3:A4"/>
    <mergeCell ref="B3:B4"/>
    <mergeCell ref="C3:C4"/>
    <mergeCell ref="D3:D4"/>
    <mergeCell ref="E3:E4"/>
    <mergeCell ref="F3:F4"/>
    <mergeCell ref="G3:G4"/>
    <mergeCell ref="H3:H4"/>
    <mergeCell ref="I3:I4"/>
    <mergeCell ref="J5:J6"/>
    <mergeCell ref="I5:I6"/>
    <mergeCell ref="J7:J9"/>
    <mergeCell ref="H7:H9"/>
    <mergeCell ref="I7:I9"/>
    <mergeCell ref="A1:AB1"/>
    <mergeCell ref="A2:S2"/>
    <mergeCell ref="T2:V2"/>
    <mergeCell ref="W2:Z2"/>
    <mergeCell ref="AA2:AA4"/>
  </mergeCells>
  <hyperlinks>
    <hyperlink ref="A2:S2" r:id="rId1" display="PLAN OPERATVO ANUAL DE INVERSIONES"/>
  </hyperlinks>
  <printOptions/>
  <pageMargins left="1.1023622047244095" right="0.7086614173228347" top="0.7480314960629921" bottom="0.7480314960629921" header="0.31496062992125984" footer="0.31496062992125984"/>
  <pageSetup horizontalDpi="600" verticalDpi="600" orientation="landscape" paperSize="5" scale="40" r:id="rId4"/>
  <legacyDrawing r:id="rId3"/>
</worksheet>
</file>

<file path=xl/worksheets/sheet12.xml><?xml version="1.0" encoding="utf-8"?>
<worksheet xmlns="http://schemas.openxmlformats.org/spreadsheetml/2006/main" xmlns:r="http://schemas.openxmlformats.org/officeDocument/2006/relationships">
  <sheetPr>
    <tabColor rgb="FF00B050"/>
  </sheetPr>
  <dimension ref="A1:AB7"/>
  <sheetViews>
    <sheetView zoomScalePageLayoutView="0" workbookViewId="0" topLeftCell="P1">
      <selection activeCell="W9" sqref="W9"/>
    </sheetView>
  </sheetViews>
  <sheetFormatPr defaultColWidth="11.421875" defaultRowHeight="15"/>
  <cols>
    <col min="1" max="1" width="11.421875" style="0" customWidth="1"/>
    <col min="2" max="2" width="18.00390625" style="0" bestFit="1" customWidth="1"/>
    <col min="3" max="3" width="12.00390625" style="0" bestFit="1" customWidth="1"/>
    <col min="4" max="4" width="16.00390625" style="0" customWidth="1"/>
    <col min="5" max="5" width="11.421875" style="0" customWidth="1"/>
    <col min="6" max="6" width="21.57421875" style="0" customWidth="1"/>
    <col min="7" max="7" width="12.00390625" style="0" bestFit="1" customWidth="1"/>
    <col min="8" max="8" width="18.28125" style="0" customWidth="1"/>
    <col min="9" max="9" width="11.421875" style="0" customWidth="1"/>
    <col min="10" max="10" width="20.00390625" style="0" customWidth="1"/>
    <col min="11" max="11" width="14.00390625" style="0" hidden="1" customWidth="1"/>
    <col min="12" max="12" width="25.7109375" style="0" hidden="1" customWidth="1"/>
    <col min="13" max="13" width="18.8515625" style="0" customWidth="1"/>
    <col min="14" max="14" width="17.7109375" style="0" customWidth="1"/>
    <col min="15" max="15" width="12.00390625" style="0" customWidth="1"/>
    <col min="16" max="16" width="14.140625" style="0" customWidth="1"/>
    <col min="17" max="17" width="12.00390625" style="0" customWidth="1"/>
    <col min="18" max="18" width="18.7109375" style="0" customWidth="1"/>
    <col min="19" max="19" width="14.28125" style="0" customWidth="1"/>
    <col min="20" max="20" width="14.7109375" style="0" customWidth="1"/>
    <col min="21" max="21" width="11.421875" style="0" customWidth="1"/>
    <col min="22" max="22" width="14.00390625" style="0" customWidth="1"/>
    <col min="23" max="23" width="12.7109375" style="0" bestFit="1" customWidth="1"/>
    <col min="24" max="24" width="12.00390625" style="0" customWidth="1"/>
    <col min="25" max="25" width="8.140625" style="0" customWidth="1"/>
    <col min="26" max="26" width="12.7109375" style="0" bestFit="1" customWidth="1"/>
    <col min="27" max="27" width="15.421875" style="0" customWidth="1"/>
    <col min="28" max="28" width="18.57421875" style="0" customWidth="1"/>
  </cols>
  <sheetData>
    <row r="1" spans="1:28" s="1" customFormat="1" ht="18.75" thickBot="1">
      <c r="A1" s="311" t="s">
        <v>25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3"/>
    </row>
    <row r="2" spans="1:28" ht="15.75" thickBot="1">
      <c r="A2" s="314" t="s">
        <v>14</v>
      </c>
      <c r="B2" s="315"/>
      <c r="C2" s="315"/>
      <c r="D2" s="315"/>
      <c r="E2" s="315"/>
      <c r="F2" s="315"/>
      <c r="G2" s="315"/>
      <c r="H2" s="315"/>
      <c r="I2" s="315"/>
      <c r="J2" s="315"/>
      <c r="K2" s="315"/>
      <c r="L2" s="315"/>
      <c r="M2" s="315"/>
      <c r="N2" s="315"/>
      <c r="O2" s="315"/>
      <c r="P2" s="315"/>
      <c r="Q2" s="315"/>
      <c r="R2" s="315"/>
      <c r="S2" s="316"/>
      <c r="T2" s="327" t="s">
        <v>5</v>
      </c>
      <c r="U2" s="328"/>
      <c r="V2" s="329"/>
      <c r="W2" s="320" t="s">
        <v>22</v>
      </c>
      <c r="X2" s="321"/>
      <c r="Y2" s="321"/>
      <c r="Z2" s="379"/>
      <c r="AA2" s="322" t="s">
        <v>23</v>
      </c>
      <c r="AB2" s="420" t="s">
        <v>24</v>
      </c>
    </row>
    <row r="3" spans="1:28" ht="15.75" customHeight="1" thickBot="1">
      <c r="A3" s="296" t="s">
        <v>2</v>
      </c>
      <c r="B3" s="300" t="s">
        <v>4</v>
      </c>
      <c r="C3" s="300" t="s">
        <v>8</v>
      </c>
      <c r="D3" s="300" t="s">
        <v>15</v>
      </c>
      <c r="E3" s="300" t="s">
        <v>2</v>
      </c>
      <c r="F3" s="300" t="s">
        <v>3</v>
      </c>
      <c r="G3" s="300" t="s">
        <v>9</v>
      </c>
      <c r="H3" s="300" t="s">
        <v>10</v>
      </c>
      <c r="I3" s="300" t="s">
        <v>2</v>
      </c>
      <c r="J3" s="300" t="s">
        <v>11</v>
      </c>
      <c r="K3" s="300" t="s">
        <v>9</v>
      </c>
      <c r="L3" s="300" t="s">
        <v>16</v>
      </c>
      <c r="M3" s="300" t="s">
        <v>17</v>
      </c>
      <c r="N3" s="327" t="s">
        <v>5</v>
      </c>
      <c r="O3" s="328"/>
      <c r="P3" s="329"/>
      <c r="Q3" s="296" t="s">
        <v>2</v>
      </c>
      <c r="R3" s="300" t="s">
        <v>19</v>
      </c>
      <c r="S3" s="300" t="s">
        <v>20</v>
      </c>
      <c r="T3" s="300" t="s">
        <v>7</v>
      </c>
      <c r="U3" s="300" t="s">
        <v>6</v>
      </c>
      <c r="V3" s="300" t="s">
        <v>21</v>
      </c>
      <c r="W3" s="294" t="s">
        <v>12</v>
      </c>
      <c r="X3" s="322" t="s">
        <v>13</v>
      </c>
      <c r="Y3" s="298" t="s">
        <v>1</v>
      </c>
      <c r="Z3" s="294" t="s">
        <v>0</v>
      </c>
      <c r="AA3" s="323"/>
      <c r="AB3" s="421"/>
    </row>
    <row r="4" spans="1:28" ht="68.25" customHeight="1" thickBot="1">
      <c r="A4" s="297"/>
      <c r="B4" s="301"/>
      <c r="C4" s="301"/>
      <c r="D4" s="301"/>
      <c r="E4" s="301"/>
      <c r="F4" s="301"/>
      <c r="G4" s="301"/>
      <c r="H4" s="301"/>
      <c r="I4" s="301"/>
      <c r="J4" s="301"/>
      <c r="K4" s="301"/>
      <c r="L4" s="301"/>
      <c r="M4" s="301"/>
      <c r="N4" s="2" t="s">
        <v>7</v>
      </c>
      <c r="O4" s="2" t="s">
        <v>6</v>
      </c>
      <c r="P4" s="2" t="s">
        <v>18</v>
      </c>
      <c r="Q4" s="297"/>
      <c r="R4" s="301"/>
      <c r="S4" s="301"/>
      <c r="T4" s="301"/>
      <c r="U4" s="301"/>
      <c r="V4" s="301"/>
      <c r="W4" s="295"/>
      <c r="X4" s="324"/>
      <c r="Y4" s="299"/>
      <c r="Z4" s="295"/>
      <c r="AA4" s="324"/>
      <c r="AB4" s="301"/>
    </row>
    <row r="5" spans="1:28" ht="132">
      <c r="A5" s="406" t="s">
        <v>26</v>
      </c>
      <c r="B5" s="306" t="s">
        <v>27</v>
      </c>
      <c r="C5" s="380"/>
      <c r="D5" s="425" t="s">
        <v>567</v>
      </c>
      <c r="E5" s="349" t="s">
        <v>332</v>
      </c>
      <c r="F5" s="306" t="s">
        <v>333</v>
      </c>
      <c r="G5" s="281"/>
      <c r="H5" s="21" t="s">
        <v>334</v>
      </c>
      <c r="I5" s="8" t="s">
        <v>336</v>
      </c>
      <c r="J5" s="21" t="s">
        <v>337</v>
      </c>
      <c r="K5" s="8"/>
      <c r="L5" s="3"/>
      <c r="M5" s="21" t="s">
        <v>606</v>
      </c>
      <c r="N5" s="21" t="s">
        <v>340</v>
      </c>
      <c r="O5" s="251">
        <v>4179</v>
      </c>
      <c r="P5" s="251">
        <v>4179</v>
      </c>
      <c r="Q5" s="3"/>
      <c r="R5" s="306" t="s">
        <v>1082</v>
      </c>
      <c r="S5" s="8" t="s">
        <v>1083</v>
      </c>
      <c r="T5" s="152" t="s">
        <v>993</v>
      </c>
      <c r="U5" s="177">
        <v>1</v>
      </c>
      <c r="V5" s="177">
        <v>1</v>
      </c>
      <c r="W5" s="132">
        <v>50000000</v>
      </c>
      <c r="X5" s="106">
        <v>15000000</v>
      </c>
      <c r="Y5" s="106"/>
      <c r="Z5" s="106">
        <f>24230090+2245000</f>
        <v>26475090</v>
      </c>
      <c r="AA5" s="87">
        <f>+W5+X5+Z5+Y5</f>
        <v>91475090</v>
      </c>
      <c r="AB5" s="166" t="s">
        <v>944</v>
      </c>
    </row>
    <row r="6" spans="1:28" ht="120.75" thickBot="1">
      <c r="A6" s="408"/>
      <c r="B6" s="348"/>
      <c r="C6" s="382"/>
      <c r="D6" s="427"/>
      <c r="E6" s="351"/>
      <c r="F6" s="348"/>
      <c r="G6" s="348"/>
      <c r="H6" s="13" t="s">
        <v>335</v>
      </c>
      <c r="I6" s="13" t="s">
        <v>338</v>
      </c>
      <c r="J6" s="13" t="s">
        <v>339</v>
      </c>
      <c r="K6" s="13"/>
      <c r="L6" s="6"/>
      <c r="M6" s="13" t="s">
        <v>607</v>
      </c>
      <c r="N6" s="13" t="s">
        <v>341</v>
      </c>
      <c r="O6" s="246">
        <v>1</v>
      </c>
      <c r="P6" s="246">
        <v>0</v>
      </c>
      <c r="Q6" s="6"/>
      <c r="R6" s="348"/>
      <c r="S6" s="13" t="s">
        <v>1084</v>
      </c>
      <c r="T6" s="154" t="s">
        <v>1002</v>
      </c>
      <c r="U6" s="183">
        <v>1</v>
      </c>
      <c r="V6" s="183">
        <v>1</v>
      </c>
      <c r="W6" s="136"/>
      <c r="X6" s="187"/>
      <c r="Y6" s="139"/>
      <c r="Z6" s="139"/>
      <c r="AA6" s="174">
        <f>+W6+X6+Z6+Y6</f>
        <v>0</v>
      </c>
      <c r="AB6" s="167" t="s">
        <v>944</v>
      </c>
    </row>
    <row r="7" spans="23:27" ht="15">
      <c r="W7" s="168">
        <f>SUM(W5:W6)</f>
        <v>50000000</v>
      </c>
      <c r="X7" s="168">
        <f>SUM(X5:X6)</f>
        <v>15000000</v>
      </c>
      <c r="Y7" s="168">
        <f>SUM(Y5:Y6)</f>
        <v>0</v>
      </c>
      <c r="Z7" s="168">
        <f>SUM(Z5:Z6)</f>
        <v>26475090</v>
      </c>
      <c r="AA7" s="169">
        <f>SUM(AA5:AA6)</f>
        <v>91475090</v>
      </c>
    </row>
  </sheetData>
  <sheetProtection/>
  <mergeCells count="38">
    <mergeCell ref="R5:R6"/>
    <mergeCell ref="Y3:Y4"/>
    <mergeCell ref="Z3:Z4"/>
    <mergeCell ref="A5:A6"/>
    <mergeCell ref="B5:B6"/>
    <mergeCell ref="C5:C6"/>
    <mergeCell ref="E5:E6"/>
    <mergeCell ref="F5:F6"/>
    <mergeCell ref="G5:G6"/>
    <mergeCell ref="D5:D6"/>
    <mergeCell ref="S3:S4"/>
    <mergeCell ref="T3:T4"/>
    <mergeCell ref="U3:U4"/>
    <mergeCell ref="V3:V4"/>
    <mergeCell ref="W3:W4"/>
    <mergeCell ref="X3:X4"/>
    <mergeCell ref="K3:K4"/>
    <mergeCell ref="L3:L4"/>
    <mergeCell ref="M3:M4"/>
    <mergeCell ref="N3:P3"/>
    <mergeCell ref="Q3:Q4"/>
    <mergeCell ref="R3:R4"/>
    <mergeCell ref="E3:E4"/>
    <mergeCell ref="F3:F4"/>
    <mergeCell ref="G3:G4"/>
    <mergeCell ref="H3:H4"/>
    <mergeCell ref="I3:I4"/>
    <mergeCell ref="J3:J4"/>
    <mergeCell ref="A1:AB1"/>
    <mergeCell ref="A2:S2"/>
    <mergeCell ref="T2:V2"/>
    <mergeCell ref="W2:Z2"/>
    <mergeCell ref="AA2:AA4"/>
    <mergeCell ref="AB2:AB4"/>
    <mergeCell ref="A3:A4"/>
    <mergeCell ref="B3:B4"/>
    <mergeCell ref="C3:C4"/>
    <mergeCell ref="D3:D4"/>
  </mergeCells>
  <hyperlinks>
    <hyperlink ref="A2:S2" r:id="rId1" display="PLAN OPERATVO ANUAL DE INVERSIONES"/>
  </hyperlinks>
  <printOptions/>
  <pageMargins left="1.1023622047244095" right="0.7086614173228347" top="0.7480314960629921" bottom="0.7480314960629921" header="0.31496062992125984" footer="0.31496062992125984"/>
  <pageSetup horizontalDpi="600" verticalDpi="600" orientation="landscape" paperSize="5" scale="40" r:id="rId4"/>
  <legacyDrawing r:id="rId3"/>
</worksheet>
</file>

<file path=xl/worksheets/sheet13.xml><?xml version="1.0" encoding="utf-8"?>
<worksheet xmlns="http://schemas.openxmlformats.org/spreadsheetml/2006/main" xmlns:r="http://schemas.openxmlformats.org/officeDocument/2006/relationships">
  <sheetPr>
    <tabColor rgb="FF00B050"/>
  </sheetPr>
  <dimension ref="A1:AA19"/>
  <sheetViews>
    <sheetView zoomScale="80" zoomScaleNormal="80" zoomScalePageLayoutView="0" workbookViewId="0" topLeftCell="K12">
      <selection activeCell="A1" sqref="A1:AA19"/>
    </sheetView>
  </sheetViews>
  <sheetFormatPr defaultColWidth="11.421875" defaultRowHeight="15"/>
  <cols>
    <col min="1" max="1" width="11.421875" style="22" customWidth="1"/>
    <col min="2" max="2" width="15.421875" style="22" customWidth="1"/>
    <col min="3" max="3" width="9.140625" style="22" customWidth="1"/>
    <col min="4" max="4" width="16.421875" style="22" customWidth="1"/>
    <col min="5" max="5" width="11.421875" style="22" customWidth="1"/>
    <col min="6" max="6" width="16.421875" style="22" customWidth="1"/>
    <col min="7" max="7" width="10.140625" style="22" customWidth="1"/>
    <col min="8" max="8" width="19.8515625" style="22" customWidth="1"/>
    <col min="9" max="9" width="11.421875" style="22" customWidth="1"/>
    <col min="10" max="10" width="23.7109375" style="22" customWidth="1"/>
    <col min="11" max="11" width="12.57421875" style="22" customWidth="1"/>
    <col min="12" max="13" width="16.8515625" style="22" customWidth="1"/>
    <col min="14" max="14" width="11.421875" style="22" customWidth="1"/>
    <col min="15" max="15" width="15.57421875" style="22" customWidth="1"/>
    <col min="16" max="16" width="8.28125" style="22" customWidth="1"/>
    <col min="17" max="17" width="26.28125" style="22" customWidth="1"/>
    <col min="18" max="18" width="14.00390625" style="22" customWidth="1"/>
    <col min="19" max="19" width="13.421875" style="22" customWidth="1"/>
    <col min="20" max="20" width="11.140625" style="22" customWidth="1"/>
    <col min="21" max="21" width="10.8515625" style="22" customWidth="1"/>
    <col min="22" max="22" width="12.8515625" style="22" customWidth="1"/>
    <col min="23" max="23" width="14.57421875" style="22" customWidth="1"/>
    <col min="24" max="24" width="8.57421875" style="22" customWidth="1"/>
    <col min="25" max="25" width="9.28125" style="22" customWidth="1"/>
    <col min="26" max="26" width="14.421875" style="22" customWidth="1"/>
    <col min="27" max="27" width="23.421875" style="22" customWidth="1"/>
    <col min="28" max="16384" width="11.421875" style="22" customWidth="1"/>
  </cols>
  <sheetData>
    <row r="1" spans="1:27" s="1" customFormat="1" ht="18.75" thickBot="1">
      <c r="A1" s="311" t="s">
        <v>25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3"/>
    </row>
    <row r="2" spans="1:27" ht="15.75" thickBot="1">
      <c r="A2" s="314" t="s">
        <v>626</v>
      </c>
      <c r="B2" s="315"/>
      <c r="C2" s="315"/>
      <c r="D2" s="315"/>
      <c r="E2" s="315"/>
      <c r="F2" s="315"/>
      <c r="G2" s="315"/>
      <c r="H2" s="315"/>
      <c r="I2" s="315"/>
      <c r="J2" s="315"/>
      <c r="K2" s="315"/>
      <c r="L2" s="315"/>
      <c r="M2" s="315"/>
      <c r="N2" s="315"/>
      <c r="O2" s="315"/>
      <c r="P2" s="315"/>
      <c r="Q2" s="315"/>
      <c r="R2" s="316"/>
      <c r="S2" s="413" t="s">
        <v>5</v>
      </c>
      <c r="T2" s="414"/>
      <c r="U2" s="415"/>
      <c r="V2" s="320" t="s">
        <v>627</v>
      </c>
      <c r="W2" s="321"/>
      <c r="X2" s="321"/>
      <c r="Y2" s="379"/>
      <c r="Z2" s="322" t="s">
        <v>628</v>
      </c>
      <c r="AA2" s="330" t="s">
        <v>24</v>
      </c>
    </row>
    <row r="3" spans="1:27" ht="15.75" customHeight="1" thickBot="1">
      <c r="A3" s="296" t="s">
        <v>2</v>
      </c>
      <c r="B3" s="300" t="s">
        <v>4</v>
      </c>
      <c r="C3" s="300" t="s">
        <v>8</v>
      </c>
      <c r="D3" s="300" t="s">
        <v>629</v>
      </c>
      <c r="E3" s="300" t="s">
        <v>2</v>
      </c>
      <c r="F3" s="300" t="s">
        <v>3</v>
      </c>
      <c r="G3" s="300" t="s">
        <v>9</v>
      </c>
      <c r="H3" s="300" t="s">
        <v>10</v>
      </c>
      <c r="I3" s="300" t="s">
        <v>2</v>
      </c>
      <c r="J3" s="300" t="s">
        <v>11</v>
      </c>
      <c r="K3" s="300" t="s">
        <v>9</v>
      </c>
      <c r="L3" s="300" t="s">
        <v>630</v>
      </c>
      <c r="M3" s="416" t="s">
        <v>5</v>
      </c>
      <c r="N3" s="417"/>
      <c r="O3" s="417"/>
      <c r="P3" s="300" t="s">
        <v>2</v>
      </c>
      <c r="Q3" s="300" t="s">
        <v>631</v>
      </c>
      <c r="R3" s="300" t="s">
        <v>20</v>
      </c>
      <c r="S3" s="300" t="s">
        <v>7</v>
      </c>
      <c r="T3" s="300" t="s">
        <v>6</v>
      </c>
      <c r="U3" s="300" t="s">
        <v>21</v>
      </c>
      <c r="V3" s="294" t="s">
        <v>12</v>
      </c>
      <c r="W3" s="322" t="s">
        <v>13</v>
      </c>
      <c r="X3" s="322" t="s">
        <v>1</v>
      </c>
      <c r="Y3" s="322" t="s">
        <v>0</v>
      </c>
      <c r="Z3" s="323"/>
      <c r="AA3" s="331"/>
    </row>
    <row r="4" spans="1:27" ht="49.5" thickBot="1" thickTop="1">
      <c r="A4" s="297"/>
      <c r="B4" s="301"/>
      <c r="C4" s="301"/>
      <c r="D4" s="301"/>
      <c r="E4" s="301"/>
      <c r="F4" s="301"/>
      <c r="G4" s="301"/>
      <c r="H4" s="301"/>
      <c r="I4" s="301"/>
      <c r="J4" s="301"/>
      <c r="K4" s="301"/>
      <c r="L4" s="301"/>
      <c r="M4" s="19" t="s">
        <v>7</v>
      </c>
      <c r="N4" s="19" t="s">
        <v>6</v>
      </c>
      <c r="O4" s="17" t="s">
        <v>18</v>
      </c>
      <c r="P4" s="301"/>
      <c r="Q4" s="301"/>
      <c r="R4" s="301"/>
      <c r="S4" s="301"/>
      <c r="T4" s="301"/>
      <c r="U4" s="301"/>
      <c r="V4" s="295"/>
      <c r="W4" s="324"/>
      <c r="X4" s="324"/>
      <c r="Y4" s="324"/>
      <c r="Z4" s="324"/>
      <c r="AA4" s="332"/>
    </row>
    <row r="5" spans="1:27" ht="75.75" customHeight="1">
      <c r="A5" s="406" t="s">
        <v>342</v>
      </c>
      <c r="B5" s="306" t="s">
        <v>343</v>
      </c>
      <c r="C5" s="380"/>
      <c r="D5" s="345" t="s">
        <v>1185</v>
      </c>
      <c r="E5" s="349" t="s">
        <v>344</v>
      </c>
      <c r="F5" s="306" t="s">
        <v>561</v>
      </c>
      <c r="G5" s="306"/>
      <c r="H5" s="306" t="s">
        <v>345</v>
      </c>
      <c r="I5" s="12" t="s">
        <v>355</v>
      </c>
      <c r="J5" s="12" t="s">
        <v>356</v>
      </c>
      <c r="K5" s="12"/>
      <c r="L5" s="12" t="s">
        <v>608</v>
      </c>
      <c r="M5" s="12" t="s">
        <v>609</v>
      </c>
      <c r="N5" s="12">
        <v>500</v>
      </c>
      <c r="O5" s="12">
        <v>500</v>
      </c>
      <c r="P5" s="12"/>
      <c r="Q5" s="12" t="s">
        <v>1085</v>
      </c>
      <c r="R5" s="12" t="s">
        <v>1086</v>
      </c>
      <c r="S5" s="12" t="s">
        <v>984</v>
      </c>
      <c r="T5" s="12">
        <v>2</v>
      </c>
      <c r="U5" s="12">
        <v>2</v>
      </c>
      <c r="V5" s="186">
        <v>50000000</v>
      </c>
      <c r="W5" s="184"/>
      <c r="X5" s="184"/>
      <c r="Y5" s="185"/>
      <c r="Z5" s="188">
        <f>+V5+W5+X5+Y5</f>
        <v>50000000</v>
      </c>
      <c r="AA5" s="199" t="s">
        <v>944</v>
      </c>
    </row>
    <row r="6" spans="1:27" ht="76.5" customHeight="1">
      <c r="A6" s="407"/>
      <c r="B6" s="282"/>
      <c r="C6" s="381"/>
      <c r="D6" s="346"/>
      <c r="E6" s="350"/>
      <c r="F6" s="282"/>
      <c r="G6" s="282"/>
      <c r="H6" s="282"/>
      <c r="I6" s="21" t="s">
        <v>357</v>
      </c>
      <c r="J6" s="21" t="s">
        <v>358</v>
      </c>
      <c r="K6" s="21"/>
      <c r="L6" s="21" t="s">
        <v>610</v>
      </c>
      <c r="M6" s="21" t="s">
        <v>383</v>
      </c>
      <c r="N6" s="251">
        <v>1</v>
      </c>
      <c r="O6" s="251">
        <v>2</v>
      </c>
      <c r="P6" s="21"/>
      <c r="Q6" s="21" t="s">
        <v>1087</v>
      </c>
      <c r="R6" s="21" t="s">
        <v>1088</v>
      </c>
      <c r="S6" s="21" t="s">
        <v>1017</v>
      </c>
      <c r="T6" s="21">
        <v>1</v>
      </c>
      <c r="U6" s="21">
        <v>2</v>
      </c>
      <c r="V6" s="131"/>
      <c r="W6" s="132">
        <v>4000000</v>
      </c>
      <c r="X6" s="132"/>
      <c r="Y6" s="133"/>
      <c r="Z6" s="137">
        <f>+V6+W6+X6+Y6</f>
        <v>4000000</v>
      </c>
      <c r="AA6" s="91" t="s">
        <v>1102</v>
      </c>
    </row>
    <row r="7" spans="1:27" ht="75.75" customHeight="1">
      <c r="A7" s="407"/>
      <c r="B7" s="282"/>
      <c r="C7" s="381"/>
      <c r="D7" s="346"/>
      <c r="E7" s="350"/>
      <c r="F7" s="282"/>
      <c r="G7" s="282"/>
      <c r="H7" s="283"/>
      <c r="I7" s="21" t="s">
        <v>359</v>
      </c>
      <c r="J7" s="21" t="s">
        <v>360</v>
      </c>
      <c r="K7" s="21"/>
      <c r="L7" s="21" t="s">
        <v>611</v>
      </c>
      <c r="M7" s="21" t="s">
        <v>384</v>
      </c>
      <c r="N7" s="251">
        <v>0</v>
      </c>
      <c r="O7" s="251">
        <v>0</v>
      </c>
      <c r="P7" s="21"/>
      <c r="Q7" s="21"/>
      <c r="R7" s="21"/>
      <c r="S7" s="21"/>
      <c r="T7" s="21"/>
      <c r="U7" s="21"/>
      <c r="V7" s="131"/>
      <c r="W7" s="132"/>
      <c r="X7" s="132"/>
      <c r="Y7" s="133"/>
      <c r="Z7" s="137">
        <f aca="true" t="shared" si="0" ref="Z7:Z17">+V7+W7+X7+Y7</f>
        <v>0</v>
      </c>
      <c r="AA7" s="91"/>
    </row>
    <row r="8" spans="1:27" ht="87.75" customHeight="1">
      <c r="A8" s="407"/>
      <c r="B8" s="282"/>
      <c r="C8" s="381"/>
      <c r="D8" s="346"/>
      <c r="E8" s="350"/>
      <c r="F8" s="282"/>
      <c r="G8" s="282"/>
      <c r="H8" s="21" t="s">
        <v>346</v>
      </c>
      <c r="I8" s="21" t="s">
        <v>361</v>
      </c>
      <c r="J8" s="21" t="s">
        <v>362</v>
      </c>
      <c r="K8" s="21"/>
      <c r="L8" s="21" t="s">
        <v>612</v>
      </c>
      <c r="M8" s="21" t="s">
        <v>613</v>
      </c>
      <c r="N8" s="251">
        <v>4</v>
      </c>
      <c r="O8" s="251">
        <v>4</v>
      </c>
      <c r="P8" s="21"/>
      <c r="Q8" s="79" t="s">
        <v>1087</v>
      </c>
      <c r="R8" s="79" t="s">
        <v>1088</v>
      </c>
      <c r="S8" s="79" t="s">
        <v>1017</v>
      </c>
      <c r="T8" s="79">
        <v>4</v>
      </c>
      <c r="U8" s="79">
        <v>4</v>
      </c>
      <c r="V8" s="131">
        <v>5000000</v>
      </c>
      <c r="W8" s="132"/>
      <c r="X8" s="132"/>
      <c r="Y8" s="133"/>
      <c r="Z8" s="137">
        <f t="shared" si="0"/>
        <v>5000000</v>
      </c>
      <c r="AA8" s="91" t="s">
        <v>1102</v>
      </c>
    </row>
    <row r="9" spans="1:27" ht="76.5" customHeight="1">
      <c r="A9" s="407"/>
      <c r="B9" s="282"/>
      <c r="C9" s="381"/>
      <c r="D9" s="346"/>
      <c r="E9" s="350"/>
      <c r="F9" s="282"/>
      <c r="G9" s="282"/>
      <c r="H9" s="21" t="s">
        <v>347</v>
      </c>
      <c r="I9" s="21" t="s">
        <v>363</v>
      </c>
      <c r="J9" s="21" t="s">
        <v>364</v>
      </c>
      <c r="K9" s="21"/>
      <c r="L9" s="24" t="s">
        <v>614</v>
      </c>
      <c r="M9" s="24" t="s">
        <v>385</v>
      </c>
      <c r="N9" s="24">
        <v>120</v>
      </c>
      <c r="O9" s="24">
        <v>170</v>
      </c>
      <c r="P9" s="24"/>
      <c r="Q9" s="24" t="s">
        <v>1089</v>
      </c>
      <c r="R9" s="24" t="s">
        <v>1090</v>
      </c>
      <c r="S9" s="24" t="s">
        <v>1091</v>
      </c>
      <c r="T9" s="189">
        <v>1</v>
      </c>
      <c r="U9" s="189">
        <v>1</v>
      </c>
      <c r="V9" s="134"/>
      <c r="W9" s="132"/>
      <c r="X9" s="132"/>
      <c r="Y9" s="133"/>
      <c r="Z9" s="137">
        <f t="shared" si="0"/>
        <v>0</v>
      </c>
      <c r="AA9" s="91" t="s">
        <v>1102</v>
      </c>
    </row>
    <row r="10" spans="1:27" ht="70.5" customHeight="1">
      <c r="A10" s="407"/>
      <c r="B10" s="282"/>
      <c r="C10" s="381"/>
      <c r="D10" s="346"/>
      <c r="E10" s="350"/>
      <c r="F10" s="282"/>
      <c r="G10" s="282"/>
      <c r="H10" s="21" t="s">
        <v>348</v>
      </c>
      <c r="I10" s="21" t="s">
        <v>365</v>
      </c>
      <c r="J10" s="21" t="s">
        <v>366</v>
      </c>
      <c r="K10" s="21"/>
      <c r="L10" s="21" t="s">
        <v>615</v>
      </c>
      <c r="M10" s="21" t="s">
        <v>386</v>
      </c>
      <c r="N10" s="23">
        <v>1</v>
      </c>
      <c r="O10" s="23">
        <v>1</v>
      </c>
      <c r="P10" s="23"/>
      <c r="Q10" s="23" t="s">
        <v>1092</v>
      </c>
      <c r="R10" s="23" t="s">
        <v>1093</v>
      </c>
      <c r="S10" s="23" t="s">
        <v>691</v>
      </c>
      <c r="T10" s="190">
        <v>1</v>
      </c>
      <c r="U10" s="190">
        <v>1</v>
      </c>
      <c r="V10" s="134"/>
      <c r="W10" s="132">
        <v>3000000</v>
      </c>
      <c r="X10" s="132"/>
      <c r="Y10" s="133"/>
      <c r="Z10" s="137">
        <f t="shared" si="0"/>
        <v>3000000</v>
      </c>
      <c r="AA10" s="91" t="s">
        <v>944</v>
      </c>
    </row>
    <row r="11" spans="1:27" ht="72">
      <c r="A11" s="407"/>
      <c r="B11" s="282"/>
      <c r="C11" s="381"/>
      <c r="D11" s="346"/>
      <c r="E11" s="350"/>
      <c r="F11" s="282"/>
      <c r="G11" s="282"/>
      <c r="H11" s="21" t="s">
        <v>349</v>
      </c>
      <c r="I11" s="21" t="s">
        <v>367</v>
      </c>
      <c r="J11" s="21" t="s">
        <v>368</v>
      </c>
      <c r="K11" s="24"/>
      <c r="L11" s="21" t="s">
        <v>616</v>
      </c>
      <c r="M11" s="21" t="s">
        <v>387</v>
      </c>
      <c r="N11" s="251">
        <v>0</v>
      </c>
      <c r="O11" s="251">
        <v>1</v>
      </c>
      <c r="P11" s="21"/>
      <c r="Q11" s="21" t="s">
        <v>1309</v>
      </c>
      <c r="R11" s="21" t="s">
        <v>1310</v>
      </c>
      <c r="S11" s="21" t="s">
        <v>659</v>
      </c>
      <c r="T11" s="21">
        <v>0</v>
      </c>
      <c r="U11" s="21">
        <v>1</v>
      </c>
      <c r="V11" s="134">
        <v>5000000</v>
      </c>
      <c r="W11" s="132"/>
      <c r="X11" s="132"/>
      <c r="Y11" s="106"/>
      <c r="Z11" s="137">
        <f t="shared" si="0"/>
        <v>5000000</v>
      </c>
      <c r="AA11" s="91"/>
    </row>
    <row r="12" spans="1:27" ht="60">
      <c r="A12" s="407"/>
      <c r="B12" s="282"/>
      <c r="C12" s="381"/>
      <c r="D12" s="346"/>
      <c r="E12" s="350"/>
      <c r="F12" s="282"/>
      <c r="G12" s="282"/>
      <c r="H12" s="21" t="s">
        <v>350</v>
      </c>
      <c r="I12" s="21" t="s">
        <v>369</v>
      </c>
      <c r="J12" s="21" t="s">
        <v>370</v>
      </c>
      <c r="K12" s="21"/>
      <c r="L12" s="21" t="s">
        <v>617</v>
      </c>
      <c r="M12" s="21" t="s">
        <v>388</v>
      </c>
      <c r="N12" s="251">
        <v>1</v>
      </c>
      <c r="O12" s="251">
        <v>0</v>
      </c>
      <c r="P12" s="21"/>
      <c r="Q12" s="21" t="s">
        <v>1094</v>
      </c>
      <c r="R12" s="21" t="s">
        <v>1095</v>
      </c>
      <c r="S12" s="21" t="s">
        <v>1096</v>
      </c>
      <c r="T12" s="21">
        <v>1</v>
      </c>
      <c r="U12" s="21">
        <v>1</v>
      </c>
      <c r="V12" s="134"/>
      <c r="W12" s="132"/>
      <c r="X12" s="132"/>
      <c r="Y12" s="106"/>
      <c r="Z12" s="137">
        <f t="shared" si="0"/>
        <v>0</v>
      </c>
      <c r="AA12" s="91" t="s">
        <v>947</v>
      </c>
    </row>
    <row r="13" spans="1:27" ht="72" customHeight="1">
      <c r="A13" s="407"/>
      <c r="B13" s="282"/>
      <c r="C13" s="381"/>
      <c r="D13" s="346"/>
      <c r="E13" s="350"/>
      <c r="F13" s="282"/>
      <c r="G13" s="282"/>
      <c r="H13" s="281" t="s">
        <v>351</v>
      </c>
      <c r="I13" s="21" t="s">
        <v>371</v>
      </c>
      <c r="J13" s="21" t="s">
        <v>372</v>
      </c>
      <c r="K13" s="21"/>
      <c r="L13" s="21" t="s">
        <v>618</v>
      </c>
      <c r="M13" s="21" t="s">
        <v>389</v>
      </c>
      <c r="N13" s="251">
        <v>1</v>
      </c>
      <c r="O13" s="251">
        <v>2</v>
      </c>
      <c r="P13" s="21"/>
      <c r="Q13" s="21" t="s">
        <v>1097</v>
      </c>
      <c r="R13" s="21" t="s">
        <v>1098</v>
      </c>
      <c r="S13" s="21" t="s">
        <v>974</v>
      </c>
      <c r="T13" s="21">
        <v>1</v>
      </c>
      <c r="U13" s="21">
        <v>1</v>
      </c>
      <c r="V13" s="134"/>
      <c r="W13" s="132"/>
      <c r="X13" s="132"/>
      <c r="Y13" s="106"/>
      <c r="Z13" s="137">
        <f t="shared" si="0"/>
        <v>0</v>
      </c>
      <c r="AA13" s="91" t="s">
        <v>1102</v>
      </c>
    </row>
    <row r="14" spans="1:27" ht="72" customHeight="1">
      <c r="A14" s="407"/>
      <c r="B14" s="282"/>
      <c r="C14" s="381"/>
      <c r="D14" s="346"/>
      <c r="E14" s="350"/>
      <c r="F14" s="282"/>
      <c r="G14" s="282"/>
      <c r="H14" s="283"/>
      <c r="I14" s="21" t="s">
        <v>373</v>
      </c>
      <c r="J14" s="21" t="s">
        <v>374</v>
      </c>
      <c r="K14" s="21"/>
      <c r="L14" s="21" t="s">
        <v>619</v>
      </c>
      <c r="M14" s="21" t="s">
        <v>620</v>
      </c>
      <c r="N14" s="251">
        <v>1</v>
      </c>
      <c r="O14" s="251">
        <v>2</v>
      </c>
      <c r="P14" s="21"/>
      <c r="Q14" s="284" t="s">
        <v>1089</v>
      </c>
      <c r="R14" s="21" t="s">
        <v>1099</v>
      </c>
      <c r="S14" s="21" t="s">
        <v>1100</v>
      </c>
      <c r="T14" s="21">
        <v>4</v>
      </c>
      <c r="U14" s="21">
        <v>4</v>
      </c>
      <c r="V14" s="134">
        <v>3000000</v>
      </c>
      <c r="W14" s="132"/>
      <c r="X14" s="132"/>
      <c r="Y14" s="106"/>
      <c r="Z14" s="137">
        <f t="shared" si="0"/>
        <v>3000000</v>
      </c>
      <c r="AA14" s="91" t="s">
        <v>944</v>
      </c>
    </row>
    <row r="15" spans="1:27" ht="108">
      <c r="A15" s="407"/>
      <c r="B15" s="282"/>
      <c r="C15" s="381"/>
      <c r="D15" s="346"/>
      <c r="E15" s="350"/>
      <c r="F15" s="282"/>
      <c r="G15" s="282"/>
      <c r="H15" s="281" t="s">
        <v>352</v>
      </c>
      <c r="I15" s="21" t="s">
        <v>375</v>
      </c>
      <c r="J15" s="21" t="s">
        <v>376</v>
      </c>
      <c r="K15" s="21"/>
      <c r="L15" s="21" t="s">
        <v>621</v>
      </c>
      <c r="M15" s="21" t="s">
        <v>390</v>
      </c>
      <c r="N15" s="251">
        <v>5</v>
      </c>
      <c r="O15" s="251">
        <v>11</v>
      </c>
      <c r="P15" s="21"/>
      <c r="Q15" s="286"/>
      <c r="R15" s="79" t="s">
        <v>1088</v>
      </c>
      <c r="S15" s="79" t="s">
        <v>1017</v>
      </c>
      <c r="T15" s="79">
        <v>5</v>
      </c>
      <c r="U15" s="79">
        <v>6</v>
      </c>
      <c r="V15" s="134">
        <v>3000000</v>
      </c>
      <c r="W15" s="132">
        <v>5000000</v>
      </c>
      <c r="X15" s="132"/>
      <c r="Y15" s="106"/>
      <c r="Z15" s="137">
        <f t="shared" si="0"/>
        <v>8000000</v>
      </c>
      <c r="AA15" s="91" t="s">
        <v>1102</v>
      </c>
    </row>
    <row r="16" spans="1:27" ht="60">
      <c r="A16" s="407"/>
      <c r="B16" s="282"/>
      <c r="C16" s="381"/>
      <c r="D16" s="346"/>
      <c r="E16" s="350"/>
      <c r="F16" s="282"/>
      <c r="G16" s="282"/>
      <c r="H16" s="283"/>
      <c r="I16" s="21" t="s">
        <v>377</v>
      </c>
      <c r="J16" s="21" t="s">
        <v>378</v>
      </c>
      <c r="K16" s="21"/>
      <c r="L16" s="21" t="s">
        <v>622</v>
      </c>
      <c r="M16" s="21" t="s">
        <v>391</v>
      </c>
      <c r="N16" s="251">
        <v>0</v>
      </c>
      <c r="O16" s="251">
        <v>0</v>
      </c>
      <c r="P16" s="21"/>
      <c r="Q16" s="79" t="s">
        <v>1094</v>
      </c>
      <c r="R16" s="21" t="s">
        <v>1101</v>
      </c>
      <c r="S16" s="21" t="s">
        <v>691</v>
      </c>
      <c r="T16" s="21">
        <v>0</v>
      </c>
      <c r="U16" s="21">
        <v>0</v>
      </c>
      <c r="V16" s="134">
        <v>2000000</v>
      </c>
      <c r="W16" s="132"/>
      <c r="X16" s="132"/>
      <c r="Y16" s="106"/>
      <c r="Z16" s="137">
        <f t="shared" si="0"/>
        <v>2000000</v>
      </c>
      <c r="AA16" s="91" t="s">
        <v>944</v>
      </c>
    </row>
    <row r="17" spans="1:27" ht="60" customHeight="1">
      <c r="A17" s="407"/>
      <c r="B17" s="282"/>
      <c r="C17" s="381"/>
      <c r="D17" s="346"/>
      <c r="E17" s="350"/>
      <c r="F17" s="282"/>
      <c r="G17" s="282"/>
      <c r="H17" s="21" t="s">
        <v>353</v>
      </c>
      <c r="I17" s="21" t="s">
        <v>379</v>
      </c>
      <c r="J17" s="21" t="s">
        <v>380</v>
      </c>
      <c r="K17" s="21"/>
      <c r="L17" s="21" t="s">
        <v>623</v>
      </c>
      <c r="M17" s="21" t="s">
        <v>392</v>
      </c>
      <c r="N17" s="251">
        <v>0</v>
      </c>
      <c r="O17" s="251">
        <v>1</v>
      </c>
      <c r="P17" s="21"/>
      <c r="Q17" s="21" t="s">
        <v>1311</v>
      </c>
      <c r="R17" s="21" t="s">
        <v>1312</v>
      </c>
      <c r="S17" s="21" t="s">
        <v>993</v>
      </c>
      <c r="T17" s="21">
        <v>0</v>
      </c>
      <c r="U17" s="21">
        <v>1</v>
      </c>
      <c r="V17" s="134"/>
      <c r="W17" s="132"/>
      <c r="X17" s="132"/>
      <c r="Y17" s="106"/>
      <c r="Z17" s="137">
        <f t="shared" si="0"/>
        <v>0</v>
      </c>
      <c r="AA17" s="91"/>
    </row>
    <row r="18" spans="1:27" ht="96.75" thickBot="1">
      <c r="A18" s="408"/>
      <c r="B18" s="348"/>
      <c r="C18" s="382"/>
      <c r="D18" s="347"/>
      <c r="E18" s="351"/>
      <c r="F18" s="348"/>
      <c r="G18" s="348"/>
      <c r="H18" s="15" t="s">
        <v>354</v>
      </c>
      <c r="I18" s="13" t="s">
        <v>381</v>
      </c>
      <c r="J18" s="15" t="s">
        <v>382</v>
      </c>
      <c r="K18" s="15"/>
      <c r="L18" s="15" t="s">
        <v>624</v>
      </c>
      <c r="M18" s="15" t="s">
        <v>625</v>
      </c>
      <c r="N18" s="243">
        <v>1</v>
      </c>
      <c r="O18" s="243">
        <v>2</v>
      </c>
      <c r="P18" s="15"/>
      <c r="Q18" s="15" t="s">
        <v>1089</v>
      </c>
      <c r="R18" s="81" t="s">
        <v>1088</v>
      </c>
      <c r="S18" s="81" t="s">
        <v>1017</v>
      </c>
      <c r="T18" s="81">
        <v>1</v>
      </c>
      <c r="U18" s="15">
        <v>1</v>
      </c>
      <c r="V18" s="135">
        <v>2000000</v>
      </c>
      <c r="W18" s="149"/>
      <c r="X18" s="149"/>
      <c r="Y18" s="187"/>
      <c r="Z18" s="144">
        <f>+V18+W18+X18+Y18</f>
        <v>2000000</v>
      </c>
      <c r="AA18" s="130" t="s">
        <v>1102</v>
      </c>
    </row>
    <row r="19" spans="22:26" ht="15">
      <c r="V19" s="83">
        <f>SUM(V5:V18)</f>
        <v>70000000</v>
      </c>
      <c r="W19" s="83">
        <f>SUM(W5:W18)</f>
        <v>12000000</v>
      </c>
      <c r="X19" s="83">
        <f>SUM(X5:X18)</f>
        <v>0</v>
      </c>
      <c r="Y19" s="83">
        <f>SUM(Y5:Y18)</f>
        <v>0</v>
      </c>
      <c r="Z19" s="83">
        <f>SUM(Z5:Z18)</f>
        <v>82000000</v>
      </c>
    </row>
  </sheetData>
  <sheetProtection/>
  <mergeCells count="40">
    <mergeCell ref="A5:A18"/>
    <mergeCell ref="B5:B18"/>
    <mergeCell ref="C5:C18"/>
    <mergeCell ref="E5:E18"/>
    <mergeCell ref="F5:F18"/>
    <mergeCell ref="H5:H7"/>
    <mergeCell ref="D5:D18"/>
    <mergeCell ref="H13:H14"/>
    <mergeCell ref="H15:H16"/>
    <mergeCell ref="G5:G18"/>
    <mergeCell ref="Q14:Q15"/>
    <mergeCell ref="Y3:Y4"/>
    <mergeCell ref="Z2:Z4"/>
    <mergeCell ref="M3:O3"/>
    <mergeCell ref="P3:P4"/>
    <mergeCell ref="L3:L4"/>
    <mergeCell ref="Q3:Q4"/>
    <mergeCell ref="R3:R4"/>
    <mergeCell ref="S3:S4"/>
    <mergeCell ref="T3:T4"/>
    <mergeCell ref="A1:AA1"/>
    <mergeCell ref="A2:R2"/>
    <mergeCell ref="S2:U2"/>
    <mergeCell ref="V2:Y2"/>
    <mergeCell ref="E3:E4"/>
    <mergeCell ref="F3:F4"/>
    <mergeCell ref="U3:U4"/>
    <mergeCell ref="J3:J4"/>
    <mergeCell ref="AA2:AA4"/>
    <mergeCell ref="X3:X4"/>
    <mergeCell ref="A3:A4"/>
    <mergeCell ref="B3:B4"/>
    <mergeCell ref="C3:C4"/>
    <mergeCell ref="D3:D4"/>
    <mergeCell ref="V3:V4"/>
    <mergeCell ref="W3:W4"/>
    <mergeCell ref="K3:K4"/>
    <mergeCell ref="G3:G4"/>
    <mergeCell ref="H3:H4"/>
    <mergeCell ref="I3:I4"/>
  </mergeCells>
  <hyperlinks>
    <hyperlink ref="A2:O2" r:id="rId1" display="PLAN INDICATIVO"/>
  </hyperlinks>
  <printOptions/>
  <pageMargins left="1.1023622047244095" right="0.7086614173228347" top="0.7480314960629921" bottom="0.7480314960629921" header="0.31496062992125984" footer="0.31496062992125984"/>
  <pageSetup horizontalDpi="600" verticalDpi="600" orientation="landscape" paperSize="5" scale="40" r:id="rId4"/>
  <legacyDrawing r:id="rId3"/>
</worksheet>
</file>

<file path=xl/worksheets/sheet14.xml><?xml version="1.0" encoding="utf-8"?>
<worksheet xmlns="http://schemas.openxmlformats.org/spreadsheetml/2006/main" xmlns:r="http://schemas.openxmlformats.org/officeDocument/2006/relationships">
  <sheetPr>
    <tabColor rgb="FF00B050"/>
  </sheetPr>
  <dimension ref="A1:AB8"/>
  <sheetViews>
    <sheetView zoomScale="80" zoomScaleNormal="80" zoomScalePageLayoutView="0" workbookViewId="0" topLeftCell="J1">
      <selection activeCell="A1" sqref="A1:AB8"/>
    </sheetView>
  </sheetViews>
  <sheetFormatPr defaultColWidth="11.421875" defaultRowHeight="15"/>
  <cols>
    <col min="1" max="1" width="11.421875" style="0" customWidth="1"/>
    <col min="2" max="2" width="18.00390625" style="0" bestFit="1" customWidth="1"/>
    <col min="3" max="3" width="12.00390625" style="0" bestFit="1" customWidth="1"/>
    <col min="4" max="4" width="16.00390625" style="0" customWidth="1"/>
    <col min="5" max="5" width="11.421875" style="0" customWidth="1"/>
    <col min="6" max="6" width="21.57421875" style="0" customWidth="1"/>
    <col min="7" max="7" width="12.00390625" style="0" bestFit="1" customWidth="1"/>
    <col min="8" max="8" width="20.00390625" style="0" customWidth="1"/>
    <col min="9" max="9" width="11.421875" style="0" customWidth="1"/>
    <col min="10" max="10" width="20.00390625" style="0" customWidth="1"/>
    <col min="11" max="11" width="14.00390625" style="0" hidden="1" customWidth="1"/>
    <col min="12" max="12" width="25.7109375" style="0" hidden="1" customWidth="1"/>
    <col min="13" max="13" width="19.140625" style="0" customWidth="1"/>
    <col min="14" max="14" width="16.8515625" style="0" customWidth="1"/>
    <col min="15" max="15" width="12.00390625" style="0" customWidth="1"/>
    <col min="16" max="16" width="14.28125" style="0" customWidth="1"/>
    <col min="17" max="17" width="12.00390625" style="0" customWidth="1"/>
    <col min="18" max="18" width="19.8515625" style="0" customWidth="1"/>
    <col min="19" max="19" width="14.28125" style="0" customWidth="1"/>
    <col min="20" max="20" width="14.7109375" style="0" customWidth="1"/>
    <col min="21" max="21" width="10.140625" style="0" customWidth="1"/>
    <col min="22" max="22" width="12.57421875" style="0" customWidth="1"/>
    <col min="23" max="23" width="8.00390625" style="0" customWidth="1"/>
    <col min="24" max="24" width="13.7109375" style="0" customWidth="1"/>
    <col min="25" max="25" width="9.421875" style="0" customWidth="1"/>
    <col min="26" max="26" width="9.57421875" style="0" customWidth="1"/>
    <col min="27" max="27" width="16.8515625" style="0" customWidth="1"/>
    <col min="28" max="28" width="28.421875" style="0" customWidth="1"/>
  </cols>
  <sheetData>
    <row r="1" spans="1:28" s="1" customFormat="1" ht="18.75" thickBot="1">
      <c r="A1" s="311" t="s">
        <v>25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3"/>
    </row>
    <row r="2" spans="1:28" ht="15.75" thickBot="1">
      <c r="A2" s="314" t="s">
        <v>14</v>
      </c>
      <c r="B2" s="315"/>
      <c r="C2" s="315"/>
      <c r="D2" s="315"/>
      <c r="E2" s="315"/>
      <c r="F2" s="315"/>
      <c r="G2" s="315"/>
      <c r="H2" s="315"/>
      <c r="I2" s="315"/>
      <c r="J2" s="315"/>
      <c r="K2" s="315"/>
      <c r="L2" s="315"/>
      <c r="M2" s="315"/>
      <c r="N2" s="315"/>
      <c r="O2" s="315"/>
      <c r="P2" s="315"/>
      <c r="Q2" s="315"/>
      <c r="R2" s="315"/>
      <c r="S2" s="316"/>
      <c r="T2" s="327" t="s">
        <v>5</v>
      </c>
      <c r="U2" s="328"/>
      <c r="V2" s="329"/>
      <c r="W2" s="320" t="s">
        <v>22</v>
      </c>
      <c r="X2" s="321"/>
      <c r="Y2" s="321"/>
      <c r="Z2" s="379"/>
      <c r="AA2" s="322" t="s">
        <v>23</v>
      </c>
      <c r="AB2" s="420" t="s">
        <v>24</v>
      </c>
    </row>
    <row r="3" spans="1:28" ht="15.75" customHeight="1" thickBot="1">
      <c r="A3" s="296" t="s">
        <v>2</v>
      </c>
      <c r="B3" s="300" t="s">
        <v>4</v>
      </c>
      <c r="C3" s="300" t="s">
        <v>8</v>
      </c>
      <c r="D3" s="300" t="s">
        <v>15</v>
      </c>
      <c r="E3" s="300" t="s">
        <v>2</v>
      </c>
      <c r="F3" s="300" t="s">
        <v>3</v>
      </c>
      <c r="G3" s="300" t="s">
        <v>9</v>
      </c>
      <c r="H3" s="300" t="s">
        <v>10</v>
      </c>
      <c r="I3" s="300" t="s">
        <v>2</v>
      </c>
      <c r="J3" s="300" t="s">
        <v>11</v>
      </c>
      <c r="K3" s="300" t="s">
        <v>9</v>
      </c>
      <c r="L3" s="300" t="s">
        <v>16</v>
      </c>
      <c r="M3" s="300" t="s">
        <v>17</v>
      </c>
      <c r="N3" s="327" t="s">
        <v>5</v>
      </c>
      <c r="O3" s="328"/>
      <c r="P3" s="329"/>
      <c r="Q3" s="296" t="s">
        <v>2</v>
      </c>
      <c r="R3" s="300" t="s">
        <v>19</v>
      </c>
      <c r="S3" s="300" t="s">
        <v>20</v>
      </c>
      <c r="T3" s="300" t="s">
        <v>7</v>
      </c>
      <c r="U3" s="300" t="s">
        <v>6</v>
      </c>
      <c r="V3" s="300" t="s">
        <v>21</v>
      </c>
      <c r="W3" s="294" t="s">
        <v>12</v>
      </c>
      <c r="X3" s="322" t="s">
        <v>13</v>
      </c>
      <c r="Y3" s="298" t="s">
        <v>1</v>
      </c>
      <c r="Z3" s="294" t="s">
        <v>0</v>
      </c>
      <c r="AA3" s="323"/>
      <c r="AB3" s="421"/>
    </row>
    <row r="4" spans="1:28" ht="67.5" customHeight="1" thickBot="1">
      <c r="A4" s="297"/>
      <c r="B4" s="301"/>
      <c r="C4" s="301"/>
      <c r="D4" s="301"/>
      <c r="E4" s="301"/>
      <c r="F4" s="301"/>
      <c r="G4" s="301"/>
      <c r="H4" s="301"/>
      <c r="I4" s="301"/>
      <c r="J4" s="301"/>
      <c r="K4" s="301"/>
      <c r="L4" s="301"/>
      <c r="M4" s="301"/>
      <c r="N4" s="2" t="s">
        <v>7</v>
      </c>
      <c r="O4" s="2" t="s">
        <v>6</v>
      </c>
      <c r="P4" s="2" t="s">
        <v>18</v>
      </c>
      <c r="Q4" s="297"/>
      <c r="R4" s="301"/>
      <c r="S4" s="301"/>
      <c r="T4" s="301"/>
      <c r="U4" s="301"/>
      <c r="V4" s="301"/>
      <c r="W4" s="295"/>
      <c r="X4" s="324"/>
      <c r="Y4" s="299"/>
      <c r="Z4" s="295"/>
      <c r="AA4" s="324"/>
      <c r="AB4" s="301"/>
    </row>
    <row r="5" spans="1:28" ht="108" customHeight="1">
      <c r="A5" s="406" t="s">
        <v>342</v>
      </c>
      <c r="B5" s="306" t="s">
        <v>343</v>
      </c>
      <c r="C5" s="380"/>
      <c r="D5" s="345" t="s">
        <v>1186</v>
      </c>
      <c r="E5" s="349" t="s">
        <v>393</v>
      </c>
      <c r="F5" s="306" t="s">
        <v>394</v>
      </c>
      <c r="G5" s="306"/>
      <c r="H5" s="306" t="s">
        <v>395</v>
      </c>
      <c r="I5" s="12" t="s">
        <v>396</v>
      </c>
      <c r="J5" s="9" t="s">
        <v>397</v>
      </c>
      <c r="K5" s="9"/>
      <c r="L5" s="11"/>
      <c r="M5" s="9" t="s">
        <v>632</v>
      </c>
      <c r="N5" s="9" t="s">
        <v>402</v>
      </c>
      <c r="O5" s="245">
        <v>0</v>
      </c>
      <c r="P5" s="245">
        <v>1</v>
      </c>
      <c r="Q5" s="11"/>
      <c r="R5" s="306" t="s">
        <v>1313</v>
      </c>
      <c r="S5" s="9" t="s">
        <v>1316</v>
      </c>
      <c r="T5" s="9" t="s">
        <v>1314</v>
      </c>
      <c r="U5" s="9">
        <v>0</v>
      </c>
      <c r="V5" s="9">
        <v>1</v>
      </c>
      <c r="W5" s="194"/>
      <c r="X5" s="194">
        <v>35405870</v>
      </c>
      <c r="Y5" s="196"/>
      <c r="Z5" s="196"/>
      <c r="AA5" s="197">
        <f>+W5+X5+Z5+Y5</f>
        <v>35405870</v>
      </c>
      <c r="AB5" s="195"/>
    </row>
    <row r="6" spans="1:28" ht="135.75" customHeight="1">
      <c r="A6" s="407"/>
      <c r="B6" s="282"/>
      <c r="C6" s="381"/>
      <c r="D6" s="346"/>
      <c r="E6" s="350"/>
      <c r="F6" s="282"/>
      <c r="G6" s="282"/>
      <c r="H6" s="282"/>
      <c r="I6" s="7" t="s">
        <v>398</v>
      </c>
      <c r="J6" s="10" t="s">
        <v>399</v>
      </c>
      <c r="K6" s="10"/>
      <c r="L6" s="3"/>
      <c r="M6" s="10" t="s">
        <v>633</v>
      </c>
      <c r="N6" s="10" t="s">
        <v>634</v>
      </c>
      <c r="O6" s="252">
        <v>5</v>
      </c>
      <c r="P6" s="252">
        <v>8</v>
      </c>
      <c r="Q6" s="3"/>
      <c r="R6" s="282"/>
      <c r="S6" s="281" t="s">
        <v>1315</v>
      </c>
      <c r="T6" s="281" t="s">
        <v>1314</v>
      </c>
      <c r="U6" s="10">
        <v>0</v>
      </c>
      <c r="V6" s="10">
        <v>3</v>
      </c>
      <c r="W6" s="158"/>
      <c r="X6" s="158"/>
      <c r="Y6" s="158"/>
      <c r="Z6" s="158"/>
      <c r="AA6" s="87">
        <f>+W6+X6+Z6+Y6</f>
        <v>0</v>
      </c>
      <c r="AB6" s="166"/>
    </row>
    <row r="7" spans="1:28" ht="114.75" customHeight="1" thickBot="1">
      <c r="A7" s="408"/>
      <c r="B7" s="348"/>
      <c r="C7" s="382"/>
      <c r="D7" s="347"/>
      <c r="E7" s="351"/>
      <c r="F7" s="348"/>
      <c r="G7" s="348"/>
      <c r="H7" s="348"/>
      <c r="I7" s="15" t="s">
        <v>400</v>
      </c>
      <c r="J7" s="15" t="s">
        <v>401</v>
      </c>
      <c r="K7" s="15"/>
      <c r="L7" s="6"/>
      <c r="M7" s="15" t="s">
        <v>635</v>
      </c>
      <c r="N7" s="15" t="s">
        <v>636</v>
      </c>
      <c r="O7" s="243">
        <v>1</v>
      </c>
      <c r="P7" s="243">
        <v>5</v>
      </c>
      <c r="Q7" s="6"/>
      <c r="R7" s="348"/>
      <c r="S7" s="348"/>
      <c r="T7" s="348"/>
      <c r="U7" s="13">
        <v>0</v>
      </c>
      <c r="V7" s="13">
        <v>5</v>
      </c>
      <c r="W7" s="172"/>
      <c r="X7" s="172"/>
      <c r="Y7" s="172"/>
      <c r="Z7" s="172"/>
      <c r="AA7" s="198">
        <f>+W7+X7+Z7+Y7</f>
        <v>0</v>
      </c>
      <c r="AB7" s="167"/>
    </row>
    <row r="8" spans="23:27" ht="15">
      <c r="W8" s="168">
        <f>SUM(W5:W7)</f>
        <v>0</v>
      </c>
      <c r="X8" s="168">
        <f>SUM(X5:X7)</f>
        <v>35405870</v>
      </c>
      <c r="Y8" s="168">
        <f>SUM(Y5:Y7)</f>
        <v>0</v>
      </c>
      <c r="Z8" s="168">
        <f>SUM(Z5:Z7)</f>
        <v>0</v>
      </c>
      <c r="AA8" s="169">
        <f>SUM(AA5:AA7)</f>
        <v>35405870</v>
      </c>
    </row>
  </sheetData>
  <sheetProtection/>
  <mergeCells count="41">
    <mergeCell ref="N3:P3"/>
    <mergeCell ref="M3:M4"/>
    <mergeCell ref="D5:D7"/>
    <mergeCell ref="U3:U4"/>
    <mergeCell ref="C3:C4"/>
    <mergeCell ref="R3:R4"/>
    <mergeCell ref="A5:A7"/>
    <mergeCell ref="B5:B7"/>
    <mergeCell ref="C5:C7"/>
    <mergeCell ref="E5:E7"/>
    <mergeCell ref="F5:F7"/>
    <mergeCell ref="D3:D4"/>
    <mergeCell ref="G5:G7"/>
    <mergeCell ref="F3:F4"/>
    <mergeCell ref="B3:B4"/>
    <mergeCell ref="AB2:AB4"/>
    <mergeCell ref="H5:H7"/>
    <mergeCell ref="I3:I4"/>
    <mergeCell ref="J3:J4"/>
    <mergeCell ref="K3:K4"/>
    <mergeCell ref="L3:L4"/>
    <mergeCell ref="R5:R7"/>
    <mergeCell ref="S6:S7"/>
    <mergeCell ref="T6:T7"/>
    <mergeCell ref="Z3:Z4"/>
    <mergeCell ref="X3:X4"/>
    <mergeCell ref="H3:H4"/>
    <mergeCell ref="T3:T4"/>
    <mergeCell ref="Y3:Y4"/>
    <mergeCell ref="V3:V4"/>
    <mergeCell ref="W3:W4"/>
    <mergeCell ref="A1:AB1"/>
    <mergeCell ref="A2:S2"/>
    <mergeCell ref="T2:V2"/>
    <mergeCell ref="W2:Z2"/>
    <mergeCell ref="AA2:AA4"/>
    <mergeCell ref="E3:E4"/>
    <mergeCell ref="S3:S4"/>
    <mergeCell ref="Q3:Q4"/>
    <mergeCell ref="A3:A4"/>
    <mergeCell ref="G3:G4"/>
  </mergeCells>
  <hyperlinks>
    <hyperlink ref="A2:S2" r:id="rId1" display="PLAN OPERATVO ANUAL DE INVERSIONES"/>
  </hyperlinks>
  <printOptions/>
  <pageMargins left="1.1023622047244095" right="0.7086614173228347" top="0.7480314960629921" bottom="0.7480314960629921" header="0.31496062992125984" footer="0.31496062992125984"/>
  <pageSetup horizontalDpi="600" verticalDpi="600" orientation="landscape" paperSize="5" scale="40" r:id="rId4"/>
  <legacyDrawing r:id="rId3"/>
</worksheet>
</file>

<file path=xl/worksheets/sheet15.xml><?xml version="1.0" encoding="utf-8"?>
<worksheet xmlns="http://schemas.openxmlformats.org/spreadsheetml/2006/main" xmlns:r="http://schemas.openxmlformats.org/officeDocument/2006/relationships">
  <sheetPr>
    <tabColor rgb="FF00B050"/>
  </sheetPr>
  <dimension ref="A1:AB16"/>
  <sheetViews>
    <sheetView zoomScalePageLayoutView="0" workbookViewId="0" topLeftCell="R10">
      <selection activeCell="AC6" sqref="AC6"/>
    </sheetView>
  </sheetViews>
  <sheetFormatPr defaultColWidth="11.421875" defaultRowHeight="15"/>
  <cols>
    <col min="1" max="1" width="11.421875" style="0" customWidth="1"/>
    <col min="2" max="2" width="18.00390625" style="0" bestFit="1" customWidth="1"/>
    <col min="3" max="3" width="12.00390625" style="0" bestFit="1" customWidth="1"/>
    <col min="4" max="4" width="18.421875" style="0" customWidth="1"/>
    <col min="5" max="5" width="11.421875" style="0" customWidth="1"/>
    <col min="6" max="6" width="21.57421875" style="0" customWidth="1"/>
    <col min="7" max="7" width="12.00390625" style="0" bestFit="1" customWidth="1"/>
    <col min="8" max="8" width="19.7109375" style="0" customWidth="1"/>
    <col min="9" max="9" width="11.421875" style="0" customWidth="1"/>
    <col min="10" max="10" width="20.140625" style="0" customWidth="1"/>
    <col min="11" max="11" width="0.13671875" style="0" hidden="1" customWidth="1"/>
    <col min="12" max="12" width="25.7109375" style="0" hidden="1" customWidth="1"/>
    <col min="13" max="13" width="17.8515625" style="0" customWidth="1"/>
    <col min="14" max="14" width="16.28125" style="0" customWidth="1"/>
    <col min="15" max="15" width="12.00390625" style="0" customWidth="1"/>
    <col min="16" max="16" width="15.00390625" style="0" customWidth="1"/>
    <col min="17" max="17" width="12.00390625" style="0" customWidth="1"/>
    <col min="18" max="18" width="31.7109375" style="0" customWidth="1"/>
    <col min="19" max="19" width="14.28125" style="0" customWidth="1"/>
    <col min="20" max="20" width="14.7109375" style="0" customWidth="1"/>
    <col min="21" max="21" width="8.140625" style="0" customWidth="1"/>
    <col min="22" max="22" width="12.28125" style="0" customWidth="1"/>
    <col min="23" max="23" width="13.7109375" style="0" customWidth="1"/>
    <col min="24" max="24" width="7.7109375" style="0" customWidth="1"/>
    <col min="25" max="25" width="7.8515625" style="0" customWidth="1"/>
    <col min="26" max="26" width="11.7109375" style="0" bestFit="1" customWidth="1"/>
    <col min="27" max="27" width="15.57421875" style="0" customWidth="1"/>
    <col min="28" max="28" width="17.421875" style="0" customWidth="1"/>
  </cols>
  <sheetData>
    <row r="1" spans="1:28" s="1" customFormat="1" ht="18.75" thickBot="1">
      <c r="A1" s="311" t="s">
        <v>25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3"/>
    </row>
    <row r="2" spans="1:28" ht="15.75" thickBot="1">
      <c r="A2" s="314" t="s">
        <v>14</v>
      </c>
      <c r="B2" s="315"/>
      <c r="C2" s="315"/>
      <c r="D2" s="315"/>
      <c r="E2" s="315"/>
      <c r="F2" s="315"/>
      <c r="G2" s="315"/>
      <c r="H2" s="315"/>
      <c r="I2" s="315"/>
      <c r="J2" s="315"/>
      <c r="K2" s="315"/>
      <c r="L2" s="315"/>
      <c r="M2" s="315"/>
      <c r="N2" s="315"/>
      <c r="O2" s="315"/>
      <c r="P2" s="315"/>
      <c r="Q2" s="315"/>
      <c r="R2" s="315"/>
      <c r="S2" s="316"/>
      <c r="T2" s="327" t="s">
        <v>5</v>
      </c>
      <c r="U2" s="328"/>
      <c r="V2" s="329"/>
      <c r="W2" s="320" t="s">
        <v>22</v>
      </c>
      <c r="X2" s="321"/>
      <c r="Y2" s="321"/>
      <c r="Z2" s="379"/>
      <c r="AA2" s="322" t="s">
        <v>23</v>
      </c>
      <c r="AB2" s="420" t="s">
        <v>24</v>
      </c>
    </row>
    <row r="3" spans="1:28" ht="15.75" customHeight="1" thickBot="1">
      <c r="A3" s="296" t="s">
        <v>2</v>
      </c>
      <c r="B3" s="300" t="s">
        <v>4</v>
      </c>
      <c r="C3" s="300" t="s">
        <v>8</v>
      </c>
      <c r="D3" s="300" t="s">
        <v>15</v>
      </c>
      <c r="E3" s="300" t="s">
        <v>2</v>
      </c>
      <c r="F3" s="300" t="s">
        <v>3</v>
      </c>
      <c r="G3" s="300" t="s">
        <v>9</v>
      </c>
      <c r="H3" s="300" t="s">
        <v>10</v>
      </c>
      <c r="I3" s="300" t="s">
        <v>2</v>
      </c>
      <c r="J3" s="300" t="s">
        <v>11</v>
      </c>
      <c r="K3" s="300" t="s">
        <v>9</v>
      </c>
      <c r="L3" s="300" t="s">
        <v>16</v>
      </c>
      <c r="M3" s="300" t="s">
        <v>17</v>
      </c>
      <c r="N3" s="327" t="s">
        <v>5</v>
      </c>
      <c r="O3" s="328"/>
      <c r="P3" s="329"/>
      <c r="Q3" s="296" t="s">
        <v>2</v>
      </c>
      <c r="R3" s="300" t="s">
        <v>19</v>
      </c>
      <c r="S3" s="300" t="s">
        <v>20</v>
      </c>
      <c r="T3" s="300" t="s">
        <v>7</v>
      </c>
      <c r="U3" s="300" t="s">
        <v>6</v>
      </c>
      <c r="V3" s="300" t="s">
        <v>21</v>
      </c>
      <c r="W3" s="294" t="s">
        <v>12</v>
      </c>
      <c r="X3" s="322" t="s">
        <v>13</v>
      </c>
      <c r="Y3" s="298" t="s">
        <v>1</v>
      </c>
      <c r="Z3" s="294" t="s">
        <v>0</v>
      </c>
      <c r="AA3" s="323"/>
      <c r="AB3" s="421"/>
    </row>
    <row r="4" spans="1:28" ht="58.5" customHeight="1" thickBot="1">
      <c r="A4" s="297"/>
      <c r="B4" s="301"/>
      <c r="C4" s="301"/>
      <c r="D4" s="301"/>
      <c r="E4" s="301"/>
      <c r="F4" s="301"/>
      <c r="G4" s="301"/>
      <c r="H4" s="301"/>
      <c r="I4" s="301"/>
      <c r="J4" s="301"/>
      <c r="K4" s="301"/>
      <c r="L4" s="301"/>
      <c r="M4" s="301"/>
      <c r="N4" s="2" t="s">
        <v>7</v>
      </c>
      <c r="O4" s="2" t="s">
        <v>6</v>
      </c>
      <c r="P4" s="2" t="s">
        <v>18</v>
      </c>
      <c r="Q4" s="297"/>
      <c r="R4" s="301"/>
      <c r="S4" s="301"/>
      <c r="T4" s="301"/>
      <c r="U4" s="301"/>
      <c r="V4" s="301"/>
      <c r="W4" s="295"/>
      <c r="X4" s="324"/>
      <c r="Y4" s="299"/>
      <c r="Z4" s="295"/>
      <c r="AA4" s="324"/>
      <c r="AB4" s="301"/>
    </row>
    <row r="5" spans="1:28" ht="105" customHeight="1">
      <c r="A5" s="406" t="s">
        <v>342</v>
      </c>
      <c r="B5" s="306" t="s">
        <v>343</v>
      </c>
      <c r="C5" s="380"/>
      <c r="D5" s="450" t="s">
        <v>568</v>
      </c>
      <c r="E5" s="349" t="s">
        <v>403</v>
      </c>
      <c r="F5" s="306" t="s">
        <v>404</v>
      </c>
      <c r="G5" s="306"/>
      <c r="H5" s="12" t="s">
        <v>405</v>
      </c>
      <c r="I5" s="21" t="s">
        <v>412</v>
      </c>
      <c r="J5" s="21" t="s">
        <v>413</v>
      </c>
      <c r="K5" s="8"/>
      <c r="L5" s="3"/>
      <c r="M5" s="21" t="s">
        <v>637</v>
      </c>
      <c r="N5" s="21" t="s">
        <v>638</v>
      </c>
      <c r="O5" s="251">
        <v>51</v>
      </c>
      <c r="P5" s="251">
        <v>74</v>
      </c>
      <c r="Q5" s="3"/>
      <c r="R5" s="12" t="s">
        <v>1336</v>
      </c>
      <c r="S5" s="12" t="s">
        <v>1103</v>
      </c>
      <c r="T5" s="191" t="s">
        <v>1104</v>
      </c>
      <c r="U5" s="192">
        <v>84</v>
      </c>
      <c r="V5" s="192">
        <v>23</v>
      </c>
      <c r="W5" s="208">
        <v>246050000</v>
      </c>
      <c r="X5" s="208"/>
      <c r="Y5" s="208"/>
      <c r="Z5" s="208"/>
      <c r="AA5" s="227">
        <f aca="true" t="shared" si="0" ref="AA5:AA15">+W5+X5+Z5+Y5</f>
        <v>246050000</v>
      </c>
      <c r="AB5" s="195" t="s">
        <v>1222</v>
      </c>
    </row>
    <row r="6" spans="1:28" ht="117.75" customHeight="1">
      <c r="A6" s="407"/>
      <c r="B6" s="282"/>
      <c r="C6" s="381"/>
      <c r="D6" s="451"/>
      <c r="E6" s="350"/>
      <c r="F6" s="282"/>
      <c r="G6" s="282"/>
      <c r="H6" s="21" t="s">
        <v>406</v>
      </c>
      <c r="I6" s="21" t="s">
        <v>414</v>
      </c>
      <c r="J6" s="21" t="s">
        <v>415</v>
      </c>
      <c r="K6" s="8"/>
      <c r="L6" s="3"/>
      <c r="M6" s="21" t="s">
        <v>639</v>
      </c>
      <c r="N6" s="21" t="s">
        <v>640</v>
      </c>
      <c r="O6" s="251">
        <v>51</v>
      </c>
      <c r="P6" s="251">
        <v>74</v>
      </c>
      <c r="Q6" s="3"/>
      <c r="R6" s="8" t="s">
        <v>1332</v>
      </c>
      <c r="S6" s="8" t="s">
        <v>1109</v>
      </c>
      <c r="T6" s="179" t="s">
        <v>1110</v>
      </c>
      <c r="U6" s="180">
        <v>32</v>
      </c>
      <c r="V6" s="209">
        <v>23</v>
      </c>
      <c r="W6" s="207">
        <v>155000000</v>
      </c>
      <c r="X6" s="207"/>
      <c r="Y6" s="207"/>
      <c r="Z6" s="207">
        <v>31050000</v>
      </c>
      <c r="AA6" s="228">
        <f t="shared" si="0"/>
        <v>186050000</v>
      </c>
      <c r="AB6" s="175" t="s">
        <v>1222</v>
      </c>
    </row>
    <row r="7" spans="1:28" ht="144" customHeight="1">
      <c r="A7" s="407"/>
      <c r="B7" s="282"/>
      <c r="C7" s="381"/>
      <c r="D7" s="451"/>
      <c r="E7" s="350"/>
      <c r="F7" s="282"/>
      <c r="G7" s="282"/>
      <c r="H7" s="21" t="s">
        <v>407</v>
      </c>
      <c r="I7" s="21" t="s">
        <v>416</v>
      </c>
      <c r="J7" s="21" t="s">
        <v>417</v>
      </c>
      <c r="K7" s="8"/>
      <c r="L7" s="3"/>
      <c r="M7" s="21" t="s">
        <v>641</v>
      </c>
      <c r="N7" s="21" t="s">
        <v>429</v>
      </c>
      <c r="O7" s="251">
        <v>0</v>
      </c>
      <c r="P7" s="251">
        <v>1</v>
      </c>
      <c r="Q7" s="3"/>
      <c r="R7" s="8" t="s">
        <v>1325</v>
      </c>
      <c r="S7" s="8" t="s">
        <v>1319</v>
      </c>
      <c r="T7" s="152" t="s">
        <v>1320</v>
      </c>
      <c r="U7" s="177">
        <v>0</v>
      </c>
      <c r="V7" s="177">
        <v>1</v>
      </c>
      <c r="W7" s="158"/>
      <c r="X7" s="158"/>
      <c r="Y7" s="158"/>
      <c r="Z7" s="158"/>
      <c r="AA7" s="87">
        <f t="shared" si="0"/>
        <v>0</v>
      </c>
      <c r="AB7" s="166"/>
    </row>
    <row r="8" spans="1:28" ht="120" customHeight="1">
      <c r="A8" s="407"/>
      <c r="B8" s="282"/>
      <c r="C8" s="381"/>
      <c r="D8" s="451"/>
      <c r="E8" s="350"/>
      <c r="F8" s="282"/>
      <c r="G8" s="282"/>
      <c r="H8" s="281" t="s">
        <v>408</v>
      </c>
      <c r="I8" s="21" t="s">
        <v>418</v>
      </c>
      <c r="J8" s="21" t="s">
        <v>419</v>
      </c>
      <c r="K8" s="8"/>
      <c r="L8" s="3"/>
      <c r="M8" s="21" t="s">
        <v>642</v>
      </c>
      <c r="N8" s="21" t="s">
        <v>1321</v>
      </c>
      <c r="O8" s="253">
        <v>8504</v>
      </c>
      <c r="P8" s="253">
        <v>10504</v>
      </c>
      <c r="Q8" s="3"/>
      <c r="R8" s="8" t="s">
        <v>1333</v>
      </c>
      <c r="S8" s="8" t="s">
        <v>1107</v>
      </c>
      <c r="T8" s="152" t="s">
        <v>1108</v>
      </c>
      <c r="U8" s="177">
        <v>100</v>
      </c>
      <c r="V8" s="257">
        <v>300</v>
      </c>
      <c r="W8" s="158">
        <v>30000000</v>
      </c>
      <c r="X8" s="158"/>
      <c r="Y8" s="158"/>
      <c r="Z8" s="158"/>
      <c r="AA8" s="87">
        <f t="shared" si="0"/>
        <v>30000000</v>
      </c>
      <c r="AB8" s="166" t="s">
        <v>1222</v>
      </c>
    </row>
    <row r="9" spans="1:28" ht="72" customHeight="1">
      <c r="A9" s="407"/>
      <c r="B9" s="282"/>
      <c r="C9" s="381"/>
      <c r="D9" s="451"/>
      <c r="E9" s="350"/>
      <c r="F9" s="282"/>
      <c r="G9" s="282"/>
      <c r="H9" s="283"/>
      <c r="I9" s="21" t="s">
        <v>420</v>
      </c>
      <c r="J9" s="21" t="s">
        <v>421</v>
      </c>
      <c r="K9" s="8"/>
      <c r="L9" s="3"/>
      <c r="M9" s="21" t="s">
        <v>643</v>
      </c>
      <c r="N9" s="21" t="s">
        <v>430</v>
      </c>
      <c r="O9" s="21">
        <v>0</v>
      </c>
      <c r="P9" s="21">
        <v>600</v>
      </c>
      <c r="Q9" s="3"/>
      <c r="R9" s="8" t="s">
        <v>1322</v>
      </c>
      <c r="S9" s="8" t="s">
        <v>1107</v>
      </c>
      <c r="T9" s="152" t="s">
        <v>1108</v>
      </c>
      <c r="U9" s="177">
        <v>0</v>
      </c>
      <c r="V9" s="177">
        <v>100</v>
      </c>
      <c r="W9" s="158"/>
      <c r="X9" s="158"/>
      <c r="Y9" s="158"/>
      <c r="Z9" s="158"/>
      <c r="AA9" s="87">
        <f t="shared" si="0"/>
        <v>0</v>
      </c>
      <c r="AB9" s="166"/>
    </row>
    <row r="10" spans="1:28" ht="120" customHeight="1">
      <c r="A10" s="407"/>
      <c r="B10" s="282"/>
      <c r="C10" s="381"/>
      <c r="D10" s="451"/>
      <c r="E10" s="350"/>
      <c r="F10" s="282"/>
      <c r="G10" s="282"/>
      <c r="H10" s="21" t="s">
        <v>409</v>
      </c>
      <c r="I10" s="21" t="s">
        <v>422</v>
      </c>
      <c r="J10" s="21" t="s">
        <v>423</v>
      </c>
      <c r="K10" s="8"/>
      <c r="L10" s="3"/>
      <c r="M10" s="21" t="s">
        <v>644</v>
      </c>
      <c r="N10" s="21" t="s">
        <v>431</v>
      </c>
      <c r="O10" s="21">
        <v>0</v>
      </c>
      <c r="P10" s="21">
        <v>0</v>
      </c>
      <c r="Q10" s="3"/>
      <c r="R10" s="8"/>
      <c r="S10" s="8"/>
      <c r="T10" s="152"/>
      <c r="U10" s="177"/>
      <c r="V10" s="177"/>
      <c r="W10" s="158"/>
      <c r="X10" s="158"/>
      <c r="Y10" s="158"/>
      <c r="Z10" s="158"/>
      <c r="AA10" s="87">
        <f t="shared" si="0"/>
        <v>0</v>
      </c>
      <c r="AB10" s="166"/>
    </row>
    <row r="11" spans="1:28" ht="96" customHeight="1">
      <c r="A11" s="407"/>
      <c r="B11" s="282"/>
      <c r="C11" s="381"/>
      <c r="D11" s="451"/>
      <c r="E11" s="350"/>
      <c r="F11" s="282"/>
      <c r="G11" s="282"/>
      <c r="H11" s="21" t="s">
        <v>410</v>
      </c>
      <c r="I11" s="21" t="s">
        <v>424</v>
      </c>
      <c r="J11" s="21" t="s">
        <v>425</v>
      </c>
      <c r="K11" s="8"/>
      <c r="L11" s="3"/>
      <c r="M11" s="21" t="s">
        <v>645</v>
      </c>
      <c r="N11" s="21" t="s">
        <v>646</v>
      </c>
      <c r="O11" s="21">
        <v>1</v>
      </c>
      <c r="P11" s="21">
        <v>0</v>
      </c>
      <c r="Q11" s="3"/>
      <c r="R11" s="8"/>
      <c r="S11" s="8"/>
      <c r="T11" s="152"/>
      <c r="U11" s="177"/>
      <c r="V11" s="177"/>
      <c r="W11" s="158"/>
      <c r="X11" s="158"/>
      <c r="Y11" s="158"/>
      <c r="Z11" s="158"/>
      <c r="AA11" s="87">
        <f t="shared" si="0"/>
        <v>0</v>
      </c>
      <c r="AB11" s="166" t="s">
        <v>1222</v>
      </c>
    </row>
    <row r="12" spans="1:28" ht="108" customHeight="1">
      <c r="A12" s="407"/>
      <c r="B12" s="282"/>
      <c r="C12" s="381"/>
      <c r="D12" s="451"/>
      <c r="E12" s="350"/>
      <c r="F12" s="282"/>
      <c r="G12" s="282"/>
      <c r="H12" s="281" t="s">
        <v>411</v>
      </c>
      <c r="I12" s="10" t="s">
        <v>420</v>
      </c>
      <c r="J12" s="10" t="s">
        <v>426</v>
      </c>
      <c r="K12" s="8"/>
      <c r="L12" s="3"/>
      <c r="M12" s="10" t="s">
        <v>647</v>
      </c>
      <c r="N12" s="10" t="s">
        <v>432</v>
      </c>
      <c r="O12" s="7">
        <v>0</v>
      </c>
      <c r="P12" s="7">
        <v>0</v>
      </c>
      <c r="Q12" s="3"/>
      <c r="R12" s="8" t="s">
        <v>1334</v>
      </c>
      <c r="S12" s="8" t="s">
        <v>1105</v>
      </c>
      <c r="T12" s="152" t="s">
        <v>1106</v>
      </c>
      <c r="U12" s="177">
        <v>1</v>
      </c>
      <c r="V12" s="177">
        <v>1</v>
      </c>
      <c r="W12" s="158">
        <v>20000000</v>
      </c>
      <c r="X12" s="158"/>
      <c r="Y12" s="158"/>
      <c r="Z12" s="158"/>
      <c r="AA12" s="87">
        <f t="shared" si="0"/>
        <v>20000000</v>
      </c>
      <c r="AB12" s="166" t="s">
        <v>1222</v>
      </c>
    </row>
    <row r="13" spans="1:28" ht="36" customHeight="1">
      <c r="A13" s="407"/>
      <c r="B13" s="282"/>
      <c r="C13" s="381"/>
      <c r="D13" s="451"/>
      <c r="E13" s="350"/>
      <c r="F13" s="282"/>
      <c r="G13" s="282"/>
      <c r="H13" s="282"/>
      <c r="I13" s="7"/>
      <c r="J13" s="281" t="s">
        <v>428</v>
      </c>
      <c r="K13" s="10"/>
      <c r="L13" s="3"/>
      <c r="M13" s="281" t="s">
        <v>648</v>
      </c>
      <c r="N13" s="281" t="s">
        <v>649</v>
      </c>
      <c r="O13" s="281">
        <v>3</v>
      </c>
      <c r="P13" s="281">
        <v>4</v>
      </c>
      <c r="Q13" s="281"/>
      <c r="R13" s="281" t="s">
        <v>1335</v>
      </c>
      <c r="S13" s="281" t="s">
        <v>1114</v>
      </c>
      <c r="T13" s="449" t="s">
        <v>1111</v>
      </c>
      <c r="U13" s="448">
        <v>2</v>
      </c>
      <c r="V13" s="448">
        <v>1</v>
      </c>
      <c r="W13" s="399">
        <v>5000000</v>
      </c>
      <c r="X13" s="399"/>
      <c r="Y13" s="399"/>
      <c r="Z13" s="399"/>
      <c r="AA13" s="333">
        <f t="shared" si="0"/>
        <v>5000000</v>
      </c>
      <c r="AB13" s="166" t="s">
        <v>1222</v>
      </c>
    </row>
    <row r="14" spans="1:28" s="34" customFormat="1" ht="36" customHeight="1">
      <c r="A14" s="407"/>
      <c r="B14" s="282"/>
      <c r="C14" s="381"/>
      <c r="D14" s="451"/>
      <c r="E14" s="350"/>
      <c r="F14" s="282"/>
      <c r="G14" s="282"/>
      <c r="H14" s="282"/>
      <c r="I14" s="7"/>
      <c r="J14" s="282"/>
      <c r="K14" s="7"/>
      <c r="L14" s="84"/>
      <c r="M14" s="283"/>
      <c r="N14" s="283"/>
      <c r="O14" s="283"/>
      <c r="P14" s="283"/>
      <c r="Q14" s="283"/>
      <c r="R14" s="283"/>
      <c r="S14" s="283"/>
      <c r="T14" s="433"/>
      <c r="U14" s="435"/>
      <c r="V14" s="435"/>
      <c r="W14" s="363"/>
      <c r="X14" s="363"/>
      <c r="Y14" s="363"/>
      <c r="Z14" s="363"/>
      <c r="AA14" s="335"/>
      <c r="AB14" s="212" t="s">
        <v>1222</v>
      </c>
    </row>
    <row r="15" spans="1:28" ht="132.75" customHeight="1" thickBot="1">
      <c r="A15" s="408"/>
      <c r="B15" s="348"/>
      <c r="C15" s="382"/>
      <c r="D15" s="452"/>
      <c r="E15" s="351"/>
      <c r="F15" s="348"/>
      <c r="G15" s="348"/>
      <c r="H15" s="348"/>
      <c r="I15" s="13" t="s">
        <v>427</v>
      </c>
      <c r="J15" s="348"/>
      <c r="K15" s="13"/>
      <c r="L15" s="6"/>
      <c r="M15" s="13" t="s">
        <v>650</v>
      </c>
      <c r="N15" s="13" t="s">
        <v>1323</v>
      </c>
      <c r="O15" s="13">
        <v>5</v>
      </c>
      <c r="P15" s="13">
        <v>6</v>
      </c>
      <c r="Q15" s="6"/>
      <c r="R15" s="13" t="s">
        <v>1324</v>
      </c>
      <c r="S15" s="13" t="s">
        <v>1112</v>
      </c>
      <c r="T15" s="182" t="s">
        <v>1113</v>
      </c>
      <c r="U15" s="210">
        <v>1</v>
      </c>
      <c r="V15" s="210">
        <v>3</v>
      </c>
      <c r="W15" s="172">
        <v>15000000</v>
      </c>
      <c r="X15" s="172"/>
      <c r="Y15" s="172"/>
      <c r="Z15" s="172"/>
      <c r="AA15" s="211">
        <f t="shared" si="0"/>
        <v>15000000</v>
      </c>
      <c r="AB15" s="167" t="s">
        <v>1222</v>
      </c>
    </row>
    <row r="16" spans="23:27" ht="15">
      <c r="W16" s="168">
        <f>SUM(W5:W15)</f>
        <v>471050000</v>
      </c>
      <c r="X16" s="168">
        <f>SUM(X5:X15)</f>
        <v>0</v>
      </c>
      <c r="Y16" s="168">
        <f>SUM(Y5:Y15)</f>
        <v>0</v>
      </c>
      <c r="Z16" s="168">
        <f>SUM(Z5:Z15)</f>
        <v>31050000</v>
      </c>
      <c r="AA16" s="169">
        <f>SUM(AA5:AA15)</f>
        <v>502100000</v>
      </c>
    </row>
  </sheetData>
  <sheetProtection/>
  <mergeCells count="55">
    <mergeCell ref="Y3:Y4"/>
    <mergeCell ref="S3:S4"/>
    <mergeCell ref="T3:T4"/>
    <mergeCell ref="G3:G4"/>
    <mergeCell ref="H3:H4"/>
    <mergeCell ref="X3:X4"/>
    <mergeCell ref="K3:K4"/>
    <mergeCell ref="L3:L4"/>
    <mergeCell ref="M3:M4"/>
    <mergeCell ref="Q3:Q4"/>
    <mergeCell ref="H8:H9"/>
    <mergeCell ref="J13:J15"/>
    <mergeCell ref="G5:G15"/>
    <mergeCell ref="H12:H15"/>
    <mergeCell ref="D5:D15"/>
    <mergeCell ref="Z3:Z4"/>
    <mergeCell ref="R3:R4"/>
    <mergeCell ref="U3:U4"/>
    <mergeCell ref="V3:V4"/>
    <mergeCell ref="Y13:Y14"/>
    <mergeCell ref="AB2:AB4"/>
    <mergeCell ref="A5:A15"/>
    <mergeCell ref="B5:B15"/>
    <mergeCell ref="C5:C15"/>
    <mergeCell ref="E5:E15"/>
    <mergeCell ref="F5:F15"/>
    <mergeCell ref="O13:O14"/>
    <mergeCell ref="Q13:Q14"/>
    <mergeCell ref="R13:R14"/>
    <mergeCell ref="A3:A4"/>
    <mergeCell ref="B3:B4"/>
    <mergeCell ref="C3:C4"/>
    <mergeCell ref="D3:D4"/>
    <mergeCell ref="E3:E4"/>
    <mergeCell ref="F3:F4"/>
    <mergeCell ref="N3:P3"/>
    <mergeCell ref="I3:I4"/>
    <mergeCell ref="J3:J4"/>
    <mergeCell ref="V13:V14"/>
    <mergeCell ref="M13:M14"/>
    <mergeCell ref="N13:N14"/>
    <mergeCell ref="P13:P14"/>
    <mergeCell ref="S13:S14"/>
    <mergeCell ref="T13:T14"/>
    <mergeCell ref="U13:U14"/>
    <mergeCell ref="A1:AB1"/>
    <mergeCell ref="A2:S2"/>
    <mergeCell ref="T2:V2"/>
    <mergeCell ref="W2:Z2"/>
    <mergeCell ref="AA2:AA4"/>
    <mergeCell ref="AA13:AA14"/>
    <mergeCell ref="Z13:Z14"/>
    <mergeCell ref="X13:X14"/>
    <mergeCell ref="W13:W14"/>
    <mergeCell ref="W3:W4"/>
  </mergeCells>
  <hyperlinks>
    <hyperlink ref="A2:S2" r:id="rId1" display="PLAN OPERATVO ANUAL DE INVERSIONES"/>
  </hyperlinks>
  <printOptions/>
  <pageMargins left="1.1023622047244095" right="0.7086614173228347" top="0.7480314960629921" bottom="0.7480314960629921" header="0.31496062992125984" footer="0.31496062992125984"/>
  <pageSetup horizontalDpi="600" verticalDpi="600" orientation="landscape" paperSize="5" scale="40" r:id="rId4"/>
  <legacyDrawing r:id="rId3"/>
</worksheet>
</file>

<file path=xl/worksheets/sheet16.xml><?xml version="1.0" encoding="utf-8"?>
<worksheet xmlns="http://schemas.openxmlformats.org/spreadsheetml/2006/main" xmlns:r="http://schemas.openxmlformats.org/officeDocument/2006/relationships">
  <sheetPr>
    <tabColor rgb="FF00B050"/>
  </sheetPr>
  <dimension ref="A1:Z8"/>
  <sheetViews>
    <sheetView zoomScale="80" zoomScaleNormal="80" zoomScalePageLayoutView="0" workbookViewId="0" topLeftCell="K1">
      <selection activeCell="A1" sqref="A1:Z8"/>
    </sheetView>
  </sheetViews>
  <sheetFormatPr defaultColWidth="11.421875" defaultRowHeight="15"/>
  <cols>
    <col min="1" max="1" width="11.421875" style="27" customWidth="1"/>
    <col min="2" max="2" width="14.421875" style="27" customWidth="1"/>
    <col min="3" max="4" width="12.421875" style="27" customWidth="1"/>
    <col min="5" max="5" width="11.421875" style="27" customWidth="1"/>
    <col min="6" max="6" width="17.7109375" style="27" customWidth="1"/>
    <col min="7" max="7" width="12.421875" style="27" customWidth="1"/>
    <col min="8" max="8" width="17.7109375" style="27" customWidth="1"/>
    <col min="9" max="9" width="23.7109375" style="27" customWidth="1"/>
    <col min="10" max="10" width="12.57421875" style="27" customWidth="1"/>
    <col min="11" max="11" width="18.28125" style="27" customWidth="1"/>
    <col min="12" max="12" width="18.57421875" style="27" customWidth="1"/>
    <col min="13" max="13" width="11.421875" style="27" customWidth="1"/>
    <col min="14" max="14" width="16.421875" style="27" customWidth="1"/>
    <col min="15" max="15" width="13.421875" style="27" customWidth="1"/>
    <col min="16" max="16" width="30.57421875" style="27" customWidth="1"/>
    <col min="17" max="17" width="16.28125" style="27" customWidth="1"/>
    <col min="18" max="18" width="13.421875" style="27" customWidth="1"/>
    <col min="19" max="19" width="8.7109375" style="27" customWidth="1"/>
    <col min="20" max="20" width="12.57421875" style="27" customWidth="1"/>
    <col min="21" max="21" width="14.28125" style="27" customWidth="1"/>
    <col min="22" max="22" width="8.8515625" style="27" customWidth="1"/>
    <col min="23" max="23" width="13.57421875" style="27" bestFit="1" customWidth="1"/>
    <col min="24" max="24" width="7.421875" style="27" customWidth="1"/>
    <col min="25" max="25" width="15.28125" style="27" customWidth="1"/>
    <col min="26" max="26" width="22.28125" style="27" customWidth="1"/>
    <col min="27" max="16384" width="11.421875" style="27" customWidth="1"/>
  </cols>
  <sheetData>
    <row r="1" spans="1:26" s="1" customFormat="1" ht="18.75" thickBot="1">
      <c r="A1" s="311" t="s">
        <v>25</v>
      </c>
      <c r="B1" s="312"/>
      <c r="C1" s="312"/>
      <c r="D1" s="312"/>
      <c r="E1" s="312"/>
      <c r="F1" s="312"/>
      <c r="G1" s="312"/>
      <c r="H1" s="312"/>
      <c r="I1" s="312"/>
      <c r="J1" s="312"/>
      <c r="K1" s="312"/>
      <c r="L1" s="312"/>
      <c r="M1" s="312"/>
      <c r="N1" s="312"/>
      <c r="O1" s="312"/>
      <c r="P1" s="312"/>
      <c r="Q1" s="312"/>
      <c r="R1" s="312"/>
      <c r="S1" s="312"/>
      <c r="T1" s="312"/>
      <c r="U1" s="312"/>
      <c r="V1" s="312"/>
      <c r="W1" s="312"/>
      <c r="X1" s="312"/>
      <c r="Y1" s="312"/>
      <c r="Z1" s="313"/>
    </row>
    <row r="2" spans="1:26" ht="15.75" thickBot="1">
      <c r="A2" s="314" t="s">
        <v>626</v>
      </c>
      <c r="B2" s="315"/>
      <c r="C2" s="315"/>
      <c r="D2" s="315"/>
      <c r="E2" s="315"/>
      <c r="F2" s="315"/>
      <c r="G2" s="315"/>
      <c r="H2" s="315"/>
      <c r="I2" s="315"/>
      <c r="J2" s="315"/>
      <c r="K2" s="315"/>
      <c r="L2" s="315"/>
      <c r="M2" s="315"/>
      <c r="N2" s="315"/>
      <c r="O2" s="315"/>
      <c r="P2" s="315"/>
      <c r="Q2" s="316"/>
      <c r="R2" s="413" t="s">
        <v>5</v>
      </c>
      <c r="S2" s="414"/>
      <c r="T2" s="414"/>
      <c r="U2" s="321" t="s">
        <v>651</v>
      </c>
      <c r="V2" s="321"/>
      <c r="W2" s="321"/>
      <c r="X2" s="379"/>
      <c r="Y2" s="322" t="s">
        <v>23</v>
      </c>
      <c r="Z2" s="330" t="s">
        <v>652</v>
      </c>
    </row>
    <row r="3" spans="1:26" ht="15.75" customHeight="1" thickBot="1">
      <c r="A3" s="296" t="s">
        <v>2</v>
      </c>
      <c r="B3" s="300" t="s">
        <v>4</v>
      </c>
      <c r="C3" s="300" t="s">
        <v>8</v>
      </c>
      <c r="D3" s="300" t="s">
        <v>629</v>
      </c>
      <c r="E3" s="300" t="s">
        <v>2</v>
      </c>
      <c r="F3" s="300" t="s">
        <v>3</v>
      </c>
      <c r="G3" s="300" t="s">
        <v>9</v>
      </c>
      <c r="H3" s="300" t="s">
        <v>10</v>
      </c>
      <c r="I3" s="300" t="s">
        <v>11</v>
      </c>
      <c r="J3" s="300" t="s">
        <v>9</v>
      </c>
      <c r="K3" s="300" t="s">
        <v>630</v>
      </c>
      <c r="L3" s="416" t="s">
        <v>653</v>
      </c>
      <c r="M3" s="417"/>
      <c r="N3" s="417"/>
      <c r="O3" s="300" t="s">
        <v>2</v>
      </c>
      <c r="P3" s="300" t="s">
        <v>631</v>
      </c>
      <c r="Q3" s="300" t="s">
        <v>20</v>
      </c>
      <c r="R3" s="300" t="s">
        <v>7</v>
      </c>
      <c r="S3" s="300" t="s">
        <v>6</v>
      </c>
      <c r="T3" s="300" t="s">
        <v>21</v>
      </c>
      <c r="U3" s="409" t="s">
        <v>12</v>
      </c>
      <c r="V3" s="322" t="s">
        <v>13</v>
      </c>
      <c r="W3" s="322" t="s">
        <v>1</v>
      </c>
      <c r="X3" s="322" t="s">
        <v>0</v>
      </c>
      <c r="Y3" s="323"/>
      <c r="Z3" s="331"/>
    </row>
    <row r="4" spans="1:26" ht="63" customHeight="1" thickBot="1" thickTop="1">
      <c r="A4" s="297"/>
      <c r="B4" s="301"/>
      <c r="C4" s="301"/>
      <c r="D4" s="301"/>
      <c r="E4" s="301"/>
      <c r="F4" s="301"/>
      <c r="G4" s="301"/>
      <c r="H4" s="301"/>
      <c r="I4" s="301"/>
      <c r="J4" s="301"/>
      <c r="K4" s="301"/>
      <c r="L4" s="19" t="s">
        <v>7</v>
      </c>
      <c r="M4" s="19" t="s">
        <v>6</v>
      </c>
      <c r="N4" s="17" t="s">
        <v>18</v>
      </c>
      <c r="O4" s="301"/>
      <c r="P4" s="301"/>
      <c r="Q4" s="301"/>
      <c r="R4" s="301"/>
      <c r="S4" s="301"/>
      <c r="T4" s="301"/>
      <c r="U4" s="410"/>
      <c r="V4" s="324"/>
      <c r="W4" s="324"/>
      <c r="X4" s="324"/>
      <c r="Y4" s="324"/>
      <c r="Z4" s="332"/>
    </row>
    <row r="5" spans="1:26" ht="90" customHeight="1">
      <c r="A5" s="406" t="s">
        <v>342</v>
      </c>
      <c r="B5" s="306" t="s">
        <v>343</v>
      </c>
      <c r="C5" s="380"/>
      <c r="D5" s="345" t="s">
        <v>1187</v>
      </c>
      <c r="E5" s="349" t="s">
        <v>433</v>
      </c>
      <c r="F5" s="306" t="s">
        <v>434</v>
      </c>
      <c r="G5" s="306"/>
      <c r="H5" s="306" t="s">
        <v>435</v>
      </c>
      <c r="I5" s="21" t="s">
        <v>437</v>
      </c>
      <c r="J5" s="21"/>
      <c r="K5" s="21" t="s">
        <v>654</v>
      </c>
      <c r="L5" s="21" t="s">
        <v>440</v>
      </c>
      <c r="M5" s="251">
        <v>150</v>
      </c>
      <c r="N5" s="251">
        <v>0</v>
      </c>
      <c r="O5" s="26"/>
      <c r="P5" s="306" t="s">
        <v>1115</v>
      </c>
      <c r="Q5" s="306" t="s">
        <v>1116</v>
      </c>
      <c r="R5" s="306" t="s">
        <v>1117</v>
      </c>
      <c r="S5" s="306">
        <v>0</v>
      </c>
      <c r="T5" s="325">
        <v>0</v>
      </c>
      <c r="U5" s="402">
        <v>60000000</v>
      </c>
      <c r="V5" s="437"/>
      <c r="W5" s="437">
        <v>93150000</v>
      </c>
      <c r="X5" s="437"/>
      <c r="Y5" s="436">
        <f>+U5+V5+W5+X5</f>
        <v>153150000</v>
      </c>
      <c r="Z5" s="91" t="s">
        <v>1225</v>
      </c>
    </row>
    <row r="6" spans="1:26" ht="65.25" customHeight="1">
      <c r="A6" s="407"/>
      <c r="B6" s="282"/>
      <c r="C6" s="381"/>
      <c r="D6" s="346"/>
      <c r="E6" s="350"/>
      <c r="F6" s="282"/>
      <c r="G6" s="282"/>
      <c r="H6" s="283"/>
      <c r="I6" s="10" t="s">
        <v>438</v>
      </c>
      <c r="J6" s="10"/>
      <c r="K6" s="10" t="s">
        <v>655</v>
      </c>
      <c r="L6" s="10" t="s">
        <v>441</v>
      </c>
      <c r="M6" s="252">
        <v>0</v>
      </c>
      <c r="N6" s="252">
        <v>0</v>
      </c>
      <c r="O6" s="25"/>
      <c r="P6" s="283"/>
      <c r="Q6" s="283"/>
      <c r="R6" s="283"/>
      <c r="S6" s="283"/>
      <c r="T6" s="286"/>
      <c r="U6" s="289"/>
      <c r="V6" s="363"/>
      <c r="W6" s="363"/>
      <c r="X6" s="363"/>
      <c r="Y6" s="335"/>
      <c r="Z6" s="164" t="s">
        <v>1225</v>
      </c>
    </row>
    <row r="7" spans="1:26" ht="108.75" thickBot="1">
      <c r="A7" s="408"/>
      <c r="B7" s="348"/>
      <c r="C7" s="382"/>
      <c r="D7" s="347"/>
      <c r="E7" s="351"/>
      <c r="F7" s="348"/>
      <c r="G7" s="348"/>
      <c r="H7" s="15" t="s">
        <v>436</v>
      </c>
      <c r="I7" s="13" t="s">
        <v>439</v>
      </c>
      <c r="J7" s="13"/>
      <c r="K7" s="13" t="s">
        <v>656</v>
      </c>
      <c r="L7" s="13" t="s">
        <v>657</v>
      </c>
      <c r="M7" s="28">
        <v>1</v>
      </c>
      <c r="N7" s="254">
        <v>1</v>
      </c>
      <c r="O7" s="28"/>
      <c r="P7" s="28" t="s">
        <v>1118</v>
      </c>
      <c r="Q7" s="28" t="s">
        <v>1119</v>
      </c>
      <c r="R7" s="28" t="s">
        <v>980</v>
      </c>
      <c r="S7" s="28">
        <v>0</v>
      </c>
      <c r="T7" s="28">
        <v>0.01</v>
      </c>
      <c r="U7" s="141">
        <v>10000000</v>
      </c>
      <c r="V7" s="136"/>
      <c r="W7" s="136"/>
      <c r="X7" s="187"/>
      <c r="Y7" s="144">
        <f>+U7+V7+W7+X7</f>
        <v>10000000</v>
      </c>
      <c r="Z7" s="130" t="s">
        <v>1225</v>
      </c>
    </row>
    <row r="8" spans="21:25" ht="15">
      <c r="U8" s="83">
        <f>SUM(U5:U7)</f>
        <v>70000000</v>
      </c>
      <c r="V8" s="83">
        <f>SUM(V5:V7)</f>
        <v>0</v>
      </c>
      <c r="W8" s="83">
        <f>SUM(W5:W7)</f>
        <v>93150000</v>
      </c>
      <c r="X8" s="83">
        <f>SUM(X5:X7)</f>
        <v>0</v>
      </c>
      <c r="Y8" s="89">
        <f>SUM(Y5:Y7)</f>
        <v>163150000</v>
      </c>
    </row>
  </sheetData>
  <sheetProtection/>
  <mergeCells count="46">
    <mergeCell ref="A1:Z1"/>
    <mergeCell ref="A2:Q2"/>
    <mergeCell ref="R2:T2"/>
    <mergeCell ref="U2:X2"/>
    <mergeCell ref="Y2:Y4"/>
    <mergeCell ref="Z2:Z4"/>
    <mergeCell ref="L3:N3"/>
    <mergeCell ref="O3:O4"/>
    <mergeCell ref="P3:P4"/>
    <mergeCell ref="X3:X4"/>
    <mergeCell ref="A5:A7"/>
    <mergeCell ref="B5:B7"/>
    <mergeCell ref="C5:C7"/>
    <mergeCell ref="E5:E7"/>
    <mergeCell ref="F5:F7"/>
    <mergeCell ref="G5:G7"/>
    <mergeCell ref="D5:D7"/>
    <mergeCell ref="T3:T4"/>
    <mergeCell ref="U3:U4"/>
    <mergeCell ref="V3:V4"/>
    <mergeCell ref="W3:W4"/>
    <mergeCell ref="K3:K4"/>
    <mergeCell ref="Q3:Q4"/>
    <mergeCell ref="R3:R4"/>
    <mergeCell ref="G3:G4"/>
    <mergeCell ref="H3:H4"/>
    <mergeCell ref="I3:I4"/>
    <mergeCell ref="J3:J4"/>
    <mergeCell ref="H5:H6"/>
    <mergeCell ref="S3:S4"/>
    <mergeCell ref="P5:P6"/>
    <mergeCell ref="Q5:Q6"/>
    <mergeCell ref="R5:R6"/>
    <mergeCell ref="S5:S6"/>
    <mergeCell ref="A3:A4"/>
    <mergeCell ref="B3:B4"/>
    <mergeCell ref="C3:C4"/>
    <mergeCell ref="D3:D4"/>
    <mergeCell ref="E3:E4"/>
    <mergeCell ref="F3:F4"/>
    <mergeCell ref="T5:T6"/>
    <mergeCell ref="Y5:Y6"/>
    <mergeCell ref="X5:X6"/>
    <mergeCell ref="W5:W6"/>
    <mergeCell ref="V5:V6"/>
    <mergeCell ref="U5:U6"/>
  </mergeCells>
  <hyperlinks>
    <hyperlink ref="A2:N2" r:id="rId1" display="PLAN INDICATIVO"/>
  </hyperlinks>
  <printOptions/>
  <pageMargins left="1.1023622047244095" right="0.7086614173228347" top="0.7480314960629921" bottom="0.7480314960629921" header="0.31496062992125984" footer="0.31496062992125984"/>
  <pageSetup horizontalDpi="600" verticalDpi="600" orientation="landscape" paperSize="5" scale="40" r:id="rId4"/>
  <legacyDrawing r:id="rId3"/>
</worksheet>
</file>

<file path=xl/worksheets/sheet17.xml><?xml version="1.0" encoding="utf-8"?>
<worksheet xmlns="http://schemas.openxmlformats.org/spreadsheetml/2006/main" xmlns:r="http://schemas.openxmlformats.org/officeDocument/2006/relationships">
  <sheetPr>
    <tabColor rgb="FF00B050"/>
  </sheetPr>
  <dimension ref="A1:AA13"/>
  <sheetViews>
    <sheetView zoomScale="80" zoomScaleNormal="80" zoomScalePageLayoutView="0" workbookViewId="0" topLeftCell="J6">
      <selection activeCell="U12" sqref="U12"/>
    </sheetView>
  </sheetViews>
  <sheetFormatPr defaultColWidth="11.421875" defaultRowHeight="15"/>
  <cols>
    <col min="1" max="2" width="11.421875" style="34" customWidth="1"/>
    <col min="3" max="3" width="8.00390625" style="34" customWidth="1"/>
    <col min="4" max="4" width="14.7109375" style="34" customWidth="1"/>
    <col min="5" max="5" width="11.421875" style="34" customWidth="1"/>
    <col min="6" max="6" width="17.7109375" style="34" customWidth="1"/>
    <col min="7" max="7" width="7.57421875" style="34" customWidth="1"/>
    <col min="8" max="8" width="18.00390625" style="34" customWidth="1"/>
    <col min="9" max="9" width="11.421875" style="34" customWidth="1"/>
    <col min="10" max="10" width="23.7109375" style="34" customWidth="1"/>
    <col min="11" max="11" width="7.140625" style="34" customWidth="1"/>
    <col min="12" max="12" width="18.140625" style="34" customWidth="1"/>
    <col min="13" max="13" width="18.8515625" style="34" customWidth="1"/>
    <col min="14" max="14" width="9.57421875" style="34" customWidth="1"/>
    <col min="15" max="15" width="16.140625" style="34" customWidth="1"/>
    <col min="16" max="16" width="9.140625" style="34" customWidth="1"/>
    <col min="17" max="17" width="26.421875" style="34" customWidth="1"/>
    <col min="18" max="18" width="17.421875" style="34" customWidth="1"/>
    <col min="19" max="19" width="14.421875" style="34" customWidth="1"/>
    <col min="20" max="20" width="8.7109375" style="34" customWidth="1"/>
    <col min="21" max="21" width="13.421875" style="34" customWidth="1"/>
    <col min="22" max="22" width="13.28125" style="34" customWidth="1"/>
    <col min="23" max="23" width="8.421875" style="34" customWidth="1"/>
    <col min="24" max="24" width="11.421875" style="34" customWidth="1"/>
    <col min="25" max="25" width="13.00390625" style="34" customWidth="1"/>
    <col min="26" max="26" width="14.421875" style="34" customWidth="1"/>
    <col min="27" max="27" width="24.7109375" style="34" customWidth="1"/>
    <col min="28" max="16384" width="11.421875" style="34" customWidth="1"/>
  </cols>
  <sheetData>
    <row r="1" spans="1:27" s="1" customFormat="1" ht="18.75" thickBot="1">
      <c r="A1" s="311" t="s">
        <v>25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3"/>
    </row>
    <row r="2" spans="1:27" ht="15.75" thickBot="1">
      <c r="A2" s="314" t="s">
        <v>626</v>
      </c>
      <c r="B2" s="315"/>
      <c r="C2" s="315"/>
      <c r="D2" s="315"/>
      <c r="E2" s="315"/>
      <c r="F2" s="315"/>
      <c r="G2" s="315"/>
      <c r="H2" s="315"/>
      <c r="I2" s="315"/>
      <c r="J2" s="315"/>
      <c r="K2" s="315"/>
      <c r="L2" s="315"/>
      <c r="M2" s="315"/>
      <c r="N2" s="315"/>
      <c r="O2" s="315"/>
      <c r="P2" s="315"/>
      <c r="Q2" s="315"/>
      <c r="R2" s="315"/>
      <c r="S2" s="414" t="s">
        <v>5</v>
      </c>
      <c r="T2" s="414"/>
      <c r="U2" s="415"/>
      <c r="V2" s="71"/>
      <c r="W2" s="33" t="s">
        <v>627</v>
      </c>
      <c r="X2" s="33"/>
      <c r="Y2" s="33"/>
      <c r="Z2" s="322" t="s">
        <v>712</v>
      </c>
      <c r="AA2" s="330" t="s">
        <v>24</v>
      </c>
    </row>
    <row r="3" spans="1:27" ht="15.75" customHeight="1" thickBot="1">
      <c r="A3" s="296" t="s">
        <v>2</v>
      </c>
      <c r="B3" s="300" t="s">
        <v>4</v>
      </c>
      <c r="C3" s="300" t="s">
        <v>8</v>
      </c>
      <c r="D3" s="300" t="s">
        <v>629</v>
      </c>
      <c r="E3" s="300" t="s">
        <v>2</v>
      </c>
      <c r="F3" s="300" t="s">
        <v>3</v>
      </c>
      <c r="G3" s="300" t="s">
        <v>9</v>
      </c>
      <c r="H3" s="300" t="s">
        <v>10</v>
      </c>
      <c r="I3" s="300" t="s">
        <v>2</v>
      </c>
      <c r="J3" s="300" t="s">
        <v>11</v>
      </c>
      <c r="K3" s="300" t="s">
        <v>9</v>
      </c>
      <c r="L3" s="300" t="s">
        <v>630</v>
      </c>
      <c r="M3" s="416" t="s">
        <v>5</v>
      </c>
      <c r="N3" s="417"/>
      <c r="O3" s="417"/>
      <c r="P3" s="300" t="s">
        <v>2</v>
      </c>
      <c r="Q3" s="300" t="s">
        <v>631</v>
      </c>
      <c r="R3" s="300" t="s">
        <v>20</v>
      </c>
      <c r="S3" s="300" t="s">
        <v>7</v>
      </c>
      <c r="T3" s="300" t="s">
        <v>6</v>
      </c>
      <c r="U3" s="296" t="s">
        <v>21</v>
      </c>
      <c r="V3" s="322" t="s">
        <v>12</v>
      </c>
      <c r="W3" s="322" t="s">
        <v>13</v>
      </c>
      <c r="X3" s="322" t="s">
        <v>747</v>
      </c>
      <c r="Y3" s="322" t="s">
        <v>0</v>
      </c>
      <c r="Z3" s="323"/>
      <c r="AA3" s="331"/>
    </row>
    <row r="4" spans="1:27" ht="64.5" customHeight="1" thickBot="1" thickTop="1">
      <c r="A4" s="297"/>
      <c r="B4" s="301"/>
      <c r="C4" s="301"/>
      <c r="D4" s="301"/>
      <c r="E4" s="301"/>
      <c r="F4" s="301"/>
      <c r="G4" s="301"/>
      <c r="H4" s="301"/>
      <c r="I4" s="301"/>
      <c r="J4" s="301"/>
      <c r="K4" s="301"/>
      <c r="L4" s="301"/>
      <c r="M4" s="19" t="s">
        <v>7</v>
      </c>
      <c r="N4" s="19" t="s">
        <v>6</v>
      </c>
      <c r="O4" s="17" t="s">
        <v>748</v>
      </c>
      <c r="P4" s="301"/>
      <c r="Q4" s="301"/>
      <c r="R4" s="301"/>
      <c r="S4" s="301"/>
      <c r="T4" s="301"/>
      <c r="U4" s="297"/>
      <c r="V4" s="324"/>
      <c r="W4" s="324"/>
      <c r="X4" s="324"/>
      <c r="Y4" s="324"/>
      <c r="Z4" s="324"/>
      <c r="AA4" s="332"/>
    </row>
    <row r="5" spans="1:27" ht="89.25" customHeight="1">
      <c r="A5" s="406" t="s">
        <v>26</v>
      </c>
      <c r="B5" s="306" t="s">
        <v>27</v>
      </c>
      <c r="C5" s="380"/>
      <c r="D5" s="345" t="s">
        <v>1181</v>
      </c>
      <c r="E5" s="349" t="s">
        <v>153</v>
      </c>
      <c r="F5" s="306" t="s">
        <v>154</v>
      </c>
      <c r="G5" s="306"/>
      <c r="H5" s="306" t="s">
        <v>749</v>
      </c>
      <c r="I5" s="21" t="s">
        <v>157</v>
      </c>
      <c r="J5" s="21" t="s">
        <v>750</v>
      </c>
      <c r="K5" s="21"/>
      <c r="L5" s="21" t="s">
        <v>751</v>
      </c>
      <c r="M5" s="21" t="s">
        <v>167</v>
      </c>
      <c r="N5" s="21">
        <v>1408</v>
      </c>
      <c r="O5" s="21">
        <v>1408</v>
      </c>
      <c r="P5" s="21"/>
      <c r="Q5" s="21" t="s">
        <v>982</v>
      </c>
      <c r="R5" s="21" t="s">
        <v>983</v>
      </c>
      <c r="S5" s="21" t="s">
        <v>984</v>
      </c>
      <c r="T5" s="21">
        <v>1</v>
      </c>
      <c r="U5" s="21">
        <v>1</v>
      </c>
      <c r="V5" s="85">
        <v>46000000</v>
      </c>
      <c r="W5" s="85"/>
      <c r="X5" s="85"/>
      <c r="Y5" s="85"/>
      <c r="Z5" s="87">
        <f aca="true" t="shared" si="0" ref="Z5:Z12">+V5+W5+X5+Y5</f>
        <v>46000000</v>
      </c>
      <c r="AA5" s="90" t="s">
        <v>986</v>
      </c>
    </row>
    <row r="6" spans="1:27" ht="82.5" customHeight="1">
      <c r="A6" s="407"/>
      <c r="B6" s="282"/>
      <c r="C6" s="381"/>
      <c r="D6" s="346"/>
      <c r="E6" s="350"/>
      <c r="F6" s="282"/>
      <c r="G6" s="282"/>
      <c r="H6" s="283"/>
      <c r="I6" s="21" t="s">
        <v>158</v>
      </c>
      <c r="J6" s="21" t="s">
        <v>159</v>
      </c>
      <c r="K6" s="21"/>
      <c r="L6" s="21" t="s">
        <v>752</v>
      </c>
      <c r="M6" s="21" t="s">
        <v>168</v>
      </c>
      <c r="N6" s="21">
        <v>35</v>
      </c>
      <c r="O6" s="21">
        <v>50</v>
      </c>
      <c r="P6" s="21"/>
      <c r="Q6" s="21" t="s">
        <v>988</v>
      </c>
      <c r="R6" s="21" t="s">
        <v>987</v>
      </c>
      <c r="S6" s="21" t="s">
        <v>659</v>
      </c>
      <c r="T6" s="21">
        <v>1</v>
      </c>
      <c r="U6" s="21">
        <v>1</v>
      </c>
      <c r="V6" s="85">
        <v>6000000</v>
      </c>
      <c r="W6" s="85"/>
      <c r="X6" s="85"/>
      <c r="Y6" s="85"/>
      <c r="Z6" s="87">
        <f t="shared" si="0"/>
        <v>6000000</v>
      </c>
      <c r="AA6" s="90" t="s">
        <v>947</v>
      </c>
    </row>
    <row r="7" spans="1:27" ht="86.25" customHeight="1">
      <c r="A7" s="407"/>
      <c r="B7" s="282"/>
      <c r="C7" s="381"/>
      <c r="D7" s="346"/>
      <c r="E7" s="350"/>
      <c r="F7" s="282"/>
      <c r="G7" s="282"/>
      <c r="H7" s="281" t="s">
        <v>753</v>
      </c>
      <c r="I7" s="281" t="s">
        <v>160</v>
      </c>
      <c r="J7" s="281" t="s">
        <v>754</v>
      </c>
      <c r="K7" s="281"/>
      <c r="L7" s="281" t="s">
        <v>755</v>
      </c>
      <c r="M7" s="281" t="s">
        <v>756</v>
      </c>
      <c r="N7" s="281">
        <v>200</v>
      </c>
      <c r="O7" s="281">
        <v>200</v>
      </c>
      <c r="P7" s="21"/>
      <c r="Q7" s="47" t="s">
        <v>989</v>
      </c>
      <c r="R7" s="47" t="s">
        <v>990</v>
      </c>
      <c r="S7" s="47" t="s">
        <v>659</v>
      </c>
      <c r="T7" s="21">
        <v>1</v>
      </c>
      <c r="U7" s="21">
        <v>1</v>
      </c>
      <c r="V7" s="86">
        <v>2000000</v>
      </c>
      <c r="W7" s="86"/>
      <c r="X7" s="86"/>
      <c r="Y7" s="86"/>
      <c r="Z7" s="87">
        <f t="shared" si="0"/>
        <v>2000000</v>
      </c>
      <c r="AA7" s="90" t="s">
        <v>1006</v>
      </c>
    </row>
    <row r="8" spans="1:27" ht="86.25" customHeight="1">
      <c r="A8" s="407"/>
      <c r="B8" s="282"/>
      <c r="C8" s="381"/>
      <c r="D8" s="346"/>
      <c r="E8" s="350"/>
      <c r="F8" s="282"/>
      <c r="G8" s="282"/>
      <c r="H8" s="283"/>
      <c r="I8" s="283"/>
      <c r="J8" s="283"/>
      <c r="K8" s="283"/>
      <c r="L8" s="283"/>
      <c r="M8" s="283"/>
      <c r="N8" s="283"/>
      <c r="O8" s="283"/>
      <c r="P8" s="47"/>
      <c r="Q8" s="47" t="s">
        <v>991</v>
      </c>
      <c r="R8" s="47" t="s">
        <v>992</v>
      </c>
      <c r="S8" s="47" t="s">
        <v>993</v>
      </c>
      <c r="T8" s="47">
        <v>1</v>
      </c>
      <c r="U8" s="47">
        <v>1</v>
      </c>
      <c r="V8" s="86">
        <v>4000000</v>
      </c>
      <c r="W8" s="86"/>
      <c r="X8" s="86"/>
      <c r="Y8" s="86"/>
      <c r="Z8" s="87">
        <f t="shared" si="0"/>
        <v>4000000</v>
      </c>
      <c r="AA8" s="90" t="s">
        <v>1006</v>
      </c>
    </row>
    <row r="9" spans="1:27" ht="60" customHeight="1">
      <c r="A9" s="407"/>
      <c r="B9" s="282"/>
      <c r="C9" s="381"/>
      <c r="D9" s="346"/>
      <c r="E9" s="350"/>
      <c r="F9" s="282"/>
      <c r="G9" s="282"/>
      <c r="H9" s="281" t="s">
        <v>757</v>
      </c>
      <c r="I9" s="281" t="s">
        <v>161</v>
      </c>
      <c r="J9" s="281" t="s">
        <v>162</v>
      </c>
      <c r="K9" s="281"/>
      <c r="L9" s="281" t="s">
        <v>758</v>
      </c>
      <c r="M9" s="281" t="s">
        <v>169</v>
      </c>
      <c r="N9" s="281">
        <v>859</v>
      </c>
      <c r="O9" s="281">
        <v>859</v>
      </c>
      <c r="P9" s="21"/>
      <c r="Q9" s="21" t="s">
        <v>998</v>
      </c>
      <c r="R9" s="21" t="s">
        <v>999</v>
      </c>
      <c r="S9" s="21" t="s">
        <v>1000</v>
      </c>
      <c r="T9" s="21">
        <v>1</v>
      </c>
      <c r="U9" s="21">
        <v>1</v>
      </c>
      <c r="V9" s="86"/>
      <c r="W9" s="86"/>
      <c r="X9" s="86"/>
      <c r="Y9" s="86">
        <v>94185000</v>
      </c>
      <c r="Z9" s="87">
        <f t="shared" si="0"/>
        <v>94185000</v>
      </c>
      <c r="AA9" s="90" t="s">
        <v>1007</v>
      </c>
    </row>
    <row r="10" spans="1:27" ht="48">
      <c r="A10" s="407"/>
      <c r="B10" s="282"/>
      <c r="C10" s="381"/>
      <c r="D10" s="346"/>
      <c r="E10" s="350"/>
      <c r="F10" s="282"/>
      <c r="G10" s="282"/>
      <c r="H10" s="283"/>
      <c r="I10" s="283"/>
      <c r="J10" s="283"/>
      <c r="K10" s="283"/>
      <c r="L10" s="283"/>
      <c r="M10" s="283"/>
      <c r="N10" s="283"/>
      <c r="O10" s="283"/>
      <c r="P10" s="47"/>
      <c r="Q10" s="47" t="s">
        <v>1001</v>
      </c>
      <c r="R10" s="47" t="s">
        <v>1003</v>
      </c>
      <c r="S10" s="47" t="s">
        <v>1002</v>
      </c>
      <c r="T10" s="76">
        <v>1</v>
      </c>
      <c r="U10" s="76">
        <v>1</v>
      </c>
      <c r="V10" s="86"/>
      <c r="W10" s="86"/>
      <c r="X10" s="86"/>
      <c r="Y10" s="86">
        <v>40365000</v>
      </c>
      <c r="Z10" s="87">
        <f t="shared" si="0"/>
        <v>40365000</v>
      </c>
      <c r="AA10" s="90" t="s">
        <v>1007</v>
      </c>
    </row>
    <row r="11" spans="1:27" ht="84">
      <c r="A11" s="407"/>
      <c r="B11" s="282"/>
      <c r="C11" s="381"/>
      <c r="D11" s="346"/>
      <c r="E11" s="350"/>
      <c r="F11" s="282"/>
      <c r="G11" s="282"/>
      <c r="H11" s="21" t="s">
        <v>155</v>
      </c>
      <c r="I11" s="21" t="s">
        <v>163</v>
      </c>
      <c r="J11" s="21" t="s">
        <v>164</v>
      </c>
      <c r="K11" s="21"/>
      <c r="L11" s="21" t="s">
        <v>759</v>
      </c>
      <c r="M11" s="21" t="s">
        <v>170</v>
      </c>
      <c r="N11" s="21">
        <v>600</v>
      </c>
      <c r="O11" s="21">
        <v>600</v>
      </c>
      <c r="P11" s="21"/>
      <c r="Q11" s="21" t="s">
        <v>994</v>
      </c>
      <c r="R11" s="21" t="s">
        <v>995</v>
      </c>
      <c r="S11" s="10" t="s">
        <v>984</v>
      </c>
      <c r="T11" s="21">
        <v>1</v>
      </c>
      <c r="U11" s="21">
        <v>1</v>
      </c>
      <c r="V11" s="86">
        <v>19000000</v>
      </c>
      <c r="W11" s="86"/>
      <c r="X11" s="86"/>
      <c r="Y11" s="86"/>
      <c r="Z11" s="87">
        <f t="shared" si="0"/>
        <v>19000000</v>
      </c>
      <c r="AA11" s="90" t="s">
        <v>947</v>
      </c>
    </row>
    <row r="12" spans="1:27" ht="96.75" thickBot="1">
      <c r="A12" s="408"/>
      <c r="B12" s="348"/>
      <c r="C12" s="382"/>
      <c r="D12" s="347"/>
      <c r="E12" s="351"/>
      <c r="F12" s="348"/>
      <c r="G12" s="348"/>
      <c r="H12" s="15" t="s">
        <v>156</v>
      </c>
      <c r="I12" s="15" t="s">
        <v>165</v>
      </c>
      <c r="J12" s="15" t="s">
        <v>166</v>
      </c>
      <c r="K12" s="15"/>
      <c r="L12" s="15" t="s">
        <v>760</v>
      </c>
      <c r="M12" s="15" t="s">
        <v>171</v>
      </c>
      <c r="N12" s="15">
        <v>183</v>
      </c>
      <c r="O12" s="15">
        <v>183</v>
      </c>
      <c r="P12" s="15"/>
      <c r="Q12" s="78" t="s">
        <v>1230</v>
      </c>
      <c r="R12" s="15" t="s">
        <v>996</v>
      </c>
      <c r="S12" s="13" t="s">
        <v>984</v>
      </c>
      <c r="T12" s="15">
        <v>1</v>
      </c>
      <c r="U12" s="15">
        <v>1</v>
      </c>
      <c r="V12" s="118">
        <v>4000000</v>
      </c>
      <c r="W12" s="118"/>
      <c r="X12" s="118"/>
      <c r="Y12" s="118"/>
      <c r="Z12" s="119">
        <f t="shared" si="0"/>
        <v>4000000</v>
      </c>
      <c r="AA12" s="130" t="s">
        <v>1008</v>
      </c>
    </row>
    <row r="13" spans="22:26" ht="15">
      <c r="V13" s="83">
        <f>SUM(V5:V12)</f>
        <v>81000000</v>
      </c>
      <c r="W13" s="83">
        <f>SUM(W5:W12)</f>
        <v>0</v>
      </c>
      <c r="X13" s="83">
        <f>SUM(X5:X12)</f>
        <v>0</v>
      </c>
      <c r="Y13" s="83">
        <f>SUM(Y5:Y12)</f>
        <v>134550000</v>
      </c>
      <c r="Z13" s="89">
        <f>SUM(Z5:Z12)</f>
        <v>215550000</v>
      </c>
    </row>
  </sheetData>
  <sheetProtection/>
  <mergeCells count="52">
    <mergeCell ref="A1:AA1"/>
    <mergeCell ref="A2:R2"/>
    <mergeCell ref="S2:U2"/>
    <mergeCell ref="Z2:Z4"/>
    <mergeCell ref="M3:O3"/>
    <mergeCell ref="P3:P4"/>
    <mergeCell ref="Y3:Y4"/>
    <mergeCell ref="X3:X4"/>
    <mergeCell ref="E3:E4"/>
    <mergeCell ref="F3:F4"/>
    <mergeCell ref="A5:A12"/>
    <mergeCell ref="B5:B12"/>
    <mergeCell ref="C5:C12"/>
    <mergeCell ref="E5:E12"/>
    <mergeCell ref="F5:F12"/>
    <mergeCell ref="G5:G12"/>
    <mergeCell ref="D5:D12"/>
    <mergeCell ref="H5:H6"/>
    <mergeCell ref="S3:S4"/>
    <mergeCell ref="T3:T4"/>
    <mergeCell ref="U3:U4"/>
    <mergeCell ref="V3:V4"/>
    <mergeCell ref="W3:W4"/>
    <mergeCell ref="K3:K4"/>
    <mergeCell ref="L3:L4"/>
    <mergeCell ref="Q3:Q4"/>
    <mergeCell ref="R3:R4"/>
    <mergeCell ref="G3:G4"/>
    <mergeCell ref="H3:H4"/>
    <mergeCell ref="I3:I4"/>
    <mergeCell ref="J3:J4"/>
    <mergeCell ref="AA2:AA4"/>
    <mergeCell ref="A3:A4"/>
    <mergeCell ref="B3:B4"/>
    <mergeCell ref="C3:C4"/>
    <mergeCell ref="D3:D4"/>
    <mergeCell ref="J7:J8"/>
    <mergeCell ref="O7:O8"/>
    <mergeCell ref="N7:N8"/>
    <mergeCell ref="M7:M8"/>
    <mergeCell ref="L7:L8"/>
    <mergeCell ref="K7:K8"/>
    <mergeCell ref="L9:L10"/>
    <mergeCell ref="M9:M10"/>
    <mergeCell ref="N9:N10"/>
    <mergeCell ref="O9:O10"/>
    <mergeCell ref="H7:H8"/>
    <mergeCell ref="I7:I8"/>
    <mergeCell ref="H9:H10"/>
    <mergeCell ref="I9:I10"/>
    <mergeCell ref="J9:J10"/>
    <mergeCell ref="K9:K10"/>
  </mergeCells>
  <hyperlinks>
    <hyperlink ref="A2:O2" r:id="rId1" display="PLAN INDICATIVO"/>
  </hyperlinks>
  <printOptions/>
  <pageMargins left="1.1023622047244095" right="0.7086614173228347" top="0.7480314960629921" bottom="0.7480314960629921" header="0.31496062992125984" footer="0.31496062992125984"/>
  <pageSetup horizontalDpi="600" verticalDpi="600" orientation="landscape" paperSize="5" scale="4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AB6"/>
  <sheetViews>
    <sheetView zoomScale="80" zoomScaleNormal="80" zoomScalePageLayoutView="0" workbookViewId="0" topLeftCell="O1">
      <selection activeCell="A1" sqref="A1:AB5"/>
    </sheetView>
  </sheetViews>
  <sheetFormatPr defaultColWidth="11.421875" defaultRowHeight="15"/>
  <cols>
    <col min="1" max="1" width="11.421875" style="0" customWidth="1"/>
    <col min="2" max="2" width="18.00390625" style="0" bestFit="1" customWidth="1"/>
    <col min="3" max="3" width="12.00390625" style="0" bestFit="1" customWidth="1"/>
    <col min="4" max="4" width="16.8515625" style="0" customWidth="1"/>
    <col min="5" max="5" width="11.421875" style="0" customWidth="1"/>
    <col min="6" max="6" width="21.57421875" style="0" customWidth="1"/>
    <col min="7" max="7" width="12.00390625" style="0" bestFit="1" customWidth="1"/>
    <col min="8" max="8" width="18.8515625" style="0" customWidth="1"/>
    <col min="9" max="9" width="11.421875" style="0" customWidth="1"/>
    <col min="10" max="10" width="20.140625" style="0" customWidth="1"/>
    <col min="11" max="11" width="14.00390625" style="0" hidden="1" customWidth="1"/>
    <col min="12" max="12" width="25.7109375" style="0" hidden="1" customWidth="1"/>
    <col min="13" max="13" width="18.421875" style="0" customWidth="1"/>
    <col min="14" max="14" width="16.8515625" style="0" customWidth="1"/>
    <col min="15" max="15" width="12.00390625" style="0" customWidth="1"/>
    <col min="16" max="16" width="14.28125" style="0" customWidth="1"/>
    <col min="17" max="17" width="12.00390625" style="0" customWidth="1"/>
    <col min="18" max="18" width="17.140625" style="0" customWidth="1"/>
    <col min="19" max="19" width="14.28125" style="0" customWidth="1"/>
    <col min="20" max="20" width="14.7109375" style="0" customWidth="1"/>
    <col min="21" max="21" width="13.00390625" style="0" customWidth="1"/>
    <col min="22" max="22" width="15.140625" style="0" customWidth="1"/>
    <col min="23" max="26" width="11.421875" style="0" customWidth="1"/>
    <col min="27" max="27" width="14.28125" style="0" customWidth="1"/>
    <col min="28" max="28" width="21.8515625" style="0" customWidth="1"/>
  </cols>
  <sheetData>
    <row r="1" spans="1:28" s="1" customFormat="1" ht="18.75" thickBot="1">
      <c r="A1" s="311" t="s">
        <v>25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3"/>
    </row>
    <row r="2" spans="1:28" ht="15.75" thickBot="1">
      <c r="A2" s="314" t="s">
        <v>14</v>
      </c>
      <c r="B2" s="315"/>
      <c r="C2" s="315"/>
      <c r="D2" s="315"/>
      <c r="E2" s="315"/>
      <c r="F2" s="315"/>
      <c r="G2" s="315"/>
      <c r="H2" s="315"/>
      <c r="I2" s="315"/>
      <c r="J2" s="315"/>
      <c r="K2" s="315"/>
      <c r="L2" s="315"/>
      <c r="M2" s="315"/>
      <c r="N2" s="315"/>
      <c r="O2" s="315"/>
      <c r="P2" s="315"/>
      <c r="Q2" s="315"/>
      <c r="R2" s="315"/>
      <c r="S2" s="316"/>
      <c r="T2" s="327" t="s">
        <v>5</v>
      </c>
      <c r="U2" s="328"/>
      <c r="V2" s="329"/>
      <c r="W2" s="320" t="s">
        <v>22</v>
      </c>
      <c r="X2" s="321"/>
      <c r="Y2" s="321"/>
      <c r="Z2" s="379"/>
      <c r="AA2" s="322" t="s">
        <v>23</v>
      </c>
      <c r="AB2" s="420" t="s">
        <v>24</v>
      </c>
    </row>
    <row r="3" spans="1:28" ht="15.75" customHeight="1" thickBot="1">
      <c r="A3" s="296" t="s">
        <v>2</v>
      </c>
      <c r="B3" s="300" t="s">
        <v>4</v>
      </c>
      <c r="C3" s="300" t="s">
        <v>8</v>
      </c>
      <c r="D3" s="300" t="s">
        <v>15</v>
      </c>
      <c r="E3" s="300" t="s">
        <v>2</v>
      </c>
      <c r="F3" s="300" t="s">
        <v>3</v>
      </c>
      <c r="G3" s="300" t="s">
        <v>9</v>
      </c>
      <c r="H3" s="300" t="s">
        <v>10</v>
      </c>
      <c r="I3" s="300" t="s">
        <v>2</v>
      </c>
      <c r="J3" s="300" t="s">
        <v>11</v>
      </c>
      <c r="K3" s="300" t="s">
        <v>9</v>
      </c>
      <c r="L3" s="300" t="s">
        <v>16</v>
      </c>
      <c r="M3" s="300" t="s">
        <v>17</v>
      </c>
      <c r="N3" s="327" t="s">
        <v>5</v>
      </c>
      <c r="O3" s="328"/>
      <c r="P3" s="329"/>
      <c r="Q3" s="296" t="s">
        <v>2</v>
      </c>
      <c r="R3" s="300" t="s">
        <v>19</v>
      </c>
      <c r="S3" s="300" t="s">
        <v>20</v>
      </c>
      <c r="T3" s="300" t="s">
        <v>7</v>
      </c>
      <c r="U3" s="300" t="s">
        <v>6</v>
      </c>
      <c r="V3" s="300" t="s">
        <v>21</v>
      </c>
      <c r="W3" s="294" t="s">
        <v>12</v>
      </c>
      <c r="X3" s="322" t="s">
        <v>13</v>
      </c>
      <c r="Y3" s="298" t="s">
        <v>1</v>
      </c>
      <c r="Z3" s="294" t="s">
        <v>0</v>
      </c>
      <c r="AA3" s="323"/>
      <c r="AB3" s="421"/>
    </row>
    <row r="4" spans="1:28" ht="63.75" customHeight="1" thickBot="1">
      <c r="A4" s="297"/>
      <c r="B4" s="301"/>
      <c r="C4" s="301"/>
      <c r="D4" s="301"/>
      <c r="E4" s="301"/>
      <c r="F4" s="301"/>
      <c r="G4" s="301"/>
      <c r="H4" s="301"/>
      <c r="I4" s="301"/>
      <c r="J4" s="301"/>
      <c r="K4" s="301"/>
      <c r="L4" s="301"/>
      <c r="M4" s="301"/>
      <c r="N4" s="2" t="s">
        <v>7</v>
      </c>
      <c r="O4" s="2" t="s">
        <v>6</v>
      </c>
      <c r="P4" s="2" t="s">
        <v>18</v>
      </c>
      <c r="Q4" s="297"/>
      <c r="R4" s="301"/>
      <c r="S4" s="301"/>
      <c r="T4" s="301"/>
      <c r="U4" s="301"/>
      <c r="V4" s="301"/>
      <c r="W4" s="295"/>
      <c r="X4" s="324"/>
      <c r="Y4" s="299"/>
      <c r="Z4" s="295"/>
      <c r="AA4" s="324"/>
      <c r="AB4" s="301"/>
    </row>
    <row r="5" spans="1:28" ht="132.75" customHeight="1" thickBot="1">
      <c r="A5" s="4" t="s">
        <v>342</v>
      </c>
      <c r="B5" s="13" t="s">
        <v>343</v>
      </c>
      <c r="C5" s="14"/>
      <c r="D5" s="16" t="s">
        <v>569</v>
      </c>
      <c r="E5" s="5" t="s">
        <v>442</v>
      </c>
      <c r="F5" s="13" t="s">
        <v>443</v>
      </c>
      <c r="G5" s="13"/>
      <c r="H5" s="13" t="s">
        <v>444</v>
      </c>
      <c r="I5" s="13"/>
      <c r="J5" s="13" t="s">
        <v>445</v>
      </c>
      <c r="K5" s="13"/>
      <c r="L5" s="6"/>
      <c r="M5" s="13" t="s">
        <v>658</v>
      </c>
      <c r="N5" s="13" t="s">
        <v>659</v>
      </c>
      <c r="O5" s="246">
        <v>0</v>
      </c>
      <c r="P5" s="246">
        <v>1</v>
      </c>
      <c r="Q5" s="6"/>
      <c r="R5" s="6"/>
      <c r="S5" s="13"/>
      <c r="T5" s="154"/>
      <c r="U5" s="154"/>
      <c r="V5" s="154"/>
      <c r="W5" s="136"/>
      <c r="X5" s="139"/>
      <c r="Y5" s="139"/>
      <c r="Z5" s="139"/>
      <c r="AA5" s="201">
        <f>+W5+X5+Z5+Y5</f>
        <v>0</v>
      </c>
      <c r="AB5" s="167"/>
    </row>
    <row r="6" spans="23:27" ht="15">
      <c r="W6" s="168">
        <f>SUM(W5)</f>
        <v>0</v>
      </c>
      <c r="X6" s="168">
        <f>SUM(X5)</f>
        <v>0</v>
      </c>
      <c r="Y6" s="168">
        <f>SUM(Y5)</f>
        <v>0</v>
      </c>
      <c r="Z6" s="168">
        <f>SUM(Z5)</f>
        <v>0</v>
      </c>
      <c r="AA6" s="169">
        <f>SUM(AA5)</f>
        <v>0</v>
      </c>
    </row>
  </sheetData>
  <sheetProtection/>
  <mergeCells count="30">
    <mergeCell ref="Y3:Y4"/>
    <mergeCell ref="Z3:Z4"/>
    <mergeCell ref="S3:S4"/>
    <mergeCell ref="T3:T4"/>
    <mergeCell ref="U3:U4"/>
    <mergeCell ref="V3:V4"/>
    <mergeCell ref="W3:W4"/>
    <mergeCell ref="X3:X4"/>
    <mergeCell ref="K3:K4"/>
    <mergeCell ref="L3:L4"/>
    <mergeCell ref="M3:M4"/>
    <mergeCell ref="N3:P3"/>
    <mergeCell ref="Q3:Q4"/>
    <mergeCell ref="R3:R4"/>
    <mergeCell ref="E3:E4"/>
    <mergeCell ref="F3:F4"/>
    <mergeCell ref="G3:G4"/>
    <mergeCell ref="H3:H4"/>
    <mergeCell ref="I3:I4"/>
    <mergeCell ref="J3:J4"/>
    <mergeCell ref="A1:AB1"/>
    <mergeCell ref="A2:S2"/>
    <mergeCell ref="T2:V2"/>
    <mergeCell ref="W2:Z2"/>
    <mergeCell ref="AA2:AA4"/>
    <mergeCell ref="AB2:AB4"/>
    <mergeCell ref="A3:A4"/>
    <mergeCell ref="B3:B4"/>
    <mergeCell ref="C3:C4"/>
    <mergeCell ref="D3:D4"/>
  </mergeCells>
  <hyperlinks>
    <hyperlink ref="A2:S2" r:id="rId1" display="PLAN OPERATVO ANUAL DE INVERSIONES"/>
  </hyperlinks>
  <printOptions/>
  <pageMargins left="1.1023622047244095" right="0.7086614173228347" top="0.7480314960629921" bottom="0.7480314960629921" header="0.31496062992125984" footer="0.31496062992125984"/>
  <pageSetup horizontalDpi="600" verticalDpi="600" orientation="landscape" paperSize="5" scale="40" r:id="rId4"/>
  <legacyDrawing r:id="rId3"/>
</worksheet>
</file>

<file path=xl/worksheets/sheet19.xml><?xml version="1.0" encoding="utf-8"?>
<worksheet xmlns="http://schemas.openxmlformats.org/spreadsheetml/2006/main" xmlns:r="http://schemas.openxmlformats.org/officeDocument/2006/relationships">
  <sheetPr>
    <tabColor rgb="FF00B050"/>
  </sheetPr>
  <dimension ref="A1:AB12"/>
  <sheetViews>
    <sheetView zoomScalePageLayoutView="0" workbookViewId="0" topLeftCell="S9">
      <selection activeCell="A1" sqref="A1:AB12"/>
    </sheetView>
  </sheetViews>
  <sheetFormatPr defaultColWidth="11.421875" defaultRowHeight="15"/>
  <cols>
    <col min="1" max="1" width="11.421875" style="0" customWidth="1"/>
    <col min="2" max="2" width="18.00390625" style="0" bestFit="1" customWidth="1"/>
    <col min="3" max="3" width="12.00390625" style="0" bestFit="1" customWidth="1"/>
    <col min="4" max="4" width="16.00390625" style="0" customWidth="1"/>
    <col min="5" max="5" width="11.421875" style="0" customWidth="1"/>
    <col min="6" max="6" width="20.421875" style="0" customWidth="1"/>
    <col min="7" max="7" width="8.140625" style="0" customWidth="1"/>
    <col min="8" max="8" width="23.421875" style="0" customWidth="1"/>
    <col min="9" max="9" width="11.421875" style="0" customWidth="1"/>
    <col min="10" max="10" width="26.00390625" style="0" customWidth="1"/>
    <col min="11" max="11" width="14.00390625" style="0" hidden="1" customWidth="1"/>
    <col min="12" max="12" width="25.7109375" style="0" hidden="1" customWidth="1"/>
    <col min="13" max="14" width="21.421875" style="0" customWidth="1"/>
    <col min="15" max="15" width="7.8515625" style="0" customWidth="1"/>
    <col min="16" max="16" width="14.8515625" style="0" customWidth="1"/>
    <col min="17" max="17" width="7.8515625" style="0" customWidth="1"/>
    <col min="18" max="18" width="25.421875" style="0" customWidth="1"/>
    <col min="19" max="19" width="14.28125" style="0" customWidth="1"/>
    <col min="20" max="20" width="14.7109375" style="0" customWidth="1"/>
    <col min="21" max="21" width="9.57421875" style="0" customWidth="1"/>
    <col min="22" max="22" width="12.421875" style="0" customWidth="1"/>
    <col min="23" max="23" width="12.8515625" style="0" customWidth="1"/>
    <col min="24" max="24" width="8.00390625" style="0" customWidth="1"/>
    <col min="25" max="25" width="10.00390625" style="0" customWidth="1"/>
    <col min="26" max="26" width="11.421875" style="0" customWidth="1"/>
    <col min="27" max="27" width="17.57421875" style="0" customWidth="1"/>
    <col min="28" max="28" width="17.7109375" style="0" customWidth="1"/>
  </cols>
  <sheetData>
    <row r="1" spans="1:28" s="1" customFormat="1" ht="18.75" thickBot="1">
      <c r="A1" s="311" t="s">
        <v>25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3"/>
    </row>
    <row r="2" spans="1:28" ht="15.75" thickBot="1">
      <c r="A2" s="314" t="s">
        <v>14</v>
      </c>
      <c r="B2" s="315"/>
      <c r="C2" s="315"/>
      <c r="D2" s="315"/>
      <c r="E2" s="315"/>
      <c r="F2" s="315"/>
      <c r="G2" s="315"/>
      <c r="H2" s="315"/>
      <c r="I2" s="315"/>
      <c r="J2" s="315"/>
      <c r="K2" s="315"/>
      <c r="L2" s="315"/>
      <c r="M2" s="315"/>
      <c r="N2" s="315"/>
      <c r="O2" s="315"/>
      <c r="P2" s="315"/>
      <c r="Q2" s="315"/>
      <c r="R2" s="315"/>
      <c r="S2" s="316"/>
      <c r="T2" s="327" t="s">
        <v>5</v>
      </c>
      <c r="U2" s="328"/>
      <c r="V2" s="329"/>
      <c r="W2" s="320" t="s">
        <v>22</v>
      </c>
      <c r="X2" s="321"/>
      <c r="Y2" s="321"/>
      <c r="Z2" s="379"/>
      <c r="AA2" s="322" t="s">
        <v>23</v>
      </c>
      <c r="AB2" s="420" t="s">
        <v>24</v>
      </c>
    </row>
    <row r="3" spans="1:28" ht="15.75" customHeight="1" thickBot="1">
      <c r="A3" s="296" t="s">
        <v>2</v>
      </c>
      <c r="B3" s="300" t="s">
        <v>4</v>
      </c>
      <c r="C3" s="300" t="s">
        <v>8</v>
      </c>
      <c r="D3" s="300" t="s">
        <v>15</v>
      </c>
      <c r="E3" s="300" t="s">
        <v>2</v>
      </c>
      <c r="F3" s="300" t="s">
        <v>3</v>
      </c>
      <c r="G3" s="300" t="s">
        <v>9</v>
      </c>
      <c r="H3" s="300" t="s">
        <v>10</v>
      </c>
      <c r="I3" s="300" t="s">
        <v>2</v>
      </c>
      <c r="J3" s="300" t="s">
        <v>11</v>
      </c>
      <c r="K3" s="300" t="s">
        <v>9</v>
      </c>
      <c r="L3" s="300" t="s">
        <v>16</v>
      </c>
      <c r="M3" s="300" t="s">
        <v>17</v>
      </c>
      <c r="N3" s="327" t="s">
        <v>5</v>
      </c>
      <c r="O3" s="328"/>
      <c r="P3" s="329"/>
      <c r="Q3" s="296" t="s">
        <v>2</v>
      </c>
      <c r="R3" s="300" t="s">
        <v>19</v>
      </c>
      <c r="S3" s="300" t="s">
        <v>20</v>
      </c>
      <c r="T3" s="300" t="s">
        <v>7</v>
      </c>
      <c r="U3" s="300" t="s">
        <v>6</v>
      </c>
      <c r="V3" s="300" t="s">
        <v>21</v>
      </c>
      <c r="W3" s="294" t="s">
        <v>12</v>
      </c>
      <c r="X3" s="322" t="s">
        <v>13</v>
      </c>
      <c r="Y3" s="298" t="s">
        <v>1</v>
      </c>
      <c r="Z3" s="294" t="s">
        <v>0</v>
      </c>
      <c r="AA3" s="323"/>
      <c r="AB3" s="421"/>
    </row>
    <row r="4" spans="1:28" ht="58.5" customHeight="1" thickBot="1">
      <c r="A4" s="297"/>
      <c r="B4" s="301"/>
      <c r="C4" s="301"/>
      <c r="D4" s="301"/>
      <c r="E4" s="301"/>
      <c r="F4" s="301"/>
      <c r="G4" s="301"/>
      <c r="H4" s="301"/>
      <c r="I4" s="301"/>
      <c r="J4" s="301"/>
      <c r="K4" s="301"/>
      <c r="L4" s="301"/>
      <c r="M4" s="301"/>
      <c r="N4" s="2" t="s">
        <v>7</v>
      </c>
      <c r="O4" s="2" t="s">
        <v>6</v>
      </c>
      <c r="P4" s="2" t="s">
        <v>18</v>
      </c>
      <c r="Q4" s="297"/>
      <c r="R4" s="301"/>
      <c r="S4" s="301"/>
      <c r="T4" s="301"/>
      <c r="U4" s="301"/>
      <c r="V4" s="301"/>
      <c r="W4" s="295"/>
      <c r="X4" s="324"/>
      <c r="Y4" s="299"/>
      <c r="Z4" s="295"/>
      <c r="AA4" s="324"/>
      <c r="AB4" s="301"/>
    </row>
    <row r="5" spans="1:28" ht="153" customHeight="1">
      <c r="A5" s="406" t="s">
        <v>446</v>
      </c>
      <c r="B5" s="306" t="s">
        <v>447</v>
      </c>
      <c r="C5" s="380"/>
      <c r="D5" s="425" t="s">
        <v>570</v>
      </c>
      <c r="E5" s="349" t="s">
        <v>448</v>
      </c>
      <c r="F5" s="306" t="s">
        <v>449</v>
      </c>
      <c r="G5" s="306"/>
      <c r="H5" s="21" t="s">
        <v>450</v>
      </c>
      <c r="I5" s="8" t="s">
        <v>455</v>
      </c>
      <c r="J5" s="21" t="s">
        <v>456</v>
      </c>
      <c r="K5" s="8"/>
      <c r="L5" s="3"/>
      <c r="M5" s="21" t="s">
        <v>1237</v>
      </c>
      <c r="N5" s="21" t="s">
        <v>469</v>
      </c>
      <c r="O5" s="21">
        <v>0</v>
      </c>
      <c r="P5" s="21">
        <v>1</v>
      </c>
      <c r="Q5" s="3"/>
      <c r="R5" s="8" t="s">
        <v>1236</v>
      </c>
      <c r="S5" s="8" t="s">
        <v>1122</v>
      </c>
      <c r="T5" s="152" t="s">
        <v>659</v>
      </c>
      <c r="U5" s="177">
        <v>0</v>
      </c>
      <c r="V5" s="177">
        <v>1</v>
      </c>
      <c r="W5" s="132"/>
      <c r="X5" s="106"/>
      <c r="Y5" s="106"/>
      <c r="Z5" s="106"/>
      <c r="AA5" s="137">
        <f aca="true" t="shared" si="0" ref="AA5:AA11">+W5+X5+Z5+Y5</f>
        <v>0</v>
      </c>
      <c r="AB5" s="175" t="s">
        <v>1226</v>
      </c>
    </row>
    <row r="6" spans="1:28" ht="84.75" customHeight="1">
      <c r="A6" s="407"/>
      <c r="B6" s="282"/>
      <c r="C6" s="381"/>
      <c r="D6" s="426"/>
      <c r="E6" s="350"/>
      <c r="F6" s="282"/>
      <c r="G6" s="282"/>
      <c r="H6" s="21" t="s">
        <v>451</v>
      </c>
      <c r="I6" s="8" t="s">
        <v>457</v>
      </c>
      <c r="J6" s="21" t="s">
        <v>458</v>
      </c>
      <c r="K6" s="8"/>
      <c r="L6" s="3"/>
      <c r="M6" s="21" t="s">
        <v>660</v>
      </c>
      <c r="N6" s="21" t="s">
        <v>661</v>
      </c>
      <c r="O6" s="21">
        <v>1</v>
      </c>
      <c r="P6" s="21">
        <v>2</v>
      </c>
      <c r="Q6" s="3"/>
      <c r="R6" s="8" t="s">
        <v>1123</v>
      </c>
      <c r="S6" s="8" t="s">
        <v>1124</v>
      </c>
      <c r="T6" s="152" t="s">
        <v>1125</v>
      </c>
      <c r="U6" s="177">
        <v>1</v>
      </c>
      <c r="V6" s="177">
        <v>1</v>
      </c>
      <c r="W6" s="132">
        <v>15000000</v>
      </c>
      <c r="X6" s="106"/>
      <c r="Y6" s="106"/>
      <c r="Z6" s="106"/>
      <c r="AA6" s="137">
        <f t="shared" si="0"/>
        <v>15000000</v>
      </c>
      <c r="AB6" s="175" t="s">
        <v>1225</v>
      </c>
    </row>
    <row r="7" spans="1:28" ht="106.5" customHeight="1">
      <c r="A7" s="407"/>
      <c r="B7" s="282"/>
      <c r="C7" s="381"/>
      <c r="D7" s="426"/>
      <c r="E7" s="350"/>
      <c r="F7" s="282"/>
      <c r="G7" s="282"/>
      <c r="H7" s="21" t="s">
        <v>452</v>
      </c>
      <c r="I7" s="8" t="s">
        <v>459</v>
      </c>
      <c r="J7" s="21" t="s">
        <v>460</v>
      </c>
      <c r="K7" s="8"/>
      <c r="L7" s="3"/>
      <c r="M7" s="21" t="s">
        <v>662</v>
      </c>
      <c r="N7" s="21" t="s">
        <v>663</v>
      </c>
      <c r="O7" s="21">
        <v>1</v>
      </c>
      <c r="P7" s="21">
        <v>2</v>
      </c>
      <c r="Q7" s="3"/>
      <c r="R7" s="8" t="s">
        <v>1120</v>
      </c>
      <c r="S7" s="8" t="s">
        <v>1121</v>
      </c>
      <c r="T7" s="152" t="s">
        <v>980</v>
      </c>
      <c r="U7" s="177">
        <v>1</v>
      </c>
      <c r="V7" s="177">
        <v>1</v>
      </c>
      <c r="W7" s="132">
        <v>8000000</v>
      </c>
      <c r="X7" s="106"/>
      <c r="Y7" s="106"/>
      <c r="Z7" s="106"/>
      <c r="AA7" s="137">
        <f t="shared" si="0"/>
        <v>8000000</v>
      </c>
      <c r="AB7" s="175" t="s">
        <v>1226</v>
      </c>
    </row>
    <row r="8" spans="1:28" ht="93.75" customHeight="1">
      <c r="A8" s="407"/>
      <c r="B8" s="282"/>
      <c r="C8" s="381"/>
      <c r="D8" s="426"/>
      <c r="E8" s="350"/>
      <c r="F8" s="282"/>
      <c r="G8" s="282"/>
      <c r="H8" s="281" t="s">
        <v>453</v>
      </c>
      <c r="I8" s="8" t="s">
        <v>461</v>
      </c>
      <c r="J8" s="21" t="s">
        <v>462</v>
      </c>
      <c r="K8" s="8"/>
      <c r="L8" s="3"/>
      <c r="M8" s="21" t="s">
        <v>1127</v>
      </c>
      <c r="N8" s="21" t="s">
        <v>664</v>
      </c>
      <c r="O8" s="21">
        <v>1</v>
      </c>
      <c r="P8" s="21">
        <v>1</v>
      </c>
      <c r="Q8" s="3"/>
      <c r="R8" s="281" t="s">
        <v>1126</v>
      </c>
      <c r="S8" s="8" t="s">
        <v>1128</v>
      </c>
      <c r="T8" s="152" t="s">
        <v>1129</v>
      </c>
      <c r="U8" s="177">
        <v>1</v>
      </c>
      <c r="V8" s="177">
        <v>1</v>
      </c>
      <c r="W8" s="132">
        <v>5000000</v>
      </c>
      <c r="X8" s="106"/>
      <c r="Y8" s="106"/>
      <c r="Z8" s="106"/>
      <c r="AA8" s="137">
        <f t="shared" si="0"/>
        <v>5000000</v>
      </c>
      <c r="AB8" s="175" t="s">
        <v>1226</v>
      </c>
    </row>
    <row r="9" spans="1:28" ht="114" customHeight="1">
      <c r="A9" s="407"/>
      <c r="B9" s="282"/>
      <c r="C9" s="381"/>
      <c r="D9" s="426"/>
      <c r="E9" s="350"/>
      <c r="F9" s="282"/>
      <c r="G9" s="282"/>
      <c r="H9" s="282"/>
      <c r="I9" s="8" t="s">
        <v>463</v>
      </c>
      <c r="J9" s="10" t="s">
        <v>464</v>
      </c>
      <c r="K9" s="10"/>
      <c r="L9" s="3"/>
      <c r="M9" s="10" t="s">
        <v>665</v>
      </c>
      <c r="N9" s="10" t="s">
        <v>470</v>
      </c>
      <c r="O9" s="10">
        <v>10</v>
      </c>
      <c r="P9" s="10">
        <v>15</v>
      </c>
      <c r="Q9" s="3"/>
      <c r="R9" s="282"/>
      <c r="S9" s="8" t="s">
        <v>1130</v>
      </c>
      <c r="T9" s="152" t="s">
        <v>1131</v>
      </c>
      <c r="U9" s="177">
        <v>10</v>
      </c>
      <c r="V9" s="177">
        <v>5</v>
      </c>
      <c r="W9" s="132">
        <v>10000000</v>
      </c>
      <c r="X9" s="106"/>
      <c r="Y9" s="106"/>
      <c r="Z9" s="106"/>
      <c r="AA9" s="137">
        <f t="shared" si="0"/>
        <v>10000000</v>
      </c>
      <c r="AB9" s="175" t="s">
        <v>1227</v>
      </c>
    </row>
    <row r="10" spans="1:28" ht="120.75" customHeight="1">
      <c r="A10" s="407"/>
      <c r="B10" s="282"/>
      <c r="C10" s="381"/>
      <c r="D10" s="426"/>
      <c r="E10" s="350"/>
      <c r="F10" s="282"/>
      <c r="G10" s="282"/>
      <c r="H10" s="283"/>
      <c r="I10" s="10" t="s">
        <v>465</v>
      </c>
      <c r="J10" s="10" t="s">
        <v>466</v>
      </c>
      <c r="K10" s="10"/>
      <c r="L10" s="3"/>
      <c r="M10" s="10" t="s">
        <v>666</v>
      </c>
      <c r="N10" s="10" t="s">
        <v>667</v>
      </c>
      <c r="O10" s="10">
        <v>3</v>
      </c>
      <c r="P10" s="10">
        <v>5</v>
      </c>
      <c r="Q10" s="3"/>
      <c r="R10" s="282"/>
      <c r="S10" s="8" t="s">
        <v>1132</v>
      </c>
      <c r="T10" s="152" t="s">
        <v>1133</v>
      </c>
      <c r="U10" s="177">
        <v>3</v>
      </c>
      <c r="V10" s="177">
        <v>2</v>
      </c>
      <c r="W10" s="132">
        <v>2000000</v>
      </c>
      <c r="X10" s="106"/>
      <c r="Y10" s="106"/>
      <c r="Z10" s="106"/>
      <c r="AA10" s="137">
        <f t="shared" si="0"/>
        <v>2000000</v>
      </c>
      <c r="AB10" s="175" t="s">
        <v>1228</v>
      </c>
    </row>
    <row r="11" spans="1:28" ht="127.5" customHeight="1" thickBot="1">
      <c r="A11" s="408"/>
      <c r="B11" s="348"/>
      <c r="C11" s="382"/>
      <c r="D11" s="427"/>
      <c r="E11" s="351"/>
      <c r="F11" s="348"/>
      <c r="G11" s="348"/>
      <c r="H11" s="13" t="s">
        <v>454</v>
      </c>
      <c r="I11" s="13" t="s">
        <v>467</v>
      </c>
      <c r="J11" s="13" t="s">
        <v>468</v>
      </c>
      <c r="K11" s="13"/>
      <c r="L11" s="6"/>
      <c r="M11" s="13" t="s">
        <v>668</v>
      </c>
      <c r="N11" s="13" t="s">
        <v>669</v>
      </c>
      <c r="O11" s="13">
        <v>2</v>
      </c>
      <c r="P11" s="13">
        <v>4</v>
      </c>
      <c r="Q11" s="6"/>
      <c r="R11" s="348"/>
      <c r="S11" s="15" t="s">
        <v>1132</v>
      </c>
      <c r="T11" s="154" t="s">
        <v>1133</v>
      </c>
      <c r="U11" s="178">
        <v>2</v>
      </c>
      <c r="V11" s="178">
        <v>2</v>
      </c>
      <c r="W11" s="136">
        <v>3000000</v>
      </c>
      <c r="X11" s="139"/>
      <c r="Y11" s="139"/>
      <c r="Z11" s="139"/>
      <c r="AA11" s="138">
        <f t="shared" si="0"/>
        <v>3000000</v>
      </c>
      <c r="AB11" s="176" t="s">
        <v>1226</v>
      </c>
    </row>
    <row r="12" spans="23:27" ht="15">
      <c r="W12" s="168">
        <f>SUM(W5:W11)</f>
        <v>43000000</v>
      </c>
      <c r="X12" s="168">
        <f>SUM(X5:X11)</f>
        <v>0</v>
      </c>
      <c r="Y12" s="168">
        <f>SUM(Y5:Y11)</f>
        <v>0</v>
      </c>
      <c r="Z12" s="168">
        <f>SUM(Z5:Z11)</f>
        <v>0</v>
      </c>
      <c r="AA12" s="169">
        <f>SUM(AA5:AA11)</f>
        <v>43000000</v>
      </c>
    </row>
  </sheetData>
  <sheetProtection/>
  <mergeCells count="39">
    <mergeCell ref="H8:H10"/>
    <mergeCell ref="X3:X4"/>
    <mergeCell ref="Y3:Y4"/>
    <mergeCell ref="Z3:Z4"/>
    <mergeCell ref="A5:A11"/>
    <mergeCell ref="B5:B11"/>
    <mergeCell ref="C5:C11"/>
    <mergeCell ref="E5:E11"/>
    <mergeCell ref="F5:F11"/>
    <mergeCell ref="G5:G11"/>
    <mergeCell ref="B3:B4"/>
    <mergeCell ref="C3:C4"/>
    <mergeCell ref="D5:D11"/>
    <mergeCell ref="R3:R4"/>
    <mergeCell ref="S3:S4"/>
    <mergeCell ref="T3:T4"/>
    <mergeCell ref="D3:D4"/>
    <mergeCell ref="E3:E4"/>
    <mergeCell ref="F3:F4"/>
    <mergeCell ref="G3:G4"/>
    <mergeCell ref="W3:W4"/>
    <mergeCell ref="J3:J4"/>
    <mergeCell ref="K3:K4"/>
    <mergeCell ref="L3:L4"/>
    <mergeCell ref="M3:M4"/>
    <mergeCell ref="N3:P3"/>
    <mergeCell ref="Q3:Q4"/>
    <mergeCell ref="U3:U4"/>
    <mergeCell ref="V3:V4"/>
    <mergeCell ref="H3:H4"/>
    <mergeCell ref="I3:I4"/>
    <mergeCell ref="R8:R11"/>
    <mergeCell ref="A1:AB1"/>
    <mergeCell ref="A2:S2"/>
    <mergeCell ref="T2:V2"/>
    <mergeCell ref="W2:Z2"/>
    <mergeCell ref="AA2:AA4"/>
    <mergeCell ref="AB2:AB4"/>
    <mergeCell ref="A3:A4"/>
  </mergeCells>
  <hyperlinks>
    <hyperlink ref="A2:S2" r:id="rId1" display="PLAN OPERATVO ANUAL DE INVERSIONES"/>
  </hyperlinks>
  <printOptions/>
  <pageMargins left="1.1023622047244095" right="0.7086614173228347" top="0.7480314960629921" bottom="0.7480314960629921" header="0.31496062992125984" footer="0.31496062992125984"/>
  <pageSetup horizontalDpi="600" verticalDpi="600" orientation="landscape" paperSize="5" scale="40" r:id="rId4"/>
  <legacyDrawing r:id="rId3"/>
</worksheet>
</file>

<file path=xl/worksheets/sheet2.xml><?xml version="1.0" encoding="utf-8"?>
<worksheet xmlns="http://schemas.openxmlformats.org/spreadsheetml/2006/main" xmlns:r="http://schemas.openxmlformats.org/officeDocument/2006/relationships">
  <sheetPr>
    <tabColor rgb="FF00B050"/>
  </sheetPr>
  <dimension ref="A1:AA53"/>
  <sheetViews>
    <sheetView tabSelected="1" zoomScale="90" zoomScaleNormal="90" zoomScalePageLayoutView="0" workbookViewId="0" topLeftCell="K1">
      <selection activeCell="A5" sqref="A5:A42"/>
    </sheetView>
  </sheetViews>
  <sheetFormatPr defaultColWidth="11.421875" defaultRowHeight="15"/>
  <cols>
    <col min="1" max="2" width="11.421875" style="34" customWidth="1"/>
    <col min="3" max="3" width="9.57421875" style="34" customWidth="1"/>
    <col min="4" max="4" width="9.421875" style="34" customWidth="1"/>
    <col min="5" max="5" width="11.421875" style="34" customWidth="1"/>
    <col min="6" max="6" width="15.28125" style="34" customWidth="1"/>
    <col min="7" max="7" width="12.421875" style="34" customWidth="1"/>
    <col min="8" max="8" width="19.7109375" style="34" customWidth="1"/>
    <col min="9" max="9" width="13.57421875" style="34" customWidth="1"/>
    <col min="10" max="10" width="24.7109375" style="34" customWidth="1"/>
    <col min="11" max="11" width="12.57421875" style="34" customWidth="1"/>
    <col min="12" max="12" width="22.57421875" style="41" customWidth="1"/>
    <col min="13" max="13" width="16.7109375" style="41" customWidth="1"/>
    <col min="14" max="14" width="11.421875" style="34" customWidth="1"/>
    <col min="15" max="15" width="13.421875" style="34" customWidth="1"/>
    <col min="16" max="16" width="9.140625" style="34" customWidth="1"/>
    <col min="17" max="17" width="21.00390625" style="34" customWidth="1"/>
    <col min="18" max="18" width="14.140625" style="34" customWidth="1"/>
    <col min="19" max="19" width="13.421875" style="34" customWidth="1"/>
    <col min="20" max="20" width="10.421875" style="34" customWidth="1"/>
    <col min="21" max="21" width="13.421875" style="34" customWidth="1"/>
    <col min="22" max="22" width="13.28125" style="34" customWidth="1"/>
    <col min="23" max="23" width="11.421875" style="34" customWidth="1"/>
    <col min="24" max="24" width="15.140625" style="34" customWidth="1"/>
    <col min="25" max="25" width="13.00390625" style="34" customWidth="1"/>
    <col min="26" max="26" width="15.00390625" style="34" customWidth="1"/>
    <col min="27" max="27" width="16.57421875" style="34" customWidth="1"/>
    <col min="28" max="16384" width="11.421875" style="34" customWidth="1"/>
  </cols>
  <sheetData>
    <row r="1" spans="1:27" s="1" customFormat="1" ht="18.75" thickBot="1">
      <c r="A1" s="311" t="s">
        <v>25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3"/>
    </row>
    <row r="2" spans="1:27" ht="15.75" thickBot="1">
      <c r="A2" s="314" t="s">
        <v>626</v>
      </c>
      <c r="B2" s="315"/>
      <c r="C2" s="315"/>
      <c r="D2" s="315"/>
      <c r="E2" s="315"/>
      <c r="F2" s="315"/>
      <c r="G2" s="315"/>
      <c r="H2" s="315"/>
      <c r="I2" s="315"/>
      <c r="J2" s="315"/>
      <c r="K2" s="315"/>
      <c r="L2" s="315"/>
      <c r="M2" s="315"/>
      <c r="N2" s="315"/>
      <c r="O2" s="315"/>
      <c r="P2" s="315"/>
      <c r="Q2" s="315"/>
      <c r="R2" s="316"/>
      <c r="S2" s="376" t="s">
        <v>5</v>
      </c>
      <c r="T2" s="377"/>
      <c r="U2" s="378"/>
      <c r="V2" s="320" t="s">
        <v>789</v>
      </c>
      <c r="W2" s="321"/>
      <c r="X2" s="321"/>
      <c r="Y2" s="379"/>
      <c r="Z2" s="322" t="s">
        <v>712</v>
      </c>
      <c r="AA2" s="367" t="s">
        <v>24</v>
      </c>
    </row>
    <row r="3" spans="1:27" ht="15.75" customHeight="1" thickBot="1">
      <c r="A3" s="296" t="s">
        <v>2</v>
      </c>
      <c r="B3" s="300" t="s">
        <v>4</v>
      </c>
      <c r="C3" s="300" t="s">
        <v>8</v>
      </c>
      <c r="D3" s="300" t="s">
        <v>629</v>
      </c>
      <c r="E3" s="300" t="s">
        <v>2</v>
      </c>
      <c r="F3" s="300" t="s">
        <v>3</v>
      </c>
      <c r="G3" s="300" t="s">
        <v>9</v>
      </c>
      <c r="H3" s="300" t="s">
        <v>10</v>
      </c>
      <c r="I3" s="300" t="s">
        <v>2</v>
      </c>
      <c r="J3" s="300" t="s">
        <v>11</v>
      </c>
      <c r="K3" s="300" t="s">
        <v>9</v>
      </c>
      <c r="L3" s="300" t="s">
        <v>630</v>
      </c>
      <c r="M3" s="327" t="s">
        <v>5</v>
      </c>
      <c r="N3" s="328"/>
      <c r="O3" s="329"/>
      <c r="P3" s="296" t="s">
        <v>2</v>
      </c>
      <c r="Q3" s="300" t="s">
        <v>631</v>
      </c>
      <c r="R3" s="304" t="s">
        <v>20</v>
      </c>
      <c r="S3" s="300" t="s">
        <v>7</v>
      </c>
      <c r="T3" s="300" t="s">
        <v>6</v>
      </c>
      <c r="U3" s="304" t="s">
        <v>21</v>
      </c>
      <c r="V3" s="322" t="s">
        <v>12</v>
      </c>
      <c r="W3" s="322" t="s">
        <v>13</v>
      </c>
      <c r="X3" s="322" t="s">
        <v>943</v>
      </c>
      <c r="Y3" s="294" t="s">
        <v>0</v>
      </c>
      <c r="Z3" s="323"/>
      <c r="AA3" s="368"/>
    </row>
    <row r="4" spans="1:27" ht="60.75" thickBot="1">
      <c r="A4" s="297"/>
      <c r="B4" s="301"/>
      <c r="C4" s="301"/>
      <c r="D4" s="301"/>
      <c r="E4" s="301"/>
      <c r="F4" s="301"/>
      <c r="G4" s="301"/>
      <c r="H4" s="301"/>
      <c r="I4" s="301"/>
      <c r="J4" s="301"/>
      <c r="K4" s="301"/>
      <c r="L4" s="301"/>
      <c r="M4" s="19" t="s">
        <v>713</v>
      </c>
      <c r="N4" s="19" t="s">
        <v>6</v>
      </c>
      <c r="O4" s="19" t="s">
        <v>748</v>
      </c>
      <c r="P4" s="297"/>
      <c r="Q4" s="301"/>
      <c r="R4" s="305"/>
      <c r="S4" s="301"/>
      <c r="T4" s="301"/>
      <c r="U4" s="305"/>
      <c r="V4" s="324"/>
      <c r="W4" s="324"/>
      <c r="X4" s="324"/>
      <c r="Y4" s="295"/>
      <c r="Z4" s="324"/>
      <c r="AA4" s="369"/>
    </row>
    <row r="5" spans="1:27" ht="86.25" customHeight="1">
      <c r="A5" s="309" t="s">
        <v>26</v>
      </c>
      <c r="B5" s="306" t="s">
        <v>27</v>
      </c>
      <c r="C5" s="380"/>
      <c r="D5" s="345" t="s">
        <v>950</v>
      </c>
      <c r="E5" s="349" t="s">
        <v>56</v>
      </c>
      <c r="F5" s="306" t="s">
        <v>57</v>
      </c>
      <c r="G5" s="306"/>
      <c r="H5" s="306" t="s">
        <v>58</v>
      </c>
      <c r="I5" s="21" t="s">
        <v>71</v>
      </c>
      <c r="J5" s="217" t="s">
        <v>72</v>
      </c>
      <c r="K5" s="46"/>
      <c r="L5" s="47" t="s">
        <v>978</v>
      </c>
      <c r="M5" s="47" t="s">
        <v>790</v>
      </c>
      <c r="N5" s="47">
        <v>4</v>
      </c>
      <c r="O5" s="21">
        <v>4</v>
      </c>
      <c r="P5" s="21"/>
      <c r="Q5" s="21" t="s">
        <v>1189</v>
      </c>
      <c r="R5" s="21" t="s">
        <v>1190</v>
      </c>
      <c r="S5" s="21" t="s">
        <v>1002</v>
      </c>
      <c r="T5" s="218">
        <v>0</v>
      </c>
      <c r="U5" s="218">
        <v>1</v>
      </c>
      <c r="V5" s="108">
        <v>35549355</v>
      </c>
      <c r="W5" s="92"/>
      <c r="X5" s="92"/>
      <c r="Y5" s="92"/>
      <c r="Z5" s="95">
        <f>+V5+W5+X5+Y5</f>
        <v>35549355</v>
      </c>
      <c r="AA5" s="97" t="s">
        <v>938</v>
      </c>
    </row>
    <row r="6" spans="1:27" s="53" customFormat="1" ht="76.5" customHeight="1">
      <c r="A6" s="310"/>
      <c r="B6" s="282"/>
      <c r="C6" s="381"/>
      <c r="D6" s="346"/>
      <c r="E6" s="350"/>
      <c r="F6" s="282"/>
      <c r="G6" s="282"/>
      <c r="H6" s="282"/>
      <c r="I6" s="48" t="s">
        <v>73</v>
      </c>
      <c r="J6" s="49" t="s">
        <v>74</v>
      </c>
      <c r="K6" s="50"/>
      <c r="L6" s="49" t="s">
        <v>791</v>
      </c>
      <c r="M6" s="51" t="s">
        <v>981</v>
      </c>
      <c r="N6" s="51">
        <v>1</v>
      </c>
      <c r="O6" s="52">
        <v>1</v>
      </c>
      <c r="P6" s="52"/>
      <c r="Q6" s="52" t="s">
        <v>985</v>
      </c>
      <c r="R6" s="52" t="s">
        <v>979</v>
      </c>
      <c r="S6" s="52" t="s">
        <v>980</v>
      </c>
      <c r="T6" s="127">
        <v>0</v>
      </c>
      <c r="U6" s="127">
        <v>2</v>
      </c>
      <c r="V6" s="128"/>
      <c r="W6" s="129"/>
      <c r="X6" s="129"/>
      <c r="Y6" s="129"/>
      <c r="Z6" s="96">
        <f>+V6+W6+X6+Y6</f>
        <v>0</v>
      </c>
      <c r="AA6" s="97" t="s">
        <v>938</v>
      </c>
    </row>
    <row r="7" spans="1:27" ht="131.25" customHeight="1">
      <c r="A7" s="310"/>
      <c r="B7" s="282"/>
      <c r="C7" s="381"/>
      <c r="D7" s="346"/>
      <c r="E7" s="350"/>
      <c r="F7" s="282"/>
      <c r="G7" s="282"/>
      <c r="H7" s="282"/>
      <c r="I7" s="21" t="s">
        <v>75</v>
      </c>
      <c r="J7" s="47" t="s">
        <v>792</v>
      </c>
      <c r="K7" s="46"/>
      <c r="L7" s="47" t="s">
        <v>793</v>
      </c>
      <c r="M7" s="47" t="s">
        <v>794</v>
      </c>
      <c r="N7" s="51">
        <v>1</v>
      </c>
      <c r="O7" s="52">
        <v>1</v>
      </c>
      <c r="P7" s="52"/>
      <c r="Q7" s="217" t="s">
        <v>1189</v>
      </c>
      <c r="R7" s="52" t="s">
        <v>1220</v>
      </c>
      <c r="S7" s="217" t="s">
        <v>1002</v>
      </c>
      <c r="T7" s="218">
        <v>0</v>
      </c>
      <c r="U7" s="218">
        <v>1</v>
      </c>
      <c r="V7" s="108"/>
      <c r="W7" s="92"/>
      <c r="X7" s="92"/>
      <c r="Y7" s="92"/>
      <c r="Z7" s="96">
        <f aca="true" t="shared" si="0" ref="Z7:Z41">+V7+W7+X7+Y7</f>
        <v>0</v>
      </c>
      <c r="AA7" s="97" t="s">
        <v>938</v>
      </c>
    </row>
    <row r="8" spans="1:27" ht="60" customHeight="1">
      <c r="A8" s="310"/>
      <c r="B8" s="282"/>
      <c r="C8" s="381"/>
      <c r="D8" s="346"/>
      <c r="E8" s="350"/>
      <c r="F8" s="282"/>
      <c r="G8" s="282"/>
      <c r="H8" s="282"/>
      <c r="I8" s="21" t="s">
        <v>76</v>
      </c>
      <c r="J8" s="47" t="s">
        <v>77</v>
      </c>
      <c r="K8" s="46"/>
      <c r="L8" s="47" t="s">
        <v>795</v>
      </c>
      <c r="M8" s="47" t="s">
        <v>794</v>
      </c>
      <c r="N8" s="51">
        <v>1</v>
      </c>
      <c r="O8" s="52">
        <v>1</v>
      </c>
      <c r="P8" s="52"/>
      <c r="Q8" s="217" t="s">
        <v>1189</v>
      </c>
      <c r="R8" s="52" t="s">
        <v>1219</v>
      </c>
      <c r="S8" s="217" t="s">
        <v>1002</v>
      </c>
      <c r="T8" s="218">
        <v>0</v>
      </c>
      <c r="U8" s="218">
        <v>1</v>
      </c>
      <c r="V8" s="108">
        <v>6000000</v>
      </c>
      <c r="W8" s="92"/>
      <c r="X8" s="92"/>
      <c r="Y8" s="92"/>
      <c r="Z8" s="96">
        <f t="shared" si="0"/>
        <v>6000000</v>
      </c>
      <c r="AA8" s="97" t="s">
        <v>938</v>
      </c>
    </row>
    <row r="9" spans="1:27" ht="122.25" customHeight="1">
      <c r="A9" s="310"/>
      <c r="B9" s="282"/>
      <c r="C9" s="381"/>
      <c r="D9" s="346"/>
      <c r="E9" s="350"/>
      <c r="F9" s="282"/>
      <c r="G9" s="282"/>
      <c r="H9" s="282"/>
      <c r="I9" s="21" t="s">
        <v>78</v>
      </c>
      <c r="J9" s="47" t="s">
        <v>796</v>
      </c>
      <c r="K9" s="46"/>
      <c r="L9" s="47" t="s">
        <v>797</v>
      </c>
      <c r="M9" s="47" t="s">
        <v>794</v>
      </c>
      <c r="N9" s="54">
        <v>1</v>
      </c>
      <c r="O9" s="31">
        <v>1</v>
      </c>
      <c r="P9" s="31"/>
      <c r="Q9" s="217" t="s">
        <v>1189</v>
      </c>
      <c r="R9" s="31" t="s">
        <v>1218</v>
      </c>
      <c r="S9" s="217" t="s">
        <v>1002</v>
      </c>
      <c r="T9" s="218">
        <v>0</v>
      </c>
      <c r="U9" s="218">
        <v>1</v>
      </c>
      <c r="V9" s="108">
        <v>8500000</v>
      </c>
      <c r="W9" s="92"/>
      <c r="X9" s="92"/>
      <c r="Y9" s="92"/>
      <c r="Z9" s="96">
        <f t="shared" si="0"/>
        <v>8500000</v>
      </c>
      <c r="AA9" s="97" t="s">
        <v>938</v>
      </c>
    </row>
    <row r="10" spans="1:27" ht="71.25" customHeight="1">
      <c r="A10" s="310"/>
      <c r="B10" s="282"/>
      <c r="C10" s="381"/>
      <c r="D10" s="346"/>
      <c r="E10" s="350"/>
      <c r="F10" s="282"/>
      <c r="G10" s="282"/>
      <c r="H10" s="282"/>
      <c r="I10" s="370" t="s">
        <v>79</v>
      </c>
      <c r="J10" s="373" t="s">
        <v>798</v>
      </c>
      <c r="K10" s="50"/>
      <c r="L10" s="73" t="s">
        <v>799</v>
      </c>
      <c r="M10" s="49" t="s">
        <v>800</v>
      </c>
      <c r="N10" s="55">
        <v>1</v>
      </c>
      <c r="O10" s="56">
        <v>1</v>
      </c>
      <c r="P10" s="72"/>
      <c r="Q10" s="217" t="s">
        <v>1189</v>
      </c>
      <c r="R10" s="223" t="s">
        <v>1217</v>
      </c>
      <c r="S10" s="217" t="s">
        <v>1002</v>
      </c>
      <c r="T10" s="218">
        <v>0</v>
      </c>
      <c r="U10" s="218">
        <v>1</v>
      </c>
      <c r="V10" s="387">
        <v>15000000</v>
      </c>
      <c r="W10" s="358"/>
      <c r="X10" s="358"/>
      <c r="Y10" s="352"/>
      <c r="Z10" s="355">
        <f t="shared" si="0"/>
        <v>15000000</v>
      </c>
      <c r="AA10" s="342" t="s">
        <v>938</v>
      </c>
    </row>
    <row r="11" spans="1:27" ht="77.25" customHeight="1">
      <c r="A11" s="310"/>
      <c r="B11" s="282"/>
      <c r="C11" s="381"/>
      <c r="D11" s="346"/>
      <c r="E11" s="350"/>
      <c r="F11" s="282"/>
      <c r="G11" s="282"/>
      <c r="H11" s="282"/>
      <c r="I11" s="371"/>
      <c r="J11" s="374"/>
      <c r="K11" s="50"/>
      <c r="L11" s="49" t="s">
        <v>801</v>
      </c>
      <c r="M11" s="49" t="s">
        <v>802</v>
      </c>
      <c r="N11" s="51">
        <v>1</v>
      </c>
      <c r="O11" s="52">
        <v>1</v>
      </c>
      <c r="P11" s="52"/>
      <c r="Q11" s="217" t="s">
        <v>1189</v>
      </c>
      <c r="R11" s="52" t="s">
        <v>1216</v>
      </c>
      <c r="S11" s="217" t="s">
        <v>1002</v>
      </c>
      <c r="T11" s="218">
        <v>0</v>
      </c>
      <c r="U11" s="218">
        <v>1</v>
      </c>
      <c r="V11" s="388"/>
      <c r="W11" s="359"/>
      <c r="X11" s="359"/>
      <c r="Y11" s="354"/>
      <c r="Z11" s="357"/>
      <c r="AA11" s="343"/>
    </row>
    <row r="12" spans="1:27" s="53" customFormat="1" ht="88.5" customHeight="1">
      <c r="A12" s="310"/>
      <c r="B12" s="282"/>
      <c r="C12" s="381"/>
      <c r="D12" s="346"/>
      <c r="E12" s="350"/>
      <c r="F12" s="282"/>
      <c r="G12" s="282"/>
      <c r="H12" s="282"/>
      <c r="I12" s="372"/>
      <c r="J12" s="375"/>
      <c r="K12" s="50"/>
      <c r="L12" s="49" t="s">
        <v>803</v>
      </c>
      <c r="M12" s="49" t="s">
        <v>804</v>
      </c>
      <c r="N12" s="49">
        <v>1</v>
      </c>
      <c r="O12" s="48">
        <v>1</v>
      </c>
      <c r="P12" s="48"/>
      <c r="Q12" s="217" t="s">
        <v>1189</v>
      </c>
      <c r="R12" s="48" t="s">
        <v>1215</v>
      </c>
      <c r="S12" s="217" t="s">
        <v>1002</v>
      </c>
      <c r="T12" s="218">
        <v>0</v>
      </c>
      <c r="U12" s="218">
        <v>1</v>
      </c>
      <c r="V12" s="108"/>
      <c r="W12" s="93"/>
      <c r="X12" s="93"/>
      <c r="Y12" s="129"/>
      <c r="Z12" s="96">
        <f t="shared" si="0"/>
        <v>0</v>
      </c>
      <c r="AA12" s="97" t="s">
        <v>938</v>
      </c>
    </row>
    <row r="13" spans="1:27" s="53" customFormat="1" ht="78.75" customHeight="1">
      <c r="A13" s="310"/>
      <c r="B13" s="282"/>
      <c r="C13" s="381"/>
      <c r="D13" s="346"/>
      <c r="E13" s="350"/>
      <c r="F13" s="282"/>
      <c r="G13" s="282"/>
      <c r="H13" s="282"/>
      <c r="I13" s="281" t="s">
        <v>80</v>
      </c>
      <c r="J13" s="281" t="s">
        <v>805</v>
      </c>
      <c r="K13" s="50"/>
      <c r="L13" s="49" t="s">
        <v>806</v>
      </c>
      <c r="M13" s="49" t="s">
        <v>807</v>
      </c>
      <c r="N13" s="51">
        <v>0.85</v>
      </c>
      <c r="O13" s="52">
        <v>0.85</v>
      </c>
      <c r="P13" s="52"/>
      <c r="Q13" s="217" t="s">
        <v>1189</v>
      </c>
      <c r="R13" s="52" t="s">
        <v>1213</v>
      </c>
      <c r="S13" s="217" t="s">
        <v>1002</v>
      </c>
      <c r="T13" s="218">
        <v>0</v>
      </c>
      <c r="U13" s="218">
        <v>1</v>
      </c>
      <c r="V13" s="109"/>
      <c r="W13" s="93"/>
      <c r="X13" s="93"/>
      <c r="Y13" s="93"/>
      <c r="Z13" s="96">
        <f t="shared" si="0"/>
        <v>0</v>
      </c>
      <c r="AA13" s="97" t="s">
        <v>938</v>
      </c>
    </row>
    <row r="14" spans="1:27" s="53" customFormat="1" ht="81.75" customHeight="1">
      <c r="A14" s="310"/>
      <c r="B14" s="282"/>
      <c r="C14" s="381"/>
      <c r="D14" s="346"/>
      <c r="E14" s="350"/>
      <c r="F14" s="282"/>
      <c r="G14" s="282"/>
      <c r="H14" s="282"/>
      <c r="I14" s="282"/>
      <c r="J14" s="282"/>
      <c r="K14" s="50"/>
      <c r="L14" s="49" t="s">
        <v>808</v>
      </c>
      <c r="M14" s="49" t="s">
        <v>809</v>
      </c>
      <c r="N14" s="51">
        <v>0.85</v>
      </c>
      <c r="O14" s="52">
        <v>0.85</v>
      </c>
      <c r="P14" s="52"/>
      <c r="Q14" s="217" t="s">
        <v>1189</v>
      </c>
      <c r="R14" s="52" t="s">
        <v>1214</v>
      </c>
      <c r="S14" s="217" t="s">
        <v>1002</v>
      </c>
      <c r="T14" s="218">
        <v>0</v>
      </c>
      <c r="U14" s="218">
        <v>1</v>
      </c>
      <c r="V14" s="109"/>
      <c r="W14" s="93"/>
      <c r="X14" s="93"/>
      <c r="Y14" s="93"/>
      <c r="Z14" s="96">
        <f t="shared" si="0"/>
        <v>0</v>
      </c>
      <c r="AA14" s="97" t="s">
        <v>938</v>
      </c>
    </row>
    <row r="15" spans="1:27" ht="90" customHeight="1">
      <c r="A15" s="310"/>
      <c r="B15" s="282"/>
      <c r="C15" s="381"/>
      <c r="D15" s="346"/>
      <c r="E15" s="350"/>
      <c r="F15" s="282"/>
      <c r="G15" s="282"/>
      <c r="H15" s="282"/>
      <c r="I15" s="283"/>
      <c r="J15" s="283"/>
      <c r="K15" s="46"/>
      <c r="L15" s="47" t="s">
        <v>810</v>
      </c>
      <c r="M15" s="47" t="s">
        <v>811</v>
      </c>
      <c r="N15" s="47">
        <v>3</v>
      </c>
      <c r="O15" s="21">
        <v>5</v>
      </c>
      <c r="P15" s="21"/>
      <c r="Q15" s="217" t="s">
        <v>1189</v>
      </c>
      <c r="R15" s="21" t="s">
        <v>1212</v>
      </c>
      <c r="S15" s="217" t="s">
        <v>1002</v>
      </c>
      <c r="T15" s="218">
        <v>0</v>
      </c>
      <c r="U15" s="218">
        <v>1</v>
      </c>
      <c r="V15" s="108"/>
      <c r="W15" s="92"/>
      <c r="X15" s="92"/>
      <c r="Y15" s="92"/>
      <c r="Z15" s="96">
        <f t="shared" si="0"/>
        <v>0</v>
      </c>
      <c r="AA15" s="97" t="s">
        <v>938</v>
      </c>
    </row>
    <row r="16" spans="1:27" ht="111" customHeight="1">
      <c r="A16" s="310"/>
      <c r="B16" s="282"/>
      <c r="C16" s="381"/>
      <c r="D16" s="346"/>
      <c r="E16" s="350"/>
      <c r="F16" s="282"/>
      <c r="G16" s="282"/>
      <c r="H16" s="282"/>
      <c r="I16" s="21" t="s">
        <v>81</v>
      </c>
      <c r="J16" s="47" t="s">
        <v>82</v>
      </c>
      <c r="K16" s="46"/>
      <c r="L16" s="47" t="s">
        <v>812</v>
      </c>
      <c r="M16" s="47" t="s">
        <v>813</v>
      </c>
      <c r="N16" s="47">
        <v>100</v>
      </c>
      <c r="O16" s="31">
        <v>1</v>
      </c>
      <c r="P16" s="31"/>
      <c r="Q16" s="217" t="s">
        <v>1189</v>
      </c>
      <c r="R16" s="31" t="s">
        <v>1211</v>
      </c>
      <c r="S16" s="217" t="s">
        <v>1002</v>
      </c>
      <c r="T16" s="218">
        <v>0</v>
      </c>
      <c r="U16" s="218">
        <v>1</v>
      </c>
      <c r="V16" s="108">
        <v>7000000</v>
      </c>
      <c r="W16" s="92"/>
      <c r="X16" s="92"/>
      <c r="Y16" s="92"/>
      <c r="Z16" s="96">
        <f t="shared" si="0"/>
        <v>7000000</v>
      </c>
      <c r="AA16" s="97" t="s">
        <v>938</v>
      </c>
    </row>
    <row r="17" spans="1:27" ht="76.5" customHeight="1">
      <c r="A17" s="310"/>
      <c r="B17" s="282"/>
      <c r="C17" s="381"/>
      <c r="D17" s="346"/>
      <c r="E17" s="350"/>
      <c r="F17" s="282"/>
      <c r="G17" s="282"/>
      <c r="H17" s="282"/>
      <c r="I17" s="281" t="s">
        <v>83</v>
      </c>
      <c r="J17" s="281" t="s">
        <v>84</v>
      </c>
      <c r="K17" s="46"/>
      <c r="L17" s="47" t="s">
        <v>814</v>
      </c>
      <c r="M17" s="47" t="s">
        <v>815</v>
      </c>
      <c r="N17" s="47" t="s">
        <v>1245</v>
      </c>
      <c r="O17" s="31" t="s">
        <v>816</v>
      </c>
      <c r="P17" s="69"/>
      <c r="Q17" s="217" t="s">
        <v>1189</v>
      </c>
      <c r="R17" s="69" t="s">
        <v>1210</v>
      </c>
      <c r="S17" s="217" t="s">
        <v>1002</v>
      </c>
      <c r="T17" s="218">
        <v>0</v>
      </c>
      <c r="U17" s="218">
        <v>1</v>
      </c>
      <c r="V17" s="384"/>
      <c r="W17" s="358"/>
      <c r="X17" s="358"/>
      <c r="Y17" s="358"/>
      <c r="Z17" s="355">
        <f t="shared" si="0"/>
        <v>0</v>
      </c>
      <c r="AA17" s="342" t="s">
        <v>938</v>
      </c>
    </row>
    <row r="18" spans="1:27" ht="84.75" customHeight="1">
      <c r="A18" s="310"/>
      <c r="B18" s="282"/>
      <c r="C18" s="381"/>
      <c r="D18" s="346"/>
      <c r="E18" s="350"/>
      <c r="F18" s="282"/>
      <c r="G18" s="282"/>
      <c r="H18" s="282"/>
      <c r="I18" s="282"/>
      <c r="J18" s="282"/>
      <c r="K18" s="46"/>
      <c r="L18" s="47" t="s">
        <v>817</v>
      </c>
      <c r="M18" s="47" t="s">
        <v>818</v>
      </c>
      <c r="N18" s="47">
        <v>4</v>
      </c>
      <c r="O18" s="57">
        <v>4</v>
      </c>
      <c r="P18" s="75"/>
      <c r="Q18" s="217" t="s">
        <v>1189</v>
      </c>
      <c r="R18" s="222" t="s">
        <v>1209</v>
      </c>
      <c r="S18" s="217" t="s">
        <v>1002</v>
      </c>
      <c r="T18" s="218">
        <v>0</v>
      </c>
      <c r="U18" s="218">
        <v>1</v>
      </c>
      <c r="V18" s="385"/>
      <c r="W18" s="364"/>
      <c r="X18" s="364"/>
      <c r="Y18" s="364"/>
      <c r="Z18" s="356"/>
      <c r="AA18" s="344"/>
    </row>
    <row r="19" spans="1:27" ht="84" customHeight="1">
      <c r="A19" s="310"/>
      <c r="B19" s="282"/>
      <c r="C19" s="381"/>
      <c r="D19" s="346"/>
      <c r="E19" s="350"/>
      <c r="F19" s="282"/>
      <c r="G19" s="282"/>
      <c r="H19" s="282"/>
      <c r="I19" s="283"/>
      <c r="J19" s="283"/>
      <c r="K19" s="46"/>
      <c r="L19" s="59" t="s">
        <v>819</v>
      </c>
      <c r="M19" s="59" t="s">
        <v>820</v>
      </c>
      <c r="N19" s="59" t="s">
        <v>1246</v>
      </c>
      <c r="O19" s="10" t="s">
        <v>821</v>
      </c>
      <c r="P19" s="21"/>
      <c r="Q19" s="217" t="s">
        <v>1189</v>
      </c>
      <c r="R19" s="21" t="s">
        <v>1208</v>
      </c>
      <c r="S19" s="217" t="s">
        <v>1002</v>
      </c>
      <c r="T19" s="218">
        <v>0</v>
      </c>
      <c r="U19" s="218">
        <v>1</v>
      </c>
      <c r="V19" s="386"/>
      <c r="W19" s="359"/>
      <c r="X19" s="359"/>
      <c r="Y19" s="359"/>
      <c r="Z19" s="357"/>
      <c r="AA19" s="343"/>
    </row>
    <row r="20" spans="1:27" ht="118.5" customHeight="1">
      <c r="A20" s="310"/>
      <c r="B20" s="282"/>
      <c r="C20" s="381"/>
      <c r="D20" s="346"/>
      <c r="E20" s="350"/>
      <c r="F20" s="282"/>
      <c r="G20" s="282"/>
      <c r="H20" s="282"/>
      <c r="I20" s="21" t="s">
        <v>85</v>
      </c>
      <c r="J20" s="47" t="s">
        <v>822</v>
      </c>
      <c r="K20" s="46"/>
      <c r="L20" s="47" t="s">
        <v>823</v>
      </c>
      <c r="M20" s="59" t="s">
        <v>824</v>
      </c>
      <c r="N20" s="252">
        <v>2</v>
      </c>
      <c r="O20" s="242">
        <v>2</v>
      </c>
      <c r="P20" s="238"/>
      <c r="Q20" s="217" t="s">
        <v>1189</v>
      </c>
      <c r="R20" s="8" t="s">
        <v>1207</v>
      </c>
      <c r="S20" s="217" t="s">
        <v>1002</v>
      </c>
      <c r="T20" s="218">
        <v>0</v>
      </c>
      <c r="U20" s="218">
        <v>1</v>
      </c>
      <c r="V20" s="108"/>
      <c r="W20" s="92"/>
      <c r="X20" s="92"/>
      <c r="Y20" s="92"/>
      <c r="Z20" s="96">
        <f t="shared" si="0"/>
        <v>0</v>
      </c>
      <c r="AA20" s="97" t="s">
        <v>938</v>
      </c>
    </row>
    <row r="21" spans="1:27" ht="76.5" customHeight="1">
      <c r="A21" s="310"/>
      <c r="B21" s="282"/>
      <c r="C21" s="381"/>
      <c r="D21" s="346"/>
      <c r="E21" s="350"/>
      <c r="F21" s="282"/>
      <c r="G21" s="282"/>
      <c r="H21" s="282"/>
      <c r="I21" s="21" t="s">
        <v>86</v>
      </c>
      <c r="J21" s="47" t="s">
        <v>87</v>
      </c>
      <c r="K21" s="46"/>
      <c r="L21" s="47" t="s">
        <v>825</v>
      </c>
      <c r="M21" s="54" t="s">
        <v>826</v>
      </c>
      <c r="N21" s="54">
        <v>1</v>
      </c>
      <c r="O21" s="31">
        <v>1</v>
      </c>
      <c r="P21" s="31"/>
      <c r="Q21" s="217" t="s">
        <v>1189</v>
      </c>
      <c r="R21" s="31" t="s">
        <v>1206</v>
      </c>
      <c r="S21" s="217" t="s">
        <v>1002</v>
      </c>
      <c r="T21" s="218">
        <v>0</v>
      </c>
      <c r="U21" s="218">
        <v>1</v>
      </c>
      <c r="V21" s="108">
        <v>1000000</v>
      </c>
      <c r="W21" s="92"/>
      <c r="X21" s="92"/>
      <c r="Y21" s="92"/>
      <c r="Z21" s="96">
        <f t="shared" si="0"/>
        <v>1000000</v>
      </c>
      <c r="AA21" s="97" t="s">
        <v>938</v>
      </c>
    </row>
    <row r="22" spans="1:27" ht="92.25" customHeight="1">
      <c r="A22" s="310"/>
      <c r="B22" s="282"/>
      <c r="C22" s="381"/>
      <c r="D22" s="346"/>
      <c r="E22" s="350"/>
      <c r="F22" s="282"/>
      <c r="G22" s="282"/>
      <c r="H22" s="282"/>
      <c r="I22" s="21" t="s">
        <v>88</v>
      </c>
      <c r="J22" s="47" t="s">
        <v>89</v>
      </c>
      <c r="K22" s="46"/>
      <c r="L22" s="47" t="s">
        <v>827</v>
      </c>
      <c r="M22" s="47" t="s">
        <v>828</v>
      </c>
      <c r="N22" s="47">
        <v>0</v>
      </c>
      <c r="O22" s="21">
        <v>0</v>
      </c>
      <c r="P22" s="21"/>
      <c r="Q22" s="217" t="s">
        <v>1189</v>
      </c>
      <c r="R22" s="21" t="s">
        <v>1205</v>
      </c>
      <c r="S22" s="217" t="s">
        <v>1002</v>
      </c>
      <c r="T22" s="218">
        <v>0</v>
      </c>
      <c r="U22" s="218">
        <v>1</v>
      </c>
      <c r="V22" s="108"/>
      <c r="W22" s="92"/>
      <c r="X22" s="92"/>
      <c r="Y22" s="92"/>
      <c r="Z22" s="96">
        <f t="shared" si="0"/>
        <v>0</v>
      </c>
      <c r="AA22" s="97" t="s">
        <v>938</v>
      </c>
    </row>
    <row r="23" spans="1:27" ht="99.75" customHeight="1">
      <c r="A23" s="310"/>
      <c r="B23" s="282"/>
      <c r="C23" s="381"/>
      <c r="D23" s="346"/>
      <c r="E23" s="350"/>
      <c r="F23" s="282"/>
      <c r="G23" s="282"/>
      <c r="H23" s="282"/>
      <c r="I23" s="21" t="s">
        <v>90</v>
      </c>
      <c r="J23" s="47" t="s">
        <v>829</v>
      </c>
      <c r="K23" s="46"/>
      <c r="L23" s="47" t="s">
        <v>830</v>
      </c>
      <c r="M23" s="47" t="s">
        <v>831</v>
      </c>
      <c r="N23" s="47">
        <v>0</v>
      </c>
      <c r="O23" s="21">
        <v>0</v>
      </c>
      <c r="P23" s="21"/>
      <c r="Q23" s="217" t="s">
        <v>1189</v>
      </c>
      <c r="R23" s="21" t="s">
        <v>1204</v>
      </c>
      <c r="S23" s="21" t="s">
        <v>1002</v>
      </c>
      <c r="T23" s="218">
        <v>0</v>
      </c>
      <c r="U23" s="218">
        <v>1</v>
      </c>
      <c r="V23" s="108"/>
      <c r="W23" s="92"/>
      <c r="X23" s="92"/>
      <c r="Y23" s="92"/>
      <c r="Z23" s="96">
        <f t="shared" si="0"/>
        <v>0</v>
      </c>
      <c r="AA23" s="97" t="s">
        <v>938</v>
      </c>
    </row>
    <row r="24" spans="1:27" ht="96">
      <c r="A24" s="310"/>
      <c r="B24" s="282"/>
      <c r="C24" s="381"/>
      <c r="D24" s="346"/>
      <c r="E24" s="350"/>
      <c r="F24" s="282"/>
      <c r="G24" s="282"/>
      <c r="H24" s="283"/>
      <c r="I24" s="21" t="s">
        <v>91</v>
      </c>
      <c r="J24" s="47" t="s">
        <v>92</v>
      </c>
      <c r="K24" s="46"/>
      <c r="L24" s="47" t="s">
        <v>832</v>
      </c>
      <c r="M24" s="47" t="s">
        <v>833</v>
      </c>
      <c r="N24" s="47">
        <v>1</v>
      </c>
      <c r="O24" s="21">
        <v>1</v>
      </c>
      <c r="P24" s="21"/>
      <c r="Q24" s="217" t="s">
        <v>1189</v>
      </c>
      <c r="R24" s="21" t="s">
        <v>1203</v>
      </c>
      <c r="S24" s="217" t="s">
        <v>1002</v>
      </c>
      <c r="T24" s="217"/>
      <c r="U24" s="217"/>
      <c r="V24" s="108">
        <v>15000000</v>
      </c>
      <c r="W24" s="92"/>
      <c r="X24" s="92"/>
      <c r="Y24" s="92"/>
      <c r="Z24" s="96">
        <f t="shared" si="0"/>
        <v>15000000</v>
      </c>
      <c r="AA24" s="97" t="s">
        <v>938</v>
      </c>
    </row>
    <row r="25" spans="1:27" ht="72" customHeight="1">
      <c r="A25" s="310"/>
      <c r="B25" s="282"/>
      <c r="C25" s="381"/>
      <c r="D25" s="346"/>
      <c r="E25" s="350"/>
      <c r="F25" s="282"/>
      <c r="G25" s="282"/>
      <c r="H25" s="281" t="s">
        <v>59</v>
      </c>
      <c r="I25" s="21" t="s">
        <v>93</v>
      </c>
      <c r="J25" s="47" t="s">
        <v>834</v>
      </c>
      <c r="K25" s="281"/>
      <c r="L25" s="281" t="s">
        <v>835</v>
      </c>
      <c r="M25" s="339" t="s">
        <v>836</v>
      </c>
      <c r="N25" s="339">
        <v>0.95</v>
      </c>
      <c r="O25" s="339">
        <v>1</v>
      </c>
      <c r="P25" s="339"/>
      <c r="Q25" s="339" t="s">
        <v>940</v>
      </c>
      <c r="R25" s="339" t="s">
        <v>941</v>
      </c>
      <c r="S25" s="339" t="s">
        <v>942</v>
      </c>
      <c r="T25" s="339">
        <v>0</v>
      </c>
      <c r="U25" s="339">
        <v>0.05</v>
      </c>
      <c r="V25" s="365">
        <v>1914044907</v>
      </c>
      <c r="W25" s="362"/>
      <c r="X25" s="362">
        <f>2523341829+31503254</f>
        <v>2554845083</v>
      </c>
      <c r="Y25" s="362"/>
      <c r="Z25" s="360">
        <f t="shared" si="0"/>
        <v>4468889990</v>
      </c>
      <c r="AA25" s="342" t="s">
        <v>939</v>
      </c>
    </row>
    <row r="26" spans="1:27" ht="36" customHeight="1">
      <c r="A26" s="310"/>
      <c r="B26" s="282"/>
      <c r="C26" s="381"/>
      <c r="D26" s="346"/>
      <c r="E26" s="350"/>
      <c r="F26" s="282"/>
      <c r="G26" s="282"/>
      <c r="H26" s="283"/>
      <c r="I26" s="21" t="s">
        <v>94</v>
      </c>
      <c r="J26" s="281" t="s">
        <v>95</v>
      </c>
      <c r="K26" s="282"/>
      <c r="L26" s="282"/>
      <c r="M26" s="340"/>
      <c r="N26" s="340"/>
      <c r="O26" s="340"/>
      <c r="P26" s="341"/>
      <c r="Q26" s="341"/>
      <c r="R26" s="341"/>
      <c r="S26" s="341"/>
      <c r="T26" s="341"/>
      <c r="U26" s="341"/>
      <c r="V26" s="366"/>
      <c r="W26" s="363"/>
      <c r="X26" s="363"/>
      <c r="Y26" s="363"/>
      <c r="Z26" s="361">
        <f t="shared" si="0"/>
        <v>0</v>
      </c>
      <c r="AA26" s="343"/>
    </row>
    <row r="27" spans="1:27" ht="96">
      <c r="A27" s="310"/>
      <c r="B27" s="282"/>
      <c r="C27" s="381"/>
      <c r="D27" s="346"/>
      <c r="E27" s="350"/>
      <c r="F27" s="282"/>
      <c r="G27" s="282"/>
      <c r="H27" s="47"/>
      <c r="I27" s="74"/>
      <c r="J27" s="283"/>
      <c r="K27" s="283"/>
      <c r="L27" s="283"/>
      <c r="M27" s="341"/>
      <c r="N27" s="341"/>
      <c r="O27" s="341"/>
      <c r="P27" s="126"/>
      <c r="Q27" s="32" t="s">
        <v>975</v>
      </c>
      <c r="R27" s="32" t="s">
        <v>976</v>
      </c>
      <c r="S27" s="32" t="s">
        <v>977</v>
      </c>
      <c r="T27" s="214">
        <v>0</v>
      </c>
      <c r="U27" s="214">
        <v>1</v>
      </c>
      <c r="V27" s="123">
        <v>78000000</v>
      </c>
      <c r="W27" s="124"/>
      <c r="X27" s="124"/>
      <c r="Y27" s="124"/>
      <c r="Z27" s="96">
        <f t="shared" si="0"/>
        <v>78000000</v>
      </c>
      <c r="AA27" s="125" t="s">
        <v>1229</v>
      </c>
    </row>
    <row r="28" spans="1:27" ht="84" customHeight="1">
      <c r="A28" s="310"/>
      <c r="B28" s="282"/>
      <c r="C28" s="381"/>
      <c r="D28" s="346"/>
      <c r="E28" s="350"/>
      <c r="F28" s="282"/>
      <c r="G28" s="282"/>
      <c r="H28" s="21" t="s">
        <v>60</v>
      </c>
      <c r="I28" s="281" t="s">
        <v>96</v>
      </c>
      <c r="J28" s="281" t="s">
        <v>837</v>
      </c>
      <c r="K28" s="281"/>
      <c r="L28" s="281" t="s">
        <v>838</v>
      </c>
      <c r="M28" s="281" t="s">
        <v>794</v>
      </c>
      <c r="N28" s="339">
        <v>1</v>
      </c>
      <c r="O28" s="339">
        <v>1</v>
      </c>
      <c r="P28" s="70"/>
      <c r="Q28" s="282" t="s">
        <v>1189</v>
      </c>
      <c r="R28" s="282" t="s">
        <v>1202</v>
      </c>
      <c r="S28" s="339" t="s">
        <v>1002</v>
      </c>
      <c r="T28" s="339">
        <v>0</v>
      </c>
      <c r="U28" s="339">
        <v>1</v>
      </c>
      <c r="V28" s="384">
        <v>5000000</v>
      </c>
      <c r="W28" s="352"/>
      <c r="X28" s="352"/>
      <c r="Y28" s="352"/>
      <c r="Z28" s="355">
        <f t="shared" si="0"/>
        <v>5000000</v>
      </c>
      <c r="AA28" s="342" t="s">
        <v>938</v>
      </c>
    </row>
    <row r="29" spans="1:27" ht="36">
      <c r="A29" s="310"/>
      <c r="B29" s="282"/>
      <c r="C29" s="381"/>
      <c r="D29" s="346"/>
      <c r="E29" s="350"/>
      <c r="F29" s="282"/>
      <c r="G29" s="282"/>
      <c r="H29" s="21" t="s">
        <v>61</v>
      </c>
      <c r="I29" s="282"/>
      <c r="J29" s="282"/>
      <c r="K29" s="282"/>
      <c r="L29" s="282"/>
      <c r="M29" s="282"/>
      <c r="N29" s="340"/>
      <c r="O29" s="340"/>
      <c r="P29" s="69"/>
      <c r="Q29" s="282"/>
      <c r="R29" s="282"/>
      <c r="S29" s="340"/>
      <c r="T29" s="340">
        <v>0</v>
      </c>
      <c r="U29" s="340">
        <v>1</v>
      </c>
      <c r="V29" s="385"/>
      <c r="W29" s="353"/>
      <c r="X29" s="353"/>
      <c r="Y29" s="353"/>
      <c r="Z29" s="356"/>
      <c r="AA29" s="344"/>
    </row>
    <row r="30" spans="1:27" ht="36">
      <c r="A30" s="310"/>
      <c r="B30" s="282"/>
      <c r="C30" s="381"/>
      <c r="D30" s="346"/>
      <c r="E30" s="350"/>
      <c r="F30" s="282"/>
      <c r="G30" s="282"/>
      <c r="H30" s="21" t="s">
        <v>839</v>
      </c>
      <c r="I30" s="282"/>
      <c r="J30" s="282"/>
      <c r="K30" s="282"/>
      <c r="L30" s="282"/>
      <c r="M30" s="282"/>
      <c r="N30" s="340"/>
      <c r="O30" s="340"/>
      <c r="P30" s="69"/>
      <c r="Q30" s="282"/>
      <c r="R30" s="282"/>
      <c r="S30" s="340"/>
      <c r="T30" s="340">
        <v>0</v>
      </c>
      <c r="U30" s="340">
        <v>1</v>
      </c>
      <c r="V30" s="385"/>
      <c r="W30" s="353"/>
      <c r="X30" s="353"/>
      <c r="Y30" s="353"/>
      <c r="Z30" s="356"/>
      <c r="AA30" s="344"/>
    </row>
    <row r="31" spans="1:27" ht="36">
      <c r="A31" s="310"/>
      <c r="B31" s="282"/>
      <c r="C31" s="381"/>
      <c r="D31" s="346"/>
      <c r="E31" s="350"/>
      <c r="F31" s="282"/>
      <c r="G31" s="282"/>
      <c r="H31" s="21" t="s">
        <v>840</v>
      </c>
      <c r="I31" s="283"/>
      <c r="J31" s="283"/>
      <c r="K31" s="283"/>
      <c r="L31" s="283"/>
      <c r="M31" s="283"/>
      <c r="N31" s="341"/>
      <c r="O31" s="341"/>
      <c r="P31" s="54"/>
      <c r="Q31" s="283"/>
      <c r="R31" s="283"/>
      <c r="S31" s="341"/>
      <c r="T31" s="341">
        <v>0</v>
      </c>
      <c r="U31" s="341">
        <v>1</v>
      </c>
      <c r="V31" s="386"/>
      <c r="W31" s="354"/>
      <c r="X31" s="354"/>
      <c r="Y31" s="354"/>
      <c r="Z31" s="357"/>
      <c r="AA31" s="343"/>
    </row>
    <row r="32" spans="1:27" ht="84" customHeight="1">
      <c r="A32" s="310"/>
      <c r="B32" s="282"/>
      <c r="C32" s="381"/>
      <c r="D32" s="346"/>
      <c r="E32" s="350"/>
      <c r="F32" s="282"/>
      <c r="G32" s="282"/>
      <c r="H32" s="21" t="s">
        <v>62</v>
      </c>
      <c r="I32" s="281" t="s">
        <v>97</v>
      </c>
      <c r="J32" s="281" t="s">
        <v>841</v>
      </c>
      <c r="K32" s="281"/>
      <c r="L32" s="281" t="s">
        <v>842</v>
      </c>
      <c r="M32" s="281" t="s">
        <v>843</v>
      </c>
      <c r="N32" s="339">
        <v>0.2</v>
      </c>
      <c r="O32" s="339">
        <v>0.2</v>
      </c>
      <c r="P32" s="70"/>
      <c r="Q32" s="281" t="s">
        <v>1189</v>
      </c>
      <c r="R32" s="281" t="s">
        <v>1201</v>
      </c>
      <c r="S32" s="281" t="s">
        <v>1002</v>
      </c>
      <c r="T32" s="339">
        <v>0</v>
      </c>
      <c r="U32" s="339">
        <v>1</v>
      </c>
      <c r="V32" s="384">
        <v>5000000</v>
      </c>
      <c r="W32" s="352"/>
      <c r="X32" s="352"/>
      <c r="Y32" s="352"/>
      <c r="Z32" s="355">
        <f t="shared" si="0"/>
        <v>5000000</v>
      </c>
      <c r="AA32" s="342" t="s">
        <v>938</v>
      </c>
    </row>
    <row r="33" spans="1:27" ht="122.25" customHeight="1">
      <c r="A33" s="310"/>
      <c r="B33" s="282"/>
      <c r="C33" s="381"/>
      <c r="D33" s="346"/>
      <c r="E33" s="350"/>
      <c r="F33" s="282"/>
      <c r="G33" s="282"/>
      <c r="H33" s="10" t="s">
        <v>63</v>
      </c>
      <c r="I33" s="283"/>
      <c r="J33" s="283"/>
      <c r="K33" s="283"/>
      <c r="L33" s="283"/>
      <c r="M33" s="283"/>
      <c r="N33" s="283"/>
      <c r="O33" s="283"/>
      <c r="P33" s="47"/>
      <c r="Q33" s="283"/>
      <c r="R33" s="283"/>
      <c r="S33" s="283"/>
      <c r="T33" s="283"/>
      <c r="U33" s="283"/>
      <c r="V33" s="386"/>
      <c r="W33" s="354"/>
      <c r="X33" s="354"/>
      <c r="Y33" s="354"/>
      <c r="Z33" s="357"/>
      <c r="AA33" s="343"/>
    </row>
    <row r="34" spans="1:27" ht="168" customHeight="1">
      <c r="A34" s="310"/>
      <c r="B34" s="282"/>
      <c r="C34" s="381"/>
      <c r="D34" s="346"/>
      <c r="E34" s="350"/>
      <c r="F34" s="282"/>
      <c r="G34" s="282"/>
      <c r="H34" s="21" t="s">
        <v>64</v>
      </c>
      <c r="I34" s="281" t="s">
        <v>98</v>
      </c>
      <c r="J34" s="60" t="s">
        <v>99</v>
      </c>
      <c r="K34" s="281"/>
      <c r="L34" s="59" t="s">
        <v>795</v>
      </c>
      <c r="M34" s="18" t="s">
        <v>844</v>
      </c>
      <c r="N34" s="239">
        <v>1</v>
      </c>
      <c r="O34" s="32">
        <v>1</v>
      </c>
      <c r="P34" s="32"/>
      <c r="Q34" s="217" t="s">
        <v>1189</v>
      </c>
      <c r="R34" s="32" t="s">
        <v>1200</v>
      </c>
      <c r="S34" s="31" t="s">
        <v>1002</v>
      </c>
      <c r="T34" s="31">
        <v>0</v>
      </c>
      <c r="U34" s="31">
        <v>1</v>
      </c>
      <c r="V34" s="110">
        <v>7000000</v>
      </c>
      <c r="W34" s="94"/>
      <c r="X34" s="94"/>
      <c r="Y34" s="94"/>
      <c r="Z34" s="96">
        <f t="shared" si="0"/>
        <v>7000000</v>
      </c>
      <c r="AA34" s="97" t="s">
        <v>938</v>
      </c>
    </row>
    <row r="35" spans="1:27" s="104" customFormat="1" ht="96" customHeight="1">
      <c r="A35" s="310"/>
      <c r="B35" s="282"/>
      <c r="C35" s="381"/>
      <c r="D35" s="346"/>
      <c r="E35" s="350"/>
      <c r="F35" s="282"/>
      <c r="G35" s="282"/>
      <c r="H35" s="98" t="s">
        <v>65</v>
      </c>
      <c r="I35" s="283"/>
      <c r="J35" s="99" t="s">
        <v>845</v>
      </c>
      <c r="K35" s="283"/>
      <c r="L35" s="100" t="s">
        <v>1198</v>
      </c>
      <c r="M35" s="100" t="s">
        <v>846</v>
      </c>
      <c r="N35" s="221" t="s">
        <v>847</v>
      </c>
      <c r="O35" s="220">
        <v>0.05</v>
      </c>
      <c r="P35" s="101"/>
      <c r="Q35" s="217" t="s">
        <v>1189</v>
      </c>
      <c r="R35" s="220" t="s">
        <v>1199</v>
      </c>
      <c r="S35" s="31" t="s">
        <v>1002</v>
      </c>
      <c r="T35" s="31">
        <v>0</v>
      </c>
      <c r="U35" s="31">
        <v>1</v>
      </c>
      <c r="V35" s="102"/>
      <c r="W35" s="102"/>
      <c r="X35" s="102"/>
      <c r="Y35" s="102"/>
      <c r="Z35" s="103">
        <f t="shared" si="0"/>
        <v>0</v>
      </c>
      <c r="AA35" s="97" t="s">
        <v>938</v>
      </c>
    </row>
    <row r="36" spans="1:27" ht="72">
      <c r="A36" s="310"/>
      <c r="B36" s="282"/>
      <c r="C36" s="381"/>
      <c r="D36" s="346"/>
      <c r="E36" s="350"/>
      <c r="F36" s="282"/>
      <c r="G36" s="282"/>
      <c r="H36" s="21" t="s">
        <v>66</v>
      </c>
      <c r="I36" s="21" t="s">
        <v>100</v>
      </c>
      <c r="J36" s="47" t="s">
        <v>101</v>
      </c>
      <c r="K36" s="61">
        <v>1</v>
      </c>
      <c r="L36" s="47" t="s">
        <v>848</v>
      </c>
      <c r="M36" s="21" t="s">
        <v>849</v>
      </c>
      <c r="N36" s="31">
        <v>0.8</v>
      </c>
      <c r="O36" s="31">
        <v>1</v>
      </c>
      <c r="P36" s="31"/>
      <c r="Q36" s="217" t="s">
        <v>1189</v>
      </c>
      <c r="R36" s="31" t="s">
        <v>1197</v>
      </c>
      <c r="S36" s="31" t="s">
        <v>1002</v>
      </c>
      <c r="T36" s="31">
        <v>0</v>
      </c>
      <c r="U36" s="31">
        <v>1</v>
      </c>
      <c r="V36" s="110">
        <v>5000000</v>
      </c>
      <c r="W36" s="94"/>
      <c r="X36" s="94"/>
      <c r="Y36" s="94"/>
      <c r="Z36" s="96">
        <f t="shared" si="0"/>
        <v>5000000</v>
      </c>
      <c r="AA36" s="97" t="s">
        <v>938</v>
      </c>
    </row>
    <row r="37" spans="1:27" ht="72">
      <c r="A37" s="310"/>
      <c r="B37" s="282"/>
      <c r="C37" s="381"/>
      <c r="D37" s="346"/>
      <c r="E37" s="350"/>
      <c r="F37" s="282"/>
      <c r="G37" s="282"/>
      <c r="H37" s="21" t="s">
        <v>67</v>
      </c>
      <c r="I37" s="21" t="s">
        <v>102</v>
      </c>
      <c r="J37" s="47" t="s">
        <v>103</v>
      </c>
      <c r="K37" s="61">
        <v>0.8</v>
      </c>
      <c r="L37" s="47" t="s">
        <v>848</v>
      </c>
      <c r="M37" s="21" t="s">
        <v>850</v>
      </c>
      <c r="N37" s="31">
        <v>0.8</v>
      </c>
      <c r="O37" s="31">
        <v>1</v>
      </c>
      <c r="P37" s="31"/>
      <c r="Q37" s="217" t="s">
        <v>1189</v>
      </c>
      <c r="R37" s="31" t="s">
        <v>1197</v>
      </c>
      <c r="S37" s="31" t="s">
        <v>1002</v>
      </c>
      <c r="T37" s="31">
        <v>0</v>
      </c>
      <c r="U37" s="31">
        <v>1</v>
      </c>
      <c r="V37" s="110">
        <v>5000000</v>
      </c>
      <c r="W37" s="94"/>
      <c r="X37" s="94"/>
      <c r="Y37" s="94"/>
      <c r="Z37" s="96">
        <f t="shared" si="0"/>
        <v>5000000</v>
      </c>
      <c r="AA37" s="97" t="s">
        <v>938</v>
      </c>
    </row>
    <row r="38" spans="1:27" ht="120">
      <c r="A38" s="310"/>
      <c r="B38" s="282"/>
      <c r="C38" s="381"/>
      <c r="D38" s="346"/>
      <c r="E38" s="350"/>
      <c r="F38" s="282"/>
      <c r="G38" s="282"/>
      <c r="H38" s="21" t="s">
        <v>68</v>
      </c>
      <c r="I38" s="21" t="s">
        <v>104</v>
      </c>
      <c r="J38" s="47" t="s">
        <v>105</v>
      </c>
      <c r="K38" s="3"/>
      <c r="L38" s="47" t="s">
        <v>851</v>
      </c>
      <c r="M38" s="21" t="s">
        <v>852</v>
      </c>
      <c r="N38" s="31">
        <v>0</v>
      </c>
      <c r="O38" s="31">
        <v>1</v>
      </c>
      <c r="P38" s="31"/>
      <c r="Q38" s="217" t="s">
        <v>1189</v>
      </c>
      <c r="R38" s="31" t="s">
        <v>1196</v>
      </c>
      <c r="S38" s="31" t="s">
        <v>1002</v>
      </c>
      <c r="T38" s="31">
        <v>0</v>
      </c>
      <c r="U38" s="31">
        <v>1</v>
      </c>
      <c r="V38" s="110">
        <v>9000000</v>
      </c>
      <c r="W38" s="94"/>
      <c r="X38" s="94"/>
      <c r="Y38" s="94"/>
      <c r="Z38" s="96">
        <f t="shared" si="0"/>
        <v>9000000</v>
      </c>
      <c r="AA38" s="97" t="s">
        <v>938</v>
      </c>
    </row>
    <row r="39" spans="1:27" ht="108">
      <c r="A39" s="310"/>
      <c r="B39" s="282"/>
      <c r="C39" s="381"/>
      <c r="D39" s="346"/>
      <c r="E39" s="350"/>
      <c r="F39" s="282"/>
      <c r="G39" s="282"/>
      <c r="H39" s="21" t="s">
        <v>69</v>
      </c>
      <c r="I39" s="21" t="s">
        <v>106</v>
      </c>
      <c r="J39" s="21" t="s">
        <v>107</v>
      </c>
      <c r="K39" s="3"/>
      <c r="L39" s="21" t="s">
        <v>853</v>
      </c>
      <c r="M39" s="21" t="s">
        <v>854</v>
      </c>
      <c r="N39" s="21">
        <v>0</v>
      </c>
      <c r="O39" s="31">
        <v>1</v>
      </c>
      <c r="P39" s="31"/>
      <c r="Q39" s="217" t="s">
        <v>1189</v>
      </c>
      <c r="R39" s="31" t="s">
        <v>1195</v>
      </c>
      <c r="S39" s="31" t="s">
        <v>1002</v>
      </c>
      <c r="T39" s="31">
        <v>0</v>
      </c>
      <c r="U39" s="31">
        <v>1</v>
      </c>
      <c r="V39" s="110">
        <v>3000000</v>
      </c>
      <c r="W39" s="94"/>
      <c r="X39" s="94"/>
      <c r="Y39" s="94"/>
      <c r="Z39" s="96">
        <f t="shared" si="0"/>
        <v>3000000</v>
      </c>
      <c r="AA39" s="97" t="s">
        <v>938</v>
      </c>
    </row>
    <row r="40" spans="1:27" ht="120">
      <c r="A40" s="310"/>
      <c r="B40" s="282"/>
      <c r="C40" s="381"/>
      <c r="D40" s="346"/>
      <c r="E40" s="350"/>
      <c r="F40" s="282"/>
      <c r="G40" s="283"/>
      <c r="H40" s="21" t="s">
        <v>70</v>
      </c>
      <c r="I40" s="21"/>
      <c r="J40" s="47" t="s">
        <v>855</v>
      </c>
      <c r="K40" s="46"/>
      <c r="L40" s="47" t="s">
        <v>856</v>
      </c>
      <c r="M40" s="47" t="s">
        <v>857</v>
      </c>
      <c r="N40" s="31">
        <v>1</v>
      </c>
      <c r="O40" s="31">
        <v>1</v>
      </c>
      <c r="P40" s="31"/>
      <c r="Q40" s="217" t="s">
        <v>1189</v>
      </c>
      <c r="R40" s="31" t="s">
        <v>1194</v>
      </c>
      <c r="S40" s="31" t="s">
        <v>1002</v>
      </c>
      <c r="T40" s="31">
        <v>0</v>
      </c>
      <c r="U40" s="31">
        <v>1</v>
      </c>
      <c r="V40" s="110">
        <v>3000000</v>
      </c>
      <c r="W40" s="94"/>
      <c r="X40" s="94"/>
      <c r="Y40" s="94"/>
      <c r="Z40" s="96">
        <f t="shared" si="0"/>
        <v>3000000</v>
      </c>
      <c r="AA40" s="97" t="s">
        <v>938</v>
      </c>
    </row>
    <row r="41" spans="1:27" ht="72">
      <c r="A41" s="310"/>
      <c r="B41" s="282"/>
      <c r="C41" s="381"/>
      <c r="D41" s="346"/>
      <c r="E41" s="350"/>
      <c r="F41" s="282"/>
      <c r="G41" s="29"/>
      <c r="H41" s="10" t="s">
        <v>858</v>
      </c>
      <c r="I41" s="10"/>
      <c r="J41" s="389" t="s">
        <v>845</v>
      </c>
      <c r="K41" s="59"/>
      <c r="L41" s="59" t="s">
        <v>859</v>
      </c>
      <c r="M41" s="59" t="s">
        <v>860</v>
      </c>
      <c r="N41" s="32">
        <v>0.12</v>
      </c>
      <c r="O41" s="10" t="s">
        <v>861</v>
      </c>
      <c r="P41" s="18"/>
      <c r="Q41" s="217" t="s">
        <v>1189</v>
      </c>
      <c r="R41" s="10" t="s">
        <v>1191</v>
      </c>
      <c r="S41" s="10" t="s">
        <v>1002</v>
      </c>
      <c r="T41" s="32">
        <v>0</v>
      </c>
      <c r="U41" s="32">
        <v>1</v>
      </c>
      <c r="V41" s="384">
        <v>2500000</v>
      </c>
      <c r="W41" s="352"/>
      <c r="X41" s="352"/>
      <c r="Y41" s="352"/>
      <c r="Z41" s="355">
        <f t="shared" si="0"/>
        <v>2500000</v>
      </c>
      <c r="AA41" s="394" t="s">
        <v>938</v>
      </c>
    </row>
    <row r="42" spans="1:27" ht="172.5" customHeight="1" thickBot="1">
      <c r="A42" s="383"/>
      <c r="B42" s="348"/>
      <c r="C42" s="382"/>
      <c r="D42" s="347"/>
      <c r="E42" s="351"/>
      <c r="F42" s="348"/>
      <c r="G42" s="20"/>
      <c r="H42" s="15" t="s">
        <v>862</v>
      </c>
      <c r="I42" s="15"/>
      <c r="J42" s="390"/>
      <c r="K42" s="78"/>
      <c r="L42" s="78" t="s">
        <v>1192</v>
      </c>
      <c r="M42" s="78" t="s">
        <v>863</v>
      </c>
      <c r="N42" s="15">
        <v>4</v>
      </c>
      <c r="O42" s="15">
        <v>4</v>
      </c>
      <c r="P42" s="13"/>
      <c r="Q42" s="219" t="s">
        <v>1189</v>
      </c>
      <c r="R42" s="13" t="s">
        <v>1193</v>
      </c>
      <c r="S42" s="13" t="s">
        <v>1002</v>
      </c>
      <c r="T42" s="28">
        <v>0</v>
      </c>
      <c r="U42" s="28">
        <v>1</v>
      </c>
      <c r="V42" s="391"/>
      <c r="W42" s="392"/>
      <c r="X42" s="392"/>
      <c r="Y42" s="392"/>
      <c r="Z42" s="393"/>
      <c r="AA42" s="395"/>
    </row>
    <row r="43" spans="1:27" ht="21" customHeight="1">
      <c r="A43" s="62"/>
      <c r="B43" s="63"/>
      <c r="C43" s="64"/>
      <c r="D43" s="64"/>
      <c r="E43" s="62"/>
      <c r="F43" s="65"/>
      <c r="G43" s="65"/>
      <c r="H43" s="66"/>
      <c r="I43" s="66"/>
      <c r="J43" s="66"/>
      <c r="K43" s="66"/>
      <c r="L43" s="66"/>
      <c r="M43" s="66"/>
      <c r="N43" s="66"/>
      <c r="O43" s="66"/>
      <c r="P43" s="66"/>
      <c r="Q43" s="66"/>
      <c r="R43" s="66"/>
      <c r="S43" s="66"/>
      <c r="T43" s="66"/>
      <c r="U43" s="66"/>
      <c r="V43" s="114">
        <f>SUM(V5:V42)</f>
        <v>2124594262</v>
      </c>
      <c r="W43" s="114">
        <f>SUM(W5:W42)</f>
        <v>0</v>
      </c>
      <c r="X43" s="114">
        <f>SUM(X5:X42)</f>
        <v>2554845083</v>
      </c>
      <c r="Y43" s="114">
        <f>SUM(Y5:Y42)</f>
        <v>0</v>
      </c>
      <c r="Z43" s="115">
        <f>SUM(Z5:Z42)</f>
        <v>4679439345</v>
      </c>
      <c r="AA43" s="112"/>
    </row>
    <row r="44" spans="1:27" ht="15">
      <c r="A44" s="62"/>
      <c r="B44" s="63"/>
      <c r="C44" s="64"/>
      <c r="D44" s="64"/>
      <c r="E44" s="62"/>
      <c r="F44" s="65"/>
      <c r="G44" s="65"/>
      <c r="H44" s="66"/>
      <c r="I44" s="66"/>
      <c r="J44" s="66"/>
      <c r="K44" s="66"/>
      <c r="L44" s="66"/>
      <c r="M44" s="66"/>
      <c r="N44" s="66"/>
      <c r="O44" s="66"/>
      <c r="P44" s="66"/>
      <c r="Q44" s="66"/>
      <c r="R44" s="66"/>
      <c r="S44" s="66"/>
      <c r="T44" s="66"/>
      <c r="U44" s="66"/>
      <c r="V44" s="67"/>
      <c r="W44" s="67"/>
      <c r="X44" s="67"/>
      <c r="Y44" s="67"/>
      <c r="Z44" s="67"/>
      <c r="AA44" s="112"/>
    </row>
    <row r="45" spans="22:27" ht="15">
      <c r="V45" s="105">
        <f>217731124-V43</f>
        <v>-1906863138</v>
      </c>
      <c r="AA45" s="113"/>
    </row>
    <row r="47" ht="15">
      <c r="J47" s="68"/>
    </row>
    <row r="48" ht="15">
      <c r="J48" s="68"/>
    </row>
    <row r="49" ht="15">
      <c r="J49" s="68"/>
    </row>
    <row r="50" ht="15">
      <c r="J50" s="68"/>
    </row>
    <row r="51" ht="15">
      <c r="J51" s="68"/>
    </row>
    <row r="52" ht="15">
      <c r="J52" s="68"/>
    </row>
    <row r="53" ht="15">
      <c r="J53" s="68"/>
    </row>
  </sheetData>
  <sheetProtection/>
  <mergeCells count="119">
    <mergeCell ref="X41:X42"/>
    <mergeCell ref="Y41:Y42"/>
    <mergeCell ref="Z41:Z42"/>
    <mergeCell ref="AA41:AA42"/>
    <mergeCell ref="O32:O33"/>
    <mergeCell ref="V32:V33"/>
    <mergeCell ref="Z32:Z33"/>
    <mergeCell ref="AA32:AA33"/>
    <mergeCell ref="Q32:Q33"/>
    <mergeCell ref="R32:R33"/>
    <mergeCell ref="I34:I35"/>
    <mergeCell ref="K34:K35"/>
    <mergeCell ref="J41:J42"/>
    <mergeCell ref="Y32:Y33"/>
    <mergeCell ref="X32:X33"/>
    <mergeCell ref="W32:W33"/>
    <mergeCell ref="V41:V42"/>
    <mergeCell ref="W41:W42"/>
    <mergeCell ref="I32:I33"/>
    <mergeCell ref="J32:J33"/>
    <mergeCell ref="K32:K33"/>
    <mergeCell ref="L32:L33"/>
    <mergeCell ref="M32:M33"/>
    <mergeCell ref="N32:N33"/>
    <mergeCell ref="K28:K31"/>
    <mergeCell ref="L28:L31"/>
    <mergeCell ref="M28:M31"/>
    <mergeCell ref="N28:N31"/>
    <mergeCell ref="O28:O31"/>
    <mergeCell ref="V28:V31"/>
    <mergeCell ref="V10:V11"/>
    <mergeCell ref="I13:I15"/>
    <mergeCell ref="J13:J15"/>
    <mergeCell ref="I17:I19"/>
    <mergeCell ref="J17:J19"/>
    <mergeCell ref="V17:V19"/>
    <mergeCell ref="G5:G40"/>
    <mergeCell ref="C5:C42"/>
    <mergeCell ref="B5:B42"/>
    <mergeCell ref="A5:A42"/>
    <mergeCell ref="N25:N27"/>
    <mergeCell ref="M25:M27"/>
    <mergeCell ref="L25:L27"/>
    <mergeCell ref="H25:H26"/>
    <mergeCell ref="I28:I31"/>
    <mergeCell ref="J28:J31"/>
    <mergeCell ref="A1:AA1"/>
    <mergeCell ref="A2:R2"/>
    <mergeCell ref="S2:U2"/>
    <mergeCell ref="V2:Y2"/>
    <mergeCell ref="Z2:Z4"/>
    <mergeCell ref="M3:O3"/>
    <mergeCell ref="P3:P4"/>
    <mergeCell ref="K3:K4"/>
    <mergeCell ref="L3:L4"/>
    <mergeCell ref="Q3:Q4"/>
    <mergeCell ref="H5:H24"/>
    <mergeCell ref="I10:I12"/>
    <mergeCell ref="J10:J12"/>
    <mergeCell ref="Y3:Y4"/>
    <mergeCell ref="S3:S4"/>
    <mergeCell ref="T3:T4"/>
    <mergeCell ref="U3:U4"/>
    <mergeCell ref="V3:V4"/>
    <mergeCell ref="W3:W4"/>
    <mergeCell ref="X3:X4"/>
    <mergeCell ref="E3:E4"/>
    <mergeCell ref="F3:F4"/>
    <mergeCell ref="G3:G4"/>
    <mergeCell ref="H3:H4"/>
    <mergeCell ref="I3:I4"/>
    <mergeCell ref="J3:J4"/>
    <mergeCell ref="AA2:AA4"/>
    <mergeCell ref="A3:A4"/>
    <mergeCell ref="B3:B4"/>
    <mergeCell ref="C3:C4"/>
    <mergeCell ref="D3:D4"/>
    <mergeCell ref="Q25:Q26"/>
    <mergeCell ref="P25:P26"/>
    <mergeCell ref="R25:R26"/>
    <mergeCell ref="S25:S26"/>
    <mergeCell ref="R3:R4"/>
    <mergeCell ref="AA25:AA26"/>
    <mergeCell ref="W17:W19"/>
    <mergeCell ref="Z17:Z19"/>
    <mergeCell ref="Y17:Y19"/>
    <mergeCell ref="X17:X19"/>
    <mergeCell ref="T25:T26"/>
    <mergeCell ref="U25:U26"/>
    <mergeCell ref="V25:V26"/>
    <mergeCell ref="W25:W26"/>
    <mergeCell ref="X25:X26"/>
    <mergeCell ref="X28:X31"/>
    <mergeCell ref="W28:W31"/>
    <mergeCell ref="Z28:Z31"/>
    <mergeCell ref="Z10:Z11"/>
    <mergeCell ref="Y10:Y11"/>
    <mergeCell ref="X10:X11"/>
    <mergeCell ref="W10:W11"/>
    <mergeCell ref="Z25:Z26"/>
    <mergeCell ref="Y25:Y26"/>
    <mergeCell ref="AA10:AA11"/>
    <mergeCell ref="AA17:AA19"/>
    <mergeCell ref="AA28:AA31"/>
    <mergeCell ref="D5:D42"/>
    <mergeCell ref="F5:F42"/>
    <mergeCell ref="E5:E42"/>
    <mergeCell ref="J26:J27"/>
    <mergeCell ref="K25:K27"/>
    <mergeCell ref="O25:O27"/>
    <mergeCell ref="Y28:Y31"/>
    <mergeCell ref="S32:S33"/>
    <mergeCell ref="T32:T33"/>
    <mergeCell ref="U32:U33"/>
    <mergeCell ref="Q28:Q31"/>
    <mergeCell ref="R28:R31"/>
    <mergeCell ref="S28:S31"/>
    <mergeCell ref="T28:T31"/>
    <mergeCell ref="U28:U31"/>
  </mergeCells>
  <hyperlinks>
    <hyperlink ref="A2:O2" r:id="rId1" display="PLAN INDICATIVO"/>
  </hyperlinks>
  <printOptions/>
  <pageMargins left="1.1023622047244095" right="0.7086614173228347" top="0.7480314960629921" bottom="0.7480314960629921" header="0.31496062992125984" footer="0.31496062992125984"/>
  <pageSetup horizontalDpi="600" verticalDpi="600" orientation="landscape" paperSize="5" scale="40" r:id="rId4"/>
  <legacyDrawing r:id="rId3"/>
</worksheet>
</file>

<file path=xl/worksheets/sheet20.xml><?xml version="1.0" encoding="utf-8"?>
<worksheet xmlns="http://schemas.openxmlformats.org/spreadsheetml/2006/main" xmlns:r="http://schemas.openxmlformats.org/officeDocument/2006/relationships">
  <sheetPr>
    <tabColor rgb="FF00B050"/>
  </sheetPr>
  <dimension ref="A1:AB15"/>
  <sheetViews>
    <sheetView zoomScalePageLayoutView="0" workbookViewId="0" topLeftCell="O1">
      <selection activeCell="A1" sqref="A1:AB15"/>
    </sheetView>
  </sheetViews>
  <sheetFormatPr defaultColWidth="11.421875" defaultRowHeight="15"/>
  <cols>
    <col min="1" max="1" width="11.421875" style="0" customWidth="1"/>
    <col min="2" max="2" width="18.00390625" style="0" bestFit="1" customWidth="1"/>
    <col min="3" max="3" width="12.00390625" style="0" bestFit="1" customWidth="1"/>
    <col min="4" max="4" width="16.00390625" style="0" customWidth="1"/>
    <col min="5" max="5" width="11.421875" style="0" customWidth="1"/>
    <col min="6" max="6" width="21.57421875" style="0" customWidth="1"/>
    <col min="7" max="7" width="12.00390625" style="0" bestFit="1" customWidth="1"/>
    <col min="8" max="8" width="16.00390625" style="0" customWidth="1"/>
    <col min="9" max="9" width="11.421875" style="0" customWidth="1"/>
    <col min="10" max="10" width="19.8515625" style="0" customWidth="1"/>
    <col min="11" max="11" width="14.00390625" style="0" hidden="1" customWidth="1"/>
    <col min="12" max="12" width="25.7109375" style="0" hidden="1" customWidth="1"/>
    <col min="13" max="13" width="19.140625" style="0" customWidth="1"/>
    <col min="14" max="14" width="17.28125" style="0" customWidth="1"/>
    <col min="15" max="17" width="12.00390625" style="0" customWidth="1"/>
    <col min="18" max="18" width="27.57421875" style="0" customWidth="1"/>
    <col min="19" max="19" width="14.28125" style="0" customWidth="1"/>
    <col min="20" max="20" width="14.7109375" style="0" customWidth="1"/>
    <col min="21" max="21" width="13.00390625" style="0" customWidth="1"/>
    <col min="22" max="22" width="15.140625" style="0" customWidth="1"/>
    <col min="23" max="23" width="13.00390625" style="0" customWidth="1"/>
    <col min="24" max="24" width="7.28125" style="0" customWidth="1"/>
    <col min="25" max="25" width="7.140625" style="0" customWidth="1"/>
    <col min="26" max="26" width="9.7109375" style="0" customWidth="1"/>
    <col min="27" max="27" width="14.00390625" style="0" customWidth="1"/>
    <col min="28" max="28" width="19.421875" style="0" customWidth="1"/>
  </cols>
  <sheetData>
    <row r="1" spans="1:28" s="1" customFormat="1" ht="18.75" thickBot="1">
      <c r="A1" s="311" t="s">
        <v>25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3"/>
    </row>
    <row r="2" spans="1:28" ht="15.75" thickBot="1">
      <c r="A2" s="314" t="s">
        <v>14</v>
      </c>
      <c r="B2" s="315"/>
      <c r="C2" s="315"/>
      <c r="D2" s="315"/>
      <c r="E2" s="315"/>
      <c r="F2" s="315"/>
      <c r="G2" s="315"/>
      <c r="H2" s="315"/>
      <c r="I2" s="315"/>
      <c r="J2" s="315"/>
      <c r="K2" s="315"/>
      <c r="L2" s="315"/>
      <c r="M2" s="315"/>
      <c r="N2" s="315"/>
      <c r="O2" s="315"/>
      <c r="P2" s="315"/>
      <c r="Q2" s="315"/>
      <c r="R2" s="315"/>
      <c r="S2" s="316"/>
      <c r="T2" s="327" t="s">
        <v>5</v>
      </c>
      <c r="U2" s="328"/>
      <c r="V2" s="329"/>
      <c r="W2" s="320" t="s">
        <v>22</v>
      </c>
      <c r="X2" s="321"/>
      <c r="Y2" s="321"/>
      <c r="Z2" s="379"/>
      <c r="AA2" s="322" t="s">
        <v>23</v>
      </c>
      <c r="AB2" s="420" t="s">
        <v>24</v>
      </c>
    </row>
    <row r="3" spans="1:28" ht="15.75" customHeight="1" thickBot="1">
      <c r="A3" s="296" t="s">
        <v>2</v>
      </c>
      <c r="B3" s="300" t="s">
        <v>4</v>
      </c>
      <c r="C3" s="300" t="s">
        <v>8</v>
      </c>
      <c r="D3" s="300" t="s">
        <v>15</v>
      </c>
      <c r="E3" s="300" t="s">
        <v>2</v>
      </c>
      <c r="F3" s="300" t="s">
        <v>3</v>
      </c>
      <c r="G3" s="300" t="s">
        <v>9</v>
      </c>
      <c r="H3" s="300" t="s">
        <v>10</v>
      </c>
      <c r="I3" s="300" t="s">
        <v>2</v>
      </c>
      <c r="J3" s="300" t="s">
        <v>11</v>
      </c>
      <c r="K3" s="300" t="s">
        <v>9</v>
      </c>
      <c r="L3" s="300" t="s">
        <v>16</v>
      </c>
      <c r="M3" s="300" t="s">
        <v>17</v>
      </c>
      <c r="N3" s="327" t="s">
        <v>5</v>
      </c>
      <c r="O3" s="328"/>
      <c r="P3" s="329"/>
      <c r="Q3" s="296" t="s">
        <v>2</v>
      </c>
      <c r="R3" s="300" t="s">
        <v>19</v>
      </c>
      <c r="S3" s="300" t="s">
        <v>20</v>
      </c>
      <c r="T3" s="300" t="s">
        <v>7</v>
      </c>
      <c r="U3" s="300" t="s">
        <v>6</v>
      </c>
      <c r="V3" s="300" t="s">
        <v>21</v>
      </c>
      <c r="W3" s="294" t="s">
        <v>12</v>
      </c>
      <c r="X3" s="322" t="s">
        <v>13</v>
      </c>
      <c r="Y3" s="298" t="s">
        <v>1</v>
      </c>
      <c r="Z3" s="294" t="s">
        <v>0</v>
      </c>
      <c r="AA3" s="323"/>
      <c r="AB3" s="421"/>
    </row>
    <row r="4" spans="1:28" ht="72.75" thickBot="1">
      <c r="A4" s="297"/>
      <c r="B4" s="301"/>
      <c r="C4" s="301"/>
      <c r="D4" s="301"/>
      <c r="E4" s="301"/>
      <c r="F4" s="301"/>
      <c r="G4" s="301"/>
      <c r="H4" s="301"/>
      <c r="I4" s="301"/>
      <c r="J4" s="301"/>
      <c r="K4" s="301"/>
      <c r="L4" s="301"/>
      <c r="M4" s="301"/>
      <c r="N4" s="2" t="s">
        <v>7</v>
      </c>
      <c r="O4" s="2" t="s">
        <v>6</v>
      </c>
      <c r="P4" s="2" t="s">
        <v>18</v>
      </c>
      <c r="Q4" s="297"/>
      <c r="R4" s="301"/>
      <c r="S4" s="301"/>
      <c r="T4" s="301"/>
      <c r="U4" s="301"/>
      <c r="V4" s="301"/>
      <c r="W4" s="295"/>
      <c r="X4" s="324"/>
      <c r="Y4" s="299"/>
      <c r="Z4" s="295"/>
      <c r="AA4" s="324"/>
      <c r="AB4" s="301"/>
    </row>
    <row r="5" spans="1:28" ht="84" customHeight="1">
      <c r="A5" s="406" t="s">
        <v>471</v>
      </c>
      <c r="B5" s="306" t="s">
        <v>472</v>
      </c>
      <c r="C5" s="380"/>
      <c r="D5" s="425" t="s">
        <v>571</v>
      </c>
      <c r="E5" s="349" t="s">
        <v>473</v>
      </c>
      <c r="F5" s="306" t="s">
        <v>474</v>
      </c>
      <c r="G5" s="306"/>
      <c r="H5" s="306" t="s">
        <v>475</v>
      </c>
      <c r="I5" s="306" t="s">
        <v>476</v>
      </c>
      <c r="J5" s="306" t="s">
        <v>477</v>
      </c>
      <c r="K5" s="21"/>
      <c r="L5" s="3"/>
      <c r="M5" s="306" t="s">
        <v>670</v>
      </c>
      <c r="N5" s="306" t="s">
        <v>494</v>
      </c>
      <c r="O5" s="306">
        <v>3</v>
      </c>
      <c r="P5" s="306">
        <v>4</v>
      </c>
      <c r="Q5" s="3"/>
      <c r="R5" s="8" t="s">
        <v>1326</v>
      </c>
      <c r="S5" s="8" t="s">
        <v>1134</v>
      </c>
      <c r="T5" s="152" t="s">
        <v>1135</v>
      </c>
      <c r="U5" s="177">
        <v>0</v>
      </c>
      <c r="V5" s="177">
        <v>1</v>
      </c>
      <c r="W5" s="132">
        <v>10000000</v>
      </c>
      <c r="X5" s="106"/>
      <c r="Y5" s="106"/>
      <c r="Z5" s="106"/>
      <c r="AA5" s="137">
        <f aca="true" t="shared" si="0" ref="AA5:AA14">+W5+X5+Z5+Y5</f>
        <v>10000000</v>
      </c>
      <c r="AB5" s="166" t="s">
        <v>946</v>
      </c>
    </row>
    <row r="6" spans="1:28" s="34" customFormat="1" ht="84" customHeight="1">
      <c r="A6" s="407"/>
      <c r="B6" s="282"/>
      <c r="C6" s="381"/>
      <c r="D6" s="426"/>
      <c r="E6" s="350"/>
      <c r="F6" s="282"/>
      <c r="G6" s="282"/>
      <c r="H6" s="282"/>
      <c r="I6" s="283"/>
      <c r="J6" s="283"/>
      <c r="K6" s="160"/>
      <c r="L6" s="3"/>
      <c r="M6" s="283"/>
      <c r="N6" s="283"/>
      <c r="O6" s="283"/>
      <c r="P6" s="283"/>
      <c r="Q6" s="3"/>
      <c r="R6" s="8" t="s">
        <v>1136</v>
      </c>
      <c r="S6" s="8" t="s">
        <v>1137</v>
      </c>
      <c r="T6" s="152" t="s">
        <v>1138</v>
      </c>
      <c r="U6" s="177">
        <v>0</v>
      </c>
      <c r="V6" s="177">
        <v>1</v>
      </c>
      <c r="W6" s="132">
        <v>10000000</v>
      </c>
      <c r="X6" s="106"/>
      <c r="Y6" s="106"/>
      <c r="Z6" s="106"/>
      <c r="AA6" s="137">
        <f t="shared" si="0"/>
        <v>10000000</v>
      </c>
      <c r="AB6" s="175" t="s">
        <v>946</v>
      </c>
    </row>
    <row r="7" spans="1:28" ht="72">
      <c r="A7" s="407"/>
      <c r="B7" s="282"/>
      <c r="C7" s="381"/>
      <c r="D7" s="426"/>
      <c r="E7" s="350"/>
      <c r="F7" s="282"/>
      <c r="G7" s="282"/>
      <c r="H7" s="282"/>
      <c r="I7" s="8" t="s">
        <v>478</v>
      </c>
      <c r="J7" s="21" t="s">
        <v>479</v>
      </c>
      <c r="K7" s="21"/>
      <c r="L7" s="3"/>
      <c r="M7" s="21" t="s">
        <v>671</v>
      </c>
      <c r="N7" s="21" t="s">
        <v>672</v>
      </c>
      <c r="O7" s="21">
        <v>0</v>
      </c>
      <c r="P7" s="21">
        <v>1</v>
      </c>
      <c r="Q7" s="3"/>
      <c r="R7" s="8" t="s">
        <v>1327</v>
      </c>
      <c r="S7" s="8" t="s">
        <v>1328</v>
      </c>
      <c r="T7" s="152" t="s">
        <v>1329</v>
      </c>
      <c r="U7" s="213">
        <v>0</v>
      </c>
      <c r="V7" s="213">
        <v>1</v>
      </c>
      <c r="W7" s="132">
        <v>50000000</v>
      </c>
      <c r="X7" s="106"/>
      <c r="Y7" s="106"/>
      <c r="Z7" s="106"/>
      <c r="AA7" s="137">
        <f t="shared" si="0"/>
        <v>50000000</v>
      </c>
      <c r="AB7" s="166" t="s">
        <v>946</v>
      </c>
    </row>
    <row r="8" spans="1:28" ht="108" customHeight="1">
      <c r="A8" s="407"/>
      <c r="B8" s="282"/>
      <c r="C8" s="381"/>
      <c r="D8" s="426"/>
      <c r="E8" s="350"/>
      <c r="F8" s="282"/>
      <c r="G8" s="282"/>
      <c r="H8" s="282"/>
      <c r="I8" s="8" t="s">
        <v>480</v>
      </c>
      <c r="J8" s="21" t="s">
        <v>481</v>
      </c>
      <c r="K8" s="21"/>
      <c r="L8" s="3"/>
      <c r="M8" s="21" t="s">
        <v>673</v>
      </c>
      <c r="N8" s="21" t="s">
        <v>495</v>
      </c>
      <c r="O8" s="21">
        <v>0</v>
      </c>
      <c r="P8" s="21">
        <v>0</v>
      </c>
      <c r="Q8" s="3"/>
      <c r="R8" s="8" t="s">
        <v>1326</v>
      </c>
      <c r="S8" s="8" t="s">
        <v>1134</v>
      </c>
      <c r="T8" s="152" t="s">
        <v>1135</v>
      </c>
      <c r="U8" s="177">
        <v>0</v>
      </c>
      <c r="V8" s="177">
        <v>0</v>
      </c>
      <c r="W8" s="132"/>
      <c r="X8" s="106"/>
      <c r="Y8" s="106"/>
      <c r="Z8" s="106"/>
      <c r="AA8" s="137">
        <f t="shared" si="0"/>
        <v>0</v>
      </c>
      <c r="AB8" s="166" t="s">
        <v>946</v>
      </c>
    </row>
    <row r="9" spans="1:28" ht="120" customHeight="1">
      <c r="A9" s="407"/>
      <c r="B9" s="282"/>
      <c r="C9" s="381"/>
      <c r="D9" s="426"/>
      <c r="E9" s="350"/>
      <c r="F9" s="282"/>
      <c r="G9" s="282"/>
      <c r="H9" s="282"/>
      <c r="I9" s="8" t="s">
        <v>482</v>
      </c>
      <c r="J9" s="21" t="s">
        <v>483</v>
      </c>
      <c r="K9" s="21"/>
      <c r="L9" s="3"/>
      <c r="M9" s="21" t="s">
        <v>674</v>
      </c>
      <c r="N9" s="21" t="s">
        <v>675</v>
      </c>
      <c r="O9" s="21">
        <v>1</v>
      </c>
      <c r="P9" s="21">
        <v>1</v>
      </c>
      <c r="Q9" s="3"/>
      <c r="R9" s="8" t="s">
        <v>1139</v>
      </c>
      <c r="S9" s="8" t="s">
        <v>1140</v>
      </c>
      <c r="T9" s="152" t="s">
        <v>1138</v>
      </c>
      <c r="U9" s="177">
        <v>0</v>
      </c>
      <c r="V9" s="177">
        <v>1</v>
      </c>
      <c r="W9" s="132">
        <v>25000000</v>
      </c>
      <c r="X9" s="106"/>
      <c r="Y9" s="106"/>
      <c r="Z9" s="106"/>
      <c r="AA9" s="137">
        <f t="shared" si="0"/>
        <v>25000000</v>
      </c>
      <c r="AB9" s="166" t="s">
        <v>946</v>
      </c>
    </row>
    <row r="10" spans="1:28" ht="72" customHeight="1">
      <c r="A10" s="407"/>
      <c r="B10" s="282"/>
      <c r="C10" s="381"/>
      <c r="D10" s="426"/>
      <c r="E10" s="350"/>
      <c r="F10" s="282"/>
      <c r="G10" s="282"/>
      <c r="H10" s="282"/>
      <c r="I10" s="8" t="s">
        <v>484</v>
      </c>
      <c r="J10" s="21" t="s">
        <v>485</v>
      </c>
      <c r="K10" s="21"/>
      <c r="L10" s="3"/>
      <c r="M10" s="21" t="s">
        <v>676</v>
      </c>
      <c r="N10" s="21" t="s">
        <v>496</v>
      </c>
      <c r="O10" s="21">
        <v>0</v>
      </c>
      <c r="P10" s="21">
        <v>1</v>
      </c>
      <c r="Q10" s="3"/>
      <c r="R10" s="8" t="s">
        <v>1330</v>
      </c>
      <c r="S10" s="8" t="s">
        <v>1331</v>
      </c>
      <c r="T10" s="152" t="s">
        <v>993</v>
      </c>
      <c r="U10" s="177">
        <v>0</v>
      </c>
      <c r="V10" s="177">
        <v>1</v>
      </c>
      <c r="W10" s="132"/>
      <c r="X10" s="106"/>
      <c r="Y10" s="106"/>
      <c r="Z10" s="106"/>
      <c r="AA10" s="137">
        <f t="shared" si="0"/>
        <v>0</v>
      </c>
      <c r="AB10" s="166" t="s">
        <v>944</v>
      </c>
    </row>
    <row r="11" spans="1:28" ht="72">
      <c r="A11" s="407"/>
      <c r="B11" s="282"/>
      <c r="C11" s="381"/>
      <c r="D11" s="426"/>
      <c r="E11" s="350"/>
      <c r="F11" s="282"/>
      <c r="G11" s="282"/>
      <c r="H11" s="282"/>
      <c r="I11" s="8" t="s">
        <v>486</v>
      </c>
      <c r="J11" s="21" t="s">
        <v>487</v>
      </c>
      <c r="K11" s="21"/>
      <c r="L11" s="3"/>
      <c r="M11" s="21" t="s">
        <v>677</v>
      </c>
      <c r="N11" s="21" t="s">
        <v>497</v>
      </c>
      <c r="O11" s="21">
        <v>0</v>
      </c>
      <c r="P11" s="21">
        <v>0</v>
      </c>
      <c r="Q11" s="3"/>
      <c r="R11" s="8"/>
      <c r="S11" s="8"/>
      <c r="T11" s="152"/>
      <c r="U11" s="177"/>
      <c r="V11" s="177"/>
      <c r="W11" s="132"/>
      <c r="X11" s="106"/>
      <c r="Y11" s="106"/>
      <c r="Z11" s="106"/>
      <c r="AA11" s="137">
        <f t="shared" si="0"/>
        <v>0</v>
      </c>
      <c r="AB11" s="175" t="s">
        <v>944</v>
      </c>
    </row>
    <row r="12" spans="1:28" ht="156" customHeight="1">
      <c r="A12" s="407"/>
      <c r="B12" s="282"/>
      <c r="C12" s="381"/>
      <c r="D12" s="426"/>
      <c r="E12" s="350"/>
      <c r="F12" s="282"/>
      <c r="G12" s="282"/>
      <c r="H12" s="282"/>
      <c r="I12" s="8" t="s">
        <v>488</v>
      </c>
      <c r="J12" s="21" t="s">
        <v>489</v>
      </c>
      <c r="K12" s="21"/>
      <c r="L12" s="3"/>
      <c r="M12" s="21" t="s">
        <v>678</v>
      </c>
      <c r="N12" s="21" t="s">
        <v>498</v>
      </c>
      <c r="O12" s="21">
        <v>24</v>
      </c>
      <c r="P12" s="21">
        <v>36</v>
      </c>
      <c r="Q12" s="3"/>
      <c r="R12" s="8" t="s">
        <v>1141</v>
      </c>
      <c r="S12" s="8" t="s">
        <v>1142</v>
      </c>
      <c r="T12" s="152" t="s">
        <v>1143</v>
      </c>
      <c r="U12" s="213">
        <v>1</v>
      </c>
      <c r="V12" s="213">
        <v>1</v>
      </c>
      <c r="W12" s="132"/>
      <c r="X12" s="106"/>
      <c r="Y12" s="106"/>
      <c r="Z12" s="106"/>
      <c r="AA12" s="137">
        <f t="shared" si="0"/>
        <v>0</v>
      </c>
      <c r="AB12" s="166" t="s">
        <v>1180</v>
      </c>
    </row>
    <row r="13" spans="1:28" ht="132" customHeight="1">
      <c r="A13" s="407"/>
      <c r="B13" s="282"/>
      <c r="C13" s="381"/>
      <c r="D13" s="426"/>
      <c r="E13" s="350"/>
      <c r="F13" s="282"/>
      <c r="G13" s="282"/>
      <c r="H13" s="282"/>
      <c r="I13" s="8" t="s">
        <v>490</v>
      </c>
      <c r="J13" s="21" t="s">
        <v>491</v>
      </c>
      <c r="K13" s="21"/>
      <c r="L13" s="3"/>
      <c r="M13" s="21" t="s">
        <v>679</v>
      </c>
      <c r="N13" s="21" t="s">
        <v>499</v>
      </c>
      <c r="O13" s="21">
        <v>2</v>
      </c>
      <c r="P13" s="21">
        <v>3</v>
      </c>
      <c r="Q13" s="3"/>
      <c r="R13" s="8" t="s">
        <v>1145</v>
      </c>
      <c r="S13" s="8" t="s">
        <v>1144</v>
      </c>
      <c r="T13" s="152" t="s">
        <v>1138</v>
      </c>
      <c r="U13" s="177">
        <v>2</v>
      </c>
      <c r="V13" s="177">
        <v>1</v>
      </c>
      <c r="W13" s="132">
        <v>40000000</v>
      </c>
      <c r="X13" s="106"/>
      <c r="Y13" s="106"/>
      <c r="Z13" s="106"/>
      <c r="AA13" s="137">
        <f t="shared" si="0"/>
        <v>40000000</v>
      </c>
      <c r="AB13" s="175" t="s">
        <v>946</v>
      </c>
    </row>
    <row r="14" spans="1:28" ht="108.75" customHeight="1" thickBot="1">
      <c r="A14" s="408"/>
      <c r="B14" s="348"/>
      <c r="C14" s="382"/>
      <c r="D14" s="427"/>
      <c r="E14" s="351"/>
      <c r="F14" s="348"/>
      <c r="G14" s="348"/>
      <c r="H14" s="348"/>
      <c r="I14" s="13" t="s">
        <v>492</v>
      </c>
      <c r="J14" s="13" t="s">
        <v>493</v>
      </c>
      <c r="K14" s="13"/>
      <c r="L14" s="6"/>
      <c r="M14" s="13" t="s">
        <v>680</v>
      </c>
      <c r="N14" s="13" t="s">
        <v>500</v>
      </c>
      <c r="O14" s="13">
        <v>2</v>
      </c>
      <c r="P14" s="13">
        <v>3</v>
      </c>
      <c r="Q14" s="6"/>
      <c r="R14" s="13" t="s">
        <v>1141</v>
      </c>
      <c r="S14" s="13" t="s">
        <v>1146</v>
      </c>
      <c r="T14" s="154" t="s">
        <v>1147</v>
      </c>
      <c r="U14" s="178">
        <v>2</v>
      </c>
      <c r="V14" s="178">
        <v>1</v>
      </c>
      <c r="W14" s="136"/>
      <c r="X14" s="139"/>
      <c r="Y14" s="139"/>
      <c r="Z14" s="139"/>
      <c r="AA14" s="138">
        <f t="shared" si="0"/>
        <v>0</v>
      </c>
      <c r="AB14" s="176" t="s">
        <v>944</v>
      </c>
    </row>
    <row r="15" spans="23:27" ht="15">
      <c r="W15" s="83">
        <f>SUM(W5:W14)</f>
        <v>135000000</v>
      </c>
      <c r="X15" s="83">
        <f>SUM(X5:X14)</f>
        <v>0</v>
      </c>
      <c r="Y15" s="83">
        <f>SUM(Y5:Y14)</f>
        <v>0</v>
      </c>
      <c r="Z15" s="83">
        <f>SUM(Z5:Z14)</f>
        <v>0</v>
      </c>
      <c r="AA15" s="89">
        <f>SUM(AA5:AA14)</f>
        <v>135000000</v>
      </c>
    </row>
  </sheetData>
  <sheetProtection/>
  <mergeCells count="44">
    <mergeCell ref="Y3:Y4"/>
    <mergeCell ref="Z3:Z4"/>
    <mergeCell ref="H5:H14"/>
    <mergeCell ref="A5:A14"/>
    <mergeCell ref="B5:B14"/>
    <mergeCell ref="C5:C14"/>
    <mergeCell ref="E5:E14"/>
    <mergeCell ref="F5:F14"/>
    <mergeCell ref="G5:G14"/>
    <mergeCell ref="D5:D14"/>
    <mergeCell ref="S3:S4"/>
    <mergeCell ref="T3:T4"/>
    <mergeCell ref="U3:U4"/>
    <mergeCell ref="V3:V4"/>
    <mergeCell ref="W3:W4"/>
    <mergeCell ref="X3:X4"/>
    <mergeCell ref="K3:K4"/>
    <mergeCell ref="L3:L4"/>
    <mergeCell ref="M3:M4"/>
    <mergeCell ref="N3:P3"/>
    <mergeCell ref="Q3:Q4"/>
    <mergeCell ref="R3:R4"/>
    <mergeCell ref="E3:E4"/>
    <mergeCell ref="F3:F4"/>
    <mergeCell ref="G3:G4"/>
    <mergeCell ref="H3:H4"/>
    <mergeCell ref="I3:I4"/>
    <mergeCell ref="J3:J4"/>
    <mergeCell ref="A1:AB1"/>
    <mergeCell ref="A2:S2"/>
    <mergeCell ref="T2:V2"/>
    <mergeCell ref="W2:Z2"/>
    <mergeCell ref="AA2:AA4"/>
    <mergeCell ref="AB2:AB4"/>
    <mergeCell ref="A3:A4"/>
    <mergeCell ref="B3:B4"/>
    <mergeCell ref="C3:C4"/>
    <mergeCell ref="D3:D4"/>
    <mergeCell ref="I5:I6"/>
    <mergeCell ref="J5:J6"/>
    <mergeCell ref="P5:P6"/>
    <mergeCell ref="O5:O6"/>
    <mergeCell ref="N5:N6"/>
    <mergeCell ref="M5:M6"/>
  </mergeCells>
  <hyperlinks>
    <hyperlink ref="A2:S2" r:id="rId1" display="PLAN OPERATVO ANUAL DE INVERSIONES"/>
  </hyperlinks>
  <printOptions/>
  <pageMargins left="1.1023622047244095" right="0.7086614173228347" top="0.7480314960629921" bottom="0.7480314960629921" header="0.31496062992125984" footer="0.31496062992125984"/>
  <pageSetup horizontalDpi="600" verticalDpi="600" orientation="landscape" paperSize="5" scale="4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AB9"/>
  <sheetViews>
    <sheetView zoomScale="80" zoomScaleNormal="80" zoomScalePageLayoutView="0" workbookViewId="0" topLeftCell="K1">
      <selection activeCell="Z13" sqref="Z13"/>
    </sheetView>
  </sheetViews>
  <sheetFormatPr defaultColWidth="11.421875" defaultRowHeight="15"/>
  <cols>
    <col min="1" max="1" width="11.421875" style="0" customWidth="1"/>
    <col min="2" max="2" width="18.00390625" style="0" bestFit="1" customWidth="1"/>
    <col min="3" max="3" width="12.00390625" style="0" bestFit="1" customWidth="1"/>
    <col min="4" max="4" width="10.28125" style="0" customWidth="1"/>
    <col min="5" max="5" width="11.421875" style="0" customWidth="1"/>
    <col min="6" max="6" width="17.28125" style="0" customWidth="1"/>
    <col min="7" max="7" width="9.8515625" style="0" customWidth="1"/>
    <col min="8" max="8" width="17.8515625" style="0" customWidth="1"/>
    <col min="9" max="9" width="11.421875" style="0" customWidth="1"/>
    <col min="10" max="10" width="26.8515625" style="0" customWidth="1"/>
    <col min="11" max="11" width="14.00390625" style="0" customWidth="1"/>
    <col min="12" max="12" width="13.57421875" style="0" customWidth="1"/>
    <col min="13" max="13" width="17.57421875" style="0" customWidth="1"/>
    <col min="14" max="14" width="17.8515625" style="0" customWidth="1"/>
    <col min="15" max="16" width="12.00390625" style="0" customWidth="1"/>
    <col min="17" max="17" width="8.00390625" style="0" customWidth="1"/>
    <col min="18" max="18" width="18.140625" style="0" customWidth="1"/>
    <col min="19" max="19" width="14.28125" style="0" customWidth="1"/>
    <col min="20" max="20" width="14.7109375" style="0" customWidth="1"/>
    <col min="21" max="21" width="8.57421875" style="0" customWidth="1"/>
    <col min="22" max="22" width="15.140625" style="0" customWidth="1"/>
    <col min="23" max="23" width="8.57421875" style="0" customWidth="1"/>
    <col min="24" max="24" width="8.421875" style="0" customWidth="1"/>
    <col min="25" max="25" width="11.421875" style="0" customWidth="1"/>
    <col min="26" max="26" width="9.421875" style="0" customWidth="1"/>
    <col min="27" max="27" width="14.00390625" style="0" customWidth="1"/>
    <col min="28" max="28" width="22.140625" style="0" customWidth="1"/>
  </cols>
  <sheetData>
    <row r="1" spans="1:28" s="1" customFormat="1" ht="18.75" thickBot="1">
      <c r="A1" s="311" t="s">
        <v>25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3"/>
    </row>
    <row r="2" spans="1:28" ht="15.75" thickBot="1">
      <c r="A2" s="314" t="s">
        <v>14</v>
      </c>
      <c r="B2" s="315"/>
      <c r="C2" s="315"/>
      <c r="D2" s="315"/>
      <c r="E2" s="315"/>
      <c r="F2" s="315"/>
      <c r="G2" s="315"/>
      <c r="H2" s="315"/>
      <c r="I2" s="315"/>
      <c r="J2" s="315"/>
      <c r="K2" s="315"/>
      <c r="L2" s="315"/>
      <c r="M2" s="315"/>
      <c r="N2" s="315"/>
      <c r="O2" s="315"/>
      <c r="P2" s="315"/>
      <c r="Q2" s="315"/>
      <c r="R2" s="315"/>
      <c r="S2" s="316"/>
      <c r="T2" s="327" t="s">
        <v>5</v>
      </c>
      <c r="U2" s="328"/>
      <c r="V2" s="329"/>
      <c r="W2" s="320" t="s">
        <v>22</v>
      </c>
      <c r="X2" s="321"/>
      <c r="Y2" s="321"/>
      <c r="Z2" s="379"/>
      <c r="AA2" s="322" t="s">
        <v>23</v>
      </c>
      <c r="AB2" s="420" t="s">
        <v>24</v>
      </c>
    </row>
    <row r="3" spans="1:28" ht="15.75" customHeight="1" thickBot="1">
      <c r="A3" s="296" t="s">
        <v>2</v>
      </c>
      <c r="B3" s="300" t="s">
        <v>4</v>
      </c>
      <c r="C3" s="300" t="s">
        <v>8</v>
      </c>
      <c r="D3" s="300" t="s">
        <v>15</v>
      </c>
      <c r="E3" s="300" t="s">
        <v>2</v>
      </c>
      <c r="F3" s="300" t="s">
        <v>3</v>
      </c>
      <c r="G3" s="300" t="s">
        <v>9</v>
      </c>
      <c r="H3" s="300" t="s">
        <v>10</v>
      </c>
      <c r="I3" s="300" t="s">
        <v>2</v>
      </c>
      <c r="J3" s="300" t="s">
        <v>11</v>
      </c>
      <c r="K3" s="300" t="s">
        <v>9</v>
      </c>
      <c r="L3" s="300" t="s">
        <v>16</v>
      </c>
      <c r="M3" s="300" t="s">
        <v>17</v>
      </c>
      <c r="N3" s="327" t="s">
        <v>5</v>
      </c>
      <c r="O3" s="328"/>
      <c r="P3" s="329"/>
      <c r="Q3" s="296" t="s">
        <v>2</v>
      </c>
      <c r="R3" s="300" t="s">
        <v>19</v>
      </c>
      <c r="S3" s="300" t="s">
        <v>20</v>
      </c>
      <c r="T3" s="300" t="s">
        <v>7</v>
      </c>
      <c r="U3" s="300" t="s">
        <v>6</v>
      </c>
      <c r="V3" s="300" t="s">
        <v>21</v>
      </c>
      <c r="W3" s="294" t="s">
        <v>12</v>
      </c>
      <c r="X3" s="322" t="s">
        <v>13</v>
      </c>
      <c r="Y3" s="298" t="s">
        <v>1</v>
      </c>
      <c r="Z3" s="294" t="s">
        <v>0</v>
      </c>
      <c r="AA3" s="323"/>
      <c r="AB3" s="421"/>
    </row>
    <row r="4" spans="1:28" ht="72.75" thickBot="1">
      <c r="A4" s="297"/>
      <c r="B4" s="301"/>
      <c r="C4" s="301"/>
      <c r="D4" s="301"/>
      <c r="E4" s="301"/>
      <c r="F4" s="301"/>
      <c r="G4" s="301"/>
      <c r="H4" s="301"/>
      <c r="I4" s="301"/>
      <c r="J4" s="301"/>
      <c r="K4" s="301"/>
      <c r="L4" s="301"/>
      <c r="M4" s="301"/>
      <c r="N4" s="2" t="s">
        <v>7</v>
      </c>
      <c r="O4" s="2" t="s">
        <v>6</v>
      </c>
      <c r="P4" s="2" t="s">
        <v>18</v>
      </c>
      <c r="Q4" s="297"/>
      <c r="R4" s="301"/>
      <c r="S4" s="301"/>
      <c r="T4" s="301"/>
      <c r="U4" s="301"/>
      <c r="V4" s="301"/>
      <c r="W4" s="295"/>
      <c r="X4" s="324"/>
      <c r="Y4" s="299"/>
      <c r="Z4" s="295"/>
      <c r="AA4" s="324"/>
      <c r="AB4" s="301"/>
    </row>
    <row r="5" spans="1:28" ht="94.5" customHeight="1">
      <c r="A5" s="406" t="s">
        <v>471</v>
      </c>
      <c r="B5" s="306" t="s">
        <v>472</v>
      </c>
      <c r="C5" s="380"/>
      <c r="D5" s="425" t="s">
        <v>572</v>
      </c>
      <c r="E5" s="349" t="s">
        <v>501</v>
      </c>
      <c r="F5" s="306" t="s">
        <v>502</v>
      </c>
      <c r="G5" s="306"/>
      <c r="H5" s="21" t="s">
        <v>503</v>
      </c>
      <c r="I5" s="8" t="s">
        <v>505</v>
      </c>
      <c r="J5" s="21" t="s">
        <v>506</v>
      </c>
      <c r="K5" s="8"/>
      <c r="L5" s="3"/>
      <c r="M5" s="21" t="s">
        <v>681</v>
      </c>
      <c r="N5" s="21" t="s">
        <v>512</v>
      </c>
      <c r="O5" s="21">
        <v>1</v>
      </c>
      <c r="P5" s="21">
        <v>2</v>
      </c>
      <c r="Q5" s="3"/>
      <c r="R5" s="306" t="s">
        <v>1148</v>
      </c>
      <c r="S5" s="8" t="s">
        <v>1149</v>
      </c>
      <c r="T5" s="152" t="s">
        <v>1133</v>
      </c>
      <c r="U5" s="177">
        <v>1</v>
      </c>
      <c r="V5" s="177">
        <v>1</v>
      </c>
      <c r="W5" s="158"/>
      <c r="X5" s="158"/>
      <c r="Y5" s="158"/>
      <c r="Z5" s="158"/>
      <c r="AA5" s="202">
        <f>+W5+X5+Z5+Y5</f>
        <v>0</v>
      </c>
      <c r="AB5" s="166"/>
    </row>
    <row r="6" spans="1:28" ht="72" customHeight="1">
      <c r="A6" s="407"/>
      <c r="B6" s="282"/>
      <c r="C6" s="381"/>
      <c r="D6" s="426"/>
      <c r="E6" s="350"/>
      <c r="F6" s="282"/>
      <c r="G6" s="282"/>
      <c r="H6" s="281" t="s">
        <v>504</v>
      </c>
      <c r="I6" s="8" t="s">
        <v>505</v>
      </c>
      <c r="J6" s="21" t="s">
        <v>507</v>
      </c>
      <c r="K6" s="8"/>
      <c r="L6" s="3"/>
      <c r="M6" s="21" t="s">
        <v>682</v>
      </c>
      <c r="N6" s="21" t="s">
        <v>513</v>
      </c>
      <c r="O6" s="21">
        <v>5</v>
      </c>
      <c r="P6" s="21">
        <v>0</v>
      </c>
      <c r="Q6" s="3"/>
      <c r="R6" s="282"/>
      <c r="S6" s="8" t="s">
        <v>1150</v>
      </c>
      <c r="T6" s="152" t="s">
        <v>1151</v>
      </c>
      <c r="U6" s="177">
        <v>5</v>
      </c>
      <c r="V6" s="177">
        <v>0</v>
      </c>
      <c r="W6" s="158"/>
      <c r="X6" s="158"/>
      <c r="Y6" s="158"/>
      <c r="Z6" s="158"/>
      <c r="AA6" s="202">
        <f>+W6+X6+Z6+Y6</f>
        <v>0</v>
      </c>
      <c r="AB6" s="166"/>
    </row>
    <row r="7" spans="1:28" ht="105.75" customHeight="1">
      <c r="A7" s="407"/>
      <c r="B7" s="282"/>
      <c r="C7" s="381"/>
      <c r="D7" s="426"/>
      <c r="E7" s="350"/>
      <c r="F7" s="282"/>
      <c r="G7" s="282"/>
      <c r="H7" s="282"/>
      <c r="I7" s="8" t="s">
        <v>508</v>
      </c>
      <c r="J7" s="21" t="s">
        <v>509</v>
      </c>
      <c r="K7" s="8"/>
      <c r="L7" s="3"/>
      <c r="M7" s="21" t="s">
        <v>683</v>
      </c>
      <c r="N7" s="21" t="s">
        <v>684</v>
      </c>
      <c r="O7" s="21">
        <v>20</v>
      </c>
      <c r="P7" s="21">
        <v>40</v>
      </c>
      <c r="Q7" s="3"/>
      <c r="R7" s="282"/>
      <c r="S7" s="8" t="s">
        <v>1152</v>
      </c>
      <c r="T7" s="152" t="s">
        <v>984</v>
      </c>
      <c r="U7" s="177">
        <v>20</v>
      </c>
      <c r="V7" s="177">
        <v>20</v>
      </c>
      <c r="W7" s="158"/>
      <c r="X7" s="158"/>
      <c r="Y7" s="158"/>
      <c r="Z7" s="158"/>
      <c r="AA7" s="202">
        <f>+W7+X7+Z7+Y7</f>
        <v>0</v>
      </c>
      <c r="AB7" s="166"/>
    </row>
    <row r="8" spans="1:28" ht="95.25" customHeight="1" thickBot="1">
      <c r="A8" s="408"/>
      <c r="B8" s="348"/>
      <c r="C8" s="382"/>
      <c r="D8" s="427"/>
      <c r="E8" s="351"/>
      <c r="F8" s="348"/>
      <c r="G8" s="348"/>
      <c r="H8" s="348"/>
      <c r="I8" s="13" t="s">
        <v>510</v>
      </c>
      <c r="J8" s="13" t="s">
        <v>511</v>
      </c>
      <c r="K8" s="13"/>
      <c r="L8" s="6"/>
      <c r="M8" s="13" t="s">
        <v>685</v>
      </c>
      <c r="N8" s="13" t="s">
        <v>514</v>
      </c>
      <c r="O8" s="13">
        <v>1</v>
      </c>
      <c r="P8" s="13">
        <v>0</v>
      </c>
      <c r="Q8" s="6"/>
      <c r="R8" s="348"/>
      <c r="S8" s="13" t="s">
        <v>1153</v>
      </c>
      <c r="T8" s="154" t="s">
        <v>984</v>
      </c>
      <c r="U8" s="178">
        <v>1</v>
      </c>
      <c r="V8" s="178">
        <v>0</v>
      </c>
      <c r="W8" s="172"/>
      <c r="X8" s="172"/>
      <c r="Y8" s="172"/>
      <c r="Z8" s="172"/>
      <c r="AA8" s="203">
        <f>+W8+X8+Z8+Y8</f>
        <v>0</v>
      </c>
      <c r="AB8" s="176"/>
    </row>
    <row r="9" spans="23:27" ht="15">
      <c r="W9" s="168">
        <f>SUM(W5:W8)</f>
        <v>0</v>
      </c>
      <c r="X9" s="168">
        <f>SUM(X5:X8)</f>
        <v>0</v>
      </c>
      <c r="Y9" s="168">
        <f>SUM(Y5:Y8)</f>
        <v>0</v>
      </c>
      <c r="Z9" s="168">
        <f>SUM(Z5:Z8)</f>
        <v>0</v>
      </c>
      <c r="AA9" s="169">
        <f>SUM(AA5:AA8)</f>
        <v>0</v>
      </c>
    </row>
  </sheetData>
  <sheetProtection/>
  <mergeCells count="39">
    <mergeCell ref="H6:H8"/>
    <mergeCell ref="X3:X4"/>
    <mergeCell ref="Y3:Y4"/>
    <mergeCell ref="Z3:Z4"/>
    <mergeCell ref="A5:A8"/>
    <mergeCell ref="B5:B8"/>
    <mergeCell ref="C5:C8"/>
    <mergeCell ref="E5:E8"/>
    <mergeCell ref="F5:F8"/>
    <mergeCell ref="G5:G8"/>
    <mergeCell ref="B3:B4"/>
    <mergeCell ref="C3:C4"/>
    <mergeCell ref="D5:D8"/>
    <mergeCell ref="R3:R4"/>
    <mergeCell ref="S3:S4"/>
    <mergeCell ref="T3:T4"/>
    <mergeCell ref="D3:D4"/>
    <mergeCell ref="E3:E4"/>
    <mergeCell ref="F3:F4"/>
    <mergeCell ref="G3:G4"/>
    <mergeCell ref="W3:W4"/>
    <mergeCell ref="J3:J4"/>
    <mergeCell ref="K3:K4"/>
    <mergeCell ref="L3:L4"/>
    <mergeCell ref="M3:M4"/>
    <mergeCell ref="N3:P3"/>
    <mergeCell ref="Q3:Q4"/>
    <mergeCell ref="U3:U4"/>
    <mergeCell ref="V3:V4"/>
    <mergeCell ref="H3:H4"/>
    <mergeCell ref="I3:I4"/>
    <mergeCell ref="R5:R8"/>
    <mergeCell ref="A1:AB1"/>
    <mergeCell ref="A2:S2"/>
    <mergeCell ref="T2:V2"/>
    <mergeCell ref="W2:Z2"/>
    <mergeCell ref="AA2:AA4"/>
    <mergeCell ref="AB2:AB4"/>
    <mergeCell ref="A3:A4"/>
  </mergeCells>
  <hyperlinks>
    <hyperlink ref="A2:S2" r:id="rId1" display="PLAN OPERATVO ANUAL DE INVERSIONES"/>
  </hyperlinks>
  <printOptions/>
  <pageMargins left="1.1023622047244095" right="0.7086614173228347" top="0.7480314960629921" bottom="0.7480314960629921" header="0.31496062992125984" footer="0.31496062992125984"/>
  <pageSetup horizontalDpi="600" verticalDpi="600" orientation="landscape" paperSize="5" scale="40" r:id="rId4"/>
  <legacyDrawing r:id="rId3"/>
</worksheet>
</file>

<file path=xl/worksheets/sheet22.xml><?xml version="1.0" encoding="utf-8"?>
<worksheet xmlns="http://schemas.openxmlformats.org/spreadsheetml/2006/main" xmlns:r="http://schemas.openxmlformats.org/officeDocument/2006/relationships">
  <sheetPr>
    <tabColor rgb="FF00B050"/>
  </sheetPr>
  <dimension ref="A1:AA25"/>
  <sheetViews>
    <sheetView zoomScalePageLayoutView="0" workbookViewId="0" topLeftCell="N20">
      <selection activeCell="A1" sqref="A1:AA23"/>
    </sheetView>
  </sheetViews>
  <sheetFormatPr defaultColWidth="11.421875" defaultRowHeight="15"/>
  <cols>
    <col min="1" max="2" width="11.421875" style="30" customWidth="1"/>
    <col min="3" max="3" width="12.421875" style="30" customWidth="1"/>
    <col min="4" max="4" width="13.7109375" style="30" customWidth="1"/>
    <col min="5" max="5" width="11.421875" style="30" customWidth="1"/>
    <col min="6" max="6" width="17.7109375" style="30" customWidth="1"/>
    <col min="7" max="7" width="12.7109375" style="30" customWidth="1"/>
    <col min="8" max="8" width="26.140625" style="30" customWidth="1"/>
    <col min="9" max="9" width="12.28125" style="30" customWidth="1"/>
    <col min="10" max="10" width="23.7109375" style="30" customWidth="1"/>
    <col min="11" max="11" width="12.57421875" style="30" customWidth="1"/>
    <col min="12" max="12" width="18.8515625" style="30" customWidth="1"/>
    <col min="13" max="13" width="17.8515625" style="30" customWidth="1"/>
    <col min="14" max="14" width="11.421875" style="30" customWidth="1"/>
    <col min="15" max="16" width="13.421875" style="30" customWidth="1"/>
    <col min="17" max="17" width="20.28125" style="30" customWidth="1"/>
    <col min="18" max="18" width="15.421875" style="30" customWidth="1"/>
    <col min="19" max="19" width="13.57421875" style="30" customWidth="1"/>
    <col min="20" max="20" width="7.421875" style="30" customWidth="1"/>
    <col min="21" max="21" width="12.7109375" style="30" customWidth="1"/>
    <col min="22" max="22" width="12.00390625" style="30" bestFit="1" customWidth="1"/>
    <col min="23" max="23" width="11.421875" style="30" customWidth="1"/>
    <col min="24" max="24" width="9.28125" style="30" customWidth="1"/>
    <col min="25" max="25" width="7.7109375" style="30" customWidth="1"/>
    <col min="26" max="26" width="15.00390625" style="30" customWidth="1"/>
    <col min="27" max="27" width="19.00390625" style="30" customWidth="1"/>
    <col min="28" max="16384" width="11.421875" style="30" customWidth="1"/>
  </cols>
  <sheetData>
    <row r="1" spans="1:27" s="1" customFormat="1" ht="18.75" thickBot="1">
      <c r="A1" s="453" t="s">
        <v>25</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5"/>
    </row>
    <row r="2" spans="1:27" ht="15.75" thickBot="1">
      <c r="A2" s="314" t="s">
        <v>626</v>
      </c>
      <c r="B2" s="315"/>
      <c r="C2" s="315"/>
      <c r="D2" s="315"/>
      <c r="E2" s="315"/>
      <c r="F2" s="315"/>
      <c r="G2" s="315"/>
      <c r="H2" s="315"/>
      <c r="I2" s="315"/>
      <c r="J2" s="315"/>
      <c r="K2" s="315"/>
      <c r="L2" s="315"/>
      <c r="M2" s="315"/>
      <c r="N2" s="315"/>
      <c r="O2" s="315"/>
      <c r="P2" s="315"/>
      <c r="Q2" s="315"/>
      <c r="R2" s="316"/>
      <c r="S2" s="376" t="s">
        <v>5</v>
      </c>
      <c r="T2" s="377"/>
      <c r="U2" s="378"/>
      <c r="V2" s="320" t="s">
        <v>627</v>
      </c>
      <c r="W2" s="321"/>
      <c r="X2" s="321"/>
      <c r="Y2" s="321"/>
      <c r="Z2" s="322" t="s">
        <v>712</v>
      </c>
      <c r="AA2" s="330" t="s">
        <v>24</v>
      </c>
    </row>
    <row r="3" spans="1:27" ht="15.75" customHeight="1" thickBot="1">
      <c r="A3" s="296" t="s">
        <v>2</v>
      </c>
      <c r="B3" s="300" t="s">
        <v>4</v>
      </c>
      <c r="C3" s="300" t="s">
        <v>8</v>
      </c>
      <c r="D3" s="300" t="s">
        <v>629</v>
      </c>
      <c r="E3" s="300" t="s">
        <v>2</v>
      </c>
      <c r="F3" s="300" t="s">
        <v>3</v>
      </c>
      <c r="G3" s="300" t="s">
        <v>9</v>
      </c>
      <c r="H3" s="300" t="s">
        <v>10</v>
      </c>
      <c r="I3" s="300" t="s">
        <v>2</v>
      </c>
      <c r="J3" s="300" t="s">
        <v>11</v>
      </c>
      <c r="K3" s="300" t="s">
        <v>9</v>
      </c>
      <c r="L3" s="300" t="s">
        <v>630</v>
      </c>
      <c r="M3" s="327" t="s">
        <v>5</v>
      </c>
      <c r="N3" s="328"/>
      <c r="O3" s="329"/>
      <c r="P3" s="300" t="s">
        <v>2</v>
      </c>
      <c r="Q3" s="300" t="s">
        <v>631</v>
      </c>
      <c r="R3" s="300" t="s">
        <v>20</v>
      </c>
      <c r="S3" s="300" t="s">
        <v>7</v>
      </c>
      <c r="T3" s="300" t="s">
        <v>6</v>
      </c>
      <c r="U3" s="300" t="s">
        <v>21</v>
      </c>
      <c r="V3" s="294" t="s">
        <v>12</v>
      </c>
      <c r="W3" s="322" t="s">
        <v>13</v>
      </c>
      <c r="X3" s="322" t="s">
        <v>1</v>
      </c>
      <c r="Y3" s="298" t="s">
        <v>0</v>
      </c>
      <c r="Z3" s="323"/>
      <c r="AA3" s="331"/>
    </row>
    <row r="4" spans="1:27" ht="60.75" thickBot="1">
      <c r="A4" s="297"/>
      <c r="B4" s="301"/>
      <c r="C4" s="301"/>
      <c r="D4" s="301"/>
      <c r="E4" s="301"/>
      <c r="F4" s="301"/>
      <c r="G4" s="301"/>
      <c r="H4" s="301"/>
      <c r="I4" s="301"/>
      <c r="J4" s="301"/>
      <c r="K4" s="301"/>
      <c r="L4" s="301"/>
      <c r="M4" s="19" t="s">
        <v>713</v>
      </c>
      <c r="N4" s="19" t="s">
        <v>6</v>
      </c>
      <c r="O4" s="19" t="s">
        <v>18</v>
      </c>
      <c r="P4" s="301"/>
      <c r="Q4" s="301"/>
      <c r="R4" s="301"/>
      <c r="S4" s="301"/>
      <c r="T4" s="301"/>
      <c r="U4" s="301"/>
      <c r="V4" s="295"/>
      <c r="W4" s="324"/>
      <c r="X4" s="324"/>
      <c r="Y4" s="299"/>
      <c r="Z4" s="324"/>
      <c r="AA4" s="332"/>
    </row>
    <row r="5" spans="1:27" ht="134.25" customHeight="1">
      <c r="A5" s="406" t="s">
        <v>471</v>
      </c>
      <c r="B5" s="306" t="s">
        <v>472</v>
      </c>
      <c r="C5" s="380"/>
      <c r="D5" s="345" t="s">
        <v>1188</v>
      </c>
      <c r="E5" s="349" t="s">
        <v>515</v>
      </c>
      <c r="F5" s="306" t="s">
        <v>516</v>
      </c>
      <c r="G5" s="306"/>
      <c r="H5" s="12" t="s">
        <v>517</v>
      </c>
      <c r="I5" s="306" t="s">
        <v>532</v>
      </c>
      <c r="J5" s="306" t="s">
        <v>531</v>
      </c>
      <c r="K5" s="306"/>
      <c r="L5" s="12" t="s">
        <v>686</v>
      </c>
      <c r="M5" s="12" t="s">
        <v>687</v>
      </c>
      <c r="N5" s="12">
        <v>1</v>
      </c>
      <c r="O5" s="12">
        <v>0</v>
      </c>
      <c r="P5" s="12"/>
      <c r="Q5" s="306" t="s">
        <v>1156</v>
      </c>
      <c r="R5" s="12" t="s">
        <v>1154</v>
      </c>
      <c r="S5" s="12" t="s">
        <v>1155</v>
      </c>
      <c r="T5" s="12">
        <v>1</v>
      </c>
      <c r="U5" s="12">
        <v>1</v>
      </c>
      <c r="V5" s="204">
        <v>10000000</v>
      </c>
      <c r="W5" s="204"/>
      <c r="X5" s="204"/>
      <c r="Y5" s="186"/>
      <c r="Z5" s="188">
        <f>+V5+W5+X5+Y5</f>
        <v>10000000</v>
      </c>
      <c r="AA5" s="199" t="s">
        <v>947</v>
      </c>
    </row>
    <row r="6" spans="1:27" ht="134.25" customHeight="1">
      <c r="A6" s="407"/>
      <c r="B6" s="282"/>
      <c r="C6" s="381"/>
      <c r="D6" s="346"/>
      <c r="E6" s="350"/>
      <c r="F6" s="282"/>
      <c r="G6" s="282"/>
      <c r="H6" s="21" t="s">
        <v>518</v>
      </c>
      <c r="I6" s="282"/>
      <c r="J6" s="282"/>
      <c r="K6" s="282"/>
      <c r="L6" s="21" t="s">
        <v>688</v>
      </c>
      <c r="M6" s="21" t="s">
        <v>689</v>
      </c>
      <c r="N6" s="21">
        <v>1</v>
      </c>
      <c r="O6" s="21">
        <v>3</v>
      </c>
      <c r="P6" s="21"/>
      <c r="Q6" s="282"/>
      <c r="R6" s="79" t="s">
        <v>1157</v>
      </c>
      <c r="S6" s="79" t="s">
        <v>1017</v>
      </c>
      <c r="T6" s="79">
        <v>1</v>
      </c>
      <c r="U6" s="79">
        <v>2</v>
      </c>
      <c r="V6" s="120"/>
      <c r="W6" s="120"/>
      <c r="X6" s="120"/>
      <c r="Y6" s="131"/>
      <c r="Z6" s="137">
        <f>+V6++W6+X6+Y6</f>
        <v>0</v>
      </c>
      <c r="AA6" s="91" t="s">
        <v>947</v>
      </c>
    </row>
    <row r="7" spans="1:27" ht="60">
      <c r="A7" s="407"/>
      <c r="B7" s="282"/>
      <c r="C7" s="381"/>
      <c r="D7" s="346"/>
      <c r="E7" s="350"/>
      <c r="F7" s="282"/>
      <c r="G7" s="282"/>
      <c r="H7" s="21" t="s">
        <v>519</v>
      </c>
      <c r="I7" s="282"/>
      <c r="J7" s="282"/>
      <c r="K7" s="282"/>
      <c r="L7" s="21" t="s">
        <v>690</v>
      </c>
      <c r="M7" s="21" t="s">
        <v>691</v>
      </c>
      <c r="N7" s="21">
        <v>1</v>
      </c>
      <c r="O7" s="21">
        <v>2</v>
      </c>
      <c r="P7" s="21"/>
      <c r="Q7" s="283"/>
      <c r="R7" s="79" t="s">
        <v>1158</v>
      </c>
      <c r="S7" s="79" t="s">
        <v>1159</v>
      </c>
      <c r="T7" s="79">
        <v>1</v>
      </c>
      <c r="U7" s="79">
        <v>1</v>
      </c>
      <c r="V7" s="134"/>
      <c r="W7" s="134"/>
      <c r="X7" s="134"/>
      <c r="Y7" s="131"/>
      <c r="Z7" s="137">
        <f aca="true" t="shared" si="0" ref="Z7:Z21">+V7++W7+X7+Y7</f>
        <v>0</v>
      </c>
      <c r="AA7" s="91" t="s">
        <v>947</v>
      </c>
    </row>
    <row r="8" spans="1:27" ht="36">
      <c r="A8" s="407"/>
      <c r="B8" s="282"/>
      <c r="C8" s="381"/>
      <c r="D8" s="346"/>
      <c r="E8" s="350"/>
      <c r="F8" s="282"/>
      <c r="G8" s="282"/>
      <c r="H8" s="21" t="s">
        <v>520</v>
      </c>
      <c r="I8" s="283"/>
      <c r="J8" s="283"/>
      <c r="K8" s="283"/>
      <c r="L8" s="21" t="s">
        <v>692</v>
      </c>
      <c r="M8" s="21" t="s">
        <v>693</v>
      </c>
      <c r="N8" s="31">
        <v>0.65</v>
      </c>
      <c r="O8" s="31">
        <v>0.6</v>
      </c>
      <c r="P8" s="31"/>
      <c r="Q8" s="31"/>
      <c r="R8" s="31"/>
      <c r="S8" s="31"/>
      <c r="T8" s="31"/>
      <c r="U8" s="31"/>
      <c r="V8" s="134"/>
      <c r="W8" s="134"/>
      <c r="X8" s="134"/>
      <c r="Y8" s="131"/>
      <c r="Z8" s="137">
        <f t="shared" si="0"/>
        <v>0</v>
      </c>
      <c r="AA8" s="91" t="s">
        <v>947</v>
      </c>
    </row>
    <row r="9" spans="1:27" ht="84">
      <c r="A9" s="407"/>
      <c r="B9" s="282"/>
      <c r="C9" s="381"/>
      <c r="D9" s="346"/>
      <c r="E9" s="350"/>
      <c r="F9" s="282"/>
      <c r="G9" s="282"/>
      <c r="H9" s="21" t="s">
        <v>521</v>
      </c>
      <c r="I9" s="21" t="s">
        <v>533</v>
      </c>
      <c r="J9" s="21" t="s">
        <v>534</v>
      </c>
      <c r="K9" s="21"/>
      <c r="L9" s="21" t="s">
        <v>694</v>
      </c>
      <c r="M9" s="21" t="s">
        <v>547</v>
      </c>
      <c r="N9" s="21">
        <v>24</v>
      </c>
      <c r="O9" s="21">
        <v>27</v>
      </c>
      <c r="P9" s="21"/>
      <c r="Q9" s="79" t="s">
        <v>1156</v>
      </c>
      <c r="R9" s="79" t="s">
        <v>1160</v>
      </c>
      <c r="S9" s="79" t="s">
        <v>1161</v>
      </c>
      <c r="T9" s="79">
        <v>1</v>
      </c>
      <c r="U9" s="79">
        <v>1</v>
      </c>
      <c r="V9" s="134"/>
      <c r="W9" s="134"/>
      <c r="X9" s="134"/>
      <c r="Y9" s="131"/>
      <c r="Z9" s="137">
        <f t="shared" si="0"/>
        <v>0</v>
      </c>
      <c r="AA9" s="91" t="s">
        <v>1179</v>
      </c>
    </row>
    <row r="10" spans="1:27" ht="117.75" customHeight="1">
      <c r="A10" s="407"/>
      <c r="B10" s="282"/>
      <c r="C10" s="381"/>
      <c r="D10" s="346"/>
      <c r="E10" s="350"/>
      <c r="F10" s="282"/>
      <c r="G10" s="282"/>
      <c r="H10" s="281" t="s">
        <v>522</v>
      </c>
      <c r="I10" s="281" t="s">
        <v>535</v>
      </c>
      <c r="J10" s="281" t="s">
        <v>536</v>
      </c>
      <c r="K10" s="21"/>
      <c r="L10" s="21" t="s">
        <v>695</v>
      </c>
      <c r="M10" s="21" t="s">
        <v>597</v>
      </c>
      <c r="N10" s="21">
        <v>1</v>
      </c>
      <c r="O10" s="21">
        <v>2</v>
      </c>
      <c r="P10" s="21"/>
      <c r="Q10" s="281" t="s">
        <v>1156</v>
      </c>
      <c r="R10" s="79" t="s">
        <v>1162</v>
      </c>
      <c r="S10" s="79" t="s">
        <v>1063</v>
      </c>
      <c r="T10" s="79">
        <v>2</v>
      </c>
      <c r="U10" s="79">
        <v>2</v>
      </c>
      <c r="V10" s="134"/>
      <c r="W10" s="134"/>
      <c r="X10" s="134"/>
      <c r="Y10" s="131"/>
      <c r="Z10" s="137">
        <f t="shared" si="0"/>
        <v>0</v>
      </c>
      <c r="AA10" s="91" t="s">
        <v>1179</v>
      </c>
    </row>
    <row r="11" spans="1:27" ht="117.75" customHeight="1">
      <c r="A11" s="407"/>
      <c r="B11" s="282"/>
      <c r="C11" s="381"/>
      <c r="D11" s="346"/>
      <c r="E11" s="350"/>
      <c r="F11" s="282"/>
      <c r="G11" s="282"/>
      <c r="H11" s="283"/>
      <c r="I11" s="283"/>
      <c r="J11" s="283"/>
      <c r="K11" s="21"/>
      <c r="L11" s="21" t="s">
        <v>696</v>
      </c>
      <c r="M11" s="21" t="s">
        <v>697</v>
      </c>
      <c r="N11" s="21">
        <v>0</v>
      </c>
      <c r="O11" s="21">
        <v>1</v>
      </c>
      <c r="P11" s="21"/>
      <c r="Q11" s="282"/>
      <c r="R11" s="79" t="s">
        <v>1163</v>
      </c>
      <c r="S11" s="79" t="s">
        <v>597</v>
      </c>
      <c r="T11" s="79">
        <v>0</v>
      </c>
      <c r="U11" s="79">
        <v>1</v>
      </c>
      <c r="V11" s="134">
        <v>10000000</v>
      </c>
      <c r="W11" s="134"/>
      <c r="X11" s="134"/>
      <c r="Y11" s="131"/>
      <c r="Z11" s="137">
        <f t="shared" si="0"/>
        <v>10000000</v>
      </c>
      <c r="AA11" s="91" t="s">
        <v>1179</v>
      </c>
    </row>
    <row r="12" spans="1:27" ht="72">
      <c r="A12" s="407"/>
      <c r="B12" s="282"/>
      <c r="C12" s="381"/>
      <c r="D12" s="346"/>
      <c r="E12" s="350"/>
      <c r="F12" s="282"/>
      <c r="G12" s="282"/>
      <c r="H12" s="21" t="s">
        <v>523</v>
      </c>
      <c r="I12" s="21" t="s">
        <v>537</v>
      </c>
      <c r="J12" s="21" t="s">
        <v>538</v>
      </c>
      <c r="K12" s="21"/>
      <c r="L12" s="21" t="s">
        <v>698</v>
      </c>
      <c r="M12" s="21" t="s">
        <v>548</v>
      </c>
      <c r="N12" s="21">
        <v>2</v>
      </c>
      <c r="O12" s="21">
        <v>3</v>
      </c>
      <c r="P12" s="21"/>
      <c r="Q12" s="282"/>
      <c r="R12" s="79" t="s">
        <v>1164</v>
      </c>
      <c r="S12" s="79" t="s">
        <v>597</v>
      </c>
      <c r="T12" s="79">
        <v>1</v>
      </c>
      <c r="U12" s="79">
        <v>1</v>
      </c>
      <c r="V12" s="134"/>
      <c r="W12" s="134"/>
      <c r="X12" s="134"/>
      <c r="Y12" s="131"/>
      <c r="Z12" s="137">
        <f t="shared" si="0"/>
        <v>0</v>
      </c>
      <c r="AA12" s="91" t="s">
        <v>947</v>
      </c>
    </row>
    <row r="13" spans="1:27" ht="96">
      <c r="A13" s="407"/>
      <c r="B13" s="282"/>
      <c r="C13" s="381"/>
      <c r="D13" s="346"/>
      <c r="E13" s="350"/>
      <c r="F13" s="282"/>
      <c r="G13" s="282"/>
      <c r="H13" s="21" t="s">
        <v>524</v>
      </c>
      <c r="I13" s="21" t="s">
        <v>539</v>
      </c>
      <c r="J13" s="21" t="s">
        <v>714</v>
      </c>
      <c r="K13" s="21"/>
      <c r="L13" s="21" t="s">
        <v>699</v>
      </c>
      <c r="M13" s="21" t="s">
        <v>700</v>
      </c>
      <c r="N13" s="21">
        <v>1</v>
      </c>
      <c r="O13" s="21">
        <v>0</v>
      </c>
      <c r="P13" s="21"/>
      <c r="Q13" s="282"/>
      <c r="R13" s="79" t="s">
        <v>1165</v>
      </c>
      <c r="S13" s="79" t="s">
        <v>984</v>
      </c>
      <c r="T13" s="79">
        <v>1</v>
      </c>
      <c r="U13" s="79">
        <v>1</v>
      </c>
      <c r="V13" s="134"/>
      <c r="W13" s="134"/>
      <c r="X13" s="134"/>
      <c r="Y13" s="131"/>
      <c r="Z13" s="137">
        <f t="shared" si="0"/>
        <v>0</v>
      </c>
      <c r="AA13" s="91" t="s">
        <v>947</v>
      </c>
    </row>
    <row r="14" spans="1:27" ht="96">
      <c r="A14" s="407"/>
      <c r="B14" s="282"/>
      <c r="C14" s="381"/>
      <c r="D14" s="346"/>
      <c r="E14" s="350"/>
      <c r="F14" s="282"/>
      <c r="G14" s="282"/>
      <c r="H14" s="21" t="s">
        <v>525</v>
      </c>
      <c r="I14" s="21" t="s">
        <v>540</v>
      </c>
      <c r="J14" s="21" t="s">
        <v>541</v>
      </c>
      <c r="K14" s="21"/>
      <c r="L14" s="21" t="s">
        <v>701</v>
      </c>
      <c r="M14" s="21" t="s">
        <v>549</v>
      </c>
      <c r="N14" s="21">
        <v>1</v>
      </c>
      <c r="O14" s="21">
        <v>1</v>
      </c>
      <c r="P14" s="21"/>
      <c r="Q14" s="283"/>
      <c r="R14" s="160" t="s">
        <v>1165</v>
      </c>
      <c r="S14" s="160" t="s">
        <v>984</v>
      </c>
      <c r="T14" s="160">
        <v>1</v>
      </c>
      <c r="U14" s="160">
        <v>1</v>
      </c>
      <c r="V14" s="134">
        <v>10000000</v>
      </c>
      <c r="W14" s="134"/>
      <c r="X14" s="134"/>
      <c r="Y14" s="131"/>
      <c r="Z14" s="137">
        <f t="shared" si="0"/>
        <v>10000000</v>
      </c>
      <c r="AA14" s="91" t="s">
        <v>947</v>
      </c>
    </row>
    <row r="15" spans="1:27" ht="252">
      <c r="A15" s="407"/>
      <c r="B15" s="282"/>
      <c r="C15" s="381"/>
      <c r="D15" s="346"/>
      <c r="E15" s="350"/>
      <c r="F15" s="282"/>
      <c r="G15" s="282"/>
      <c r="H15" s="21" t="s">
        <v>526</v>
      </c>
      <c r="I15" s="21" t="s">
        <v>542</v>
      </c>
      <c r="J15" s="21" t="s">
        <v>543</v>
      </c>
      <c r="K15" s="21"/>
      <c r="L15" s="21" t="s">
        <v>702</v>
      </c>
      <c r="M15" s="21" t="s">
        <v>703</v>
      </c>
      <c r="N15" s="21">
        <v>5</v>
      </c>
      <c r="O15" s="21">
        <v>10</v>
      </c>
      <c r="P15" s="21"/>
      <c r="Q15" s="79" t="s">
        <v>1166</v>
      </c>
      <c r="R15" s="79" t="s">
        <v>1167</v>
      </c>
      <c r="S15" s="79" t="s">
        <v>659</v>
      </c>
      <c r="T15" s="79">
        <v>5</v>
      </c>
      <c r="U15" s="79">
        <v>5</v>
      </c>
      <c r="V15" s="134"/>
      <c r="W15" s="134"/>
      <c r="X15" s="134"/>
      <c r="Y15" s="131"/>
      <c r="Z15" s="137">
        <f t="shared" si="0"/>
        <v>0</v>
      </c>
      <c r="AA15" s="91" t="s">
        <v>947</v>
      </c>
    </row>
    <row r="16" spans="1:27" ht="60">
      <c r="A16" s="407"/>
      <c r="B16" s="282"/>
      <c r="C16" s="381"/>
      <c r="D16" s="346"/>
      <c r="E16" s="350"/>
      <c r="F16" s="282"/>
      <c r="G16" s="282"/>
      <c r="H16" s="21" t="s">
        <v>527</v>
      </c>
      <c r="I16" s="281" t="s">
        <v>544</v>
      </c>
      <c r="J16" s="281" t="s">
        <v>545</v>
      </c>
      <c r="K16" s="21"/>
      <c r="L16" s="21" t="s">
        <v>704</v>
      </c>
      <c r="M16" s="21" t="s">
        <v>705</v>
      </c>
      <c r="N16" s="21">
        <v>470</v>
      </c>
      <c r="O16" s="21">
        <v>380</v>
      </c>
      <c r="P16" s="21"/>
      <c r="Q16" s="281" t="s">
        <v>1156</v>
      </c>
      <c r="R16" s="79" t="s">
        <v>1168</v>
      </c>
      <c r="S16" s="79" t="s">
        <v>1096</v>
      </c>
      <c r="T16" s="79">
        <v>1</v>
      </c>
      <c r="U16" s="79">
        <v>1</v>
      </c>
      <c r="V16" s="134"/>
      <c r="W16" s="134"/>
      <c r="X16" s="134"/>
      <c r="Y16" s="131"/>
      <c r="Z16" s="137">
        <f t="shared" si="0"/>
        <v>0</v>
      </c>
      <c r="AA16" s="91" t="s">
        <v>947</v>
      </c>
    </row>
    <row r="17" spans="1:27" ht="60">
      <c r="A17" s="407"/>
      <c r="B17" s="282"/>
      <c r="C17" s="381"/>
      <c r="D17" s="346"/>
      <c r="E17" s="350"/>
      <c r="F17" s="282"/>
      <c r="G17" s="282"/>
      <c r="H17" s="21" t="s">
        <v>528</v>
      </c>
      <c r="I17" s="282"/>
      <c r="J17" s="282"/>
      <c r="K17" s="21"/>
      <c r="L17" s="21" t="s">
        <v>706</v>
      </c>
      <c r="M17" s="21" t="s">
        <v>707</v>
      </c>
      <c r="N17" s="21">
        <v>19</v>
      </c>
      <c r="O17" s="21">
        <v>15</v>
      </c>
      <c r="P17" s="21"/>
      <c r="Q17" s="282"/>
      <c r="R17" s="160" t="s">
        <v>1168</v>
      </c>
      <c r="S17" s="160" t="s">
        <v>1096</v>
      </c>
      <c r="T17" s="160">
        <v>1</v>
      </c>
      <c r="U17" s="160">
        <v>1</v>
      </c>
      <c r="V17" s="134"/>
      <c r="W17" s="134"/>
      <c r="X17" s="134"/>
      <c r="Y17" s="131"/>
      <c r="Z17" s="137">
        <f t="shared" si="0"/>
        <v>0</v>
      </c>
      <c r="AA17" s="91" t="s">
        <v>947</v>
      </c>
    </row>
    <row r="18" spans="1:27" ht="117.75" customHeight="1">
      <c r="A18" s="407"/>
      <c r="B18" s="282"/>
      <c r="C18" s="381"/>
      <c r="D18" s="346"/>
      <c r="E18" s="350"/>
      <c r="F18" s="282"/>
      <c r="G18" s="282"/>
      <c r="H18" s="21" t="s">
        <v>715</v>
      </c>
      <c r="I18" s="283"/>
      <c r="J18" s="283"/>
      <c r="K18" s="21"/>
      <c r="L18" s="21" t="s">
        <v>708</v>
      </c>
      <c r="M18" s="21" t="s">
        <v>550</v>
      </c>
      <c r="N18" s="21">
        <v>15</v>
      </c>
      <c r="O18" s="21">
        <v>15</v>
      </c>
      <c r="P18" s="21"/>
      <c r="Q18" s="282"/>
      <c r="R18" s="160" t="s">
        <v>1168</v>
      </c>
      <c r="S18" s="160" t="s">
        <v>1096</v>
      </c>
      <c r="T18" s="160">
        <v>1</v>
      </c>
      <c r="U18" s="160">
        <v>1</v>
      </c>
      <c r="V18" s="134">
        <v>10000000</v>
      </c>
      <c r="W18" s="134"/>
      <c r="X18" s="134"/>
      <c r="Y18" s="131"/>
      <c r="Z18" s="137">
        <f t="shared" si="0"/>
        <v>10000000</v>
      </c>
      <c r="AA18" s="91" t="s">
        <v>947</v>
      </c>
    </row>
    <row r="19" spans="1:27" ht="204" customHeight="1">
      <c r="A19" s="407"/>
      <c r="B19" s="282"/>
      <c r="C19" s="381"/>
      <c r="D19" s="346"/>
      <c r="E19" s="350"/>
      <c r="F19" s="282"/>
      <c r="G19" s="282"/>
      <c r="H19" s="21" t="s">
        <v>529</v>
      </c>
      <c r="I19" s="281" t="s">
        <v>574</v>
      </c>
      <c r="J19" s="281" t="s">
        <v>546</v>
      </c>
      <c r="K19" s="58"/>
      <c r="L19" s="10" t="s">
        <v>709</v>
      </c>
      <c r="M19" s="10" t="s">
        <v>551</v>
      </c>
      <c r="N19" s="32">
        <v>1</v>
      </c>
      <c r="O19" s="32">
        <v>1</v>
      </c>
      <c r="P19" s="32"/>
      <c r="Q19" s="283"/>
      <c r="R19" s="160" t="s">
        <v>1168</v>
      </c>
      <c r="S19" s="160" t="s">
        <v>1096</v>
      </c>
      <c r="T19" s="160">
        <v>1</v>
      </c>
      <c r="U19" s="160">
        <v>1</v>
      </c>
      <c r="V19" s="134">
        <v>60000000</v>
      </c>
      <c r="W19" s="134">
        <v>15000000</v>
      </c>
      <c r="X19" s="134"/>
      <c r="Y19" s="200"/>
      <c r="Z19" s="137">
        <f t="shared" si="0"/>
        <v>75000000</v>
      </c>
      <c r="AA19" s="164" t="s">
        <v>947</v>
      </c>
    </row>
    <row r="20" spans="1:27" s="34" customFormat="1" ht="110.25" customHeight="1">
      <c r="A20" s="407"/>
      <c r="B20" s="282"/>
      <c r="C20" s="381"/>
      <c r="D20" s="346"/>
      <c r="E20" s="350"/>
      <c r="F20" s="282"/>
      <c r="G20" s="282"/>
      <c r="H20" s="281" t="s">
        <v>530</v>
      </c>
      <c r="I20" s="282"/>
      <c r="J20" s="282"/>
      <c r="K20" s="58"/>
      <c r="L20" s="10" t="s">
        <v>1170</v>
      </c>
      <c r="M20" s="10" t="s">
        <v>1171</v>
      </c>
      <c r="N20" s="214">
        <v>1</v>
      </c>
      <c r="O20" s="214">
        <v>0</v>
      </c>
      <c r="P20" s="32"/>
      <c r="Q20" s="281" t="s">
        <v>1156</v>
      </c>
      <c r="R20" s="161" t="s">
        <v>1173</v>
      </c>
      <c r="S20" s="161" t="s">
        <v>1096</v>
      </c>
      <c r="T20" s="161">
        <v>1</v>
      </c>
      <c r="U20" s="161">
        <v>1</v>
      </c>
      <c r="V20" s="134"/>
      <c r="W20" s="134"/>
      <c r="X20" s="134"/>
      <c r="Y20" s="200"/>
      <c r="Z20" s="137">
        <f t="shared" si="0"/>
        <v>0</v>
      </c>
      <c r="AA20" s="164" t="s">
        <v>947</v>
      </c>
    </row>
    <row r="21" spans="1:27" s="34" customFormat="1" ht="57" customHeight="1">
      <c r="A21" s="407"/>
      <c r="B21" s="282"/>
      <c r="C21" s="381"/>
      <c r="D21" s="346"/>
      <c r="E21" s="350"/>
      <c r="F21" s="282"/>
      <c r="G21" s="282"/>
      <c r="H21" s="282"/>
      <c r="I21" s="282"/>
      <c r="J21" s="282"/>
      <c r="K21" s="58"/>
      <c r="L21" s="10" t="s">
        <v>1172</v>
      </c>
      <c r="M21" s="10" t="s">
        <v>1096</v>
      </c>
      <c r="N21" s="214">
        <v>1</v>
      </c>
      <c r="O21" s="214">
        <v>1</v>
      </c>
      <c r="P21" s="32"/>
      <c r="Q21" s="282"/>
      <c r="R21" s="161" t="s">
        <v>1174</v>
      </c>
      <c r="S21" s="161" t="s">
        <v>1096</v>
      </c>
      <c r="T21" s="161">
        <v>1</v>
      </c>
      <c r="U21" s="161">
        <v>1</v>
      </c>
      <c r="V21" s="134">
        <v>20000000</v>
      </c>
      <c r="W21" s="134"/>
      <c r="X21" s="134"/>
      <c r="Y21" s="200"/>
      <c r="Z21" s="137">
        <f t="shared" si="0"/>
        <v>20000000</v>
      </c>
      <c r="AA21" s="164" t="s">
        <v>947</v>
      </c>
    </row>
    <row r="22" spans="1:27" ht="48.75" thickBot="1">
      <c r="A22" s="408"/>
      <c r="B22" s="348"/>
      <c r="C22" s="382"/>
      <c r="D22" s="347"/>
      <c r="E22" s="351"/>
      <c r="F22" s="348"/>
      <c r="G22" s="348"/>
      <c r="H22" s="348"/>
      <c r="I22" s="348"/>
      <c r="J22" s="348"/>
      <c r="K22" s="116"/>
      <c r="L22" s="13" t="s">
        <v>710</v>
      </c>
      <c r="M22" s="13" t="s">
        <v>711</v>
      </c>
      <c r="N22" s="13">
        <v>0</v>
      </c>
      <c r="O22" s="13">
        <v>1</v>
      </c>
      <c r="P22" s="13"/>
      <c r="Q22" s="348"/>
      <c r="R22" s="13" t="s">
        <v>1169</v>
      </c>
      <c r="S22" s="13" t="s">
        <v>1096</v>
      </c>
      <c r="T22" s="13">
        <v>0</v>
      </c>
      <c r="U22" s="13">
        <v>1</v>
      </c>
      <c r="V22" s="141">
        <v>20000000</v>
      </c>
      <c r="W22" s="141"/>
      <c r="X22" s="141"/>
      <c r="Y22" s="193"/>
      <c r="Z22" s="147">
        <f>+V22+W22+X22+Y22</f>
        <v>20000000</v>
      </c>
      <c r="AA22" s="205" t="s">
        <v>947</v>
      </c>
    </row>
    <row r="23" spans="22:26" ht="15">
      <c r="V23" s="168">
        <f>SUM(V5:V22)</f>
        <v>140000000</v>
      </c>
      <c r="W23" s="168">
        <f>SUM(W5:W22)</f>
        <v>15000000</v>
      </c>
      <c r="X23" s="168">
        <f>SUM(X5:X22)</f>
        <v>0</v>
      </c>
      <c r="Y23" s="168">
        <f>SUM(Y5:Y22)</f>
        <v>0</v>
      </c>
      <c r="Z23" s="169">
        <f>SUM(Z5:Z22)</f>
        <v>155000000</v>
      </c>
    </row>
    <row r="24" ht="15">
      <c r="V24" s="83">
        <f>+V23-170000000</f>
        <v>-30000000</v>
      </c>
    </row>
    <row r="25" spans="22:26" ht="15">
      <c r="V25" s="83">
        <f>+V24-48500000</f>
        <v>-78500000</v>
      </c>
      <c r="Z25" s="83">
        <f>+Z23-Z14-Z9</f>
        <v>145000000</v>
      </c>
    </row>
  </sheetData>
  <sheetProtection/>
  <mergeCells count="51">
    <mergeCell ref="Y3:Y4"/>
    <mergeCell ref="T3:T4"/>
    <mergeCell ref="U3:U4"/>
    <mergeCell ref="V3:V4"/>
    <mergeCell ref="W3:W4"/>
    <mergeCell ref="M3:O3"/>
    <mergeCell ref="I3:I4"/>
    <mergeCell ref="J3:J4"/>
    <mergeCell ref="E5:E22"/>
    <mergeCell ref="F5:F22"/>
    <mergeCell ref="G5:G22"/>
    <mergeCell ref="I16:I18"/>
    <mergeCell ref="J16:J18"/>
    <mergeCell ref="I19:I22"/>
    <mergeCell ref="J19:J22"/>
    <mergeCell ref="Z2:Z4"/>
    <mergeCell ref="X3:X4"/>
    <mergeCell ref="R3:R4"/>
    <mergeCell ref="P3:P4"/>
    <mergeCell ref="S3:S4"/>
    <mergeCell ref="A5:A22"/>
    <mergeCell ref="B5:B22"/>
    <mergeCell ref="C5:C22"/>
    <mergeCell ref="I10:I11"/>
    <mergeCell ref="J10:J11"/>
    <mergeCell ref="A1:AA1"/>
    <mergeCell ref="A2:R2"/>
    <mergeCell ref="S2:U2"/>
    <mergeCell ref="V2:Y2"/>
    <mergeCell ref="K3:K4"/>
    <mergeCell ref="L3:L4"/>
    <mergeCell ref="Q3:Q4"/>
    <mergeCell ref="C3:C4"/>
    <mergeCell ref="D3:D4"/>
    <mergeCell ref="E3:E4"/>
    <mergeCell ref="AA2:AA4"/>
    <mergeCell ref="H10:H11"/>
    <mergeCell ref="J5:J8"/>
    <mergeCell ref="K5:K8"/>
    <mergeCell ref="I5:I8"/>
    <mergeCell ref="A3:A4"/>
    <mergeCell ref="B3:B4"/>
    <mergeCell ref="F3:F4"/>
    <mergeCell ref="G3:G4"/>
    <mergeCell ref="H3:H4"/>
    <mergeCell ref="D5:D22"/>
    <mergeCell ref="Q5:Q7"/>
    <mergeCell ref="Q10:Q14"/>
    <mergeCell ref="Q16:Q19"/>
    <mergeCell ref="Q20:Q22"/>
    <mergeCell ref="H20:H22"/>
  </mergeCells>
  <hyperlinks>
    <hyperlink ref="A2:O2" r:id="rId1" display="PLAN INDICATIVO"/>
  </hyperlinks>
  <printOptions/>
  <pageMargins left="1.1023622047244095" right="0.7086614173228347" top="0.7480314960629921" bottom="0.7480314960629921" header="0.31496062992125984" footer="0.31496062992125984"/>
  <pageSetup horizontalDpi="600" verticalDpi="600" orientation="landscape" paperSize="5" scale="40" r:id="rId4"/>
  <legacyDrawing r:id="rId3"/>
</worksheet>
</file>

<file path=xl/worksheets/sheet23.xml><?xml version="1.0" encoding="utf-8"?>
<worksheet xmlns="http://schemas.openxmlformats.org/spreadsheetml/2006/main" xmlns:r="http://schemas.openxmlformats.org/officeDocument/2006/relationships">
  <sheetPr>
    <tabColor rgb="FFFF0000"/>
  </sheetPr>
  <dimension ref="A1:AB7"/>
  <sheetViews>
    <sheetView zoomScale="50" zoomScaleNormal="50" zoomScalePageLayoutView="0" workbookViewId="0" topLeftCell="C1">
      <selection activeCell="A1" sqref="A1:AB6"/>
    </sheetView>
  </sheetViews>
  <sheetFormatPr defaultColWidth="11.421875" defaultRowHeight="15"/>
  <cols>
    <col min="1" max="1" width="11.421875" style="0" customWidth="1"/>
    <col min="2" max="2" width="18.00390625" style="0" bestFit="1" customWidth="1"/>
    <col min="3" max="3" width="12.00390625" style="0" bestFit="1" customWidth="1"/>
    <col min="4" max="4" width="16.00390625" style="0" customWidth="1"/>
    <col min="5" max="5" width="11.421875" style="0" customWidth="1"/>
    <col min="6" max="6" width="21.57421875" style="0" customWidth="1"/>
    <col min="7" max="7" width="12.00390625" style="0" bestFit="1" customWidth="1"/>
    <col min="8" max="8" width="21.7109375" style="0" customWidth="1"/>
    <col min="9" max="9" width="11.421875" style="0" customWidth="1"/>
    <col min="10" max="10" width="20.140625" style="0" customWidth="1"/>
    <col min="11" max="11" width="14.00390625" style="0" hidden="1" customWidth="1"/>
    <col min="12" max="12" width="25.7109375" style="0" hidden="1" customWidth="1"/>
    <col min="13" max="14" width="16.421875" style="0" customWidth="1"/>
    <col min="15" max="17" width="12.00390625" style="0" customWidth="1"/>
    <col min="18" max="18" width="30.57421875" style="0" customWidth="1"/>
    <col min="19" max="19" width="14.28125" style="0" customWidth="1"/>
    <col min="20" max="20" width="14.7109375" style="0" customWidth="1"/>
    <col min="21" max="21" width="13.00390625" style="0" customWidth="1"/>
    <col min="22" max="22" width="15.140625" style="0" customWidth="1"/>
    <col min="23" max="24" width="8.28125" style="0" customWidth="1"/>
    <col min="25" max="25" width="10.421875" style="0" customWidth="1"/>
    <col min="26" max="26" width="10.00390625" style="0" customWidth="1"/>
    <col min="27" max="27" width="13.421875" style="0" customWidth="1"/>
    <col min="28" max="28" width="18.57421875" style="0" customWidth="1"/>
  </cols>
  <sheetData>
    <row r="1" spans="1:28" s="1" customFormat="1" ht="18.75" thickBot="1">
      <c r="A1" s="311" t="s">
        <v>25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3"/>
    </row>
    <row r="2" spans="1:28" ht="15.75" thickBot="1">
      <c r="A2" s="314" t="s">
        <v>14</v>
      </c>
      <c r="B2" s="315"/>
      <c r="C2" s="315"/>
      <c r="D2" s="315"/>
      <c r="E2" s="315"/>
      <c r="F2" s="315"/>
      <c r="G2" s="315"/>
      <c r="H2" s="315"/>
      <c r="I2" s="315"/>
      <c r="J2" s="315"/>
      <c r="K2" s="315"/>
      <c r="L2" s="315"/>
      <c r="M2" s="315"/>
      <c r="N2" s="315"/>
      <c r="O2" s="315"/>
      <c r="P2" s="315"/>
      <c r="Q2" s="315"/>
      <c r="R2" s="315"/>
      <c r="S2" s="316"/>
      <c r="T2" s="327" t="s">
        <v>5</v>
      </c>
      <c r="U2" s="328"/>
      <c r="V2" s="329"/>
      <c r="W2" s="320" t="s">
        <v>22</v>
      </c>
      <c r="X2" s="321"/>
      <c r="Y2" s="321"/>
      <c r="Z2" s="379"/>
      <c r="AA2" s="322" t="s">
        <v>23</v>
      </c>
      <c r="AB2" s="420" t="s">
        <v>24</v>
      </c>
    </row>
    <row r="3" spans="1:28" ht="15.75" customHeight="1" thickBot="1">
      <c r="A3" s="296" t="s">
        <v>2</v>
      </c>
      <c r="B3" s="300" t="s">
        <v>4</v>
      </c>
      <c r="C3" s="300" t="s">
        <v>8</v>
      </c>
      <c r="D3" s="300" t="s">
        <v>15</v>
      </c>
      <c r="E3" s="300" t="s">
        <v>2</v>
      </c>
      <c r="F3" s="300" t="s">
        <v>3</v>
      </c>
      <c r="G3" s="300" t="s">
        <v>9</v>
      </c>
      <c r="H3" s="300" t="s">
        <v>10</v>
      </c>
      <c r="I3" s="300" t="s">
        <v>2</v>
      </c>
      <c r="J3" s="300" t="s">
        <v>11</v>
      </c>
      <c r="K3" s="300" t="s">
        <v>9</v>
      </c>
      <c r="L3" s="300" t="s">
        <v>16</v>
      </c>
      <c r="M3" s="300" t="s">
        <v>17</v>
      </c>
      <c r="N3" s="327" t="s">
        <v>5</v>
      </c>
      <c r="O3" s="328"/>
      <c r="P3" s="329"/>
      <c r="Q3" s="296" t="s">
        <v>2</v>
      </c>
      <c r="R3" s="300" t="s">
        <v>19</v>
      </c>
      <c r="S3" s="300" t="s">
        <v>20</v>
      </c>
      <c r="T3" s="300" t="s">
        <v>7</v>
      </c>
      <c r="U3" s="300" t="s">
        <v>6</v>
      </c>
      <c r="V3" s="300" t="s">
        <v>21</v>
      </c>
      <c r="W3" s="294" t="s">
        <v>12</v>
      </c>
      <c r="X3" s="322" t="s">
        <v>13</v>
      </c>
      <c r="Y3" s="298" t="s">
        <v>1</v>
      </c>
      <c r="Z3" s="294" t="s">
        <v>0</v>
      </c>
      <c r="AA3" s="323"/>
      <c r="AB3" s="421"/>
    </row>
    <row r="4" spans="1:28" ht="72.75" thickBot="1">
      <c r="A4" s="297"/>
      <c r="B4" s="301"/>
      <c r="C4" s="301"/>
      <c r="D4" s="301"/>
      <c r="E4" s="301"/>
      <c r="F4" s="301"/>
      <c r="G4" s="301"/>
      <c r="H4" s="301"/>
      <c r="I4" s="301"/>
      <c r="J4" s="301"/>
      <c r="K4" s="301"/>
      <c r="L4" s="301"/>
      <c r="M4" s="301"/>
      <c r="N4" s="2" t="s">
        <v>7</v>
      </c>
      <c r="O4" s="2" t="s">
        <v>6</v>
      </c>
      <c r="P4" s="2" t="s">
        <v>18</v>
      </c>
      <c r="Q4" s="297"/>
      <c r="R4" s="301"/>
      <c r="S4" s="301"/>
      <c r="T4" s="301"/>
      <c r="U4" s="301"/>
      <c r="V4" s="301"/>
      <c r="W4" s="295"/>
      <c r="X4" s="324"/>
      <c r="Y4" s="299"/>
      <c r="Z4" s="295"/>
      <c r="AA4" s="324"/>
      <c r="AB4" s="301"/>
    </row>
    <row r="5" spans="1:28" ht="96" customHeight="1">
      <c r="A5" s="406" t="s">
        <v>552</v>
      </c>
      <c r="B5" s="306" t="s">
        <v>553</v>
      </c>
      <c r="C5" s="380"/>
      <c r="D5" s="425" t="s">
        <v>573</v>
      </c>
      <c r="E5" s="349" t="s">
        <v>554</v>
      </c>
      <c r="F5" s="306" t="s">
        <v>555</v>
      </c>
      <c r="G5" s="306"/>
      <c r="H5" s="21" t="s">
        <v>556</v>
      </c>
      <c r="I5" s="306" t="s">
        <v>558</v>
      </c>
      <c r="J5" s="306" t="s">
        <v>559</v>
      </c>
      <c r="K5" s="306"/>
      <c r="L5" s="3"/>
      <c r="M5" s="21" t="s">
        <v>716</v>
      </c>
      <c r="N5" s="21" t="s">
        <v>560</v>
      </c>
      <c r="O5" s="251">
        <v>1</v>
      </c>
      <c r="P5" s="251">
        <v>1</v>
      </c>
      <c r="Q5" s="3"/>
      <c r="R5" s="8"/>
      <c r="S5" s="8"/>
      <c r="T5" s="152"/>
      <c r="U5" s="152"/>
      <c r="V5" s="152"/>
      <c r="W5" s="106"/>
      <c r="X5" s="106"/>
      <c r="Y5" s="106"/>
      <c r="Z5" s="106"/>
      <c r="AA5" s="163">
        <f>+W5+X5+Z5+Y5</f>
        <v>0</v>
      </c>
      <c r="AB5" s="166" t="s">
        <v>1229</v>
      </c>
    </row>
    <row r="6" spans="1:28" ht="48.75" thickBot="1">
      <c r="A6" s="408"/>
      <c r="B6" s="348"/>
      <c r="C6" s="382"/>
      <c r="D6" s="427"/>
      <c r="E6" s="351"/>
      <c r="F6" s="348"/>
      <c r="G6" s="348"/>
      <c r="H6" s="13" t="s">
        <v>557</v>
      </c>
      <c r="I6" s="348"/>
      <c r="J6" s="348"/>
      <c r="K6" s="348"/>
      <c r="L6" s="6"/>
      <c r="M6" s="13" t="s">
        <v>717</v>
      </c>
      <c r="N6" s="13" t="s">
        <v>718</v>
      </c>
      <c r="O6" s="246">
        <v>1</v>
      </c>
      <c r="P6" s="246">
        <v>1</v>
      </c>
      <c r="Q6" s="6"/>
      <c r="R6" s="13"/>
      <c r="S6" s="13"/>
      <c r="T6" s="154"/>
      <c r="U6" s="154"/>
      <c r="V6" s="154"/>
      <c r="W6" s="139"/>
      <c r="X6" s="139"/>
      <c r="Y6" s="139"/>
      <c r="Z6" s="139"/>
      <c r="AA6" s="206">
        <f>+W6+X6+Z6+Y6</f>
        <v>0</v>
      </c>
      <c r="AB6" s="167" t="s">
        <v>1229</v>
      </c>
    </row>
    <row r="7" spans="23:27" ht="15">
      <c r="W7" s="168">
        <f>SUM(W5:W6)</f>
        <v>0</v>
      </c>
      <c r="X7" s="168">
        <f>SUM(X5:X6)</f>
        <v>0</v>
      </c>
      <c r="Y7" s="168">
        <f>SUM(Y5:Y6)</f>
        <v>0</v>
      </c>
      <c r="Z7" s="168">
        <f>SUM(Z5:Z6)</f>
        <v>0</v>
      </c>
      <c r="AA7" s="169">
        <f>SUM(AA5:AA6)</f>
        <v>0</v>
      </c>
    </row>
  </sheetData>
  <sheetProtection/>
  <mergeCells count="40">
    <mergeCell ref="D5:D6"/>
    <mergeCell ref="Y3:Y4"/>
    <mergeCell ref="Z3:Z4"/>
    <mergeCell ref="A5:A6"/>
    <mergeCell ref="B5:B6"/>
    <mergeCell ref="C5:C6"/>
    <mergeCell ref="E5:E6"/>
    <mergeCell ref="F5:F6"/>
    <mergeCell ref="G5:G6"/>
    <mergeCell ref="J5:J6"/>
    <mergeCell ref="I5:I6"/>
    <mergeCell ref="S3:S4"/>
    <mergeCell ref="T3:T4"/>
    <mergeCell ref="U3:U4"/>
    <mergeCell ref="V3:V4"/>
    <mergeCell ref="K5:K6"/>
    <mergeCell ref="W3:W4"/>
    <mergeCell ref="X3:X4"/>
    <mergeCell ref="K3:K4"/>
    <mergeCell ref="L3:L4"/>
    <mergeCell ref="M3:M4"/>
    <mergeCell ref="N3:P3"/>
    <mergeCell ref="Q3:Q4"/>
    <mergeCell ref="R3:R4"/>
    <mergeCell ref="E3:E4"/>
    <mergeCell ref="F3:F4"/>
    <mergeCell ref="G3:G4"/>
    <mergeCell ref="H3:H4"/>
    <mergeCell ref="I3:I4"/>
    <mergeCell ref="J3:J4"/>
    <mergeCell ref="A1:AB1"/>
    <mergeCell ref="A2:S2"/>
    <mergeCell ref="T2:V2"/>
    <mergeCell ref="W2:Z2"/>
    <mergeCell ref="AA2:AA4"/>
    <mergeCell ref="AB2:AB4"/>
    <mergeCell ref="A3:A4"/>
    <mergeCell ref="B3:B4"/>
    <mergeCell ref="C3:C4"/>
    <mergeCell ref="D3:D4"/>
  </mergeCells>
  <hyperlinks>
    <hyperlink ref="A2:S2" r:id="rId1" display="PLAN OPERATVO ANUAL DE INVERSIONES"/>
  </hyperlinks>
  <printOptions/>
  <pageMargins left="1.1023622047244095" right="0.7086614173228347" top="0.7480314960629921" bottom="0.7480314960629921" header="0.31496062992125984" footer="0.31496062992125984"/>
  <pageSetup horizontalDpi="600" verticalDpi="600" orientation="landscape" paperSize="5" scale="40" r:id="rId4"/>
  <legacyDrawing r:id="rId3"/>
</worksheet>
</file>

<file path=xl/worksheets/sheet3.xml><?xml version="1.0" encoding="utf-8"?>
<worksheet xmlns="http://schemas.openxmlformats.org/spreadsheetml/2006/main" xmlns:r="http://schemas.openxmlformats.org/officeDocument/2006/relationships">
  <sheetPr>
    <tabColor rgb="FF00B050"/>
  </sheetPr>
  <dimension ref="A1:AA27"/>
  <sheetViews>
    <sheetView zoomScale="110" zoomScaleNormal="110" zoomScalePageLayoutView="0" workbookViewId="0" topLeftCell="N22">
      <selection activeCell="Q30" sqref="Q30"/>
    </sheetView>
  </sheetViews>
  <sheetFormatPr defaultColWidth="11.421875" defaultRowHeight="15"/>
  <cols>
    <col min="1" max="2" width="11.421875" style="34" customWidth="1"/>
    <col min="3" max="4" width="12.421875" style="34" customWidth="1"/>
    <col min="5" max="5" width="11.421875" style="34" customWidth="1"/>
    <col min="6" max="6" width="17.7109375" style="34" customWidth="1"/>
    <col min="7" max="7" width="12.421875" style="34" customWidth="1"/>
    <col min="8" max="8" width="22.00390625" style="34" customWidth="1"/>
    <col min="9" max="9" width="11.421875" style="34" customWidth="1"/>
    <col min="10" max="10" width="23.7109375" style="34" customWidth="1"/>
    <col min="11" max="11" width="12.57421875" style="34" customWidth="1"/>
    <col min="12" max="12" width="17.140625" style="34" customWidth="1"/>
    <col min="13" max="13" width="21.8515625" style="34" customWidth="1"/>
    <col min="14" max="14" width="11.421875" style="34" customWidth="1"/>
    <col min="15" max="15" width="13.421875" style="34" customWidth="1"/>
    <col min="16" max="16" width="10.140625" style="34" customWidth="1"/>
    <col min="17" max="17" width="25.28125" style="34" customWidth="1"/>
    <col min="18" max="18" width="14.57421875" style="34" customWidth="1"/>
    <col min="19" max="19" width="13.421875" style="34" customWidth="1"/>
    <col min="20" max="20" width="10.00390625" style="34" customWidth="1"/>
    <col min="21" max="21" width="11.28125" style="34" customWidth="1"/>
    <col min="22" max="22" width="13.7109375" style="113" customWidth="1"/>
    <col min="23" max="23" width="8.28125" style="34" customWidth="1"/>
    <col min="24" max="24" width="9.421875" style="34" customWidth="1"/>
    <col min="25" max="25" width="9.28125" style="34" customWidth="1"/>
    <col min="26" max="26" width="15.8515625" style="34" customWidth="1"/>
    <col min="27" max="27" width="18.140625" style="34" customWidth="1"/>
    <col min="28" max="16384" width="11.421875" style="34" customWidth="1"/>
  </cols>
  <sheetData>
    <row r="1" spans="1:27" s="1" customFormat="1" ht="18.75" thickBot="1">
      <c r="A1" s="311" t="s">
        <v>25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3"/>
    </row>
    <row r="2" spans="1:27" ht="15.75" thickBot="1">
      <c r="A2" s="314" t="s">
        <v>626</v>
      </c>
      <c r="B2" s="315"/>
      <c r="C2" s="315"/>
      <c r="D2" s="315"/>
      <c r="E2" s="315"/>
      <c r="F2" s="315"/>
      <c r="G2" s="315"/>
      <c r="H2" s="315"/>
      <c r="I2" s="315"/>
      <c r="J2" s="315"/>
      <c r="K2" s="315"/>
      <c r="L2" s="315"/>
      <c r="M2" s="315"/>
      <c r="N2" s="315"/>
      <c r="O2" s="315"/>
      <c r="P2" s="315"/>
      <c r="Q2" s="315"/>
      <c r="R2" s="316"/>
      <c r="S2" s="413" t="s">
        <v>5</v>
      </c>
      <c r="T2" s="414"/>
      <c r="U2" s="415"/>
      <c r="V2" s="258"/>
      <c r="W2" s="33" t="s">
        <v>761</v>
      </c>
      <c r="X2" s="33"/>
      <c r="Y2" s="33"/>
      <c r="Z2" s="322" t="s">
        <v>712</v>
      </c>
      <c r="AA2" s="367" t="s">
        <v>24</v>
      </c>
    </row>
    <row r="3" spans="1:27" ht="15.75" customHeight="1" thickBot="1">
      <c r="A3" s="296" t="s">
        <v>2</v>
      </c>
      <c r="B3" s="300" t="s">
        <v>4</v>
      </c>
      <c r="C3" s="300" t="s">
        <v>8</v>
      </c>
      <c r="D3" s="300" t="s">
        <v>629</v>
      </c>
      <c r="E3" s="300" t="s">
        <v>2</v>
      </c>
      <c r="F3" s="300" t="s">
        <v>3</v>
      </c>
      <c r="G3" s="300" t="s">
        <v>9</v>
      </c>
      <c r="H3" s="300" t="s">
        <v>10</v>
      </c>
      <c r="I3" s="300" t="s">
        <v>2</v>
      </c>
      <c r="J3" s="300" t="s">
        <v>11</v>
      </c>
      <c r="K3" s="300" t="s">
        <v>9</v>
      </c>
      <c r="L3" s="300" t="s">
        <v>762</v>
      </c>
      <c r="M3" s="416" t="s">
        <v>5</v>
      </c>
      <c r="N3" s="417"/>
      <c r="O3" s="417"/>
      <c r="P3" s="300" t="s">
        <v>2</v>
      </c>
      <c r="Q3" s="300" t="s">
        <v>631</v>
      </c>
      <c r="R3" s="296" t="s">
        <v>20</v>
      </c>
      <c r="S3" s="300" t="s">
        <v>7</v>
      </c>
      <c r="T3" s="300" t="s">
        <v>6</v>
      </c>
      <c r="U3" s="302" t="s">
        <v>21</v>
      </c>
      <c r="V3" s="411" t="s">
        <v>12</v>
      </c>
      <c r="W3" s="322" t="s">
        <v>13</v>
      </c>
      <c r="X3" s="322" t="s">
        <v>1</v>
      </c>
      <c r="Y3" s="409" t="s">
        <v>0</v>
      </c>
      <c r="Z3" s="323"/>
      <c r="AA3" s="368"/>
    </row>
    <row r="4" spans="1:27" ht="61.5" thickBot="1" thickTop="1">
      <c r="A4" s="297"/>
      <c r="B4" s="301"/>
      <c r="C4" s="301"/>
      <c r="D4" s="301"/>
      <c r="E4" s="301"/>
      <c r="F4" s="301"/>
      <c r="G4" s="301"/>
      <c r="H4" s="301"/>
      <c r="I4" s="301"/>
      <c r="J4" s="301"/>
      <c r="K4" s="301"/>
      <c r="L4" s="301"/>
      <c r="M4" s="19" t="s">
        <v>7</v>
      </c>
      <c r="N4" s="19" t="s">
        <v>6</v>
      </c>
      <c r="O4" s="17" t="s">
        <v>748</v>
      </c>
      <c r="P4" s="301"/>
      <c r="Q4" s="301"/>
      <c r="R4" s="297"/>
      <c r="S4" s="301"/>
      <c r="T4" s="301"/>
      <c r="U4" s="303"/>
      <c r="V4" s="412"/>
      <c r="W4" s="324"/>
      <c r="X4" s="324"/>
      <c r="Y4" s="410"/>
      <c r="Z4" s="324"/>
      <c r="AA4" s="369"/>
    </row>
    <row r="5" spans="1:27" ht="68.25" customHeight="1">
      <c r="A5" s="406" t="s">
        <v>26</v>
      </c>
      <c r="B5" s="306" t="s">
        <v>27</v>
      </c>
      <c r="C5" s="380"/>
      <c r="D5" s="345" t="s">
        <v>951</v>
      </c>
      <c r="E5" s="350" t="s">
        <v>108</v>
      </c>
      <c r="F5" s="282" t="s">
        <v>109</v>
      </c>
      <c r="G5" s="282"/>
      <c r="H5" s="306" t="s">
        <v>110</v>
      </c>
      <c r="I5" s="8" t="s">
        <v>117</v>
      </c>
      <c r="J5" s="8" t="s">
        <v>118</v>
      </c>
      <c r="K5" s="8"/>
      <c r="L5" s="8" t="s">
        <v>763</v>
      </c>
      <c r="M5" s="8" t="s">
        <v>144</v>
      </c>
      <c r="N5" s="8">
        <v>12</v>
      </c>
      <c r="O5" s="8">
        <v>12</v>
      </c>
      <c r="P5" s="306"/>
      <c r="Q5" s="306" t="s">
        <v>967</v>
      </c>
      <c r="R5" s="306" t="s">
        <v>960</v>
      </c>
      <c r="S5" s="306" t="s">
        <v>961</v>
      </c>
      <c r="T5" s="398">
        <v>1</v>
      </c>
      <c r="U5" s="398">
        <v>1</v>
      </c>
      <c r="V5" s="404">
        <v>165000000</v>
      </c>
      <c r="W5" s="402"/>
      <c r="X5" s="402"/>
      <c r="Y5" s="402"/>
      <c r="Z5" s="396">
        <f>+V5+W5+X5+Y5</f>
        <v>165000000</v>
      </c>
      <c r="AA5" s="403" t="s">
        <v>962</v>
      </c>
    </row>
    <row r="6" spans="1:27" ht="98.25" customHeight="1">
      <c r="A6" s="407"/>
      <c r="B6" s="282"/>
      <c r="C6" s="381"/>
      <c r="D6" s="346"/>
      <c r="E6" s="350"/>
      <c r="F6" s="282"/>
      <c r="G6" s="282"/>
      <c r="H6" s="282"/>
      <c r="I6" s="8" t="s">
        <v>119</v>
      </c>
      <c r="J6" s="8" t="s">
        <v>120</v>
      </c>
      <c r="K6" s="8"/>
      <c r="L6" s="8" t="s">
        <v>764</v>
      </c>
      <c r="M6" s="8" t="s">
        <v>145</v>
      </c>
      <c r="N6" s="8">
        <v>2160</v>
      </c>
      <c r="O6" s="8">
        <v>2160</v>
      </c>
      <c r="P6" s="282"/>
      <c r="Q6" s="282"/>
      <c r="R6" s="282"/>
      <c r="S6" s="283"/>
      <c r="T6" s="283"/>
      <c r="U6" s="341"/>
      <c r="V6" s="405"/>
      <c r="W6" s="289"/>
      <c r="X6" s="289"/>
      <c r="Y6" s="289"/>
      <c r="Z6" s="397"/>
      <c r="AA6" s="279"/>
    </row>
    <row r="7" spans="1:27" ht="88.5" customHeight="1">
      <c r="A7" s="407"/>
      <c r="B7" s="282"/>
      <c r="C7" s="381"/>
      <c r="D7" s="346"/>
      <c r="E7" s="350"/>
      <c r="F7" s="282"/>
      <c r="G7" s="282"/>
      <c r="H7" s="282"/>
      <c r="I7" s="8" t="s">
        <v>121</v>
      </c>
      <c r="J7" s="8" t="s">
        <v>122</v>
      </c>
      <c r="K7" s="8"/>
      <c r="L7" s="8" t="s">
        <v>765</v>
      </c>
      <c r="M7" s="8" t="s">
        <v>146</v>
      </c>
      <c r="N7" s="24">
        <v>1288</v>
      </c>
      <c r="O7" s="24">
        <v>1388</v>
      </c>
      <c r="P7" s="283"/>
      <c r="Q7" s="283"/>
      <c r="R7" s="216" t="s">
        <v>966</v>
      </c>
      <c r="S7" s="47" t="s">
        <v>968</v>
      </c>
      <c r="T7" s="47">
        <v>0</v>
      </c>
      <c r="U7" s="122">
        <v>1</v>
      </c>
      <c r="V7" s="259"/>
      <c r="W7" s="120"/>
      <c r="X7" s="120"/>
      <c r="Y7" s="120"/>
      <c r="Z7" s="272">
        <f>+V7+W7+X7+Y7</f>
        <v>0</v>
      </c>
      <c r="AA7" s="280"/>
    </row>
    <row r="8" spans="1:27" ht="58.5" customHeight="1">
      <c r="A8" s="407"/>
      <c r="B8" s="282"/>
      <c r="C8" s="381"/>
      <c r="D8" s="346"/>
      <c r="E8" s="350"/>
      <c r="F8" s="282"/>
      <c r="G8" s="282"/>
      <c r="H8" s="282"/>
      <c r="I8" s="281" t="s">
        <v>123</v>
      </c>
      <c r="J8" s="281" t="s">
        <v>124</v>
      </c>
      <c r="K8" s="281"/>
      <c r="L8" s="281" t="s">
        <v>766</v>
      </c>
      <c r="M8" s="281" t="s">
        <v>767</v>
      </c>
      <c r="N8" s="281">
        <v>1993</v>
      </c>
      <c r="O8" s="281">
        <v>2043</v>
      </c>
      <c r="P8" s="281"/>
      <c r="Q8" s="281" t="s">
        <v>1281</v>
      </c>
      <c r="R8" s="281" t="s">
        <v>1282</v>
      </c>
      <c r="S8" s="281" t="s">
        <v>1283</v>
      </c>
      <c r="T8" s="281">
        <v>0</v>
      </c>
      <c r="U8" s="281">
        <v>200</v>
      </c>
      <c r="V8" s="365">
        <v>30000000</v>
      </c>
      <c r="W8" s="399"/>
      <c r="X8" s="287"/>
      <c r="Y8" s="287"/>
      <c r="Z8" s="400">
        <f>+V8+W8+X8+Y8</f>
        <v>30000000</v>
      </c>
      <c r="AA8" s="278" t="s">
        <v>946</v>
      </c>
    </row>
    <row r="9" spans="1:27" ht="58.5" customHeight="1">
      <c r="A9" s="407"/>
      <c r="B9" s="282"/>
      <c r="C9" s="381"/>
      <c r="D9" s="346"/>
      <c r="E9" s="350"/>
      <c r="F9" s="282"/>
      <c r="G9" s="282"/>
      <c r="H9" s="283"/>
      <c r="I9" s="283"/>
      <c r="J9" s="283"/>
      <c r="K9" s="283"/>
      <c r="L9" s="283"/>
      <c r="M9" s="283"/>
      <c r="N9" s="283"/>
      <c r="O9" s="283"/>
      <c r="P9" s="283"/>
      <c r="Q9" s="283"/>
      <c r="R9" s="283"/>
      <c r="S9" s="283"/>
      <c r="T9" s="283"/>
      <c r="U9" s="283">
        <v>1</v>
      </c>
      <c r="V9" s="366"/>
      <c r="W9" s="363"/>
      <c r="X9" s="289"/>
      <c r="Y9" s="289"/>
      <c r="Z9" s="401"/>
      <c r="AA9" s="280"/>
    </row>
    <row r="10" spans="1:27" ht="84.75" customHeight="1">
      <c r="A10" s="407"/>
      <c r="B10" s="282"/>
      <c r="C10" s="381"/>
      <c r="D10" s="346"/>
      <c r="E10" s="350"/>
      <c r="F10" s="282"/>
      <c r="G10" s="282"/>
      <c r="H10" s="281"/>
      <c r="I10" s="8" t="s">
        <v>125</v>
      </c>
      <c r="J10" s="8" t="s">
        <v>126</v>
      </c>
      <c r="K10" s="8"/>
      <c r="L10" s="8" t="s">
        <v>768</v>
      </c>
      <c r="M10" s="8" t="s">
        <v>147</v>
      </c>
      <c r="N10" s="8">
        <v>20</v>
      </c>
      <c r="O10" s="8">
        <v>45</v>
      </c>
      <c r="P10" s="21"/>
      <c r="Q10" s="21" t="s">
        <v>1337</v>
      </c>
      <c r="R10" s="21" t="s">
        <v>1052</v>
      </c>
      <c r="S10" s="21" t="s">
        <v>1053</v>
      </c>
      <c r="T10" s="21">
        <v>5</v>
      </c>
      <c r="U10" s="21">
        <v>11</v>
      </c>
      <c r="V10" s="260">
        <v>85000000</v>
      </c>
      <c r="W10" s="86"/>
      <c r="X10" s="86"/>
      <c r="Y10" s="86"/>
      <c r="Z10" s="273">
        <f aca="true" t="shared" si="0" ref="Z10:Z24">+V10+W10+X10+Y10</f>
        <v>85000000</v>
      </c>
      <c r="AA10" s="91" t="s">
        <v>946</v>
      </c>
    </row>
    <row r="11" spans="1:27" ht="63.75" customHeight="1">
      <c r="A11" s="407"/>
      <c r="B11" s="282"/>
      <c r="C11" s="381"/>
      <c r="D11" s="346"/>
      <c r="E11" s="350"/>
      <c r="F11" s="282"/>
      <c r="G11" s="282"/>
      <c r="H11" s="282"/>
      <c r="I11" s="236" t="s">
        <v>127</v>
      </c>
      <c r="J11" s="236" t="s">
        <v>128</v>
      </c>
      <c r="K11" s="236"/>
      <c r="L11" s="252" t="s">
        <v>952</v>
      </c>
      <c r="M11" s="252" t="s">
        <v>148</v>
      </c>
      <c r="N11" s="252">
        <v>4</v>
      </c>
      <c r="O11" s="252">
        <v>5</v>
      </c>
      <c r="P11" s="252"/>
      <c r="Q11" s="21" t="s">
        <v>1284</v>
      </c>
      <c r="R11" s="21" t="s">
        <v>958</v>
      </c>
      <c r="S11" s="21" t="s">
        <v>959</v>
      </c>
      <c r="T11" s="21">
        <v>0</v>
      </c>
      <c r="U11" s="21">
        <v>1</v>
      </c>
      <c r="V11" s="260">
        <v>30000000</v>
      </c>
      <c r="W11" s="86"/>
      <c r="X11" s="86"/>
      <c r="Y11" s="86"/>
      <c r="Z11" s="273">
        <f t="shared" si="0"/>
        <v>30000000</v>
      </c>
      <c r="AA11" s="91" t="s">
        <v>946</v>
      </c>
    </row>
    <row r="12" spans="1:27" ht="84">
      <c r="A12" s="407"/>
      <c r="B12" s="282"/>
      <c r="C12" s="381"/>
      <c r="D12" s="346"/>
      <c r="E12" s="350"/>
      <c r="F12" s="282"/>
      <c r="G12" s="282"/>
      <c r="H12" s="283"/>
      <c r="I12" s="8" t="s">
        <v>129</v>
      </c>
      <c r="J12" s="8" t="s">
        <v>963</v>
      </c>
      <c r="K12" s="8"/>
      <c r="L12" s="8" t="s">
        <v>769</v>
      </c>
      <c r="M12" s="8" t="s">
        <v>770</v>
      </c>
      <c r="N12" s="8">
        <v>0</v>
      </c>
      <c r="O12" s="8">
        <v>0</v>
      </c>
      <c r="P12" s="21"/>
      <c r="Q12" s="21"/>
      <c r="R12" s="21"/>
      <c r="S12" s="21"/>
      <c r="T12" s="21"/>
      <c r="U12" s="21"/>
      <c r="V12" s="260">
        <v>10000000</v>
      </c>
      <c r="W12" s="86"/>
      <c r="X12" s="86"/>
      <c r="Y12" s="86"/>
      <c r="Z12" s="273">
        <f t="shared" si="0"/>
        <v>10000000</v>
      </c>
      <c r="AA12" s="91" t="s">
        <v>947</v>
      </c>
    </row>
    <row r="13" spans="1:27" ht="86.25" customHeight="1">
      <c r="A13" s="407"/>
      <c r="B13" s="282"/>
      <c r="C13" s="381"/>
      <c r="D13" s="346"/>
      <c r="E13" s="350"/>
      <c r="F13" s="282"/>
      <c r="G13" s="282"/>
      <c r="H13" s="281" t="s">
        <v>111</v>
      </c>
      <c r="I13" s="281" t="s">
        <v>132</v>
      </c>
      <c r="J13" s="281" t="s">
        <v>133</v>
      </c>
      <c r="K13" s="281"/>
      <c r="L13" s="8" t="s">
        <v>772</v>
      </c>
      <c r="M13" s="8" t="s">
        <v>149</v>
      </c>
      <c r="N13" s="8">
        <v>250</v>
      </c>
      <c r="O13" s="8">
        <v>450</v>
      </c>
      <c r="P13" s="21"/>
      <c r="Q13" s="80" t="s">
        <v>1285</v>
      </c>
      <c r="R13" s="80" t="s">
        <v>1054</v>
      </c>
      <c r="S13" s="80" t="s">
        <v>1286</v>
      </c>
      <c r="T13" s="80">
        <v>0</v>
      </c>
      <c r="U13" s="80">
        <v>200</v>
      </c>
      <c r="V13" s="261">
        <v>50000000</v>
      </c>
      <c r="W13" s="162"/>
      <c r="X13" s="162"/>
      <c r="Y13" s="162"/>
      <c r="Z13" s="274">
        <f t="shared" si="0"/>
        <v>50000000</v>
      </c>
      <c r="AA13" s="278" t="s">
        <v>946</v>
      </c>
    </row>
    <row r="14" spans="1:27" s="248" customFormat="1" ht="86.25" customHeight="1">
      <c r="A14" s="407"/>
      <c r="B14" s="282"/>
      <c r="C14" s="381"/>
      <c r="D14" s="346"/>
      <c r="E14" s="350"/>
      <c r="F14" s="282"/>
      <c r="G14" s="282"/>
      <c r="H14" s="282"/>
      <c r="I14" s="282"/>
      <c r="J14" s="282"/>
      <c r="K14" s="282"/>
      <c r="L14" s="8" t="s">
        <v>1298</v>
      </c>
      <c r="M14" s="8" t="s">
        <v>1299</v>
      </c>
      <c r="N14" s="8">
        <v>0</v>
      </c>
      <c r="O14" s="8">
        <v>1</v>
      </c>
      <c r="P14" s="251"/>
      <c r="Q14" s="251" t="s">
        <v>1300</v>
      </c>
      <c r="R14" s="252" t="s">
        <v>1301</v>
      </c>
      <c r="S14" s="252" t="s">
        <v>1302</v>
      </c>
      <c r="T14" s="252">
        <v>0</v>
      </c>
      <c r="U14" s="252">
        <v>1</v>
      </c>
      <c r="V14" s="262">
        <v>16500000</v>
      </c>
      <c r="W14" s="244"/>
      <c r="X14" s="244"/>
      <c r="Y14" s="244"/>
      <c r="Z14" s="275">
        <f t="shared" si="0"/>
        <v>16500000</v>
      </c>
      <c r="AA14" s="279"/>
    </row>
    <row r="15" spans="1:27" ht="72">
      <c r="A15" s="407"/>
      <c r="B15" s="282"/>
      <c r="C15" s="381"/>
      <c r="D15" s="346"/>
      <c r="E15" s="350"/>
      <c r="F15" s="282"/>
      <c r="G15" s="282"/>
      <c r="H15" s="282"/>
      <c r="I15" s="283"/>
      <c r="J15" s="283"/>
      <c r="K15" s="283"/>
      <c r="L15" s="8" t="s">
        <v>773</v>
      </c>
      <c r="M15" s="8" t="s">
        <v>774</v>
      </c>
      <c r="N15" s="8">
        <v>1263</v>
      </c>
      <c r="O15" s="8">
        <v>1363</v>
      </c>
      <c r="P15" s="21"/>
      <c r="Q15" s="79" t="s">
        <v>1290</v>
      </c>
      <c r="R15" s="80" t="s">
        <v>1054</v>
      </c>
      <c r="S15" s="80" t="s">
        <v>973</v>
      </c>
      <c r="T15" s="80">
        <v>0</v>
      </c>
      <c r="U15" s="80">
        <v>1</v>
      </c>
      <c r="V15" s="259">
        <v>50000000</v>
      </c>
      <c r="W15" s="120"/>
      <c r="X15" s="120">
        <v>0</v>
      </c>
      <c r="Y15" s="120"/>
      <c r="Z15" s="276">
        <f t="shared" si="0"/>
        <v>50000000</v>
      </c>
      <c r="AA15" s="280"/>
    </row>
    <row r="16" spans="1:27" ht="79.5" customHeight="1">
      <c r="A16" s="407"/>
      <c r="B16" s="282"/>
      <c r="C16" s="381"/>
      <c r="D16" s="346"/>
      <c r="E16" s="350"/>
      <c r="F16" s="282"/>
      <c r="G16" s="282"/>
      <c r="H16" s="283"/>
      <c r="I16" s="281" t="s">
        <v>130</v>
      </c>
      <c r="J16" s="281" t="s">
        <v>131</v>
      </c>
      <c r="K16" s="281"/>
      <c r="L16" s="281" t="s">
        <v>948</v>
      </c>
      <c r="M16" s="281" t="s">
        <v>771</v>
      </c>
      <c r="N16" s="281">
        <v>0</v>
      </c>
      <c r="O16" s="281">
        <v>1</v>
      </c>
      <c r="P16" s="281"/>
      <c r="Q16" s="281" t="s">
        <v>1287</v>
      </c>
      <c r="R16" s="281" t="s">
        <v>1288</v>
      </c>
      <c r="S16" s="281" t="s">
        <v>1289</v>
      </c>
      <c r="T16" s="281">
        <v>0</v>
      </c>
      <c r="U16" s="281">
        <v>1</v>
      </c>
      <c r="V16" s="419">
        <v>30000000</v>
      </c>
      <c r="W16" s="287"/>
      <c r="X16" s="287"/>
      <c r="Y16" s="287"/>
      <c r="Z16" s="418">
        <f t="shared" si="0"/>
        <v>30000000</v>
      </c>
      <c r="AA16" s="278"/>
    </row>
    <row r="17" spans="1:27" ht="84">
      <c r="A17" s="407"/>
      <c r="B17" s="282"/>
      <c r="C17" s="381"/>
      <c r="D17" s="346"/>
      <c r="E17" s="350"/>
      <c r="F17" s="282"/>
      <c r="G17" s="282"/>
      <c r="H17" s="47" t="s">
        <v>112</v>
      </c>
      <c r="I17" s="283"/>
      <c r="J17" s="283"/>
      <c r="K17" s="283"/>
      <c r="L17" s="283"/>
      <c r="M17" s="283"/>
      <c r="N17" s="283"/>
      <c r="O17" s="283"/>
      <c r="P17" s="283"/>
      <c r="Q17" s="283"/>
      <c r="R17" s="283"/>
      <c r="S17" s="283"/>
      <c r="T17" s="283"/>
      <c r="U17" s="283"/>
      <c r="V17" s="405"/>
      <c r="W17" s="289"/>
      <c r="X17" s="289"/>
      <c r="Y17" s="289"/>
      <c r="Z17" s="397">
        <f t="shared" si="0"/>
        <v>0</v>
      </c>
      <c r="AA17" s="280"/>
    </row>
    <row r="18" spans="1:27" ht="72">
      <c r="A18" s="407"/>
      <c r="B18" s="282"/>
      <c r="C18" s="381"/>
      <c r="D18" s="346"/>
      <c r="E18" s="350"/>
      <c r="F18" s="282"/>
      <c r="G18" s="282"/>
      <c r="H18" s="47" t="s">
        <v>113</v>
      </c>
      <c r="I18" s="44" t="s">
        <v>134</v>
      </c>
      <c r="J18" s="10" t="s">
        <v>775</v>
      </c>
      <c r="K18" s="44"/>
      <c r="L18" s="10" t="s">
        <v>953</v>
      </c>
      <c r="M18" s="8" t="s">
        <v>776</v>
      </c>
      <c r="N18" s="8">
        <v>409</v>
      </c>
      <c r="O18" s="8">
        <v>409</v>
      </c>
      <c r="P18" s="21"/>
      <c r="Q18" s="21"/>
      <c r="R18" s="21"/>
      <c r="S18" s="21"/>
      <c r="T18" s="21"/>
      <c r="U18" s="21"/>
      <c r="V18" s="260"/>
      <c r="W18" s="86"/>
      <c r="X18" s="86"/>
      <c r="Y18" s="86"/>
      <c r="Z18" s="273">
        <f t="shared" si="0"/>
        <v>0</v>
      </c>
      <c r="AA18" s="91"/>
    </row>
    <row r="19" spans="1:27" ht="105" customHeight="1">
      <c r="A19" s="407"/>
      <c r="B19" s="282"/>
      <c r="C19" s="381"/>
      <c r="D19" s="346"/>
      <c r="E19" s="350"/>
      <c r="F19" s="282"/>
      <c r="G19" s="282"/>
      <c r="H19" s="47" t="s">
        <v>778</v>
      </c>
      <c r="I19" s="8" t="s">
        <v>135</v>
      </c>
      <c r="J19" s="8" t="s">
        <v>136</v>
      </c>
      <c r="K19" s="8"/>
      <c r="L19" s="8" t="s">
        <v>954</v>
      </c>
      <c r="M19" s="8" t="s">
        <v>777</v>
      </c>
      <c r="N19" s="8">
        <v>49</v>
      </c>
      <c r="O19" s="8">
        <v>84</v>
      </c>
      <c r="P19" s="21"/>
      <c r="Q19" s="21" t="s">
        <v>1338</v>
      </c>
      <c r="R19" s="21" t="s">
        <v>1055</v>
      </c>
      <c r="S19" s="21" t="s">
        <v>1056</v>
      </c>
      <c r="T19" s="21">
        <v>10</v>
      </c>
      <c r="U19" s="21">
        <v>35</v>
      </c>
      <c r="V19" s="260">
        <v>119823539</v>
      </c>
      <c r="W19" s="86"/>
      <c r="X19" s="86"/>
      <c r="Y19" s="86"/>
      <c r="Z19" s="273">
        <f t="shared" si="0"/>
        <v>119823539</v>
      </c>
      <c r="AA19" s="91" t="s">
        <v>946</v>
      </c>
    </row>
    <row r="20" spans="1:27" ht="84">
      <c r="A20" s="407"/>
      <c r="B20" s="282"/>
      <c r="C20" s="381"/>
      <c r="D20" s="346"/>
      <c r="E20" s="350"/>
      <c r="F20" s="282"/>
      <c r="G20" s="282"/>
      <c r="H20" s="10" t="s">
        <v>780</v>
      </c>
      <c r="I20" s="281" t="s">
        <v>137</v>
      </c>
      <c r="J20" s="281" t="s">
        <v>138</v>
      </c>
      <c r="K20" s="281"/>
      <c r="L20" s="8" t="s">
        <v>779</v>
      </c>
      <c r="M20" s="8" t="s">
        <v>150</v>
      </c>
      <c r="N20" s="8">
        <v>1377</v>
      </c>
      <c r="O20" s="8">
        <v>1377</v>
      </c>
      <c r="P20" s="21"/>
      <c r="Q20" s="21" t="s">
        <v>969</v>
      </c>
      <c r="R20" s="21" t="s">
        <v>970</v>
      </c>
      <c r="S20" s="21" t="s">
        <v>971</v>
      </c>
      <c r="T20" s="240">
        <v>1</v>
      </c>
      <c r="U20" s="76">
        <v>1</v>
      </c>
      <c r="V20" s="260">
        <v>60000000</v>
      </c>
      <c r="W20" s="86"/>
      <c r="X20" s="86"/>
      <c r="Y20" s="86"/>
      <c r="Z20" s="273">
        <f t="shared" si="0"/>
        <v>60000000</v>
      </c>
      <c r="AA20" s="91" t="s">
        <v>962</v>
      </c>
    </row>
    <row r="21" spans="1:27" ht="84">
      <c r="A21" s="407"/>
      <c r="B21" s="282"/>
      <c r="C21" s="381"/>
      <c r="D21" s="346"/>
      <c r="E21" s="350"/>
      <c r="F21" s="282"/>
      <c r="G21" s="282"/>
      <c r="H21" s="47" t="s">
        <v>114</v>
      </c>
      <c r="I21" s="283"/>
      <c r="J21" s="283"/>
      <c r="K21" s="283"/>
      <c r="L21" s="8" t="s">
        <v>1242</v>
      </c>
      <c r="M21" s="8" t="s">
        <v>781</v>
      </c>
      <c r="N21" s="8">
        <v>0</v>
      </c>
      <c r="O21" s="8">
        <v>1</v>
      </c>
      <c r="P21" s="21"/>
      <c r="Q21" s="21" t="s">
        <v>1297</v>
      </c>
      <c r="R21" s="21" t="s">
        <v>1292</v>
      </c>
      <c r="S21" s="21" t="s">
        <v>1291</v>
      </c>
      <c r="T21" s="21">
        <v>0</v>
      </c>
      <c r="U21" s="21">
        <v>1</v>
      </c>
      <c r="V21" s="260">
        <v>5000000</v>
      </c>
      <c r="W21" s="86"/>
      <c r="X21" s="86"/>
      <c r="Y21" s="86"/>
      <c r="Z21" s="273">
        <f t="shared" si="0"/>
        <v>5000000</v>
      </c>
      <c r="AA21" s="91"/>
    </row>
    <row r="22" spans="1:27" ht="72">
      <c r="A22" s="407"/>
      <c r="B22" s="282"/>
      <c r="C22" s="381"/>
      <c r="D22" s="346"/>
      <c r="E22" s="350"/>
      <c r="F22" s="282"/>
      <c r="G22" s="282"/>
      <c r="H22" s="47" t="s">
        <v>115</v>
      </c>
      <c r="I22" s="8" t="s">
        <v>139</v>
      </c>
      <c r="J22" s="8" t="s">
        <v>782</v>
      </c>
      <c r="K22" s="8"/>
      <c r="L22" s="8" t="s">
        <v>783</v>
      </c>
      <c r="M22" s="8" t="s">
        <v>151</v>
      </c>
      <c r="N22" s="8">
        <v>12</v>
      </c>
      <c r="O22" s="8">
        <v>12</v>
      </c>
      <c r="P22" s="21"/>
      <c r="Q22" s="21" t="s">
        <v>964</v>
      </c>
      <c r="R22" s="21" t="s">
        <v>965</v>
      </c>
      <c r="S22" s="21" t="s">
        <v>597</v>
      </c>
      <c r="T22" s="21">
        <v>0</v>
      </c>
      <c r="U22" s="21">
        <v>12</v>
      </c>
      <c r="V22" s="260"/>
      <c r="W22" s="86"/>
      <c r="X22" s="86"/>
      <c r="Y22" s="86"/>
      <c r="Z22" s="273">
        <f t="shared" si="0"/>
        <v>0</v>
      </c>
      <c r="AA22" s="91" t="s">
        <v>962</v>
      </c>
    </row>
    <row r="23" spans="1:27" ht="84">
      <c r="A23" s="407"/>
      <c r="B23" s="282"/>
      <c r="C23" s="381"/>
      <c r="D23" s="346"/>
      <c r="E23" s="350"/>
      <c r="F23" s="282"/>
      <c r="G23" s="282"/>
      <c r="H23" s="281" t="s">
        <v>116</v>
      </c>
      <c r="I23" s="281" t="s">
        <v>140</v>
      </c>
      <c r="J23" s="281" t="s">
        <v>141</v>
      </c>
      <c r="K23" s="281"/>
      <c r="L23" s="10" t="s">
        <v>784</v>
      </c>
      <c r="M23" s="18" t="s">
        <v>785</v>
      </c>
      <c r="N23" s="10">
        <v>5</v>
      </c>
      <c r="O23" s="10">
        <v>5</v>
      </c>
      <c r="P23" s="10"/>
      <c r="Q23" s="10" t="s">
        <v>1293</v>
      </c>
      <c r="R23" s="10" t="s">
        <v>972</v>
      </c>
      <c r="S23" s="10" t="s">
        <v>973</v>
      </c>
      <c r="T23" s="10">
        <v>1</v>
      </c>
      <c r="U23" s="10">
        <v>1</v>
      </c>
      <c r="V23" s="260">
        <v>10000000</v>
      </c>
      <c r="W23" s="86"/>
      <c r="X23" s="86"/>
      <c r="Y23" s="86"/>
      <c r="Z23" s="273">
        <f t="shared" si="0"/>
        <v>10000000</v>
      </c>
      <c r="AA23" s="164" t="s">
        <v>962</v>
      </c>
    </row>
    <row r="24" spans="1:27" ht="72" customHeight="1">
      <c r="A24" s="407"/>
      <c r="B24" s="282"/>
      <c r="C24" s="381"/>
      <c r="D24" s="346"/>
      <c r="E24" s="350"/>
      <c r="F24" s="282"/>
      <c r="G24" s="282"/>
      <c r="H24" s="282"/>
      <c r="I24" s="283"/>
      <c r="J24" s="283"/>
      <c r="K24" s="283"/>
      <c r="L24" s="10" t="s">
        <v>786</v>
      </c>
      <c r="M24" s="10" t="s">
        <v>787</v>
      </c>
      <c r="N24" s="7">
        <v>0</v>
      </c>
      <c r="O24" s="7">
        <v>1</v>
      </c>
      <c r="P24" s="7"/>
      <c r="Q24" s="10" t="s">
        <v>1294</v>
      </c>
      <c r="R24" s="10" t="s">
        <v>1295</v>
      </c>
      <c r="S24" s="10" t="s">
        <v>1296</v>
      </c>
      <c r="T24" s="10">
        <v>0</v>
      </c>
      <c r="U24" s="10">
        <v>1</v>
      </c>
      <c r="V24" s="260">
        <v>15000000</v>
      </c>
      <c r="W24" s="117"/>
      <c r="X24" s="117"/>
      <c r="Y24" s="117"/>
      <c r="Z24" s="273">
        <f t="shared" si="0"/>
        <v>15000000</v>
      </c>
      <c r="AA24" s="148"/>
    </row>
    <row r="25" spans="1:27" ht="84.75" thickBot="1">
      <c r="A25" s="408"/>
      <c r="B25" s="348"/>
      <c r="C25" s="382"/>
      <c r="D25" s="347"/>
      <c r="E25" s="351"/>
      <c r="F25" s="348"/>
      <c r="G25" s="348"/>
      <c r="H25" s="348"/>
      <c r="I25" s="13" t="s">
        <v>142</v>
      </c>
      <c r="J25" s="45" t="s">
        <v>143</v>
      </c>
      <c r="K25" s="116"/>
      <c r="L25" s="45" t="s">
        <v>788</v>
      </c>
      <c r="M25" s="45" t="s">
        <v>152</v>
      </c>
      <c r="N25" s="15">
        <v>0</v>
      </c>
      <c r="O25" s="15">
        <v>1</v>
      </c>
      <c r="P25" s="15"/>
      <c r="Q25" s="78" t="s">
        <v>955</v>
      </c>
      <c r="R25" s="78" t="s">
        <v>956</v>
      </c>
      <c r="S25" s="78" t="s">
        <v>957</v>
      </c>
      <c r="T25" s="78">
        <v>0</v>
      </c>
      <c r="U25" s="78">
        <v>1</v>
      </c>
      <c r="V25" s="263">
        <v>15000000</v>
      </c>
      <c r="W25" s="118"/>
      <c r="X25" s="118"/>
      <c r="Y25" s="118"/>
      <c r="Z25" s="277">
        <f>+V25+W25+X25+Y25</f>
        <v>15000000</v>
      </c>
      <c r="AA25" s="130" t="s">
        <v>947</v>
      </c>
    </row>
    <row r="26" spans="22:26" ht="15">
      <c r="V26" s="264">
        <f>SUM(V5:V25)</f>
        <v>691323539</v>
      </c>
      <c r="W26" s="83">
        <f>SUM(W5:W25)</f>
        <v>0</v>
      </c>
      <c r="X26" s="83">
        <f>SUM(X5:X25)</f>
        <v>0</v>
      </c>
      <c r="Y26" s="83">
        <f>SUM(Y5:Y25)</f>
        <v>0</v>
      </c>
      <c r="Z26" s="89">
        <f>SUM(Z5:Z25)</f>
        <v>691323539</v>
      </c>
    </row>
    <row r="27" spans="21:26" ht="15">
      <c r="U27" s="83">
        <f>+V25+V22+V5</f>
        <v>180000000</v>
      </c>
      <c r="Z27" s="83">
        <f>705323539-Z26</f>
        <v>14000000</v>
      </c>
    </row>
  </sheetData>
  <sheetProtection/>
  <mergeCells count="99">
    <mergeCell ref="L16:L17"/>
    <mergeCell ref="K16:K17"/>
    <mergeCell ref="M16:M17"/>
    <mergeCell ref="AA16:AA17"/>
    <mergeCell ref="AA13:AA15"/>
    <mergeCell ref="Z16:Z17"/>
    <mergeCell ref="N16:N17"/>
    <mergeCell ref="O16:O17"/>
    <mergeCell ref="Y16:Y17"/>
    <mergeCell ref="V16:V17"/>
    <mergeCell ref="A1:AA1"/>
    <mergeCell ref="A2:R2"/>
    <mergeCell ref="S2:U2"/>
    <mergeCell ref="Z2:Z4"/>
    <mergeCell ref="M3:O3"/>
    <mergeCell ref="P3:P4"/>
    <mergeCell ref="X3:X4"/>
    <mergeCell ref="E3:E4"/>
    <mergeCell ref="AA2:AA4"/>
    <mergeCell ref="R3:R4"/>
    <mergeCell ref="C5:C25"/>
    <mergeCell ref="H10:H12"/>
    <mergeCell ref="H13:H16"/>
    <mergeCell ref="E5:E25"/>
    <mergeCell ref="F5:F25"/>
    <mergeCell ref="H5:H9"/>
    <mergeCell ref="H23:H25"/>
    <mergeCell ref="Y3:Y4"/>
    <mergeCell ref="T3:T4"/>
    <mergeCell ref="U3:U4"/>
    <mergeCell ref="V3:V4"/>
    <mergeCell ref="W3:W4"/>
    <mergeCell ref="F3:F4"/>
    <mergeCell ref="G3:G4"/>
    <mergeCell ref="A3:A4"/>
    <mergeCell ref="B3:B4"/>
    <mergeCell ref="C3:C4"/>
    <mergeCell ref="D3:D4"/>
    <mergeCell ref="Q3:Q4"/>
    <mergeCell ref="Q5:Q7"/>
    <mergeCell ref="A5:A25"/>
    <mergeCell ref="B5:B25"/>
    <mergeCell ref="D5:D25"/>
    <mergeCell ref="G5:G25"/>
    <mergeCell ref="P5:P7"/>
    <mergeCell ref="R5:R6"/>
    <mergeCell ref="S5:S6"/>
    <mergeCell ref="H3:H4"/>
    <mergeCell ref="I3:I4"/>
    <mergeCell ref="J3:J4"/>
    <mergeCell ref="S3:S4"/>
    <mergeCell ref="K3:K4"/>
    <mergeCell ref="L3:L4"/>
    <mergeCell ref="U16:U17"/>
    <mergeCell ref="V8:V9"/>
    <mergeCell ref="AA5:AA7"/>
    <mergeCell ref="P16:P17"/>
    <mergeCell ref="Q16:Q17"/>
    <mergeCell ref="R16:R17"/>
    <mergeCell ref="S16:S17"/>
    <mergeCell ref="V5:V6"/>
    <mergeCell ref="U5:U6"/>
    <mergeCell ref="U8:U9"/>
    <mergeCell ref="I8:I9"/>
    <mergeCell ref="J8:J9"/>
    <mergeCell ref="J16:J17"/>
    <mergeCell ref="K8:K9"/>
    <mergeCell ref="Y5:Y6"/>
    <mergeCell ref="X5:X6"/>
    <mergeCell ref="W5:W6"/>
    <mergeCell ref="T16:T17"/>
    <mergeCell ref="W16:W17"/>
    <mergeCell ref="X16:X17"/>
    <mergeCell ref="I23:I24"/>
    <mergeCell ref="J23:J24"/>
    <mergeCell ref="K23:K24"/>
    <mergeCell ref="I13:I15"/>
    <mergeCell ref="J13:J15"/>
    <mergeCell ref="I20:I21"/>
    <mergeCell ref="J20:J21"/>
    <mergeCell ref="K20:K21"/>
    <mergeCell ref="K13:K15"/>
    <mergeCell ref="I16:I17"/>
    <mergeCell ref="L8:L9"/>
    <mergeCell ref="M8:M9"/>
    <mergeCell ref="N8:N9"/>
    <mergeCell ref="O8:O9"/>
    <mergeCell ref="Z5:Z6"/>
    <mergeCell ref="T5:T6"/>
    <mergeCell ref="W8:W9"/>
    <mergeCell ref="X8:X9"/>
    <mergeCell ref="Y8:Y9"/>
    <mergeCell ref="Z8:Z9"/>
    <mergeCell ref="AA8:AA9"/>
    <mergeCell ref="P8:P9"/>
    <mergeCell ref="Q8:Q9"/>
    <mergeCell ref="R8:R9"/>
    <mergeCell ref="S8:S9"/>
    <mergeCell ref="T8:T9"/>
  </mergeCells>
  <hyperlinks>
    <hyperlink ref="A2:O2" r:id="rId1" display="PLAN INDICATIVO"/>
  </hyperlinks>
  <printOptions/>
  <pageMargins left="1.1023622047244095" right="0.7086614173228347" top="0.7480314960629921" bottom="0.7480314960629921" header="0.31496062992125984" footer="0.31496062992125984"/>
  <pageSetup horizontalDpi="600" verticalDpi="600" orientation="landscape" paperSize="5" scale="40" r:id="rId4"/>
  <legacyDrawing r:id="rId3"/>
</worksheet>
</file>

<file path=xl/worksheets/sheet4.xml><?xml version="1.0" encoding="utf-8"?>
<worksheet xmlns="http://schemas.openxmlformats.org/spreadsheetml/2006/main" xmlns:r="http://schemas.openxmlformats.org/officeDocument/2006/relationships">
  <sheetPr>
    <tabColor rgb="FF00B050"/>
  </sheetPr>
  <dimension ref="A1:AA16"/>
  <sheetViews>
    <sheetView zoomScalePageLayoutView="0" workbookViewId="0" topLeftCell="N15">
      <selection activeCell="V15" sqref="V15"/>
    </sheetView>
  </sheetViews>
  <sheetFormatPr defaultColWidth="11.421875" defaultRowHeight="15"/>
  <cols>
    <col min="1" max="2" width="11.421875" style="34" customWidth="1"/>
    <col min="3" max="3" width="12.421875" style="34" customWidth="1"/>
    <col min="4" max="4" width="13.8515625" style="34" customWidth="1"/>
    <col min="5" max="5" width="11.421875" style="34" customWidth="1"/>
    <col min="6" max="6" width="15.00390625" style="34" customWidth="1"/>
    <col min="7" max="7" width="9.8515625" style="34" customWidth="1"/>
    <col min="8" max="8" width="17.140625" style="34" customWidth="1"/>
    <col min="9" max="9" width="11.421875" style="34" customWidth="1"/>
    <col min="10" max="10" width="26.7109375" style="34" customWidth="1"/>
    <col min="11" max="11" width="6.140625" style="34" customWidth="1"/>
    <col min="12" max="12" width="18.57421875" style="34" customWidth="1"/>
    <col min="13" max="13" width="20.421875" style="34" customWidth="1"/>
    <col min="14" max="14" width="9.28125" style="34" customWidth="1"/>
    <col min="15" max="15" width="13.421875" style="34" customWidth="1"/>
    <col min="16" max="16" width="9.8515625" style="34" customWidth="1"/>
    <col min="17" max="17" width="27.00390625" style="34" customWidth="1"/>
    <col min="18" max="18" width="18.00390625" style="34" customWidth="1"/>
    <col min="19" max="19" width="13.421875" style="34" customWidth="1"/>
    <col min="20" max="20" width="11.421875" style="34" customWidth="1"/>
    <col min="21" max="21" width="10.57421875" style="34" customWidth="1"/>
    <col min="22" max="22" width="12.421875" style="34" bestFit="1" customWidth="1"/>
    <col min="23" max="23" width="11.7109375" style="34" customWidth="1"/>
    <col min="24" max="24" width="7.7109375" style="34" customWidth="1"/>
    <col min="25" max="25" width="14.28125" style="34" bestFit="1" customWidth="1"/>
    <col min="26" max="26" width="14.00390625" style="34" customWidth="1"/>
    <col min="27" max="27" width="18.8515625" style="34" customWidth="1"/>
    <col min="28" max="16384" width="11.421875" style="34" customWidth="1"/>
  </cols>
  <sheetData>
    <row r="1" spans="1:27" s="1" customFormat="1" ht="18.75" thickBot="1">
      <c r="A1" s="311" t="s">
        <v>732</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3"/>
    </row>
    <row r="2" spans="1:27" ht="15.75" thickBot="1">
      <c r="A2" s="314" t="s">
        <v>626</v>
      </c>
      <c r="B2" s="315"/>
      <c r="C2" s="315"/>
      <c r="D2" s="315"/>
      <c r="E2" s="315"/>
      <c r="F2" s="315"/>
      <c r="G2" s="315"/>
      <c r="H2" s="315"/>
      <c r="I2" s="315"/>
      <c r="J2" s="315"/>
      <c r="K2" s="315"/>
      <c r="L2" s="315"/>
      <c r="M2" s="315"/>
      <c r="N2" s="315"/>
      <c r="O2" s="315"/>
      <c r="P2" s="315"/>
      <c r="Q2" s="315"/>
      <c r="R2" s="316"/>
      <c r="S2" s="413" t="s">
        <v>5</v>
      </c>
      <c r="T2" s="414"/>
      <c r="U2" s="415"/>
      <c r="V2" s="320" t="s">
        <v>627</v>
      </c>
      <c r="W2" s="321"/>
      <c r="X2" s="321"/>
      <c r="Y2" s="379"/>
      <c r="Z2" s="322" t="s">
        <v>712</v>
      </c>
      <c r="AA2" s="330" t="s">
        <v>24</v>
      </c>
    </row>
    <row r="3" spans="1:27" ht="15.75" customHeight="1" thickBot="1">
      <c r="A3" s="296" t="s">
        <v>2</v>
      </c>
      <c r="B3" s="300" t="s">
        <v>4</v>
      </c>
      <c r="C3" s="300" t="s">
        <v>8</v>
      </c>
      <c r="D3" s="300" t="s">
        <v>629</v>
      </c>
      <c r="E3" s="300" t="s">
        <v>2</v>
      </c>
      <c r="F3" s="300" t="s">
        <v>3</v>
      </c>
      <c r="G3" s="300" t="s">
        <v>9</v>
      </c>
      <c r="H3" s="300" t="s">
        <v>10</v>
      </c>
      <c r="I3" s="300" t="s">
        <v>2</v>
      </c>
      <c r="J3" s="300" t="s">
        <v>11</v>
      </c>
      <c r="K3" s="300" t="s">
        <v>9</v>
      </c>
      <c r="L3" s="300" t="s">
        <v>630</v>
      </c>
      <c r="M3" s="327" t="s">
        <v>5</v>
      </c>
      <c r="N3" s="328"/>
      <c r="O3" s="328"/>
      <c r="P3" s="300" t="s">
        <v>2</v>
      </c>
      <c r="Q3" s="300" t="s">
        <v>631</v>
      </c>
      <c r="R3" s="300" t="s">
        <v>20</v>
      </c>
      <c r="S3" s="300" t="s">
        <v>7</v>
      </c>
      <c r="T3" s="300" t="s">
        <v>6</v>
      </c>
      <c r="U3" s="296" t="s">
        <v>21</v>
      </c>
      <c r="V3" s="322" t="s">
        <v>12</v>
      </c>
      <c r="W3" s="322" t="s">
        <v>13</v>
      </c>
      <c r="X3" s="322" t="s">
        <v>1</v>
      </c>
      <c r="Y3" s="294" t="s">
        <v>0</v>
      </c>
      <c r="Z3" s="323"/>
      <c r="AA3" s="331"/>
    </row>
    <row r="4" spans="1:27" ht="60.75" thickBot="1">
      <c r="A4" s="297"/>
      <c r="B4" s="301"/>
      <c r="C4" s="301"/>
      <c r="D4" s="301"/>
      <c r="E4" s="301"/>
      <c r="F4" s="301"/>
      <c r="G4" s="301"/>
      <c r="H4" s="301"/>
      <c r="I4" s="301"/>
      <c r="J4" s="301"/>
      <c r="K4" s="301"/>
      <c r="L4" s="301"/>
      <c r="M4" s="19" t="s">
        <v>7</v>
      </c>
      <c r="N4" s="19" t="s">
        <v>6</v>
      </c>
      <c r="O4" s="17" t="s">
        <v>18</v>
      </c>
      <c r="P4" s="301"/>
      <c r="Q4" s="301"/>
      <c r="R4" s="301"/>
      <c r="S4" s="301"/>
      <c r="T4" s="301"/>
      <c r="U4" s="297"/>
      <c r="V4" s="324"/>
      <c r="W4" s="324"/>
      <c r="X4" s="324"/>
      <c r="Y4" s="295"/>
      <c r="Z4" s="324"/>
      <c r="AA4" s="332"/>
    </row>
    <row r="5" spans="1:27" ht="96.75" customHeight="1">
      <c r="A5" s="406" t="s">
        <v>26</v>
      </c>
      <c r="B5" s="306" t="s">
        <v>27</v>
      </c>
      <c r="C5" s="380"/>
      <c r="D5" s="345" t="s">
        <v>1182</v>
      </c>
      <c r="E5" s="349" t="s">
        <v>172</v>
      </c>
      <c r="F5" s="306" t="s">
        <v>173</v>
      </c>
      <c r="G5" s="306"/>
      <c r="H5" s="306" t="s">
        <v>174</v>
      </c>
      <c r="I5" s="21" t="s">
        <v>181</v>
      </c>
      <c r="J5" s="21" t="s">
        <v>197</v>
      </c>
      <c r="K5" s="21"/>
      <c r="L5" s="21" t="s">
        <v>733</v>
      </c>
      <c r="M5" s="21" t="s">
        <v>198</v>
      </c>
      <c r="N5" s="21">
        <v>4</v>
      </c>
      <c r="O5" s="21">
        <v>4</v>
      </c>
      <c r="P5" s="26"/>
      <c r="Q5" s="26" t="s">
        <v>1013</v>
      </c>
      <c r="R5" s="26" t="s">
        <v>1014</v>
      </c>
      <c r="S5" s="26" t="s">
        <v>1015</v>
      </c>
      <c r="T5" s="26">
        <v>4</v>
      </c>
      <c r="U5" s="26">
        <v>4</v>
      </c>
      <c r="V5" s="131">
        <v>35000000</v>
      </c>
      <c r="W5" s="132">
        <v>15000000</v>
      </c>
      <c r="X5" s="132"/>
      <c r="Y5" s="106">
        <v>45000000</v>
      </c>
      <c r="Z5" s="137">
        <f>+V5+W5+X5+Y5</f>
        <v>95000000</v>
      </c>
      <c r="AA5" s="90" t="s">
        <v>946</v>
      </c>
    </row>
    <row r="6" spans="1:27" ht="100.5" customHeight="1">
      <c r="A6" s="407"/>
      <c r="B6" s="282"/>
      <c r="C6" s="381"/>
      <c r="D6" s="346"/>
      <c r="E6" s="350"/>
      <c r="F6" s="282"/>
      <c r="G6" s="282"/>
      <c r="H6" s="283"/>
      <c r="I6" s="21" t="s">
        <v>182</v>
      </c>
      <c r="J6" s="21" t="s">
        <v>183</v>
      </c>
      <c r="K6" s="21"/>
      <c r="L6" s="21" t="s">
        <v>734</v>
      </c>
      <c r="M6" s="21" t="s">
        <v>199</v>
      </c>
      <c r="N6" s="21">
        <v>25</v>
      </c>
      <c r="O6" s="21">
        <v>50</v>
      </c>
      <c r="P6" s="26"/>
      <c r="Q6" s="26" t="s">
        <v>1011</v>
      </c>
      <c r="R6" s="26" t="s">
        <v>1012</v>
      </c>
      <c r="S6" s="26" t="s">
        <v>993</v>
      </c>
      <c r="T6" s="26">
        <v>1</v>
      </c>
      <c r="U6" s="26">
        <v>1</v>
      </c>
      <c r="V6" s="131"/>
      <c r="W6" s="132"/>
      <c r="X6" s="132"/>
      <c r="Y6" s="106"/>
      <c r="Z6" s="137">
        <f>+V6+W6+X6+Y6</f>
        <v>0</v>
      </c>
      <c r="AA6" s="90" t="s">
        <v>1030</v>
      </c>
    </row>
    <row r="7" spans="1:27" ht="120.75" customHeight="1">
      <c r="A7" s="407"/>
      <c r="B7" s="282"/>
      <c r="C7" s="381"/>
      <c r="D7" s="346"/>
      <c r="E7" s="350"/>
      <c r="F7" s="282"/>
      <c r="G7" s="282"/>
      <c r="H7" s="281" t="s">
        <v>175</v>
      </c>
      <c r="I7" s="21" t="s">
        <v>184</v>
      </c>
      <c r="J7" s="21" t="s">
        <v>185</v>
      </c>
      <c r="K7" s="21"/>
      <c r="L7" s="21" t="s">
        <v>735</v>
      </c>
      <c r="M7" s="21" t="s">
        <v>200</v>
      </c>
      <c r="N7" s="21">
        <v>6</v>
      </c>
      <c r="O7" s="21">
        <v>10</v>
      </c>
      <c r="P7" s="21"/>
      <c r="Q7" s="281" t="s">
        <v>1024</v>
      </c>
      <c r="R7" s="47" t="s">
        <v>1022</v>
      </c>
      <c r="S7" s="47" t="s">
        <v>1023</v>
      </c>
      <c r="T7" s="47">
        <v>4</v>
      </c>
      <c r="U7" s="21">
        <v>4</v>
      </c>
      <c r="V7" s="134">
        <v>16862864</v>
      </c>
      <c r="W7" s="132"/>
      <c r="X7" s="132"/>
      <c r="Y7" s="106">
        <v>5715000</v>
      </c>
      <c r="Z7" s="137">
        <f aca="true" t="shared" si="0" ref="Z7:Z14">+V7+W7+X7+Y7</f>
        <v>22577864</v>
      </c>
      <c r="AA7" s="278" t="s">
        <v>1030</v>
      </c>
    </row>
    <row r="8" spans="1:27" ht="64.5" customHeight="1">
      <c r="A8" s="407"/>
      <c r="B8" s="282"/>
      <c r="C8" s="381"/>
      <c r="D8" s="346"/>
      <c r="E8" s="350"/>
      <c r="F8" s="282"/>
      <c r="G8" s="282"/>
      <c r="H8" s="282"/>
      <c r="I8" s="21" t="s">
        <v>186</v>
      </c>
      <c r="J8" s="21" t="s">
        <v>736</v>
      </c>
      <c r="K8" s="21"/>
      <c r="L8" s="21" t="s">
        <v>737</v>
      </c>
      <c r="M8" s="21" t="s">
        <v>201</v>
      </c>
      <c r="N8" s="21">
        <v>6</v>
      </c>
      <c r="O8" s="21">
        <v>10</v>
      </c>
      <c r="P8" s="21"/>
      <c r="Q8" s="283"/>
      <c r="R8" s="47" t="s">
        <v>1025</v>
      </c>
      <c r="S8" s="47" t="s">
        <v>1023</v>
      </c>
      <c r="T8" s="47">
        <v>4</v>
      </c>
      <c r="U8" s="47">
        <v>4</v>
      </c>
      <c r="V8" s="134"/>
      <c r="W8" s="132"/>
      <c r="X8" s="132"/>
      <c r="Y8" s="106"/>
      <c r="Z8" s="137">
        <f t="shared" si="0"/>
        <v>0</v>
      </c>
      <c r="AA8" s="280"/>
    </row>
    <row r="9" spans="1:27" ht="78" customHeight="1">
      <c r="A9" s="407"/>
      <c r="B9" s="282"/>
      <c r="C9" s="381"/>
      <c r="D9" s="346"/>
      <c r="E9" s="350"/>
      <c r="F9" s="282"/>
      <c r="G9" s="282"/>
      <c r="H9" s="283"/>
      <c r="I9" s="21" t="s">
        <v>187</v>
      </c>
      <c r="J9" s="21" t="s">
        <v>188</v>
      </c>
      <c r="K9" s="21"/>
      <c r="L9" s="21" t="s">
        <v>738</v>
      </c>
      <c r="M9" s="21" t="s">
        <v>739</v>
      </c>
      <c r="N9" s="21">
        <v>5</v>
      </c>
      <c r="O9" s="21">
        <v>8</v>
      </c>
      <c r="P9" s="21"/>
      <c r="Q9" s="21" t="s">
        <v>1013</v>
      </c>
      <c r="R9" s="21" t="s">
        <v>1026</v>
      </c>
      <c r="S9" s="21" t="s">
        <v>993</v>
      </c>
      <c r="T9" s="21">
        <v>3</v>
      </c>
      <c r="U9" s="21">
        <v>3</v>
      </c>
      <c r="V9" s="134"/>
      <c r="W9" s="132"/>
      <c r="X9" s="132"/>
      <c r="Y9" s="106"/>
      <c r="Z9" s="137">
        <f t="shared" si="0"/>
        <v>0</v>
      </c>
      <c r="AA9" s="90" t="s">
        <v>1009</v>
      </c>
    </row>
    <row r="10" spans="1:27" ht="60" customHeight="1">
      <c r="A10" s="407"/>
      <c r="B10" s="282"/>
      <c r="C10" s="381"/>
      <c r="D10" s="346"/>
      <c r="E10" s="350"/>
      <c r="F10" s="282"/>
      <c r="G10" s="282"/>
      <c r="H10" s="21" t="s">
        <v>176</v>
      </c>
      <c r="I10" s="281" t="s">
        <v>189</v>
      </c>
      <c r="J10" s="281" t="s">
        <v>190</v>
      </c>
      <c r="K10" s="281"/>
      <c r="L10" s="10" t="s">
        <v>740</v>
      </c>
      <c r="M10" s="10" t="s">
        <v>741</v>
      </c>
      <c r="N10" s="21">
        <v>1</v>
      </c>
      <c r="O10" s="21">
        <v>0</v>
      </c>
      <c r="P10" s="21"/>
      <c r="Q10" s="21" t="s">
        <v>1020</v>
      </c>
      <c r="R10" s="21" t="s">
        <v>1021</v>
      </c>
      <c r="S10" s="21" t="s">
        <v>659</v>
      </c>
      <c r="T10" s="21">
        <v>1</v>
      </c>
      <c r="U10" s="21">
        <v>1</v>
      </c>
      <c r="V10" s="134"/>
      <c r="W10" s="132"/>
      <c r="X10" s="132"/>
      <c r="Y10" s="106"/>
      <c r="Z10" s="137">
        <f t="shared" si="0"/>
        <v>0</v>
      </c>
      <c r="AA10" s="90" t="s">
        <v>1009</v>
      </c>
    </row>
    <row r="11" spans="1:27" s="248" customFormat="1" ht="60" customHeight="1">
      <c r="A11" s="407"/>
      <c r="B11" s="282"/>
      <c r="C11" s="381"/>
      <c r="D11" s="346"/>
      <c r="E11" s="350"/>
      <c r="F11" s="282"/>
      <c r="G11" s="282"/>
      <c r="H11" s="251"/>
      <c r="I11" s="282"/>
      <c r="J11" s="282"/>
      <c r="K11" s="282"/>
      <c r="L11" s="251" t="s">
        <v>1243</v>
      </c>
      <c r="M11" s="252" t="s">
        <v>1244</v>
      </c>
      <c r="N11" s="251">
        <v>12</v>
      </c>
      <c r="O11" s="251">
        <v>0</v>
      </c>
      <c r="P11" s="251"/>
      <c r="Q11" s="251" t="s">
        <v>1020</v>
      </c>
      <c r="R11" s="251" t="s">
        <v>1303</v>
      </c>
      <c r="S11" s="251" t="s">
        <v>1304</v>
      </c>
      <c r="T11" s="251">
        <v>0</v>
      </c>
      <c r="U11" s="251">
        <v>1</v>
      </c>
      <c r="V11" s="250">
        <v>5000000</v>
      </c>
      <c r="W11" s="132"/>
      <c r="X11" s="132"/>
      <c r="Y11" s="241">
        <v>7245000</v>
      </c>
      <c r="Z11" s="249"/>
      <c r="AA11" s="235"/>
    </row>
    <row r="12" spans="1:27" ht="68.25" customHeight="1">
      <c r="A12" s="407"/>
      <c r="B12" s="282"/>
      <c r="C12" s="381"/>
      <c r="D12" s="346"/>
      <c r="E12" s="350"/>
      <c r="F12" s="282"/>
      <c r="G12" s="282"/>
      <c r="H12" s="21" t="s">
        <v>177</v>
      </c>
      <c r="I12" s="283"/>
      <c r="J12" s="283"/>
      <c r="K12" s="283"/>
      <c r="L12" s="21" t="s">
        <v>742</v>
      </c>
      <c r="M12" s="10" t="s">
        <v>202</v>
      </c>
      <c r="N12" s="21">
        <v>3600</v>
      </c>
      <c r="O12" s="21">
        <v>3600</v>
      </c>
      <c r="P12" s="21"/>
      <c r="Q12" s="21" t="s">
        <v>1013</v>
      </c>
      <c r="R12" s="21" t="s">
        <v>1027</v>
      </c>
      <c r="S12" s="21" t="s">
        <v>984</v>
      </c>
      <c r="T12" s="21">
        <v>1</v>
      </c>
      <c r="U12" s="21">
        <v>1</v>
      </c>
      <c r="V12" s="134"/>
      <c r="W12" s="132"/>
      <c r="X12" s="132"/>
      <c r="Y12" s="106"/>
      <c r="Z12" s="137">
        <f t="shared" si="0"/>
        <v>0</v>
      </c>
      <c r="AA12" s="90" t="s">
        <v>1009</v>
      </c>
    </row>
    <row r="13" spans="1:27" ht="67.5" customHeight="1">
      <c r="A13" s="407"/>
      <c r="B13" s="282"/>
      <c r="C13" s="381"/>
      <c r="D13" s="346"/>
      <c r="E13" s="350"/>
      <c r="F13" s="282"/>
      <c r="G13" s="282"/>
      <c r="H13" s="21" t="s">
        <v>178</v>
      </c>
      <c r="I13" s="21" t="s">
        <v>191</v>
      </c>
      <c r="J13" s="77" t="s">
        <v>192</v>
      </c>
      <c r="K13" s="77"/>
      <c r="L13" s="77" t="s">
        <v>743</v>
      </c>
      <c r="M13" s="77" t="s">
        <v>744</v>
      </c>
      <c r="N13" s="77">
        <v>1</v>
      </c>
      <c r="O13" s="77">
        <v>1</v>
      </c>
      <c r="P13" s="21"/>
      <c r="Q13" s="26" t="s">
        <v>1004</v>
      </c>
      <c r="R13" s="26" t="s">
        <v>1005</v>
      </c>
      <c r="S13" s="26" t="s">
        <v>1010</v>
      </c>
      <c r="T13" s="26">
        <v>1</v>
      </c>
      <c r="U13" s="26">
        <v>1</v>
      </c>
      <c r="V13" s="131">
        <v>15000000</v>
      </c>
      <c r="W13" s="132"/>
      <c r="X13" s="132"/>
      <c r="Y13" s="106"/>
      <c r="Z13" s="137">
        <f t="shared" si="0"/>
        <v>15000000</v>
      </c>
      <c r="AA13" s="90" t="s">
        <v>1009</v>
      </c>
    </row>
    <row r="14" spans="1:27" ht="84">
      <c r="A14" s="407"/>
      <c r="B14" s="282"/>
      <c r="C14" s="381"/>
      <c r="D14" s="346"/>
      <c r="E14" s="350"/>
      <c r="F14" s="282"/>
      <c r="G14" s="282"/>
      <c r="H14" s="21" t="s">
        <v>179</v>
      </c>
      <c r="I14" s="21" t="s">
        <v>193</v>
      </c>
      <c r="J14" s="21" t="s">
        <v>194</v>
      </c>
      <c r="K14" s="21"/>
      <c r="L14" s="21" t="s">
        <v>745</v>
      </c>
      <c r="M14" s="21" t="s">
        <v>203</v>
      </c>
      <c r="N14" s="21">
        <v>1</v>
      </c>
      <c r="O14" s="21">
        <v>1</v>
      </c>
      <c r="P14" s="21"/>
      <c r="Q14" s="10" t="s">
        <v>1018</v>
      </c>
      <c r="R14" s="21" t="s">
        <v>1019</v>
      </c>
      <c r="S14" s="21" t="s">
        <v>1002</v>
      </c>
      <c r="T14" s="76">
        <v>1</v>
      </c>
      <c r="U14" s="76">
        <v>1</v>
      </c>
      <c r="V14" s="134"/>
      <c r="W14" s="132"/>
      <c r="X14" s="132"/>
      <c r="Y14" s="106"/>
      <c r="Z14" s="137">
        <f t="shared" si="0"/>
        <v>0</v>
      </c>
      <c r="AA14" s="90" t="s">
        <v>1009</v>
      </c>
    </row>
    <row r="15" spans="1:27" ht="72.75" thickBot="1">
      <c r="A15" s="408"/>
      <c r="B15" s="348"/>
      <c r="C15" s="382"/>
      <c r="D15" s="347"/>
      <c r="E15" s="351"/>
      <c r="F15" s="348"/>
      <c r="G15" s="348"/>
      <c r="H15" s="13" t="s">
        <v>180</v>
      </c>
      <c r="I15" s="13" t="s">
        <v>195</v>
      </c>
      <c r="J15" s="13" t="s">
        <v>196</v>
      </c>
      <c r="K15" s="13"/>
      <c r="L15" s="13" t="s">
        <v>746</v>
      </c>
      <c r="M15" s="13" t="s">
        <v>204</v>
      </c>
      <c r="N15" s="13">
        <v>3</v>
      </c>
      <c r="O15" s="13">
        <v>6</v>
      </c>
      <c r="P15" s="13"/>
      <c r="Q15" s="13" t="s">
        <v>1013</v>
      </c>
      <c r="R15" s="13" t="s">
        <v>1016</v>
      </c>
      <c r="S15" s="13" t="s">
        <v>1017</v>
      </c>
      <c r="T15" s="13">
        <v>3</v>
      </c>
      <c r="U15" s="13">
        <v>3</v>
      </c>
      <c r="V15" s="135"/>
      <c r="W15" s="136"/>
      <c r="X15" s="136"/>
      <c r="Y15" s="139"/>
      <c r="Z15" s="138">
        <f>+V15+W15+X15+Y15</f>
        <v>0</v>
      </c>
      <c r="AA15" s="130" t="s">
        <v>1009</v>
      </c>
    </row>
    <row r="16" spans="22:26" ht="15">
      <c r="V16" s="83">
        <f>SUM(V5:V15)</f>
        <v>71862864</v>
      </c>
      <c r="W16" s="83">
        <f>SUM(W5:W15)</f>
        <v>15000000</v>
      </c>
      <c r="X16" s="83">
        <f>SUM(X5:X15)</f>
        <v>0</v>
      </c>
      <c r="Y16" s="83">
        <f>SUM(Y5:Y15)</f>
        <v>57960000</v>
      </c>
      <c r="Z16" s="89">
        <f>SUM(Z5:Z15)</f>
        <v>132577864</v>
      </c>
    </row>
  </sheetData>
  <sheetProtection/>
  <mergeCells count="43">
    <mergeCell ref="A1:AA1"/>
    <mergeCell ref="A2:R2"/>
    <mergeCell ref="S2:U2"/>
    <mergeCell ref="V2:Y2"/>
    <mergeCell ref="Z2:Z4"/>
    <mergeCell ref="M3:O3"/>
    <mergeCell ref="P3:P4"/>
    <mergeCell ref="Y3:Y4"/>
    <mergeCell ref="W3:W4"/>
    <mergeCell ref="X3:X4"/>
    <mergeCell ref="A5:A15"/>
    <mergeCell ref="B5:B15"/>
    <mergeCell ref="C5:C15"/>
    <mergeCell ref="E5:E15"/>
    <mergeCell ref="F5:F15"/>
    <mergeCell ref="K3:K4"/>
    <mergeCell ref="H3:H4"/>
    <mergeCell ref="I3:I4"/>
    <mergeCell ref="J3:J4"/>
    <mergeCell ref="H5:H6"/>
    <mergeCell ref="V3:V4"/>
    <mergeCell ref="K10:K12"/>
    <mergeCell ref="I10:I12"/>
    <mergeCell ref="J10:J12"/>
    <mergeCell ref="Q7:Q8"/>
    <mergeCell ref="L3:L4"/>
    <mergeCell ref="Q3:Q4"/>
    <mergeCell ref="A3:A4"/>
    <mergeCell ref="B3:B4"/>
    <mergeCell ref="C3:C4"/>
    <mergeCell ref="D3:D4"/>
    <mergeCell ref="E3:E4"/>
    <mergeCell ref="F3:F4"/>
    <mergeCell ref="G3:G4"/>
    <mergeCell ref="G5:G15"/>
    <mergeCell ref="D5:D15"/>
    <mergeCell ref="R3:R4"/>
    <mergeCell ref="T3:T4"/>
    <mergeCell ref="AA7:AA8"/>
    <mergeCell ref="AA2:AA4"/>
    <mergeCell ref="H7:H9"/>
    <mergeCell ref="S3:S4"/>
    <mergeCell ref="U3:U4"/>
  </mergeCells>
  <hyperlinks>
    <hyperlink ref="A2:O2" r:id="rId1" display="PLAN INDICATIVO"/>
  </hyperlinks>
  <printOptions/>
  <pageMargins left="1.1023622047244095" right="0.7086614173228347" top="0.7480314960629921" bottom="0.7480314960629921" header="0.31496062992125984" footer="0.31496062992125984"/>
  <pageSetup horizontalDpi="600" verticalDpi="600" orientation="landscape" paperSize="5" scale="40" r:id="rId4"/>
  <legacyDrawing r:id="rId3"/>
</worksheet>
</file>

<file path=xl/worksheets/sheet5.xml><?xml version="1.0" encoding="utf-8"?>
<worksheet xmlns="http://schemas.openxmlformats.org/spreadsheetml/2006/main" xmlns:r="http://schemas.openxmlformats.org/officeDocument/2006/relationships">
  <sheetPr>
    <tabColor rgb="FF00B050"/>
  </sheetPr>
  <dimension ref="A1:AA13"/>
  <sheetViews>
    <sheetView zoomScalePageLayoutView="0" workbookViewId="0" topLeftCell="M9">
      <selection activeCell="Q15" sqref="Q15"/>
    </sheetView>
  </sheetViews>
  <sheetFormatPr defaultColWidth="11.421875" defaultRowHeight="15"/>
  <cols>
    <col min="1" max="2" width="11.421875" style="34" customWidth="1"/>
    <col min="3" max="3" width="8.57421875" style="34" customWidth="1"/>
    <col min="4" max="4" width="12.7109375" style="34" customWidth="1"/>
    <col min="5" max="5" width="11.421875" style="34" customWidth="1"/>
    <col min="6" max="6" width="17.7109375" style="34" customWidth="1"/>
    <col min="7" max="7" width="9.00390625" style="34" customWidth="1"/>
    <col min="8" max="8" width="16.00390625" style="34" customWidth="1"/>
    <col min="9" max="9" width="11.421875" style="34" customWidth="1"/>
    <col min="10" max="10" width="23.7109375" style="34" customWidth="1"/>
    <col min="11" max="11" width="12.57421875" style="34" customWidth="1"/>
    <col min="12" max="12" width="20.28125" style="34" customWidth="1"/>
    <col min="13" max="13" width="20.140625" style="34" customWidth="1"/>
    <col min="14" max="14" width="11.421875" style="34" customWidth="1"/>
    <col min="15" max="15" width="14.57421875" style="34" customWidth="1"/>
    <col min="16" max="16" width="9.7109375" style="34" customWidth="1"/>
    <col min="17" max="17" width="29.140625" style="34" customWidth="1"/>
    <col min="18" max="18" width="17.7109375" style="34" customWidth="1"/>
    <col min="19" max="19" width="14.8515625" style="34" customWidth="1"/>
    <col min="20" max="20" width="9.28125" style="34" customWidth="1"/>
    <col min="21" max="21" width="10.140625" style="34" customWidth="1"/>
    <col min="22" max="22" width="12.421875" style="34" bestFit="1" customWidth="1"/>
    <col min="23" max="23" width="11.421875" style="34" customWidth="1"/>
    <col min="24" max="24" width="9.57421875" style="34" customWidth="1"/>
    <col min="25" max="25" width="6.57421875" style="34" customWidth="1"/>
    <col min="26" max="26" width="14.28125" style="34" customWidth="1"/>
    <col min="27" max="27" width="18.140625" style="34" customWidth="1"/>
    <col min="28" max="16384" width="11.421875" style="34" customWidth="1"/>
  </cols>
  <sheetData>
    <row r="1" spans="1:27" s="1" customFormat="1" ht="18.75" thickBot="1">
      <c r="A1" s="311" t="s">
        <v>25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3"/>
    </row>
    <row r="2" spans="1:27" ht="15.75" thickBot="1">
      <c r="A2" s="314" t="s">
        <v>626</v>
      </c>
      <c r="B2" s="315"/>
      <c r="C2" s="315"/>
      <c r="D2" s="315"/>
      <c r="E2" s="315"/>
      <c r="F2" s="315"/>
      <c r="G2" s="315"/>
      <c r="H2" s="315"/>
      <c r="I2" s="315"/>
      <c r="J2" s="315"/>
      <c r="K2" s="315"/>
      <c r="L2" s="315"/>
      <c r="M2" s="315"/>
      <c r="N2" s="315"/>
      <c r="O2" s="315"/>
      <c r="P2" s="315"/>
      <c r="Q2" s="315"/>
      <c r="R2" s="315"/>
      <c r="S2" s="413" t="s">
        <v>5</v>
      </c>
      <c r="T2" s="414"/>
      <c r="U2" s="415"/>
      <c r="V2" s="320" t="s">
        <v>627</v>
      </c>
      <c r="W2" s="321"/>
      <c r="X2" s="321"/>
      <c r="Y2" s="379"/>
      <c r="Z2" s="322" t="s">
        <v>628</v>
      </c>
      <c r="AA2" s="330" t="s">
        <v>24</v>
      </c>
    </row>
    <row r="3" spans="1:27" ht="15.75" customHeight="1" thickBot="1">
      <c r="A3" s="296" t="s">
        <v>2</v>
      </c>
      <c r="B3" s="300" t="s">
        <v>4</v>
      </c>
      <c r="C3" s="300" t="s">
        <v>8</v>
      </c>
      <c r="D3" s="300" t="s">
        <v>629</v>
      </c>
      <c r="E3" s="300" t="s">
        <v>2</v>
      </c>
      <c r="F3" s="300" t="s">
        <v>3</v>
      </c>
      <c r="G3" s="300" t="s">
        <v>9</v>
      </c>
      <c r="H3" s="300" t="s">
        <v>10</v>
      </c>
      <c r="I3" s="300" t="s">
        <v>2</v>
      </c>
      <c r="J3" s="300" t="s">
        <v>11</v>
      </c>
      <c r="K3" s="300" t="s">
        <v>9</v>
      </c>
      <c r="L3" s="300" t="s">
        <v>630</v>
      </c>
      <c r="M3" s="416" t="s">
        <v>5</v>
      </c>
      <c r="N3" s="417"/>
      <c r="O3" s="417"/>
      <c r="P3" s="300" t="s">
        <v>2</v>
      </c>
      <c r="Q3" s="300" t="s">
        <v>631</v>
      </c>
      <c r="R3" s="300" t="s">
        <v>20</v>
      </c>
      <c r="S3" s="300" t="s">
        <v>7</v>
      </c>
      <c r="T3" s="300" t="s">
        <v>6</v>
      </c>
      <c r="U3" s="296" t="s">
        <v>21</v>
      </c>
      <c r="V3" s="322" t="s">
        <v>12</v>
      </c>
      <c r="W3" s="322" t="s">
        <v>13</v>
      </c>
      <c r="X3" s="322" t="s">
        <v>1</v>
      </c>
      <c r="Y3" s="322" t="s">
        <v>0</v>
      </c>
      <c r="Z3" s="323"/>
      <c r="AA3" s="331"/>
    </row>
    <row r="4" spans="1:27" ht="69" customHeight="1" thickBot="1" thickTop="1">
      <c r="A4" s="297"/>
      <c r="B4" s="301"/>
      <c r="C4" s="301"/>
      <c r="D4" s="301"/>
      <c r="E4" s="301"/>
      <c r="F4" s="301"/>
      <c r="G4" s="301"/>
      <c r="H4" s="301"/>
      <c r="I4" s="301"/>
      <c r="J4" s="301"/>
      <c r="K4" s="301"/>
      <c r="L4" s="301"/>
      <c r="M4" s="19" t="s">
        <v>7</v>
      </c>
      <c r="N4" s="19" t="s">
        <v>6</v>
      </c>
      <c r="O4" s="17" t="s">
        <v>18</v>
      </c>
      <c r="P4" s="301"/>
      <c r="Q4" s="301"/>
      <c r="R4" s="301"/>
      <c r="S4" s="301"/>
      <c r="T4" s="301"/>
      <c r="U4" s="297"/>
      <c r="V4" s="324"/>
      <c r="W4" s="324"/>
      <c r="X4" s="324"/>
      <c r="Y4" s="324"/>
      <c r="Z4" s="324"/>
      <c r="AA4" s="332"/>
    </row>
    <row r="5" spans="1:27" ht="86.25" customHeight="1">
      <c r="A5" s="406" t="s">
        <v>26</v>
      </c>
      <c r="B5" s="306" t="s">
        <v>27</v>
      </c>
      <c r="C5" s="381"/>
      <c r="D5" s="345" t="s">
        <v>1183</v>
      </c>
      <c r="E5" s="350" t="s">
        <v>205</v>
      </c>
      <c r="F5" s="282" t="s">
        <v>206</v>
      </c>
      <c r="G5" s="306"/>
      <c r="H5" s="306" t="s">
        <v>207</v>
      </c>
      <c r="I5" s="21" t="s">
        <v>210</v>
      </c>
      <c r="J5" s="21" t="s">
        <v>211</v>
      </c>
      <c r="K5" s="21"/>
      <c r="L5" s="21" t="s">
        <v>725</v>
      </c>
      <c r="M5" s="21" t="s">
        <v>222</v>
      </c>
      <c r="N5" s="21">
        <v>14</v>
      </c>
      <c r="O5" s="21">
        <v>20</v>
      </c>
      <c r="P5" s="26"/>
      <c r="Q5" s="306" t="s">
        <v>1028</v>
      </c>
      <c r="R5" s="26" t="s">
        <v>1031</v>
      </c>
      <c r="S5" s="26" t="s">
        <v>1032</v>
      </c>
      <c r="T5" s="26">
        <v>6</v>
      </c>
      <c r="U5" s="26">
        <v>6</v>
      </c>
      <c r="V5" s="131">
        <v>19000000</v>
      </c>
      <c r="W5" s="132">
        <v>15000000</v>
      </c>
      <c r="X5" s="132"/>
      <c r="Y5" s="106"/>
      <c r="Z5" s="137">
        <f aca="true" t="shared" si="0" ref="Z5:Z12">+V5+W5+X5+Y5</f>
        <v>34000000</v>
      </c>
      <c r="AA5" s="403" t="s">
        <v>1221</v>
      </c>
    </row>
    <row r="6" spans="1:27" ht="95.25" customHeight="1">
      <c r="A6" s="407"/>
      <c r="B6" s="282"/>
      <c r="C6" s="381"/>
      <c r="D6" s="346"/>
      <c r="E6" s="350"/>
      <c r="F6" s="282"/>
      <c r="G6" s="282"/>
      <c r="H6" s="282"/>
      <c r="I6" s="21" t="s">
        <v>212</v>
      </c>
      <c r="J6" s="21" t="s">
        <v>213</v>
      </c>
      <c r="K6" s="21"/>
      <c r="L6" s="21" t="s">
        <v>726</v>
      </c>
      <c r="M6" s="21" t="s">
        <v>223</v>
      </c>
      <c r="N6" s="21">
        <v>1</v>
      </c>
      <c r="O6" s="21">
        <v>1</v>
      </c>
      <c r="P6" s="26"/>
      <c r="Q6" s="282"/>
      <c r="R6" s="26" t="s">
        <v>1029</v>
      </c>
      <c r="S6" s="26" t="s">
        <v>984</v>
      </c>
      <c r="T6" s="26">
        <v>1</v>
      </c>
      <c r="U6" s="26">
        <v>0</v>
      </c>
      <c r="V6" s="131"/>
      <c r="W6" s="132"/>
      <c r="X6" s="132"/>
      <c r="Y6" s="106"/>
      <c r="Z6" s="137">
        <f t="shared" si="0"/>
        <v>0</v>
      </c>
      <c r="AA6" s="279"/>
    </row>
    <row r="7" spans="1:27" ht="85.5" customHeight="1">
      <c r="A7" s="407"/>
      <c r="B7" s="282"/>
      <c r="C7" s="381"/>
      <c r="D7" s="346"/>
      <c r="E7" s="350"/>
      <c r="F7" s="282"/>
      <c r="G7" s="282"/>
      <c r="H7" s="283"/>
      <c r="I7" s="21" t="s">
        <v>214</v>
      </c>
      <c r="J7" s="21" t="s">
        <v>215</v>
      </c>
      <c r="K7" s="21"/>
      <c r="L7" s="21" t="s">
        <v>727</v>
      </c>
      <c r="M7" s="21" t="s">
        <v>224</v>
      </c>
      <c r="N7" s="21">
        <v>76</v>
      </c>
      <c r="O7" s="21">
        <v>76</v>
      </c>
      <c r="P7" s="26"/>
      <c r="Q7" s="282"/>
      <c r="R7" s="26" t="s">
        <v>1033</v>
      </c>
      <c r="S7" s="26" t="s">
        <v>993</v>
      </c>
      <c r="T7" s="26">
        <v>1</v>
      </c>
      <c r="U7" s="26">
        <v>1</v>
      </c>
      <c r="V7" s="131">
        <v>13817775</v>
      </c>
      <c r="W7" s="132"/>
      <c r="X7" s="132"/>
      <c r="Y7" s="106"/>
      <c r="Z7" s="137">
        <f t="shared" si="0"/>
        <v>13817775</v>
      </c>
      <c r="AA7" s="279"/>
    </row>
    <row r="8" spans="1:27" ht="99.75" customHeight="1">
      <c r="A8" s="407"/>
      <c r="B8" s="282"/>
      <c r="C8" s="381"/>
      <c r="D8" s="346"/>
      <c r="E8" s="350"/>
      <c r="F8" s="282"/>
      <c r="G8" s="282"/>
      <c r="H8" s="21" t="s">
        <v>208</v>
      </c>
      <c r="I8" s="21" t="s">
        <v>216</v>
      </c>
      <c r="J8" s="21" t="s">
        <v>217</v>
      </c>
      <c r="K8" s="21"/>
      <c r="L8" s="21" t="s">
        <v>728</v>
      </c>
      <c r="M8" s="21" t="s">
        <v>225</v>
      </c>
      <c r="N8" s="21">
        <v>4</v>
      </c>
      <c r="O8" s="21">
        <v>4</v>
      </c>
      <c r="P8" s="21"/>
      <c r="Q8" s="283"/>
      <c r="R8" s="21" t="s">
        <v>1034</v>
      </c>
      <c r="S8" s="21" t="s">
        <v>993</v>
      </c>
      <c r="T8" s="21">
        <v>1</v>
      </c>
      <c r="U8" s="21">
        <v>1</v>
      </c>
      <c r="V8" s="134">
        <v>18000000</v>
      </c>
      <c r="W8" s="132"/>
      <c r="X8" s="132"/>
      <c r="Y8" s="106">
        <v>0</v>
      </c>
      <c r="Z8" s="137">
        <f t="shared" si="0"/>
        <v>18000000</v>
      </c>
      <c r="AA8" s="280"/>
    </row>
    <row r="9" spans="1:27" ht="96" customHeight="1">
      <c r="A9" s="407"/>
      <c r="B9" s="282"/>
      <c r="C9" s="381"/>
      <c r="D9" s="346"/>
      <c r="E9" s="350"/>
      <c r="F9" s="282"/>
      <c r="G9" s="282"/>
      <c r="H9" s="281" t="s">
        <v>209</v>
      </c>
      <c r="I9" s="10" t="s">
        <v>218</v>
      </c>
      <c r="J9" s="10" t="s">
        <v>219</v>
      </c>
      <c r="K9" s="10"/>
      <c r="L9" s="10" t="s">
        <v>729</v>
      </c>
      <c r="M9" s="10" t="s">
        <v>226</v>
      </c>
      <c r="N9" s="10">
        <v>13</v>
      </c>
      <c r="O9" s="10">
        <v>18</v>
      </c>
      <c r="P9" s="10"/>
      <c r="Q9" s="10" t="s">
        <v>1233</v>
      </c>
      <c r="R9" s="224" t="s">
        <v>1232</v>
      </c>
      <c r="S9" s="224" t="s">
        <v>1231</v>
      </c>
      <c r="T9" s="224">
        <v>2</v>
      </c>
      <c r="U9" s="231">
        <v>5</v>
      </c>
      <c r="V9" s="146">
        <v>25000000</v>
      </c>
      <c r="W9" s="230"/>
      <c r="X9" s="230"/>
      <c r="Y9" s="230">
        <v>0</v>
      </c>
      <c r="Z9" s="229">
        <f t="shared" si="0"/>
        <v>25000000</v>
      </c>
      <c r="AA9" s="278" t="s">
        <v>1222</v>
      </c>
    </row>
    <row r="10" spans="1:27" ht="96" customHeight="1">
      <c r="A10" s="407"/>
      <c r="B10" s="282"/>
      <c r="C10" s="381"/>
      <c r="D10" s="346"/>
      <c r="E10" s="350"/>
      <c r="F10" s="282"/>
      <c r="G10" s="282"/>
      <c r="H10" s="282"/>
      <c r="I10" s="281" t="s">
        <v>220</v>
      </c>
      <c r="J10" s="281" t="s">
        <v>221</v>
      </c>
      <c r="K10" s="281"/>
      <c r="L10" s="281" t="s">
        <v>730</v>
      </c>
      <c r="M10" s="281" t="s">
        <v>731</v>
      </c>
      <c r="N10" s="281">
        <v>1</v>
      </c>
      <c r="O10" s="281">
        <v>2</v>
      </c>
      <c r="P10" s="281"/>
      <c r="Q10" s="281" t="s">
        <v>1305</v>
      </c>
      <c r="R10" s="281" t="s">
        <v>1047</v>
      </c>
      <c r="S10" s="281" t="s">
        <v>1017</v>
      </c>
      <c r="T10" s="281">
        <v>0</v>
      </c>
      <c r="U10" s="281">
        <v>2</v>
      </c>
      <c r="V10" s="287">
        <v>20000000</v>
      </c>
      <c r="W10" s="399"/>
      <c r="X10" s="399"/>
      <c r="Y10" s="399"/>
      <c r="Z10" s="333">
        <f>+V10+W10+X10+Y10</f>
        <v>20000000</v>
      </c>
      <c r="AA10" s="279"/>
    </row>
    <row r="11" spans="1:27" ht="96" customHeight="1">
      <c r="A11" s="407"/>
      <c r="B11" s="282"/>
      <c r="C11" s="381"/>
      <c r="D11" s="346"/>
      <c r="E11" s="350"/>
      <c r="F11" s="282"/>
      <c r="G11" s="282"/>
      <c r="H11" s="282"/>
      <c r="I11" s="282"/>
      <c r="J11" s="282"/>
      <c r="K11" s="282"/>
      <c r="L11" s="282"/>
      <c r="M11" s="282"/>
      <c r="N11" s="282"/>
      <c r="O11" s="282"/>
      <c r="P11" s="283"/>
      <c r="Q11" s="283"/>
      <c r="R11" s="283"/>
      <c r="S11" s="283"/>
      <c r="T11" s="283"/>
      <c r="U11" s="283"/>
      <c r="V11" s="289"/>
      <c r="W11" s="363"/>
      <c r="X11" s="363"/>
      <c r="Y11" s="363"/>
      <c r="Z11" s="335"/>
      <c r="AA11" s="280"/>
    </row>
    <row r="12" spans="1:27" ht="60.75" customHeight="1" thickBot="1">
      <c r="A12" s="408"/>
      <c r="B12" s="348"/>
      <c r="C12" s="382"/>
      <c r="D12" s="347"/>
      <c r="E12" s="351"/>
      <c r="F12" s="348"/>
      <c r="G12" s="348"/>
      <c r="H12" s="348"/>
      <c r="I12" s="348"/>
      <c r="J12" s="348"/>
      <c r="K12" s="348"/>
      <c r="L12" s="348"/>
      <c r="M12" s="348"/>
      <c r="N12" s="348"/>
      <c r="O12" s="348"/>
      <c r="P12" s="116"/>
      <c r="Q12" s="13" t="s">
        <v>1028</v>
      </c>
      <c r="R12" s="13" t="s">
        <v>1035</v>
      </c>
      <c r="S12" s="13" t="s">
        <v>1017</v>
      </c>
      <c r="T12" s="13">
        <v>1</v>
      </c>
      <c r="U12" s="13">
        <v>1</v>
      </c>
      <c r="V12" s="141"/>
      <c r="W12" s="136"/>
      <c r="X12" s="136"/>
      <c r="Y12" s="139"/>
      <c r="Z12" s="156">
        <f t="shared" si="0"/>
        <v>0</v>
      </c>
      <c r="AA12" s="90" t="s">
        <v>1221</v>
      </c>
    </row>
    <row r="13" spans="22:26" ht="15">
      <c r="V13" s="83">
        <f>SUM(V5:V12)</f>
        <v>95817775</v>
      </c>
      <c r="W13" s="83">
        <f>SUM(W5:W12)</f>
        <v>15000000</v>
      </c>
      <c r="X13" s="83">
        <f>SUM(X5:X12)</f>
        <v>0</v>
      </c>
      <c r="Y13" s="83">
        <f>SUM(Y5:Y12)</f>
        <v>0</v>
      </c>
      <c r="Z13" s="89">
        <f>SUM(Z5:Z12)</f>
        <v>110817775</v>
      </c>
    </row>
  </sheetData>
  <sheetProtection/>
  <mergeCells count="59">
    <mergeCell ref="W3:W4"/>
    <mergeCell ref="V3:V4"/>
    <mergeCell ref="AA5:AA8"/>
    <mergeCell ref="A1:AA1"/>
    <mergeCell ref="A2:R2"/>
    <mergeCell ref="S2:U2"/>
    <mergeCell ref="V2:Y2"/>
    <mergeCell ref="Z2:Z4"/>
    <mergeCell ref="M3:O3"/>
    <mergeCell ref="P3:P4"/>
    <mergeCell ref="Y3:Y4"/>
    <mergeCell ref="J3:J4"/>
    <mergeCell ref="X3:X4"/>
    <mergeCell ref="A5:A12"/>
    <mergeCell ref="B5:B12"/>
    <mergeCell ref="C5:C12"/>
    <mergeCell ref="E5:E12"/>
    <mergeCell ref="F5:F12"/>
    <mergeCell ref="G5:G12"/>
    <mergeCell ref="D5:D12"/>
    <mergeCell ref="H9:H12"/>
    <mergeCell ref="S3:S4"/>
    <mergeCell ref="T3:T4"/>
    <mergeCell ref="K3:K4"/>
    <mergeCell ref="L3:L4"/>
    <mergeCell ref="Q3:Q4"/>
    <mergeCell ref="R3:R4"/>
    <mergeCell ref="Q10:Q11"/>
    <mergeCell ref="P10:P11"/>
    <mergeCell ref="AA2:AA4"/>
    <mergeCell ref="A3:A4"/>
    <mergeCell ref="B3:B4"/>
    <mergeCell ref="C3:C4"/>
    <mergeCell ref="D3:D4"/>
    <mergeCell ref="Q5:Q8"/>
    <mergeCell ref="E3:E4"/>
    <mergeCell ref="F3:F4"/>
    <mergeCell ref="U3:U4"/>
    <mergeCell ref="H3:H4"/>
    <mergeCell ref="G3:G4"/>
    <mergeCell ref="Z10:Z11"/>
    <mergeCell ref="Y10:Y11"/>
    <mergeCell ref="X10:X11"/>
    <mergeCell ref="W10:W11"/>
    <mergeCell ref="V10:V11"/>
    <mergeCell ref="O10:O12"/>
    <mergeCell ref="I3:I4"/>
    <mergeCell ref="U10:U11"/>
    <mergeCell ref="H5:H7"/>
    <mergeCell ref="AA9:AA11"/>
    <mergeCell ref="T10:T11"/>
    <mergeCell ref="S10:S11"/>
    <mergeCell ref="R10:R11"/>
    <mergeCell ref="I10:I12"/>
    <mergeCell ref="J10:J12"/>
    <mergeCell ref="K10:K12"/>
    <mergeCell ref="L10:L12"/>
    <mergeCell ref="M10:M12"/>
    <mergeCell ref="N10:N12"/>
  </mergeCells>
  <hyperlinks>
    <hyperlink ref="A2:O2" r:id="rId1" display="PLAN INDICATIVO"/>
  </hyperlinks>
  <printOptions/>
  <pageMargins left="1.1023622047244095" right="0.7086614173228347" top="0.7480314960629921" bottom="0.7480314960629921" header="0.31496062992125984" footer="0.31496062992125984"/>
  <pageSetup horizontalDpi="600" verticalDpi="600" orientation="landscape" paperSize="5" scale="40" r:id="rId4"/>
  <legacyDrawing r:id="rId3"/>
</worksheet>
</file>

<file path=xl/worksheets/sheet6.xml><?xml version="1.0" encoding="utf-8"?>
<worksheet xmlns="http://schemas.openxmlformats.org/spreadsheetml/2006/main" xmlns:r="http://schemas.openxmlformats.org/officeDocument/2006/relationships">
  <sheetPr>
    <tabColor rgb="FF00B050"/>
  </sheetPr>
  <dimension ref="A1:AA9"/>
  <sheetViews>
    <sheetView zoomScalePageLayoutView="0" workbookViewId="0" topLeftCell="N1">
      <selection activeCell="A1" sqref="A1:AA9"/>
    </sheetView>
  </sheetViews>
  <sheetFormatPr defaultColWidth="11.421875" defaultRowHeight="15"/>
  <cols>
    <col min="1" max="2" width="11.421875" style="34" customWidth="1"/>
    <col min="3" max="3" width="9.8515625" style="34" customWidth="1"/>
    <col min="4" max="4" width="12.421875" style="34" customWidth="1"/>
    <col min="5" max="5" width="11.421875" style="34" customWidth="1"/>
    <col min="6" max="6" width="17.7109375" style="34" customWidth="1"/>
    <col min="7" max="7" width="9.28125" style="34" customWidth="1"/>
    <col min="8" max="8" width="19.00390625" style="34" customWidth="1"/>
    <col min="9" max="9" width="11.421875" style="34" customWidth="1"/>
    <col min="10" max="10" width="23.7109375" style="34" customWidth="1"/>
    <col min="11" max="11" width="9.28125" style="34" customWidth="1"/>
    <col min="12" max="12" width="15.28125" style="34" customWidth="1"/>
    <col min="13" max="13" width="14.8515625" style="34" customWidth="1"/>
    <col min="14" max="14" width="11.421875" style="34" customWidth="1"/>
    <col min="15" max="15" width="13.421875" style="34" customWidth="1"/>
    <col min="16" max="16" width="10.57421875" style="34" customWidth="1"/>
    <col min="17" max="17" width="21.7109375" style="34" customWidth="1"/>
    <col min="18" max="18" width="17.8515625" style="34" customWidth="1"/>
    <col min="19" max="19" width="13.421875" style="34" customWidth="1"/>
    <col min="20" max="20" width="10.421875" style="34" customWidth="1"/>
    <col min="21" max="21" width="11.8515625" style="34" customWidth="1"/>
    <col min="22" max="22" width="13.7109375" style="34" customWidth="1"/>
    <col min="23" max="23" width="8.421875" style="34" customWidth="1"/>
    <col min="24" max="24" width="9.8515625" style="34" customWidth="1"/>
    <col min="25" max="25" width="9.140625" style="34" customWidth="1"/>
    <col min="26" max="26" width="17.140625" style="34" customWidth="1"/>
    <col min="27" max="27" width="20.8515625" style="34" customWidth="1"/>
    <col min="28" max="16384" width="11.421875" style="34" customWidth="1"/>
  </cols>
  <sheetData>
    <row r="1" spans="1:27" s="1" customFormat="1" ht="18.75" thickBot="1">
      <c r="A1" s="311" t="s">
        <v>25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3"/>
    </row>
    <row r="2" spans="1:27" ht="15.75" thickBot="1">
      <c r="A2" s="314" t="s">
        <v>626</v>
      </c>
      <c r="B2" s="315"/>
      <c r="C2" s="315"/>
      <c r="D2" s="315"/>
      <c r="E2" s="315"/>
      <c r="F2" s="315"/>
      <c r="G2" s="315"/>
      <c r="H2" s="315"/>
      <c r="I2" s="315"/>
      <c r="J2" s="315"/>
      <c r="K2" s="315"/>
      <c r="L2" s="315"/>
      <c r="M2" s="315"/>
      <c r="N2" s="315"/>
      <c r="O2" s="315"/>
      <c r="P2" s="315"/>
      <c r="Q2" s="315"/>
      <c r="R2" s="316"/>
      <c r="S2" s="414" t="s">
        <v>5</v>
      </c>
      <c r="T2" s="414"/>
      <c r="U2" s="414"/>
      <c r="V2" s="33"/>
      <c r="W2" s="33"/>
      <c r="X2" s="33"/>
      <c r="Y2" s="33"/>
      <c r="Z2" s="322" t="s">
        <v>628</v>
      </c>
      <c r="AA2" s="330" t="s">
        <v>652</v>
      </c>
    </row>
    <row r="3" spans="1:27" ht="15.75" customHeight="1" thickBot="1">
      <c r="A3" s="296" t="s">
        <v>2</v>
      </c>
      <c r="B3" s="300" t="s">
        <v>4</v>
      </c>
      <c r="C3" s="300" t="s">
        <v>8</v>
      </c>
      <c r="D3" s="300" t="s">
        <v>629</v>
      </c>
      <c r="E3" s="300" t="s">
        <v>2</v>
      </c>
      <c r="F3" s="300" t="s">
        <v>3</v>
      </c>
      <c r="G3" s="300" t="s">
        <v>9</v>
      </c>
      <c r="H3" s="300" t="s">
        <v>10</v>
      </c>
      <c r="I3" s="300" t="s">
        <v>2</v>
      </c>
      <c r="J3" s="300" t="s">
        <v>11</v>
      </c>
      <c r="K3" s="300" t="s">
        <v>9</v>
      </c>
      <c r="L3" s="300" t="s">
        <v>630</v>
      </c>
      <c r="M3" s="416" t="s">
        <v>720</v>
      </c>
      <c r="N3" s="417"/>
      <c r="O3" s="417"/>
      <c r="P3" s="300" t="s">
        <v>2</v>
      </c>
      <c r="Q3" s="300" t="s">
        <v>631</v>
      </c>
      <c r="R3" s="300" t="s">
        <v>721</v>
      </c>
      <c r="S3" s="300" t="s">
        <v>7</v>
      </c>
      <c r="T3" s="300" t="s">
        <v>6</v>
      </c>
      <c r="U3" s="296" t="s">
        <v>21</v>
      </c>
      <c r="V3" s="322" t="s">
        <v>12</v>
      </c>
      <c r="W3" s="322" t="s">
        <v>13</v>
      </c>
      <c r="X3" s="322" t="s">
        <v>1</v>
      </c>
      <c r="Y3" s="322" t="s">
        <v>0</v>
      </c>
      <c r="Z3" s="323"/>
      <c r="AA3" s="331"/>
    </row>
    <row r="4" spans="1:27" ht="61.5" thickBot="1" thickTop="1">
      <c r="A4" s="297"/>
      <c r="B4" s="301"/>
      <c r="C4" s="301"/>
      <c r="D4" s="301"/>
      <c r="E4" s="301"/>
      <c r="F4" s="301"/>
      <c r="G4" s="301"/>
      <c r="H4" s="301"/>
      <c r="I4" s="301"/>
      <c r="J4" s="301"/>
      <c r="K4" s="301"/>
      <c r="L4" s="301"/>
      <c r="M4" s="19" t="s">
        <v>7</v>
      </c>
      <c r="N4" s="19" t="s">
        <v>6</v>
      </c>
      <c r="O4" s="17" t="s">
        <v>18</v>
      </c>
      <c r="P4" s="301"/>
      <c r="Q4" s="301"/>
      <c r="R4" s="301"/>
      <c r="S4" s="301"/>
      <c r="T4" s="301"/>
      <c r="U4" s="297"/>
      <c r="V4" s="324"/>
      <c r="W4" s="324"/>
      <c r="X4" s="324"/>
      <c r="Y4" s="324"/>
      <c r="Z4" s="324"/>
      <c r="AA4" s="332"/>
    </row>
    <row r="5" spans="1:27" ht="77.25" customHeight="1">
      <c r="A5" s="406" t="s">
        <v>26</v>
      </c>
      <c r="B5" s="306" t="s">
        <v>27</v>
      </c>
      <c r="C5" s="380"/>
      <c r="D5" s="345" t="s">
        <v>1184</v>
      </c>
      <c r="E5" s="349" t="s">
        <v>227</v>
      </c>
      <c r="F5" s="306" t="s">
        <v>228</v>
      </c>
      <c r="G5" s="306"/>
      <c r="H5" s="21" t="s">
        <v>229</v>
      </c>
      <c r="I5" s="21" t="s">
        <v>232</v>
      </c>
      <c r="J5" s="21" t="s">
        <v>233</v>
      </c>
      <c r="K5" s="21"/>
      <c r="L5" s="21" t="s">
        <v>722</v>
      </c>
      <c r="M5" s="21" t="s">
        <v>238</v>
      </c>
      <c r="N5" s="21">
        <v>7</v>
      </c>
      <c r="O5" s="21">
        <v>12</v>
      </c>
      <c r="P5" s="26"/>
      <c r="Q5" s="26" t="s">
        <v>1042</v>
      </c>
      <c r="R5" s="26" t="s">
        <v>1043</v>
      </c>
      <c r="S5" s="26" t="s">
        <v>1017</v>
      </c>
      <c r="T5" s="26">
        <v>0</v>
      </c>
      <c r="U5" s="26">
        <v>1</v>
      </c>
      <c r="V5" s="131">
        <v>75000000</v>
      </c>
      <c r="W5" s="132"/>
      <c r="X5" s="132"/>
      <c r="Y5" s="106"/>
      <c r="Z5" s="137">
        <f>+V5+W5+X5+Y5</f>
        <v>75000000</v>
      </c>
      <c r="AA5" s="90" t="s">
        <v>946</v>
      </c>
    </row>
    <row r="6" spans="1:27" ht="72" customHeight="1">
      <c r="A6" s="407"/>
      <c r="B6" s="282"/>
      <c r="C6" s="381"/>
      <c r="D6" s="346"/>
      <c r="E6" s="350"/>
      <c r="F6" s="282"/>
      <c r="G6" s="282"/>
      <c r="H6" s="21" t="s">
        <v>230</v>
      </c>
      <c r="I6" s="21" t="s">
        <v>234</v>
      </c>
      <c r="J6" s="21" t="s">
        <v>235</v>
      </c>
      <c r="K6" s="21"/>
      <c r="L6" s="281" t="s">
        <v>723</v>
      </c>
      <c r="M6" s="281" t="s">
        <v>239</v>
      </c>
      <c r="N6" s="281">
        <v>210</v>
      </c>
      <c r="O6" s="281">
        <v>230</v>
      </c>
      <c r="P6" s="281"/>
      <c r="Q6" s="281" t="s">
        <v>1036</v>
      </c>
      <c r="R6" s="21" t="s">
        <v>1038</v>
      </c>
      <c r="S6" s="21" t="s">
        <v>1037</v>
      </c>
      <c r="T6" s="21">
        <v>10</v>
      </c>
      <c r="U6" s="21">
        <v>10</v>
      </c>
      <c r="V6" s="250">
        <v>73826851</v>
      </c>
      <c r="W6" s="132"/>
      <c r="X6" s="132"/>
      <c r="Y6" s="106"/>
      <c r="Z6" s="137">
        <f>+V6+W6+X6+Y6</f>
        <v>73826851</v>
      </c>
      <c r="AA6" s="90" t="s">
        <v>946</v>
      </c>
    </row>
    <row r="7" spans="1:27" ht="76.5" customHeight="1">
      <c r="A7" s="407"/>
      <c r="B7" s="282"/>
      <c r="C7" s="381"/>
      <c r="D7" s="346"/>
      <c r="E7" s="350"/>
      <c r="F7" s="282"/>
      <c r="G7" s="282"/>
      <c r="H7" s="74"/>
      <c r="I7" s="74"/>
      <c r="J7" s="74"/>
      <c r="K7" s="74"/>
      <c r="L7" s="283"/>
      <c r="M7" s="283"/>
      <c r="N7" s="283"/>
      <c r="O7" s="283"/>
      <c r="P7" s="283"/>
      <c r="Q7" s="283"/>
      <c r="R7" s="47" t="s">
        <v>1039</v>
      </c>
      <c r="S7" s="47" t="s">
        <v>1037</v>
      </c>
      <c r="T7" s="47">
        <v>10</v>
      </c>
      <c r="U7" s="47">
        <v>10</v>
      </c>
      <c r="V7" s="146">
        <v>15000000</v>
      </c>
      <c r="W7" s="140"/>
      <c r="X7" s="140"/>
      <c r="Y7" s="142"/>
      <c r="Z7" s="137">
        <f>+V7+W7+X7+Y7</f>
        <v>15000000</v>
      </c>
      <c r="AA7" s="148" t="s">
        <v>946</v>
      </c>
    </row>
    <row r="8" spans="1:27" ht="60.75" thickBot="1">
      <c r="A8" s="408"/>
      <c r="B8" s="348"/>
      <c r="C8" s="382"/>
      <c r="D8" s="347"/>
      <c r="E8" s="351"/>
      <c r="F8" s="348"/>
      <c r="G8" s="348"/>
      <c r="H8" s="13" t="s">
        <v>231</v>
      </c>
      <c r="I8" s="13" t="s">
        <v>236</v>
      </c>
      <c r="J8" s="13" t="s">
        <v>237</v>
      </c>
      <c r="K8" s="13"/>
      <c r="L8" s="13" t="s">
        <v>724</v>
      </c>
      <c r="M8" s="13" t="s">
        <v>240</v>
      </c>
      <c r="N8" s="13">
        <v>300</v>
      </c>
      <c r="O8" s="13">
        <v>400</v>
      </c>
      <c r="P8" s="13"/>
      <c r="Q8" s="13" t="s">
        <v>1040</v>
      </c>
      <c r="R8" s="13" t="s">
        <v>1041</v>
      </c>
      <c r="S8" s="13" t="s">
        <v>937</v>
      </c>
      <c r="T8" s="13">
        <v>300</v>
      </c>
      <c r="U8" s="13">
        <v>100</v>
      </c>
      <c r="V8" s="135">
        <v>15000000</v>
      </c>
      <c r="W8" s="136"/>
      <c r="X8" s="136"/>
      <c r="Y8" s="139"/>
      <c r="Z8" s="147">
        <f>+V8+W8+X8+Y8</f>
        <v>15000000</v>
      </c>
      <c r="AA8" s="130" t="s">
        <v>946</v>
      </c>
    </row>
    <row r="9" spans="22:26" ht="15">
      <c r="V9" s="145">
        <f>SUM(V5:V8)</f>
        <v>178826851</v>
      </c>
      <c r="W9" s="83">
        <f>SUM(W5:W8)</f>
        <v>0</v>
      </c>
      <c r="X9" s="83">
        <f>SUM(X5:X8)</f>
        <v>0</v>
      </c>
      <c r="Y9" s="83">
        <f>SUM(Y5:Y8)</f>
        <v>0</v>
      </c>
      <c r="Z9" s="89">
        <f>SUM(Z5:Z8)</f>
        <v>178826851</v>
      </c>
    </row>
  </sheetData>
  <sheetProtection/>
  <mergeCells count="41">
    <mergeCell ref="A1:AA1"/>
    <mergeCell ref="A2:R2"/>
    <mergeCell ref="S2:U2"/>
    <mergeCell ref="Z2:Z4"/>
    <mergeCell ref="M3:O3"/>
    <mergeCell ref="P3:P4"/>
    <mergeCell ref="Y3:Y4"/>
    <mergeCell ref="S3:S4"/>
    <mergeCell ref="T3:T4"/>
    <mergeCell ref="U3:U4"/>
    <mergeCell ref="A5:A8"/>
    <mergeCell ref="B5:B8"/>
    <mergeCell ref="C5:C8"/>
    <mergeCell ref="E5:E8"/>
    <mergeCell ref="F5:F8"/>
    <mergeCell ref="G5:G8"/>
    <mergeCell ref="D5:D8"/>
    <mergeCell ref="V3:V4"/>
    <mergeCell ref="W3:W4"/>
    <mergeCell ref="X3:X4"/>
    <mergeCell ref="K3:K4"/>
    <mergeCell ref="L3:L4"/>
    <mergeCell ref="Q3:Q4"/>
    <mergeCell ref="R3:R4"/>
    <mergeCell ref="N6:N7"/>
    <mergeCell ref="E3:E4"/>
    <mergeCell ref="F3:F4"/>
    <mergeCell ref="G3:G4"/>
    <mergeCell ref="H3:H4"/>
    <mergeCell ref="I3:I4"/>
    <mergeCell ref="J3:J4"/>
    <mergeCell ref="O6:O7"/>
    <mergeCell ref="AA2:AA4"/>
    <mergeCell ref="A3:A4"/>
    <mergeCell ref="B3:B4"/>
    <mergeCell ref="C3:C4"/>
    <mergeCell ref="D3:D4"/>
    <mergeCell ref="Q6:Q7"/>
    <mergeCell ref="P6:P7"/>
    <mergeCell ref="L6:L7"/>
    <mergeCell ref="M6:M7"/>
  </mergeCells>
  <hyperlinks>
    <hyperlink ref="A2:O2" r:id="rId1" display="PLAN INDICATIVO"/>
  </hyperlinks>
  <printOptions/>
  <pageMargins left="1.1023622047244095" right="0.7086614173228347" top="0.7480314960629921" bottom="0.7480314960629921" header="0.31496062992125984" footer="0.31496062992125984"/>
  <pageSetup horizontalDpi="600" verticalDpi="600" orientation="landscape" paperSize="5" scale="40" r:id="rId4"/>
  <legacyDrawing r:id="rId3"/>
</worksheet>
</file>

<file path=xl/worksheets/sheet7.xml><?xml version="1.0" encoding="utf-8"?>
<worksheet xmlns="http://schemas.openxmlformats.org/spreadsheetml/2006/main" xmlns:r="http://schemas.openxmlformats.org/officeDocument/2006/relationships">
  <sheetPr>
    <tabColor rgb="FF00B050"/>
  </sheetPr>
  <dimension ref="A1:Z12"/>
  <sheetViews>
    <sheetView zoomScalePageLayoutView="0" workbookViewId="0" topLeftCell="L6">
      <selection activeCell="P5" sqref="P5:P11"/>
    </sheetView>
  </sheetViews>
  <sheetFormatPr defaultColWidth="11.421875" defaultRowHeight="15"/>
  <cols>
    <col min="1" max="1" width="11.421875" style="0" customWidth="1"/>
    <col min="2" max="2" width="18.00390625" style="0" bestFit="1" customWidth="1"/>
    <col min="3" max="3" width="12.00390625" style="0" bestFit="1" customWidth="1"/>
    <col min="4" max="4" width="16.00390625" style="0" customWidth="1"/>
    <col min="5" max="5" width="11.421875" style="0" customWidth="1"/>
    <col min="6" max="6" width="21.57421875" style="0" customWidth="1"/>
    <col min="7" max="7" width="12.00390625" style="0" bestFit="1" customWidth="1"/>
    <col min="8" max="8" width="16.00390625" style="0" customWidth="1"/>
    <col min="9" max="9" width="11.421875" style="0" customWidth="1"/>
    <col min="10" max="10" width="20.140625" style="0" customWidth="1"/>
    <col min="11" max="11" width="17.7109375" style="0" customWidth="1"/>
    <col min="12" max="12" width="15.00390625" style="0" customWidth="1"/>
    <col min="13" max="15" width="12.00390625" style="0" customWidth="1"/>
    <col min="16" max="16" width="29.28125" style="0" customWidth="1"/>
    <col min="17" max="17" width="16.7109375" style="0" customWidth="1"/>
    <col min="18" max="18" width="14.7109375" style="0" customWidth="1"/>
    <col min="19" max="19" width="13.00390625" style="0" customWidth="1"/>
    <col min="20" max="20" width="15.140625" style="0" customWidth="1"/>
    <col min="21" max="22" width="11.421875" style="0" customWidth="1"/>
    <col min="23" max="23" width="9.7109375" style="0" customWidth="1"/>
    <col min="24" max="24" width="8.8515625" style="0" customWidth="1"/>
    <col min="25" max="25" width="13.57421875" style="0" customWidth="1"/>
    <col min="26" max="26" width="17.421875" style="0" customWidth="1"/>
  </cols>
  <sheetData>
    <row r="1" spans="1:26" s="1" customFormat="1" ht="18.75" thickBot="1">
      <c r="A1" s="311" t="s">
        <v>25</v>
      </c>
      <c r="B1" s="312"/>
      <c r="C1" s="312"/>
      <c r="D1" s="312"/>
      <c r="E1" s="312"/>
      <c r="F1" s="312"/>
      <c r="G1" s="312"/>
      <c r="H1" s="312"/>
      <c r="I1" s="312"/>
      <c r="J1" s="312"/>
      <c r="K1" s="312"/>
      <c r="L1" s="312"/>
      <c r="M1" s="312"/>
      <c r="N1" s="312"/>
      <c r="O1" s="312"/>
      <c r="P1" s="312"/>
      <c r="Q1" s="312"/>
      <c r="R1" s="312"/>
      <c r="S1" s="312"/>
      <c r="T1" s="312"/>
      <c r="U1" s="312"/>
      <c r="V1" s="312"/>
      <c r="W1" s="312"/>
      <c r="X1" s="312"/>
      <c r="Y1" s="312"/>
      <c r="Z1" s="313"/>
    </row>
    <row r="2" spans="1:26" ht="15.75" thickBot="1">
      <c r="A2" s="314" t="s">
        <v>14</v>
      </c>
      <c r="B2" s="315"/>
      <c r="C2" s="315"/>
      <c r="D2" s="315"/>
      <c r="E2" s="315"/>
      <c r="F2" s="315"/>
      <c r="G2" s="315"/>
      <c r="H2" s="315"/>
      <c r="I2" s="315"/>
      <c r="J2" s="315"/>
      <c r="K2" s="315"/>
      <c r="L2" s="315"/>
      <c r="M2" s="315"/>
      <c r="N2" s="315"/>
      <c r="O2" s="315"/>
      <c r="P2" s="315"/>
      <c r="Q2" s="316"/>
      <c r="R2" s="327" t="s">
        <v>5</v>
      </c>
      <c r="S2" s="328"/>
      <c r="T2" s="329"/>
      <c r="U2" s="320" t="s">
        <v>22</v>
      </c>
      <c r="V2" s="321"/>
      <c r="W2" s="321"/>
      <c r="X2" s="379"/>
      <c r="Y2" s="322" t="s">
        <v>23</v>
      </c>
      <c r="Z2" s="420" t="s">
        <v>24</v>
      </c>
    </row>
    <row r="3" spans="1:26" ht="15.75" customHeight="1" thickBot="1">
      <c r="A3" s="296" t="s">
        <v>2</v>
      </c>
      <c r="B3" s="300" t="s">
        <v>4</v>
      </c>
      <c r="C3" s="300" t="s">
        <v>8</v>
      </c>
      <c r="D3" s="300" t="s">
        <v>15</v>
      </c>
      <c r="E3" s="300" t="s">
        <v>2</v>
      </c>
      <c r="F3" s="300" t="s">
        <v>3</v>
      </c>
      <c r="G3" s="300" t="s">
        <v>9</v>
      </c>
      <c r="H3" s="300" t="s">
        <v>10</v>
      </c>
      <c r="I3" s="300" t="s">
        <v>2</v>
      </c>
      <c r="J3" s="300" t="s">
        <v>11</v>
      </c>
      <c r="K3" s="300" t="s">
        <v>17</v>
      </c>
      <c r="L3" s="327" t="s">
        <v>5</v>
      </c>
      <c r="M3" s="328"/>
      <c r="N3" s="329"/>
      <c r="O3" s="296" t="s">
        <v>2</v>
      </c>
      <c r="P3" s="300" t="s">
        <v>19</v>
      </c>
      <c r="Q3" s="300" t="s">
        <v>20</v>
      </c>
      <c r="R3" s="300" t="s">
        <v>7</v>
      </c>
      <c r="S3" s="300" t="s">
        <v>6</v>
      </c>
      <c r="T3" s="300" t="s">
        <v>21</v>
      </c>
      <c r="U3" s="294" t="s">
        <v>12</v>
      </c>
      <c r="V3" s="322" t="s">
        <v>13</v>
      </c>
      <c r="W3" s="298" t="s">
        <v>1</v>
      </c>
      <c r="X3" s="294" t="s">
        <v>0</v>
      </c>
      <c r="Y3" s="323"/>
      <c r="Z3" s="421"/>
    </row>
    <row r="4" spans="1:26" ht="72.75" thickBot="1">
      <c r="A4" s="297"/>
      <c r="B4" s="301"/>
      <c r="C4" s="301"/>
      <c r="D4" s="301"/>
      <c r="E4" s="301"/>
      <c r="F4" s="301"/>
      <c r="G4" s="301"/>
      <c r="H4" s="301"/>
      <c r="I4" s="301"/>
      <c r="J4" s="301"/>
      <c r="K4" s="301"/>
      <c r="L4" s="2" t="s">
        <v>7</v>
      </c>
      <c r="M4" s="2" t="s">
        <v>6</v>
      </c>
      <c r="N4" s="2" t="s">
        <v>18</v>
      </c>
      <c r="O4" s="297"/>
      <c r="P4" s="301"/>
      <c r="Q4" s="301"/>
      <c r="R4" s="301"/>
      <c r="S4" s="301"/>
      <c r="T4" s="301"/>
      <c r="U4" s="295"/>
      <c r="V4" s="324"/>
      <c r="W4" s="299"/>
      <c r="X4" s="295"/>
      <c r="Y4" s="324"/>
      <c r="Z4" s="301"/>
    </row>
    <row r="5" spans="1:26" ht="60">
      <c r="A5" s="406" t="s">
        <v>26</v>
      </c>
      <c r="B5" s="306" t="s">
        <v>27</v>
      </c>
      <c r="C5" s="380"/>
      <c r="D5" s="345" t="s">
        <v>562</v>
      </c>
      <c r="E5" s="349" t="s">
        <v>241</v>
      </c>
      <c r="F5" s="306" t="s">
        <v>242</v>
      </c>
      <c r="G5" s="306"/>
      <c r="H5" s="21" t="s">
        <v>243</v>
      </c>
      <c r="I5" s="306" t="s">
        <v>248</v>
      </c>
      <c r="J5" s="306" t="s">
        <v>249</v>
      </c>
      <c r="K5" s="12" t="s">
        <v>575</v>
      </c>
      <c r="L5" s="12" t="s">
        <v>256</v>
      </c>
      <c r="M5" s="12">
        <v>3</v>
      </c>
      <c r="N5" s="12">
        <v>6</v>
      </c>
      <c r="O5" s="3"/>
      <c r="P5" s="306" t="s">
        <v>1044</v>
      </c>
      <c r="Q5" s="8" t="s">
        <v>1050</v>
      </c>
      <c r="R5" s="153" t="s">
        <v>597</v>
      </c>
      <c r="S5" s="107">
        <v>3</v>
      </c>
      <c r="T5" s="107">
        <v>3</v>
      </c>
      <c r="U5" s="132">
        <v>1000000</v>
      </c>
      <c r="V5" s="133"/>
      <c r="W5" s="151"/>
      <c r="X5" s="151"/>
      <c r="Y5" s="137">
        <f aca="true" t="shared" si="0" ref="Y5:Y11">+U5+V5+X5+W5</f>
        <v>1000000</v>
      </c>
      <c r="Z5" s="422" t="s">
        <v>1223</v>
      </c>
    </row>
    <row r="6" spans="1:26" s="248" customFormat="1" ht="72">
      <c r="A6" s="407"/>
      <c r="B6" s="282"/>
      <c r="C6" s="381"/>
      <c r="D6" s="346"/>
      <c r="E6" s="350"/>
      <c r="F6" s="282"/>
      <c r="G6" s="282"/>
      <c r="H6" s="237"/>
      <c r="I6" s="282"/>
      <c r="J6" s="282"/>
      <c r="K6" s="8" t="s">
        <v>1317</v>
      </c>
      <c r="L6" s="8" t="s">
        <v>1091</v>
      </c>
      <c r="M6" s="31">
        <v>1</v>
      </c>
      <c r="N6" s="31">
        <v>1</v>
      </c>
      <c r="O6" s="3"/>
      <c r="P6" s="282"/>
      <c r="Q6" s="8" t="s">
        <v>1318</v>
      </c>
      <c r="R6" s="247" t="s">
        <v>1002</v>
      </c>
      <c r="S6" s="255">
        <v>1</v>
      </c>
      <c r="T6" s="255">
        <v>1</v>
      </c>
      <c r="U6" s="132"/>
      <c r="V6" s="106">
        <v>15000000</v>
      </c>
      <c r="W6" s="256"/>
      <c r="X6" s="256"/>
      <c r="Y6" s="249">
        <f t="shared" si="0"/>
        <v>15000000</v>
      </c>
      <c r="Z6" s="423"/>
    </row>
    <row r="7" spans="1:26" ht="60">
      <c r="A7" s="407"/>
      <c r="B7" s="282"/>
      <c r="C7" s="381"/>
      <c r="D7" s="346"/>
      <c r="E7" s="350"/>
      <c r="F7" s="282"/>
      <c r="G7" s="282"/>
      <c r="H7" s="281" t="s">
        <v>244</v>
      </c>
      <c r="I7" s="282"/>
      <c r="J7" s="282"/>
      <c r="K7" s="8" t="s">
        <v>576</v>
      </c>
      <c r="L7" s="8" t="s">
        <v>256</v>
      </c>
      <c r="M7" s="8">
        <v>2</v>
      </c>
      <c r="N7" s="8">
        <v>4</v>
      </c>
      <c r="O7" s="3"/>
      <c r="P7" s="282"/>
      <c r="Q7" s="8" t="s">
        <v>1051</v>
      </c>
      <c r="R7" s="152" t="s">
        <v>597</v>
      </c>
      <c r="S7" s="111">
        <v>2</v>
      </c>
      <c r="T7" s="111">
        <v>2</v>
      </c>
      <c r="U7" s="132">
        <v>1000000</v>
      </c>
      <c r="V7" s="133"/>
      <c r="W7" s="133"/>
      <c r="X7" s="133"/>
      <c r="Y7" s="137">
        <f t="shared" si="0"/>
        <v>1000000</v>
      </c>
      <c r="Z7" s="423"/>
    </row>
    <row r="8" spans="1:26" s="34" customFormat="1" ht="60">
      <c r="A8" s="407"/>
      <c r="B8" s="282"/>
      <c r="C8" s="381"/>
      <c r="D8" s="346"/>
      <c r="E8" s="350"/>
      <c r="F8" s="282"/>
      <c r="G8" s="282"/>
      <c r="H8" s="283"/>
      <c r="I8" s="283"/>
      <c r="J8" s="283"/>
      <c r="K8" s="160" t="s">
        <v>1175</v>
      </c>
      <c r="L8" s="160" t="s">
        <v>1129</v>
      </c>
      <c r="M8" s="160">
        <v>1</v>
      </c>
      <c r="N8" s="160">
        <v>1</v>
      </c>
      <c r="O8" s="3"/>
      <c r="P8" s="282"/>
      <c r="Q8" s="160" t="s">
        <v>1176</v>
      </c>
      <c r="R8" s="160" t="s">
        <v>1096</v>
      </c>
      <c r="S8" s="160">
        <v>1</v>
      </c>
      <c r="T8" s="160">
        <v>1</v>
      </c>
      <c r="U8" s="120">
        <v>1000000</v>
      </c>
      <c r="V8" s="133"/>
      <c r="W8" s="133"/>
      <c r="X8" s="133"/>
      <c r="Y8" s="137">
        <f t="shared" si="0"/>
        <v>1000000</v>
      </c>
      <c r="Z8" s="423"/>
    </row>
    <row r="9" spans="1:26" ht="72">
      <c r="A9" s="407"/>
      <c r="B9" s="282"/>
      <c r="C9" s="381"/>
      <c r="D9" s="346"/>
      <c r="E9" s="350"/>
      <c r="F9" s="282"/>
      <c r="G9" s="282"/>
      <c r="H9" s="21" t="s">
        <v>245</v>
      </c>
      <c r="I9" s="21" t="s">
        <v>250</v>
      </c>
      <c r="J9" s="21" t="s">
        <v>251</v>
      </c>
      <c r="K9" s="8" t="s">
        <v>577</v>
      </c>
      <c r="L9" s="8" t="s">
        <v>257</v>
      </c>
      <c r="M9" s="8">
        <v>78</v>
      </c>
      <c r="N9" s="8">
        <v>0</v>
      </c>
      <c r="O9" s="3"/>
      <c r="P9" s="282"/>
      <c r="Q9" s="8" t="s">
        <v>1045</v>
      </c>
      <c r="R9" s="152" t="s">
        <v>1002</v>
      </c>
      <c r="S9" s="155">
        <v>1</v>
      </c>
      <c r="T9" s="155">
        <v>1</v>
      </c>
      <c r="U9" s="132">
        <v>1000000</v>
      </c>
      <c r="V9" s="133">
        <v>0</v>
      </c>
      <c r="W9" s="133">
        <v>0</v>
      </c>
      <c r="X9" s="133">
        <v>0</v>
      </c>
      <c r="Y9" s="137">
        <f t="shared" si="0"/>
        <v>1000000</v>
      </c>
      <c r="Z9" s="423"/>
    </row>
    <row r="10" spans="1:26" ht="72">
      <c r="A10" s="407"/>
      <c r="B10" s="282"/>
      <c r="C10" s="381"/>
      <c r="D10" s="346"/>
      <c r="E10" s="350"/>
      <c r="F10" s="282"/>
      <c r="G10" s="282"/>
      <c r="H10" s="21" t="s">
        <v>246</v>
      </c>
      <c r="I10" s="21" t="s">
        <v>252</v>
      </c>
      <c r="J10" s="21" t="s">
        <v>253</v>
      </c>
      <c r="K10" s="8" t="s">
        <v>578</v>
      </c>
      <c r="L10" s="8" t="s">
        <v>258</v>
      </c>
      <c r="M10" s="8">
        <v>1</v>
      </c>
      <c r="N10" s="8">
        <v>2</v>
      </c>
      <c r="O10" s="3"/>
      <c r="P10" s="282"/>
      <c r="Q10" s="8" t="s">
        <v>1046</v>
      </c>
      <c r="R10" s="152" t="s">
        <v>984</v>
      </c>
      <c r="S10" s="111">
        <v>1</v>
      </c>
      <c r="T10" s="111">
        <v>1</v>
      </c>
      <c r="U10" s="132">
        <v>8000000</v>
      </c>
      <c r="V10" s="133"/>
      <c r="W10" s="133"/>
      <c r="X10" s="133"/>
      <c r="Y10" s="137">
        <f t="shared" si="0"/>
        <v>8000000</v>
      </c>
      <c r="Z10" s="423"/>
    </row>
    <row r="11" spans="1:26" ht="96.75" thickBot="1">
      <c r="A11" s="408"/>
      <c r="B11" s="348"/>
      <c r="C11" s="382"/>
      <c r="D11" s="347"/>
      <c r="E11" s="351"/>
      <c r="F11" s="348"/>
      <c r="G11" s="348"/>
      <c r="H11" s="13" t="s">
        <v>247</v>
      </c>
      <c r="I11" s="13" t="s">
        <v>254</v>
      </c>
      <c r="J11" s="13" t="s">
        <v>255</v>
      </c>
      <c r="K11" s="13" t="s">
        <v>579</v>
      </c>
      <c r="L11" s="13" t="s">
        <v>259</v>
      </c>
      <c r="M11" s="13">
        <v>1</v>
      </c>
      <c r="N11" s="13">
        <v>0</v>
      </c>
      <c r="O11" s="20"/>
      <c r="P11" s="348"/>
      <c r="Q11" s="15" t="s">
        <v>1048</v>
      </c>
      <c r="R11" s="154" t="s">
        <v>1049</v>
      </c>
      <c r="S11" s="157">
        <v>1</v>
      </c>
      <c r="T11" s="157">
        <v>0</v>
      </c>
      <c r="U11" s="149"/>
      <c r="V11" s="143"/>
      <c r="W11" s="143"/>
      <c r="X11" s="143"/>
      <c r="Y11" s="144">
        <f t="shared" si="0"/>
        <v>0</v>
      </c>
      <c r="Z11" s="424"/>
    </row>
    <row r="12" spans="21:25" ht="15">
      <c r="U12" s="150">
        <f>SUM(U5:U11)</f>
        <v>12000000</v>
      </c>
      <c r="V12" s="150">
        <f>SUM(V5:V11)</f>
        <v>15000000</v>
      </c>
      <c r="W12" s="150">
        <f>SUM(W5:W11)</f>
        <v>0</v>
      </c>
      <c r="X12" s="150">
        <f>SUM(X5:X11)</f>
        <v>0</v>
      </c>
      <c r="Y12" s="150">
        <f>SUM(Y5:Y11)</f>
        <v>27000000</v>
      </c>
    </row>
  </sheetData>
  <sheetProtection/>
  <mergeCells count="40">
    <mergeCell ref="Z5:Z11"/>
    <mergeCell ref="X3:X4"/>
    <mergeCell ref="A5:A11"/>
    <mergeCell ref="B5:B11"/>
    <mergeCell ref="C5:C11"/>
    <mergeCell ref="E5:E11"/>
    <mergeCell ref="F5:F11"/>
    <mergeCell ref="G5:G11"/>
    <mergeCell ref="T3:T4"/>
    <mergeCell ref="P5:P11"/>
    <mergeCell ref="J5:J8"/>
    <mergeCell ref="I5:I8"/>
    <mergeCell ref="D5:D11"/>
    <mergeCell ref="W3:W4"/>
    <mergeCell ref="J3:J4"/>
    <mergeCell ref="U3:U4"/>
    <mergeCell ref="V3:V4"/>
    <mergeCell ref="K3:K4"/>
    <mergeCell ref="L3:N3"/>
    <mergeCell ref="O3:O4"/>
    <mergeCell ref="P3:P4"/>
    <mergeCell ref="Q3:Q4"/>
    <mergeCell ref="R3:R4"/>
    <mergeCell ref="S3:S4"/>
    <mergeCell ref="D3:D4"/>
    <mergeCell ref="E3:E4"/>
    <mergeCell ref="F3:F4"/>
    <mergeCell ref="G3:G4"/>
    <mergeCell ref="H3:H4"/>
    <mergeCell ref="I3:I4"/>
    <mergeCell ref="H7:H8"/>
    <mergeCell ref="A1:Z1"/>
    <mergeCell ref="A2:Q2"/>
    <mergeCell ref="R2:T2"/>
    <mergeCell ref="U2:X2"/>
    <mergeCell ref="Y2:Y4"/>
    <mergeCell ref="Z2:Z4"/>
    <mergeCell ref="A3:A4"/>
    <mergeCell ref="B3:B4"/>
    <mergeCell ref="C3:C4"/>
  </mergeCells>
  <hyperlinks>
    <hyperlink ref="A2:Q2" r:id="rId1" display="PLAN OPERATVO ANUAL DE INVERSIONES"/>
  </hyperlinks>
  <printOptions/>
  <pageMargins left="1.1023622047244095" right="0.7086614173228347" top="0.7480314960629921" bottom="0.7480314960629921" header="0.31496062992125984" footer="0.31496062992125984"/>
  <pageSetup horizontalDpi="600" verticalDpi="600" orientation="landscape" paperSize="5" scale="40" r:id="rId4"/>
  <legacyDrawing r:id="rId3"/>
</worksheet>
</file>

<file path=xl/worksheets/sheet8.xml><?xml version="1.0" encoding="utf-8"?>
<worksheet xmlns="http://schemas.openxmlformats.org/spreadsheetml/2006/main" xmlns:r="http://schemas.openxmlformats.org/officeDocument/2006/relationships">
  <sheetPr>
    <tabColor rgb="FF00B050"/>
  </sheetPr>
  <dimension ref="A1:AB14"/>
  <sheetViews>
    <sheetView zoomScale="80" zoomScaleNormal="80" zoomScalePageLayoutView="0" workbookViewId="0" topLeftCell="I1">
      <selection activeCell="A1" sqref="A1:AB12"/>
    </sheetView>
  </sheetViews>
  <sheetFormatPr defaultColWidth="11.421875" defaultRowHeight="15"/>
  <cols>
    <col min="1" max="1" width="11.421875" style="0" customWidth="1"/>
    <col min="2" max="2" width="13.8515625" style="0" customWidth="1"/>
    <col min="3" max="3" width="9.421875" style="0" customWidth="1"/>
    <col min="4" max="4" width="16.00390625" style="0" customWidth="1"/>
    <col min="5" max="5" width="11.421875" style="0" customWidth="1"/>
    <col min="6" max="6" width="21.57421875" style="0" customWidth="1"/>
    <col min="7" max="7" width="9.28125" style="0" customWidth="1"/>
    <col min="8" max="8" width="16.00390625" style="0" customWidth="1"/>
    <col min="9" max="9" width="11.421875" style="0" customWidth="1"/>
    <col min="10" max="10" width="20.140625" style="0" customWidth="1"/>
    <col min="11" max="11" width="0.2890625" style="0" hidden="1" customWidth="1"/>
    <col min="12" max="12" width="25.7109375" style="0" hidden="1" customWidth="1"/>
    <col min="13" max="13" width="17.140625" style="0" customWidth="1"/>
    <col min="14" max="14" width="15.00390625" style="0" customWidth="1"/>
    <col min="15" max="16" width="12.00390625" style="0" customWidth="1"/>
    <col min="17" max="17" width="10.421875" style="0" customWidth="1"/>
    <col min="18" max="18" width="22.57421875" style="0" customWidth="1"/>
    <col min="19" max="19" width="16.28125" style="0" customWidth="1"/>
    <col min="20" max="20" width="14.7109375" style="0" customWidth="1"/>
    <col min="21" max="21" width="13.00390625" style="0" customWidth="1"/>
    <col min="22" max="22" width="15.140625" style="0" customWidth="1"/>
    <col min="23" max="25" width="11.421875" style="0" customWidth="1"/>
    <col min="26" max="26" width="13.421875" style="0" customWidth="1"/>
    <col min="27" max="27" width="16.00390625" style="0" customWidth="1"/>
    <col min="28" max="28" width="28.421875" style="0" customWidth="1"/>
  </cols>
  <sheetData>
    <row r="1" spans="1:28" s="1" customFormat="1" ht="18.75" thickBot="1">
      <c r="A1" s="311" t="s">
        <v>25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3"/>
    </row>
    <row r="2" spans="1:28" ht="15.75" thickBot="1">
      <c r="A2" s="314" t="s">
        <v>14</v>
      </c>
      <c r="B2" s="315"/>
      <c r="C2" s="315"/>
      <c r="D2" s="315"/>
      <c r="E2" s="315"/>
      <c r="F2" s="315"/>
      <c r="G2" s="315"/>
      <c r="H2" s="315"/>
      <c r="I2" s="315"/>
      <c r="J2" s="315"/>
      <c r="K2" s="315"/>
      <c r="L2" s="315"/>
      <c r="M2" s="315"/>
      <c r="N2" s="315"/>
      <c r="O2" s="315"/>
      <c r="P2" s="315"/>
      <c r="Q2" s="315"/>
      <c r="R2" s="315"/>
      <c r="S2" s="316"/>
      <c r="T2" s="327" t="s">
        <v>5</v>
      </c>
      <c r="U2" s="328"/>
      <c r="V2" s="329"/>
      <c r="W2" s="320" t="s">
        <v>22</v>
      </c>
      <c r="X2" s="321"/>
      <c r="Y2" s="321"/>
      <c r="Z2" s="379"/>
      <c r="AA2" s="322" t="s">
        <v>23</v>
      </c>
      <c r="AB2" s="420" t="s">
        <v>24</v>
      </c>
    </row>
    <row r="3" spans="1:28" ht="15.75" customHeight="1" thickBot="1">
      <c r="A3" s="296" t="s">
        <v>2</v>
      </c>
      <c r="B3" s="300" t="s">
        <v>4</v>
      </c>
      <c r="C3" s="300" t="s">
        <v>8</v>
      </c>
      <c r="D3" s="300" t="s">
        <v>15</v>
      </c>
      <c r="E3" s="300" t="s">
        <v>2</v>
      </c>
      <c r="F3" s="300" t="s">
        <v>3</v>
      </c>
      <c r="G3" s="300" t="s">
        <v>9</v>
      </c>
      <c r="H3" s="300" t="s">
        <v>10</v>
      </c>
      <c r="I3" s="300" t="s">
        <v>2</v>
      </c>
      <c r="J3" s="300" t="s">
        <v>11</v>
      </c>
      <c r="K3" s="300" t="s">
        <v>9</v>
      </c>
      <c r="L3" s="300" t="s">
        <v>16</v>
      </c>
      <c r="M3" s="300" t="s">
        <v>17</v>
      </c>
      <c r="N3" s="327" t="s">
        <v>5</v>
      </c>
      <c r="O3" s="328"/>
      <c r="P3" s="329"/>
      <c r="Q3" s="296" t="s">
        <v>2</v>
      </c>
      <c r="R3" s="300" t="s">
        <v>19</v>
      </c>
      <c r="S3" s="300" t="s">
        <v>20</v>
      </c>
      <c r="T3" s="300" t="s">
        <v>7</v>
      </c>
      <c r="U3" s="300" t="s">
        <v>6</v>
      </c>
      <c r="V3" s="300" t="s">
        <v>21</v>
      </c>
      <c r="W3" s="294" t="s">
        <v>12</v>
      </c>
      <c r="X3" s="322" t="s">
        <v>13</v>
      </c>
      <c r="Y3" s="298" t="s">
        <v>1</v>
      </c>
      <c r="Z3" s="294" t="s">
        <v>0</v>
      </c>
      <c r="AA3" s="323"/>
      <c r="AB3" s="421"/>
    </row>
    <row r="4" spans="1:28" ht="72.75" thickBot="1">
      <c r="A4" s="297"/>
      <c r="B4" s="301"/>
      <c r="C4" s="301"/>
      <c r="D4" s="301"/>
      <c r="E4" s="301"/>
      <c r="F4" s="301"/>
      <c r="G4" s="301"/>
      <c r="H4" s="301"/>
      <c r="I4" s="301"/>
      <c r="J4" s="301"/>
      <c r="K4" s="301"/>
      <c r="L4" s="301"/>
      <c r="M4" s="301"/>
      <c r="N4" s="2" t="s">
        <v>7</v>
      </c>
      <c r="O4" s="2" t="s">
        <v>6</v>
      </c>
      <c r="P4" s="2" t="s">
        <v>18</v>
      </c>
      <c r="Q4" s="297"/>
      <c r="R4" s="301"/>
      <c r="S4" s="301"/>
      <c r="T4" s="301"/>
      <c r="U4" s="301"/>
      <c r="V4" s="301"/>
      <c r="W4" s="295"/>
      <c r="X4" s="324"/>
      <c r="Y4" s="299"/>
      <c r="Z4" s="295"/>
      <c r="AA4" s="324"/>
      <c r="AB4" s="301"/>
    </row>
    <row r="5" spans="1:28" ht="84">
      <c r="A5" s="406" t="s">
        <v>26</v>
      </c>
      <c r="B5" s="306" t="s">
        <v>27</v>
      </c>
      <c r="C5" s="380"/>
      <c r="D5" s="425" t="s">
        <v>563</v>
      </c>
      <c r="E5" s="349" t="s">
        <v>260</v>
      </c>
      <c r="F5" s="306" t="s">
        <v>261</v>
      </c>
      <c r="G5" s="306"/>
      <c r="H5" s="21" t="s">
        <v>262</v>
      </c>
      <c r="I5" s="21" t="s">
        <v>269</v>
      </c>
      <c r="J5" s="21" t="s">
        <v>270</v>
      </c>
      <c r="K5" s="21"/>
      <c r="L5" s="3"/>
      <c r="M5" s="21" t="s">
        <v>580</v>
      </c>
      <c r="N5" s="21" t="s">
        <v>281</v>
      </c>
      <c r="O5" s="21">
        <v>1</v>
      </c>
      <c r="P5" s="21">
        <v>2</v>
      </c>
      <c r="Q5" s="3"/>
      <c r="R5" s="306" t="s">
        <v>1057</v>
      </c>
      <c r="S5" s="8" t="s">
        <v>1058</v>
      </c>
      <c r="T5" s="152" t="s">
        <v>597</v>
      </c>
      <c r="U5" s="170">
        <v>1</v>
      </c>
      <c r="V5" s="170">
        <v>1</v>
      </c>
      <c r="W5" s="158"/>
      <c r="X5" s="159"/>
      <c r="Y5" s="159"/>
      <c r="Z5" s="158">
        <v>10460000</v>
      </c>
      <c r="AA5" s="87">
        <f aca="true" t="shared" si="0" ref="AA5:AA11">+W5+X5+Z5+Y5</f>
        <v>10460000</v>
      </c>
      <c r="AB5" s="166" t="s">
        <v>1224</v>
      </c>
    </row>
    <row r="6" spans="1:28" ht="84">
      <c r="A6" s="407"/>
      <c r="B6" s="282"/>
      <c r="C6" s="381"/>
      <c r="D6" s="426"/>
      <c r="E6" s="350"/>
      <c r="F6" s="282"/>
      <c r="G6" s="282"/>
      <c r="H6" s="21" t="s">
        <v>263</v>
      </c>
      <c r="I6" s="21" t="s">
        <v>271</v>
      </c>
      <c r="J6" s="21" t="s">
        <v>272</v>
      </c>
      <c r="K6" s="21"/>
      <c r="L6" s="3"/>
      <c r="M6" s="21" t="s">
        <v>581</v>
      </c>
      <c r="N6" s="21" t="s">
        <v>282</v>
      </c>
      <c r="O6" s="21">
        <v>1</v>
      </c>
      <c r="P6" s="21">
        <v>2</v>
      </c>
      <c r="Q6" s="3"/>
      <c r="R6" s="282"/>
      <c r="S6" s="8" t="s">
        <v>1059</v>
      </c>
      <c r="T6" s="152" t="s">
        <v>993</v>
      </c>
      <c r="U6" s="170">
        <v>1</v>
      </c>
      <c r="V6" s="170">
        <v>1</v>
      </c>
      <c r="W6" s="158"/>
      <c r="X6" s="159"/>
      <c r="Y6" s="159"/>
      <c r="Z6" s="158">
        <v>40000000</v>
      </c>
      <c r="AA6" s="87">
        <f t="shared" si="0"/>
        <v>40000000</v>
      </c>
      <c r="AB6" s="166" t="s">
        <v>1224</v>
      </c>
    </row>
    <row r="7" spans="1:28" ht="84">
      <c r="A7" s="407"/>
      <c r="B7" s="282"/>
      <c r="C7" s="381"/>
      <c r="D7" s="426"/>
      <c r="E7" s="350"/>
      <c r="F7" s="282"/>
      <c r="G7" s="282"/>
      <c r="H7" s="21" t="s">
        <v>264</v>
      </c>
      <c r="I7" s="281" t="s">
        <v>273</v>
      </c>
      <c r="J7" s="281" t="s">
        <v>274</v>
      </c>
      <c r="K7" s="21"/>
      <c r="L7" s="3"/>
      <c r="M7" s="21" t="s">
        <v>582</v>
      </c>
      <c r="N7" s="21" t="s">
        <v>283</v>
      </c>
      <c r="O7" s="21">
        <v>12</v>
      </c>
      <c r="P7" s="21">
        <v>19</v>
      </c>
      <c r="Q7" s="3"/>
      <c r="R7" s="282"/>
      <c r="S7" s="8" t="s">
        <v>1060</v>
      </c>
      <c r="T7" s="152" t="s">
        <v>1061</v>
      </c>
      <c r="U7" s="170">
        <v>7</v>
      </c>
      <c r="V7" s="170">
        <v>7</v>
      </c>
      <c r="W7" s="158"/>
      <c r="X7" s="159"/>
      <c r="Y7" s="159"/>
      <c r="Z7" s="158">
        <v>3000000</v>
      </c>
      <c r="AA7" s="87">
        <f t="shared" si="0"/>
        <v>3000000</v>
      </c>
      <c r="AB7" s="166" t="s">
        <v>1006</v>
      </c>
    </row>
    <row r="8" spans="1:28" ht="84">
      <c r="A8" s="407"/>
      <c r="B8" s="282"/>
      <c r="C8" s="381"/>
      <c r="D8" s="426"/>
      <c r="E8" s="350"/>
      <c r="F8" s="282"/>
      <c r="G8" s="282"/>
      <c r="H8" s="21" t="s">
        <v>265</v>
      </c>
      <c r="I8" s="283"/>
      <c r="J8" s="283"/>
      <c r="K8" s="21"/>
      <c r="L8" s="3"/>
      <c r="M8" s="21" t="s">
        <v>583</v>
      </c>
      <c r="N8" s="21" t="s">
        <v>584</v>
      </c>
      <c r="O8" s="21">
        <v>8</v>
      </c>
      <c r="P8" s="21">
        <v>13</v>
      </c>
      <c r="Q8" s="3"/>
      <c r="R8" s="282"/>
      <c r="S8" s="8" t="s">
        <v>1062</v>
      </c>
      <c r="T8" s="152" t="s">
        <v>1063</v>
      </c>
      <c r="U8" s="170">
        <v>5</v>
      </c>
      <c r="V8" s="170">
        <v>5</v>
      </c>
      <c r="W8" s="158"/>
      <c r="X8" s="159"/>
      <c r="Y8" s="159"/>
      <c r="Z8" s="158">
        <v>3000000</v>
      </c>
      <c r="AA8" s="87">
        <f t="shared" si="0"/>
        <v>3000000</v>
      </c>
      <c r="AB8" s="166" t="s">
        <v>562</v>
      </c>
    </row>
    <row r="9" spans="1:28" ht="132">
      <c r="A9" s="407"/>
      <c r="B9" s="282"/>
      <c r="C9" s="381"/>
      <c r="D9" s="426"/>
      <c r="E9" s="350"/>
      <c r="F9" s="282"/>
      <c r="G9" s="282"/>
      <c r="H9" s="21" t="s">
        <v>266</v>
      </c>
      <c r="I9" s="21" t="s">
        <v>275</v>
      </c>
      <c r="J9" s="21" t="s">
        <v>276</v>
      </c>
      <c r="K9" s="21"/>
      <c r="L9" s="3"/>
      <c r="M9" s="21" t="s">
        <v>585</v>
      </c>
      <c r="N9" s="21" t="s">
        <v>284</v>
      </c>
      <c r="O9" s="21">
        <v>24</v>
      </c>
      <c r="P9" s="21">
        <v>36</v>
      </c>
      <c r="Q9" s="3"/>
      <c r="R9" s="282"/>
      <c r="S9" s="8" t="s">
        <v>1064</v>
      </c>
      <c r="T9" s="152" t="s">
        <v>1065</v>
      </c>
      <c r="U9" s="170">
        <v>12</v>
      </c>
      <c r="V9" s="170">
        <v>12</v>
      </c>
      <c r="W9" s="158"/>
      <c r="X9" s="159"/>
      <c r="Y9" s="159"/>
      <c r="Z9" s="158">
        <v>1000000</v>
      </c>
      <c r="AA9" s="87">
        <f t="shared" si="0"/>
        <v>1000000</v>
      </c>
      <c r="AB9" s="166" t="s">
        <v>1224</v>
      </c>
    </row>
    <row r="10" spans="1:28" ht="72">
      <c r="A10" s="407"/>
      <c r="B10" s="282"/>
      <c r="C10" s="381"/>
      <c r="D10" s="426"/>
      <c r="E10" s="350"/>
      <c r="F10" s="282"/>
      <c r="G10" s="282"/>
      <c r="H10" s="21" t="s">
        <v>267</v>
      </c>
      <c r="I10" s="21" t="s">
        <v>277</v>
      </c>
      <c r="J10" s="21" t="s">
        <v>278</v>
      </c>
      <c r="K10" s="21"/>
      <c r="L10" s="3"/>
      <c r="M10" s="21" t="s">
        <v>586</v>
      </c>
      <c r="N10" s="21" t="s">
        <v>285</v>
      </c>
      <c r="O10" s="21">
        <v>1</v>
      </c>
      <c r="P10" s="21">
        <v>0</v>
      </c>
      <c r="Q10" s="3"/>
      <c r="R10" s="282"/>
      <c r="S10" s="8" t="s">
        <v>1066</v>
      </c>
      <c r="T10" s="152" t="s">
        <v>1067</v>
      </c>
      <c r="U10" s="170">
        <v>1</v>
      </c>
      <c r="V10" s="170">
        <v>0</v>
      </c>
      <c r="W10" s="158"/>
      <c r="X10" s="159"/>
      <c r="Y10" s="159"/>
      <c r="Z10" s="158"/>
      <c r="AA10" s="87">
        <f t="shared" si="0"/>
        <v>0</v>
      </c>
      <c r="AB10" s="166" t="s">
        <v>1224</v>
      </c>
    </row>
    <row r="11" spans="1:28" ht="108.75" thickBot="1">
      <c r="A11" s="408"/>
      <c r="B11" s="348"/>
      <c r="C11" s="382"/>
      <c r="D11" s="427"/>
      <c r="E11" s="351"/>
      <c r="F11" s="348"/>
      <c r="G11" s="348"/>
      <c r="H11" s="13" t="s">
        <v>268</v>
      </c>
      <c r="I11" s="13" t="s">
        <v>279</v>
      </c>
      <c r="J11" s="13" t="s">
        <v>280</v>
      </c>
      <c r="K11" s="13"/>
      <c r="L11" s="6"/>
      <c r="M11" s="13" t="s">
        <v>587</v>
      </c>
      <c r="N11" s="13" t="s">
        <v>286</v>
      </c>
      <c r="O11" s="13">
        <v>1</v>
      </c>
      <c r="P11" s="13">
        <v>2</v>
      </c>
      <c r="Q11" s="6"/>
      <c r="R11" s="348"/>
      <c r="S11" s="13" t="s">
        <v>1068</v>
      </c>
      <c r="T11" s="154" t="s">
        <v>993</v>
      </c>
      <c r="U11" s="171">
        <v>1</v>
      </c>
      <c r="V11" s="171">
        <v>1</v>
      </c>
      <c r="W11" s="172"/>
      <c r="X11" s="173"/>
      <c r="Y11" s="173"/>
      <c r="Z11" s="172">
        <v>500000</v>
      </c>
      <c r="AA11" s="174">
        <f t="shared" si="0"/>
        <v>500000</v>
      </c>
      <c r="AB11" s="167" t="s">
        <v>1224</v>
      </c>
    </row>
    <row r="12" spans="23:27" ht="15">
      <c r="W12" s="168">
        <f>SUM(W5:W11)</f>
        <v>0</v>
      </c>
      <c r="X12" s="168">
        <f>SUM(X5:X11)</f>
        <v>0</v>
      </c>
      <c r="Y12" s="168">
        <f>SUM(Y5:Y11)</f>
        <v>0</v>
      </c>
      <c r="Z12" s="168">
        <f>SUM(Z5:Z11)</f>
        <v>57960000</v>
      </c>
      <c r="AA12" s="169">
        <f>SUM(AA5:AA11)</f>
        <v>57960000</v>
      </c>
    </row>
    <row r="14" ht="15">
      <c r="Z14" s="83">
        <f>73265218-Z12</f>
        <v>15305218</v>
      </c>
    </row>
  </sheetData>
  <sheetProtection/>
  <mergeCells count="40">
    <mergeCell ref="D5:D11"/>
    <mergeCell ref="Y3:Y4"/>
    <mergeCell ref="Z3:Z4"/>
    <mergeCell ref="A5:A11"/>
    <mergeCell ref="B5:B11"/>
    <mergeCell ref="C5:C11"/>
    <mergeCell ref="E5:E11"/>
    <mergeCell ref="F5:F11"/>
    <mergeCell ref="G5:G11"/>
    <mergeCell ref="I7:I8"/>
    <mergeCell ref="J7:J8"/>
    <mergeCell ref="S3:S4"/>
    <mergeCell ref="T3:T4"/>
    <mergeCell ref="U3:U4"/>
    <mergeCell ref="V3:V4"/>
    <mergeCell ref="W3:W4"/>
    <mergeCell ref="R5:R11"/>
    <mergeCell ref="X3:X4"/>
    <mergeCell ref="K3:K4"/>
    <mergeCell ref="L3:L4"/>
    <mergeCell ref="M3:M4"/>
    <mergeCell ref="N3:P3"/>
    <mergeCell ref="Q3:Q4"/>
    <mergeCell ref="R3:R4"/>
    <mergeCell ref="E3:E4"/>
    <mergeCell ref="F3:F4"/>
    <mergeCell ref="G3:G4"/>
    <mergeCell ref="H3:H4"/>
    <mergeCell ref="I3:I4"/>
    <mergeCell ref="J3:J4"/>
    <mergeCell ref="A1:AB1"/>
    <mergeCell ref="A2:S2"/>
    <mergeCell ref="T2:V2"/>
    <mergeCell ref="W2:Z2"/>
    <mergeCell ref="AA2:AA4"/>
    <mergeCell ref="AB2:AB4"/>
    <mergeCell ref="A3:A4"/>
    <mergeCell ref="B3:B4"/>
    <mergeCell ref="C3:C4"/>
    <mergeCell ref="D3:D4"/>
  </mergeCells>
  <hyperlinks>
    <hyperlink ref="A2:S2" r:id="rId1" display="PLAN OPERATVO ANUAL DE INVERSIONES"/>
  </hyperlinks>
  <printOptions/>
  <pageMargins left="1.1023622047244095" right="0.7086614173228347" top="0.7480314960629921" bottom="0.7480314960629921" header="0.31496062992125984" footer="0.31496062992125984"/>
  <pageSetup horizontalDpi="600" verticalDpi="600" orientation="landscape" paperSize="5" scale="40" r:id="rId4"/>
  <legacyDrawing r:id="rId3"/>
</worksheet>
</file>

<file path=xl/worksheets/sheet9.xml><?xml version="1.0" encoding="utf-8"?>
<worksheet xmlns="http://schemas.openxmlformats.org/spreadsheetml/2006/main" xmlns:r="http://schemas.openxmlformats.org/officeDocument/2006/relationships">
  <sheetPr>
    <tabColor rgb="FF00B050"/>
  </sheetPr>
  <dimension ref="A1:AB13"/>
  <sheetViews>
    <sheetView zoomScale="80" zoomScaleNormal="80" zoomScalePageLayoutView="0" workbookViewId="0" topLeftCell="I6">
      <selection activeCell="A1" sqref="A1:AB13"/>
    </sheetView>
  </sheetViews>
  <sheetFormatPr defaultColWidth="11.421875" defaultRowHeight="15"/>
  <cols>
    <col min="1" max="1" width="11.421875" style="0" customWidth="1"/>
    <col min="2" max="2" width="18.00390625" style="0" bestFit="1" customWidth="1"/>
    <col min="3" max="3" width="12.00390625" style="0" bestFit="1" customWidth="1"/>
    <col min="4" max="4" width="16.00390625" style="0" customWidth="1"/>
    <col min="5" max="5" width="11.421875" style="0" customWidth="1"/>
    <col min="6" max="6" width="21.57421875" style="0" customWidth="1"/>
    <col min="7" max="7" width="12.00390625" style="0" bestFit="1" customWidth="1"/>
    <col min="8" max="8" width="16.00390625" style="0" customWidth="1"/>
    <col min="9" max="9" width="11.421875" style="0" customWidth="1"/>
    <col min="10" max="10" width="20.140625" style="0" customWidth="1"/>
    <col min="11" max="11" width="14.00390625" style="0" hidden="1" customWidth="1"/>
    <col min="12" max="12" width="25.7109375" style="0" hidden="1" customWidth="1"/>
    <col min="13" max="13" width="17.28125" style="0" customWidth="1"/>
    <col min="14" max="14" width="15.00390625" style="0" customWidth="1"/>
    <col min="15" max="17" width="12.00390625" style="0" customWidth="1"/>
    <col min="18" max="18" width="24.7109375" style="0" customWidth="1"/>
    <col min="19" max="19" width="14.28125" style="0" customWidth="1"/>
    <col min="20" max="20" width="14.7109375" style="0" customWidth="1"/>
    <col min="21" max="21" width="13.00390625" style="0" customWidth="1"/>
    <col min="22" max="22" width="15.140625" style="0" customWidth="1"/>
    <col min="23" max="23" width="12.28125" style="0" bestFit="1" customWidth="1"/>
    <col min="24" max="24" width="9.421875" style="0" customWidth="1"/>
    <col min="25" max="25" width="11.421875" style="0" customWidth="1"/>
    <col min="26" max="26" width="9.8515625" style="0" customWidth="1"/>
    <col min="27" max="27" width="15.00390625" style="0" customWidth="1"/>
    <col min="28" max="28" width="24.00390625" style="0" customWidth="1"/>
  </cols>
  <sheetData>
    <row r="1" spans="1:28" s="1" customFormat="1" ht="18.75" thickBot="1">
      <c r="A1" s="311" t="s">
        <v>25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3"/>
    </row>
    <row r="2" spans="1:28" ht="15.75" thickBot="1">
      <c r="A2" s="314" t="s">
        <v>14</v>
      </c>
      <c r="B2" s="315"/>
      <c r="C2" s="315"/>
      <c r="D2" s="315"/>
      <c r="E2" s="315"/>
      <c r="F2" s="315"/>
      <c r="G2" s="315"/>
      <c r="H2" s="315"/>
      <c r="I2" s="315"/>
      <c r="J2" s="315"/>
      <c r="K2" s="315"/>
      <c r="L2" s="315"/>
      <c r="M2" s="315"/>
      <c r="N2" s="315"/>
      <c r="O2" s="315"/>
      <c r="P2" s="315"/>
      <c r="Q2" s="315"/>
      <c r="R2" s="315"/>
      <c r="S2" s="316"/>
      <c r="T2" s="327" t="s">
        <v>5</v>
      </c>
      <c r="U2" s="328"/>
      <c r="V2" s="329"/>
      <c r="W2" s="320" t="s">
        <v>22</v>
      </c>
      <c r="X2" s="321"/>
      <c r="Y2" s="321"/>
      <c r="Z2" s="379"/>
      <c r="AA2" s="322" t="s">
        <v>23</v>
      </c>
      <c r="AB2" s="420" t="s">
        <v>24</v>
      </c>
    </row>
    <row r="3" spans="1:28" ht="15.75" customHeight="1" thickBot="1">
      <c r="A3" s="296" t="s">
        <v>2</v>
      </c>
      <c r="B3" s="300" t="s">
        <v>4</v>
      </c>
      <c r="C3" s="300" t="s">
        <v>8</v>
      </c>
      <c r="D3" s="300" t="s">
        <v>15</v>
      </c>
      <c r="E3" s="300" t="s">
        <v>2</v>
      </c>
      <c r="F3" s="300" t="s">
        <v>3</v>
      </c>
      <c r="G3" s="300" t="s">
        <v>9</v>
      </c>
      <c r="H3" s="300" t="s">
        <v>10</v>
      </c>
      <c r="I3" s="300" t="s">
        <v>2</v>
      </c>
      <c r="J3" s="300" t="s">
        <v>11</v>
      </c>
      <c r="K3" s="300" t="s">
        <v>9</v>
      </c>
      <c r="L3" s="300" t="s">
        <v>16</v>
      </c>
      <c r="M3" s="300" t="s">
        <v>17</v>
      </c>
      <c r="N3" s="327" t="s">
        <v>5</v>
      </c>
      <c r="O3" s="328"/>
      <c r="P3" s="329"/>
      <c r="Q3" s="296" t="s">
        <v>2</v>
      </c>
      <c r="R3" s="300" t="s">
        <v>19</v>
      </c>
      <c r="S3" s="300" t="s">
        <v>20</v>
      </c>
      <c r="T3" s="300" t="s">
        <v>7</v>
      </c>
      <c r="U3" s="300" t="s">
        <v>6</v>
      </c>
      <c r="V3" s="300" t="s">
        <v>21</v>
      </c>
      <c r="W3" s="294" t="s">
        <v>12</v>
      </c>
      <c r="X3" s="322" t="s">
        <v>13</v>
      </c>
      <c r="Y3" s="298" t="s">
        <v>1</v>
      </c>
      <c r="Z3" s="294" t="s">
        <v>0</v>
      </c>
      <c r="AA3" s="323"/>
      <c r="AB3" s="421"/>
    </row>
    <row r="4" spans="1:28" ht="65.25" customHeight="1" thickBot="1">
      <c r="A4" s="297"/>
      <c r="B4" s="301"/>
      <c r="C4" s="301"/>
      <c r="D4" s="301"/>
      <c r="E4" s="301"/>
      <c r="F4" s="301"/>
      <c r="G4" s="301"/>
      <c r="H4" s="301"/>
      <c r="I4" s="301"/>
      <c r="J4" s="301"/>
      <c r="K4" s="301"/>
      <c r="L4" s="301"/>
      <c r="M4" s="301"/>
      <c r="N4" s="2" t="s">
        <v>7</v>
      </c>
      <c r="O4" s="2" t="s">
        <v>6</v>
      </c>
      <c r="P4" s="2" t="s">
        <v>18</v>
      </c>
      <c r="Q4" s="297"/>
      <c r="R4" s="301"/>
      <c r="S4" s="301"/>
      <c r="T4" s="301"/>
      <c r="U4" s="301"/>
      <c r="V4" s="301"/>
      <c r="W4" s="295"/>
      <c r="X4" s="324"/>
      <c r="Y4" s="299"/>
      <c r="Z4" s="295"/>
      <c r="AA4" s="324"/>
      <c r="AB4" s="301"/>
    </row>
    <row r="5" spans="1:28" ht="78.75" customHeight="1">
      <c r="A5" s="406" t="s">
        <v>26</v>
      </c>
      <c r="B5" s="306" t="s">
        <v>27</v>
      </c>
      <c r="C5" s="380"/>
      <c r="D5" s="425" t="s">
        <v>564</v>
      </c>
      <c r="E5" s="349" t="s">
        <v>287</v>
      </c>
      <c r="F5" s="306" t="s">
        <v>288</v>
      </c>
      <c r="G5" s="306"/>
      <c r="H5" s="306" t="s">
        <v>289</v>
      </c>
      <c r="I5" s="306" t="s">
        <v>294</v>
      </c>
      <c r="J5" s="306" t="s">
        <v>295</v>
      </c>
      <c r="K5" s="21"/>
      <c r="L5" s="3"/>
      <c r="M5" s="21" t="s">
        <v>588</v>
      </c>
      <c r="N5" s="21" t="s">
        <v>589</v>
      </c>
      <c r="O5" s="21">
        <v>1</v>
      </c>
      <c r="P5" s="21">
        <v>1</v>
      </c>
      <c r="Q5" s="3"/>
      <c r="R5" s="8" t="s">
        <v>1069</v>
      </c>
      <c r="S5" s="8" t="s">
        <v>1070</v>
      </c>
      <c r="T5" s="152" t="s">
        <v>984</v>
      </c>
      <c r="U5" s="177">
        <v>1</v>
      </c>
      <c r="V5" s="177">
        <v>1</v>
      </c>
      <c r="W5" s="132">
        <v>100000000</v>
      </c>
      <c r="X5" s="133"/>
      <c r="Y5" s="133"/>
      <c r="Z5" s="106"/>
      <c r="AA5" s="137">
        <f aca="true" t="shared" si="0" ref="AA5:AA12">+W5+X5+Z5+Y5</f>
        <v>100000000</v>
      </c>
      <c r="AB5" s="166" t="s">
        <v>944</v>
      </c>
    </row>
    <row r="6" spans="1:28" s="34" customFormat="1" ht="78.75" customHeight="1">
      <c r="A6" s="407"/>
      <c r="B6" s="282"/>
      <c r="C6" s="381"/>
      <c r="D6" s="426"/>
      <c r="E6" s="350"/>
      <c r="F6" s="282"/>
      <c r="G6" s="282"/>
      <c r="H6" s="283"/>
      <c r="I6" s="283"/>
      <c r="J6" s="283"/>
      <c r="K6" s="225"/>
      <c r="L6" s="3"/>
      <c r="M6" s="225" t="s">
        <v>1234</v>
      </c>
      <c r="N6" s="225" t="s">
        <v>589</v>
      </c>
      <c r="O6" s="225">
        <v>1</v>
      </c>
      <c r="P6" s="225">
        <v>1</v>
      </c>
      <c r="Q6" s="3"/>
      <c r="R6" s="8" t="s">
        <v>1235</v>
      </c>
      <c r="S6" s="8" t="s">
        <v>1070</v>
      </c>
      <c r="T6" s="152" t="s">
        <v>984</v>
      </c>
      <c r="U6" s="177">
        <v>1</v>
      </c>
      <c r="V6" s="177">
        <v>1</v>
      </c>
      <c r="W6" s="132">
        <v>18000000</v>
      </c>
      <c r="X6" s="133"/>
      <c r="Y6" s="133"/>
      <c r="Z6" s="106"/>
      <c r="AA6" s="137">
        <f t="shared" si="0"/>
        <v>18000000</v>
      </c>
      <c r="AB6" s="226" t="s">
        <v>944</v>
      </c>
    </row>
    <row r="7" spans="1:28" ht="108">
      <c r="A7" s="407"/>
      <c r="B7" s="282"/>
      <c r="C7" s="381"/>
      <c r="D7" s="426"/>
      <c r="E7" s="350"/>
      <c r="F7" s="282"/>
      <c r="G7" s="282"/>
      <c r="H7" s="21" t="s">
        <v>290</v>
      </c>
      <c r="I7" s="21" t="s">
        <v>296</v>
      </c>
      <c r="J7" s="21" t="s">
        <v>297</v>
      </c>
      <c r="K7" s="21"/>
      <c r="L7" s="3"/>
      <c r="M7" s="21" t="s">
        <v>590</v>
      </c>
      <c r="N7" s="21" t="s">
        <v>591</v>
      </c>
      <c r="O7" s="21">
        <v>0</v>
      </c>
      <c r="P7" s="21">
        <v>0</v>
      </c>
      <c r="Q7" s="3"/>
      <c r="R7" s="8"/>
      <c r="S7" s="8"/>
      <c r="T7" s="152"/>
      <c r="U7" s="177"/>
      <c r="V7" s="177"/>
      <c r="W7" s="132"/>
      <c r="X7" s="133"/>
      <c r="Y7" s="133"/>
      <c r="Z7" s="106"/>
      <c r="AA7" s="137">
        <f t="shared" si="0"/>
        <v>0</v>
      </c>
      <c r="AB7" s="166" t="s">
        <v>944</v>
      </c>
    </row>
    <row r="8" spans="1:28" ht="67.5" customHeight="1">
      <c r="A8" s="407"/>
      <c r="B8" s="282"/>
      <c r="C8" s="381"/>
      <c r="D8" s="426"/>
      <c r="E8" s="350"/>
      <c r="F8" s="282"/>
      <c r="G8" s="282"/>
      <c r="H8" s="21" t="s">
        <v>291</v>
      </c>
      <c r="I8" s="281" t="s">
        <v>298</v>
      </c>
      <c r="J8" s="281" t="s">
        <v>299</v>
      </c>
      <c r="K8" s="281"/>
      <c r="L8" s="281"/>
      <c r="M8" s="281" t="s">
        <v>592</v>
      </c>
      <c r="N8" s="281" t="s">
        <v>303</v>
      </c>
      <c r="O8" s="281">
        <v>1</v>
      </c>
      <c r="P8" s="281">
        <v>0</v>
      </c>
      <c r="Q8" s="281"/>
      <c r="R8" s="281" t="s">
        <v>1071</v>
      </c>
      <c r="S8" s="281" t="s">
        <v>1072</v>
      </c>
      <c r="T8" s="281" t="s">
        <v>1073</v>
      </c>
      <c r="U8" s="430">
        <v>1</v>
      </c>
      <c r="V8" s="430">
        <v>0</v>
      </c>
      <c r="W8" s="290"/>
      <c r="X8" s="290"/>
      <c r="Y8" s="290"/>
      <c r="Z8" s="290"/>
      <c r="AA8" s="292">
        <f t="shared" si="0"/>
        <v>0</v>
      </c>
      <c r="AB8" s="428" t="s">
        <v>944</v>
      </c>
    </row>
    <row r="9" spans="1:28" ht="31.5" customHeight="1">
      <c r="A9" s="407"/>
      <c r="B9" s="282"/>
      <c r="C9" s="381"/>
      <c r="D9" s="426"/>
      <c r="E9" s="350"/>
      <c r="F9" s="282"/>
      <c r="G9" s="282"/>
      <c r="H9" s="281" t="s">
        <v>292</v>
      </c>
      <c r="I9" s="282"/>
      <c r="J9" s="283"/>
      <c r="K9" s="283"/>
      <c r="L9" s="283"/>
      <c r="M9" s="283"/>
      <c r="N9" s="283"/>
      <c r="O9" s="283"/>
      <c r="P9" s="283"/>
      <c r="Q9" s="283"/>
      <c r="R9" s="283"/>
      <c r="S9" s="283"/>
      <c r="T9" s="283"/>
      <c r="U9" s="431"/>
      <c r="V9" s="431"/>
      <c r="W9" s="291"/>
      <c r="X9" s="291"/>
      <c r="Y9" s="291"/>
      <c r="Z9" s="291"/>
      <c r="AA9" s="293">
        <f t="shared" si="0"/>
        <v>0</v>
      </c>
      <c r="AB9" s="429"/>
    </row>
    <row r="10" spans="1:28" ht="60">
      <c r="A10" s="407"/>
      <c r="B10" s="282"/>
      <c r="C10" s="381"/>
      <c r="D10" s="426"/>
      <c r="E10" s="350"/>
      <c r="F10" s="282"/>
      <c r="G10" s="282"/>
      <c r="H10" s="283"/>
      <c r="I10" s="283"/>
      <c r="J10" s="10" t="s">
        <v>300</v>
      </c>
      <c r="K10" s="10"/>
      <c r="L10" s="3"/>
      <c r="M10" s="10" t="s">
        <v>593</v>
      </c>
      <c r="N10" s="10" t="s">
        <v>304</v>
      </c>
      <c r="O10" s="10">
        <v>0</v>
      </c>
      <c r="P10" s="10">
        <v>5</v>
      </c>
      <c r="Q10" s="3"/>
      <c r="R10" s="8" t="s">
        <v>1306</v>
      </c>
      <c r="S10" s="8" t="s">
        <v>1307</v>
      </c>
      <c r="T10" s="152" t="s">
        <v>1308</v>
      </c>
      <c r="U10" s="177">
        <v>0</v>
      </c>
      <c r="V10" s="177">
        <v>5</v>
      </c>
      <c r="W10" s="132"/>
      <c r="X10" s="133"/>
      <c r="Y10" s="133"/>
      <c r="Z10" s="106"/>
      <c r="AA10" s="137">
        <f t="shared" si="0"/>
        <v>0</v>
      </c>
      <c r="AB10" s="166" t="s">
        <v>944</v>
      </c>
    </row>
    <row r="11" spans="1:28" s="34" customFormat="1" ht="96">
      <c r="A11" s="407"/>
      <c r="B11" s="282"/>
      <c r="C11" s="381"/>
      <c r="D11" s="426"/>
      <c r="E11" s="350"/>
      <c r="F11" s="282"/>
      <c r="G11" s="282"/>
      <c r="H11" s="281" t="s">
        <v>293</v>
      </c>
      <c r="I11" s="281" t="s">
        <v>301</v>
      </c>
      <c r="J11" s="281" t="s">
        <v>302</v>
      </c>
      <c r="K11" s="7"/>
      <c r="L11" s="84"/>
      <c r="M11" s="10" t="s">
        <v>594</v>
      </c>
      <c r="N11" s="10" t="s">
        <v>305</v>
      </c>
      <c r="O11" s="10">
        <v>2</v>
      </c>
      <c r="P11" s="10">
        <v>2</v>
      </c>
      <c r="Q11" s="29"/>
      <c r="R11" s="281" t="s">
        <v>1071</v>
      </c>
      <c r="S11" s="10" t="s">
        <v>1072</v>
      </c>
      <c r="T11" s="152" t="s">
        <v>1073</v>
      </c>
      <c r="U11" s="177">
        <v>1</v>
      </c>
      <c r="V11" s="177">
        <v>1</v>
      </c>
      <c r="W11" s="140"/>
      <c r="X11" s="215"/>
      <c r="Y11" s="215"/>
      <c r="Z11" s="142"/>
      <c r="AA11" s="121">
        <f>+W11+X11+Z11+Y11</f>
        <v>0</v>
      </c>
      <c r="AB11" s="212" t="s">
        <v>944</v>
      </c>
    </row>
    <row r="12" spans="1:28" ht="87.75" customHeight="1" thickBot="1">
      <c r="A12" s="408"/>
      <c r="B12" s="348"/>
      <c r="C12" s="382"/>
      <c r="D12" s="427"/>
      <c r="E12" s="351"/>
      <c r="F12" s="348"/>
      <c r="G12" s="348"/>
      <c r="H12" s="348"/>
      <c r="I12" s="348"/>
      <c r="J12" s="348"/>
      <c r="K12" s="13"/>
      <c r="L12" s="6"/>
      <c r="M12" s="13" t="s">
        <v>1177</v>
      </c>
      <c r="N12" s="13" t="s">
        <v>1002</v>
      </c>
      <c r="O12" s="28">
        <v>1</v>
      </c>
      <c r="P12" s="28">
        <v>1</v>
      </c>
      <c r="Q12" s="6"/>
      <c r="R12" s="348"/>
      <c r="S12" s="13" t="s">
        <v>1178</v>
      </c>
      <c r="T12" s="182" t="s">
        <v>1096</v>
      </c>
      <c r="U12" s="210">
        <v>1</v>
      </c>
      <c r="V12" s="210">
        <v>1</v>
      </c>
      <c r="W12" s="136">
        <v>6000000</v>
      </c>
      <c r="X12" s="165"/>
      <c r="Y12" s="165"/>
      <c r="Z12" s="139"/>
      <c r="AA12" s="156">
        <f t="shared" si="0"/>
        <v>6000000</v>
      </c>
      <c r="AB12" s="181" t="s">
        <v>944</v>
      </c>
    </row>
    <row r="13" spans="23:27" ht="15">
      <c r="W13" s="168">
        <f>SUM(W5:W12)</f>
        <v>124000000</v>
      </c>
      <c r="X13" s="168">
        <f>SUM(X5:X12)</f>
        <v>0</v>
      </c>
      <c r="Y13" s="168">
        <f>SUM(Y5:Y12)</f>
        <v>0</v>
      </c>
      <c r="Z13" s="168">
        <f>SUM(Z5:Z12)</f>
        <v>0</v>
      </c>
      <c r="AA13" s="169">
        <f>SUM(AA5:AA12)</f>
        <v>124000000</v>
      </c>
    </row>
  </sheetData>
  <sheetProtection/>
  <mergeCells count="65">
    <mergeCell ref="AB8:AB9"/>
    <mergeCell ref="S8:S9"/>
    <mergeCell ref="T8:T9"/>
    <mergeCell ref="U8:U9"/>
    <mergeCell ref="V8:V9"/>
    <mergeCell ref="W8:W9"/>
    <mergeCell ref="Y8:Y9"/>
    <mergeCell ref="Z8:Z9"/>
    <mergeCell ref="AA8:AA9"/>
    <mergeCell ref="Y3:Y4"/>
    <mergeCell ref="Z3:Z4"/>
    <mergeCell ref="S3:S4"/>
    <mergeCell ref="T3:T4"/>
    <mergeCell ref="O8:O9"/>
    <mergeCell ref="P8:P9"/>
    <mergeCell ref="U3:U4"/>
    <mergeCell ref="V3:V4"/>
    <mergeCell ref="N3:P3"/>
    <mergeCell ref="Q8:Q9"/>
    <mergeCell ref="Q3:Q4"/>
    <mergeCell ref="R8:R9"/>
    <mergeCell ref="N8:N9"/>
    <mergeCell ref="W3:W4"/>
    <mergeCell ref="X3:X4"/>
    <mergeCell ref="R3:R4"/>
    <mergeCell ref="X8:X9"/>
    <mergeCell ref="A5:A12"/>
    <mergeCell ref="B5:B12"/>
    <mergeCell ref="C5:C12"/>
    <mergeCell ref="E5:E12"/>
    <mergeCell ref="F5:F12"/>
    <mergeCell ref="G5:G12"/>
    <mergeCell ref="D5:D12"/>
    <mergeCell ref="L8:L9"/>
    <mergeCell ref="K8:K9"/>
    <mergeCell ref="J3:J4"/>
    <mergeCell ref="K3:K4"/>
    <mergeCell ref="L3:L4"/>
    <mergeCell ref="M3:M4"/>
    <mergeCell ref="J5:J6"/>
    <mergeCell ref="M8:M9"/>
    <mergeCell ref="D3:D4"/>
    <mergeCell ref="E3:E4"/>
    <mergeCell ref="F3:F4"/>
    <mergeCell ref="G3:G4"/>
    <mergeCell ref="H3:H4"/>
    <mergeCell ref="I3:I4"/>
    <mergeCell ref="R11:R12"/>
    <mergeCell ref="A1:AB1"/>
    <mergeCell ref="A2:S2"/>
    <mergeCell ref="T2:V2"/>
    <mergeCell ref="W2:Z2"/>
    <mergeCell ref="AA2:AA4"/>
    <mergeCell ref="AB2:AB4"/>
    <mergeCell ref="A3:A4"/>
    <mergeCell ref="B3:B4"/>
    <mergeCell ref="C3:C4"/>
    <mergeCell ref="I5:I6"/>
    <mergeCell ref="H5:H6"/>
    <mergeCell ref="J11:J12"/>
    <mergeCell ref="I11:I12"/>
    <mergeCell ref="H11:H12"/>
    <mergeCell ref="I8:I10"/>
    <mergeCell ref="J8:J9"/>
    <mergeCell ref="H9:H10"/>
  </mergeCells>
  <hyperlinks>
    <hyperlink ref="A2:S2" r:id="rId1" display="PLAN OPERATVO ANUAL DE INVERSIONES"/>
  </hyperlinks>
  <printOptions/>
  <pageMargins left="1.1023622047244095" right="0.7086614173228347" top="0.7480314960629921" bottom="0.7480314960629921" header="0.31496062992125984" footer="0.31496062992125984"/>
  <pageSetup horizontalDpi="600" verticalDpi="600" orientation="landscape" paperSize="5" scale="40"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Herrera</dc:creator>
  <cp:keywords/>
  <dc:description/>
  <cp:lastModifiedBy>Mayra</cp:lastModifiedBy>
  <cp:lastPrinted>2013-02-05T16:17:56Z</cp:lastPrinted>
  <dcterms:created xsi:type="dcterms:W3CDTF">2008-06-06T20:06:55Z</dcterms:created>
  <dcterms:modified xsi:type="dcterms:W3CDTF">2013-11-18T06:22:42Z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