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2"/>
  </bookViews>
  <sheets>
    <sheet name="PROYECCION RENTAS" sheetId="1" r:id="rId1"/>
    <sheet name="ENDEUDAMIENTO" sheetId="2" r:id="rId2"/>
    <sheet name="proyeccion gastos" sheetId="3" r:id="rId3"/>
    <sheet name="Hoja4" sheetId="4" r:id="rId4"/>
    <sheet name="BALANCE FINANCIERO" sheetId="5" r:id="rId5"/>
    <sheet name="ley 617 de 2000" sheetId="6" r:id="rId6"/>
    <sheet name="endeudamienti" sheetId="7" state="hidden" r:id="rId7"/>
    <sheet name="SUPERAVIT PRIMARIO" sheetId="8" r:id="rId8"/>
    <sheet name="Hoja9" sheetId="9" r:id="rId9"/>
  </sheets>
  <definedNames>
    <definedName name="_xlnm.Print_Titles" localSheetId="4">'BALANCE FINANCIERO'!$7:$9</definedName>
    <definedName name="_xlnm.Print_Titles" localSheetId="3">'Hoja4'!$1:$2</definedName>
    <definedName name="_xlnm.Print_Titles" localSheetId="5">'ley 617 de 2000'!$6:$8</definedName>
    <definedName name="_xlnm.Print_Titles" localSheetId="2">'proyeccion gastos'!$5:$7</definedName>
    <definedName name="_xlnm.Print_Titles" localSheetId="0">'PROYECCION RENTAS'!$4:$5</definedName>
  </definedNames>
  <calcPr fullCalcOnLoad="1"/>
</workbook>
</file>

<file path=xl/sharedStrings.xml><?xml version="1.0" encoding="utf-8"?>
<sst xmlns="http://schemas.openxmlformats.org/spreadsheetml/2006/main" count="2623" uniqueCount="1175">
  <si>
    <t>TI</t>
  </si>
  <si>
    <t>INGRESOS TOTALES</t>
  </si>
  <si>
    <t>TI.A</t>
  </si>
  <si>
    <t>INGRESOS CORRIENTES</t>
  </si>
  <si>
    <t>TI.A.1</t>
  </si>
  <si>
    <t xml:space="preserve">TRIBUTARIOS </t>
  </si>
  <si>
    <t>TI.A.1.1</t>
  </si>
  <si>
    <t>IMPUESTO DE CIRCULACIÓN Y TRÁNSITO SOBRE VEHÍCULOS DE SERVICIO PÚBLICO</t>
  </si>
  <si>
    <t>TI.A.1.1.1</t>
  </si>
  <si>
    <t>IMPUESTO DE CIRCULACIÓN Y TRÁNSITO SOBRE VEHÍCULOS DE SERVICIO PÚBLICO DE LA VIGENCIA ACTUAL</t>
  </si>
  <si>
    <t>TI.A.1.1.2</t>
  </si>
  <si>
    <t>IMPUESTO DE CIRCULACIÓN Y TRÁNSITO SOBRE VEHÍCULOS DE SERVICIO PÚBLICO DE VIGENCIAS ANTERIORES</t>
  </si>
  <si>
    <t>TI.A.1.3</t>
  </si>
  <si>
    <t>IMPUESTO PREDIAL UNIFICADO</t>
  </si>
  <si>
    <t>TI.A.1.3.1</t>
  </si>
  <si>
    <t>IMPUESTO PREDIAL UNIFICADO VIGENCIA ACTUAL</t>
  </si>
  <si>
    <t>TI.A.1.3.2</t>
  </si>
  <si>
    <t>IMPUESTO PREDIAL UNIFICADO VIGENCIA ANTERIORES</t>
  </si>
  <si>
    <t>TI.A.1.3.3</t>
  </si>
  <si>
    <t>COMPENSACIÓN PREDIAL POR RESGUARDOS INDÍGENAS VIGENCIA ACTUAL</t>
  </si>
  <si>
    <t>TI.A.1.3.4</t>
  </si>
  <si>
    <t>COMPENSACIÓN PREDIAL POR RESGUARDOS INDÍGENAS VIGENCIA ANTERIOR</t>
  </si>
  <si>
    <t>TI.A.1.4</t>
  </si>
  <si>
    <t xml:space="preserve">SOBRETASA AMBIENTAL </t>
  </si>
  <si>
    <t>TI.A.1.4.1</t>
  </si>
  <si>
    <t>CON DESTINO A LA CORPORACIÓN AMBIENTAL (SÓLO MUNICIPIOS QUE ADOPTEN SOBRETASA)-PREDIAL</t>
  </si>
  <si>
    <t>TI.A.1.4.3</t>
  </si>
  <si>
    <t>CON DESTINO A LA CORPORACIÓN AMBIENTAL (SÓLO MUNICIPIOS QUE ADOPTEN SOBRETASA) POR COMPENSACION PREDIAL</t>
  </si>
  <si>
    <t>TI.A.1.5</t>
  </si>
  <si>
    <t xml:space="preserve">IMPUESTO DE INDUSTRIA Y COMERCIO </t>
  </si>
  <si>
    <t>TI.A.1.5.1</t>
  </si>
  <si>
    <t>IMPUESTO DE INDUSTRIA Y COMERCIO DE LA VIGENCIA ACTUAL</t>
  </si>
  <si>
    <t>TI.A.1.5.2</t>
  </si>
  <si>
    <t>IMPUESTO DE INDUSTRIA Y COMERCIO DE LA VIGENCIA ANTERIOR</t>
  </si>
  <si>
    <t>TI.A.1.5.3</t>
  </si>
  <si>
    <t>ANTICIPO DEL IMPUESTO DE INDUSTRIA Y COMERCIO</t>
  </si>
  <si>
    <t>TI.A.1.6</t>
  </si>
  <si>
    <t>AVISOS Y TABLEROS</t>
  </si>
  <si>
    <t>TI.A.1.6.1</t>
  </si>
  <si>
    <t>AVISOS Y TABLEROS VIGENCIA ACTUAL</t>
  </si>
  <si>
    <t>TI.A.1.6.2</t>
  </si>
  <si>
    <t>AVISOS Y TABLEROS VIGENCIAS ANTERIORES</t>
  </si>
  <si>
    <t>TI.A.1.10</t>
  </si>
  <si>
    <t>IMPUESTO DE ESPECTÁCULOS PÚBLICOS MUNICIPAL</t>
  </si>
  <si>
    <t>TI.A.1.23</t>
  </si>
  <si>
    <t>DEGÜELLO DE GANADO MENOR</t>
  </si>
  <si>
    <t>TI.A.1.25</t>
  </si>
  <si>
    <t>SOBRETASA BOMBERIL</t>
  </si>
  <si>
    <t>TI.A.1.26</t>
  </si>
  <si>
    <t>SOBRETASA A LA GASOLINA</t>
  </si>
  <si>
    <t>TI.A.1.28</t>
  </si>
  <si>
    <t>ESTAMPILLAS</t>
  </si>
  <si>
    <t>TI.A.1.28.1</t>
  </si>
  <si>
    <t>PRO DOTACIÓN Y FUNCIONAMIENTO DE CENTROS BIENESTAR DEL ANCIANO</t>
  </si>
  <si>
    <t>TI.A.1.28.4</t>
  </si>
  <si>
    <t>PRO CULTURA</t>
  </si>
  <si>
    <t>TI.A.1.30</t>
  </si>
  <si>
    <t>CONTRIBUCIÓN SOBRE CONTRATOS DE OBRAS PÚBLICAS</t>
  </si>
  <si>
    <t>TI.A.1.33</t>
  </si>
  <si>
    <t>OTROS INGRESOS TRIBUTARIOS</t>
  </si>
  <si>
    <t>TI.A.1.33.1</t>
  </si>
  <si>
    <t>SOBRETASA AL DEPORTE</t>
  </si>
  <si>
    <t>TI.A.2</t>
  </si>
  <si>
    <t>NO TRIBUTARIOS</t>
  </si>
  <si>
    <t>TI.A.2.1</t>
  </si>
  <si>
    <t>TASAS Y DERECHOS</t>
  </si>
  <si>
    <t>TI.A.2.1.7</t>
  </si>
  <si>
    <t>PUBLICACIONES</t>
  </si>
  <si>
    <t>TI.A.2.2</t>
  </si>
  <si>
    <t>MULTAS Y SANCIONES</t>
  </si>
  <si>
    <t>TI.A.2.2.1</t>
  </si>
  <si>
    <t>TRÁNSITO Y TRANSPORTE</t>
  </si>
  <si>
    <t>TI.A.2.2.4</t>
  </si>
  <si>
    <t xml:space="preserve">MULTAS DE GOBIERNO </t>
  </si>
  <si>
    <t>TI.A.2.2.4.1</t>
  </si>
  <si>
    <t>REGISTRO DE MARCAS Y HERRETES</t>
  </si>
  <si>
    <t>TI.A.2.2.5</t>
  </si>
  <si>
    <t>INTERESES MORATORIOS</t>
  </si>
  <si>
    <t>TI.A.2.2.5.1</t>
  </si>
  <si>
    <t>PREDIAL</t>
  </si>
  <si>
    <t>TI.A.2.2.5.3</t>
  </si>
  <si>
    <t xml:space="preserve">INDUSTRIA Y COMERCIO </t>
  </si>
  <si>
    <t>TI.A.2.4</t>
  </si>
  <si>
    <t>VENTA DE BIENES Y SERVICIOS</t>
  </si>
  <si>
    <t>TI.A.2.4.1</t>
  </si>
  <si>
    <t>ACUEDUCTO</t>
  </si>
  <si>
    <t>TI.A.2.4.2</t>
  </si>
  <si>
    <t>ALCANTARILLADO</t>
  </si>
  <si>
    <t>TI.A.2.4.3</t>
  </si>
  <si>
    <t>ASEO</t>
  </si>
  <si>
    <t>TI.A.2.4.4</t>
  </si>
  <si>
    <t>PLAZA DE MERCADO</t>
  </si>
  <si>
    <t>TI.A.2.4.10</t>
  </si>
  <si>
    <t>OTROS INGRESOS DE VENTA DE BIENES Y SERVICIOS DIFERENTE A LA VENTA DE ACTIVOS</t>
  </si>
  <si>
    <t>TI.A.2.4.10.1</t>
  </si>
  <si>
    <t>PAZ Y SALVOS</t>
  </si>
  <si>
    <t>TI.A.2.4.10.2</t>
  </si>
  <si>
    <t>ADJUDICACIONES</t>
  </si>
  <si>
    <t>TI.A.2.4.10.3</t>
  </si>
  <si>
    <t>CONSTANCIAS</t>
  </si>
  <si>
    <t>TI.A.2.4.10.4</t>
  </si>
  <si>
    <t>PAPELERIA</t>
  </si>
  <si>
    <t>TI.A.2.6</t>
  </si>
  <si>
    <t>TRASFERENCIAS</t>
  </si>
  <si>
    <t>TI.A.2.6.1</t>
  </si>
  <si>
    <t>TRANSFERENCIAS PARA FUNCIONAMIENTO</t>
  </si>
  <si>
    <t>TI.A.2.6.1.1</t>
  </si>
  <si>
    <t>DEL NIVEL NACIONAL</t>
  </si>
  <si>
    <t>TI.A.2.6.1.1.1</t>
  </si>
  <si>
    <t>SGP: LIBRE DESTINACIÓN DE PARTICIPACIÓN DE PROPÓSITO GENERAL MUNICIPIOS CATEGORÍAS 4, 5 Y 6</t>
  </si>
  <si>
    <t>TI.A.2.6.1.1.2</t>
  </si>
  <si>
    <t>EMPRESA TERRITORIAL PARA LA SALUD ETESA (MÁXIMO EL 25 % EN LOS TÉRMINOS DEL ART. 60 DE LA LEY 715)</t>
  </si>
  <si>
    <t>TI.A.2.6.1.2</t>
  </si>
  <si>
    <t>DEL NIVEL DEPARTAMENTAL</t>
  </si>
  <si>
    <t>TI.A.2.6.1.2.1</t>
  </si>
  <si>
    <t>DE VEHÍCULOS AUTOMOTORES</t>
  </si>
  <si>
    <t>TI.A.2.6.1.2.2</t>
  </si>
  <si>
    <t>DEGÜELLO GANADO MAYOR (EN LOS TÉRMINOS QUE LO DEFINA LA ORDENANZA)</t>
  </si>
  <si>
    <t>TI.A.2.6.1.6</t>
  </si>
  <si>
    <t>TRANSFERENCIA SECTOR ELÉCTRICO (SOLO EL 10% AUTORIZADO PARA LIBRE DESTINACIÓN)</t>
  </si>
  <si>
    <t>TI.A.2.6.1.6.1</t>
  </si>
  <si>
    <t>EMPRESAS DEL ORDEN NACIONAL</t>
  </si>
  <si>
    <t>TI.A.2.6.2</t>
  </si>
  <si>
    <t>TRASFERENCIAS PARA INVERSIÓN</t>
  </si>
  <si>
    <t>TI.A.2.6.2.1</t>
  </si>
  <si>
    <t>TI.A.2.6.2.1.1</t>
  </si>
  <si>
    <t>SISTEMA GENERAL DE PARTICIPACIONES -EDUCACIÓN</t>
  </si>
  <si>
    <t>TI.A.2.6.2.1.1.4</t>
  </si>
  <si>
    <t>S. G. P. EDUCACIÓN -RECURSOS DE CALIDAD</t>
  </si>
  <si>
    <t>TI.A.2.6.2.1.1.5</t>
  </si>
  <si>
    <t>S. G. P. EDUCACIÓN -RECURSOS DE GRATUIDAD</t>
  </si>
  <si>
    <t>SISTEMA GENERAL DE PARTICIPACIONES -SALUD-</t>
  </si>
  <si>
    <t>S. G. P. SALUD - RÉGIMEN SUBSIDIADO SSF</t>
  </si>
  <si>
    <t>S. G. P. SALUD - RÉGIMEN SUBSIDIADO CONTINUIDAD SSF</t>
  </si>
  <si>
    <t>S. G. P. SALUD - SALUD PUBLICA</t>
  </si>
  <si>
    <t>TI.A.2.6.2.1.4</t>
  </si>
  <si>
    <t>SISTEMA GENERAL DE PARTICIPACIONES ALIMENTACIÓN ESCOLAR</t>
  </si>
  <si>
    <t>TI.A.2.6.2.1.5</t>
  </si>
  <si>
    <t>SISTEMA GENERAL FORZOSA INVERSIÓN DE PARTICIPACIÓN PROPÓSITO GENERAL</t>
  </si>
  <si>
    <t>TI.A.2.6.2.1.5.1</t>
  </si>
  <si>
    <t>S. G. P. DEPORTE</t>
  </si>
  <si>
    <t>TI.A.2.6.2.1.5.2</t>
  </si>
  <si>
    <t>S. G. P. CULTURA</t>
  </si>
  <si>
    <t>TI.A.2.6.2.1.5.3</t>
  </si>
  <si>
    <t>S. G. P. LIBRE INVERSION</t>
  </si>
  <si>
    <t>TI.A.2.6.2.1.5.4</t>
  </si>
  <si>
    <t>S. G. P. FONPET SSF</t>
  </si>
  <si>
    <t>TI.A.2.6.2.1.6</t>
  </si>
  <si>
    <t>SISTEMA GENERAL FORZOSA INVERSIÓN PARTICIPACIÓN PROPÓSITO GENERAL: AGUA POTABLE-SANEAMIENTO BÁSICO</t>
  </si>
  <si>
    <t>FONDO DE SOLIDARIDAD Y GARANTÍAS -FOSYGA-</t>
  </si>
  <si>
    <t>EMPRESA TERRITORIAL PARA LA SALUD -ETESA -75 % - INVERSIÓN EN SALUD, ART.. 60 DE LA LEY 715/2001</t>
  </si>
  <si>
    <t>TI.A.2.6.2.2</t>
  </si>
  <si>
    <t>TI.A.2.6.2.3</t>
  </si>
  <si>
    <t>TRANSFERENCIA SECTOR ELÉCTRICO 90% PARA INVERSIÓN</t>
  </si>
  <si>
    <t>TI.A.2.6.2.3.1</t>
  </si>
  <si>
    <t>TI.B</t>
  </si>
  <si>
    <t>INGRESOS DE CAPITAL</t>
  </si>
  <si>
    <t>TI.B.1</t>
  </si>
  <si>
    <t>COFINANCIACIÓN</t>
  </si>
  <si>
    <t>TI.B.1.1</t>
  </si>
  <si>
    <t>COFINANCIACIÓN NACIONAL - NIVEL CENTRAL</t>
  </si>
  <si>
    <t>TI.B.1.1.5</t>
  </si>
  <si>
    <t>PROGRAMAS OTROS SECTORES</t>
  </si>
  <si>
    <t>COFINANCIACIÓN DEPARTAMENTAL - NIVEL CENTRAL</t>
  </si>
  <si>
    <t>PROGRAMAS DE SALUD</t>
  </si>
  <si>
    <t>TI.B.5</t>
  </si>
  <si>
    <t>RECUPERACIÓN DE CARTERA (DIFERENTES A TRIBUTARIOS)-CEDELCA</t>
  </si>
  <si>
    <t>TI.B.6</t>
  </si>
  <si>
    <t>RECURSOS DEL BALANCE</t>
  </si>
  <si>
    <t>TI.B.6.1</t>
  </si>
  <si>
    <t>CANCELACIÓN DE RESERVAS</t>
  </si>
  <si>
    <t>TI.B.6.1.2</t>
  </si>
  <si>
    <t>DE SGP</t>
  </si>
  <si>
    <t>TI.B.6.2</t>
  </si>
  <si>
    <t>SUPERÁVIT FISCAL</t>
  </si>
  <si>
    <t>TI.B.6.2.1</t>
  </si>
  <si>
    <t>SUPERÁVIT FISCAL DE LA VIGENCIA ANTERIOR</t>
  </si>
  <si>
    <t>TI.B.6.2.2</t>
  </si>
  <si>
    <t>SUPERÁVIT FISCAL DE VIGENCIAS ANTERIORES NO INCORPORADO</t>
  </si>
  <si>
    <t>TI.B.6.3</t>
  </si>
  <si>
    <t>RECURSOS QUE FINANCIAN RESERVAS PRESUPUESTALES EXCEPCIONALES (LEY 819/2003)</t>
  </si>
  <si>
    <t>TI.B.6.3.1</t>
  </si>
  <si>
    <t xml:space="preserve">RECURSOS DE LIBRE DESTINACIÓN </t>
  </si>
  <si>
    <t>TI.B.6.3.2</t>
  </si>
  <si>
    <t>RECURSOS DE FORZOSA INVERSIÓN (CON DESTINACIÓN ESPECIFICA)</t>
  </si>
  <si>
    <t>TI.B.8</t>
  </si>
  <si>
    <t>RENDIMIENTOS POR OPERACIONES FINANCIERAS</t>
  </si>
  <si>
    <t>TI.B.8.1</t>
  </si>
  <si>
    <t>PROVENIENTES DE RECURSOS LIBRE DESTINACIÓN</t>
  </si>
  <si>
    <t>TI.B.8.2</t>
  </si>
  <si>
    <t>PROVENIENTES DE RECURSOS CON DESTINACIÓN ESPECIFICA</t>
  </si>
  <si>
    <t>TI.B.8.2.1</t>
  </si>
  <si>
    <t>PROVENIENTES DE RECURSOS SGP CON DESTINACIÓN ESPECIFICA</t>
  </si>
  <si>
    <t>TI.B.8.2.1.1</t>
  </si>
  <si>
    <t>PROVENIENTES DE RECURSOS SGP CON DESTINACIÓN ESPECIFICA - EDUCACIÓN</t>
  </si>
  <si>
    <t>PROVENIENTES DE RECURSOS SGP CON DESTINACIÓN ESPECIFICA - SALUD</t>
  </si>
  <si>
    <t>PROVENIENTES DE RECURSOS SGP CON DESTINACIÓN ESPECIFICA - SALUD: RÉGIMEN SUBSIDIADO</t>
  </si>
  <si>
    <t>PROVENIENTES DE RECURSOS SGP CON DESTINACIÓN ESPECIFICA - SALUD:  PÚBLICA</t>
  </si>
  <si>
    <t>TI.B.8.2.1.3</t>
  </si>
  <si>
    <t>PROVENIENTES DE RECURSOS SGP CON DESTINACIÓN ESPECIFICA - ALIMENTACIÓN ESCOLAR</t>
  </si>
  <si>
    <t>TI.B.8.2.1.5</t>
  </si>
  <si>
    <t>PROVENIENTES DE RECURSOS SGP CON DESTINACIÓN ESPECIFICA - AGUA POTABLE Y SANEAMIENTO BÁSICO</t>
  </si>
  <si>
    <t>TI.B.8.2.1.6</t>
  </si>
  <si>
    <t>PROVENIENTES DE RECURSOS SGP CON DESTINACIÓN ESPECIFICA - DEPORTE</t>
  </si>
  <si>
    <t>TI.B.8.2.1.7</t>
  </si>
  <si>
    <t>PROVENIENTES DE RECURSOS SGP CON DESTINACIÓN ESPECIFICA - CULTURA</t>
  </si>
  <si>
    <t>TI.B.8.2.1.8</t>
  </si>
  <si>
    <t>PROVENIENTES DE RECURSOS SGP CON DESTINACIÓN ESPECIFICA - LIBRE INVERSIÓN</t>
  </si>
  <si>
    <t>TI.B.13</t>
  </si>
  <si>
    <t>REINTEGROS</t>
  </si>
  <si>
    <t>ALCALDIA</t>
  </si>
  <si>
    <t>MUNICIPIO DE CALDONO</t>
  </si>
  <si>
    <t>MARCO FISCAL DE MEDIANO PLAZO</t>
  </si>
  <si>
    <t>PROYECCION RENTAS 2012 - 2021</t>
  </si>
  <si>
    <t>NOMBRE</t>
  </si>
  <si>
    <t>1+A</t>
  </si>
  <si>
    <t>GASTOS TOTALES</t>
  </si>
  <si>
    <t xml:space="preserve">TOTAL GASTOS DE FUNCIONAMIENTO </t>
  </si>
  <si>
    <t>1A</t>
  </si>
  <si>
    <t>GASTOS DE FUNCIONAMIENTO DE CONCEJO</t>
  </si>
  <si>
    <t>1.A1</t>
  </si>
  <si>
    <t xml:space="preserve">GASTOS DE PERSONAL </t>
  </si>
  <si>
    <t>1.A1.1</t>
  </si>
  <si>
    <t>SERVICIOS PERSONALES ASOCIADOS A LA NOMINA</t>
  </si>
  <si>
    <t>1.A1.1.1</t>
  </si>
  <si>
    <t>SUELDOS DE PERSONAL DE NOMINA</t>
  </si>
  <si>
    <t>1.A1.1.4</t>
  </si>
  <si>
    <t>PRIMAS LEGALES</t>
  </si>
  <si>
    <t>1.A1.1.4.1</t>
  </si>
  <si>
    <t>PRIMA DE NAVIDAD</t>
  </si>
  <si>
    <t>1.A1.1.4.2</t>
  </si>
  <si>
    <t>PRIMA DE VACACIONES</t>
  </si>
  <si>
    <t>1.A1.1.5</t>
  </si>
  <si>
    <t>INDEMNIZACIÓN POR VACACIONES</t>
  </si>
  <si>
    <t>1.A1.1.7</t>
  </si>
  <si>
    <t>AUXILIO DE TRANSPORTE</t>
  </si>
  <si>
    <t>1.A1.1.9</t>
  </si>
  <si>
    <t>DOTACIÓN DE PERSONAL</t>
  </si>
  <si>
    <t>1.A1.1.11</t>
  </si>
  <si>
    <t>OTROS GASTOS DE PERSONAL ASOCIADOS A LA NÓMINA</t>
  </si>
  <si>
    <t>1.A1.1.11.1</t>
  </si>
  <si>
    <t>BONIFICACION ESPECIAL POR RECREACION</t>
  </si>
  <si>
    <t>1.A1.1.11.2</t>
  </si>
  <si>
    <t>SUBSIDIO DE ALIMENTACION</t>
  </si>
  <si>
    <t>1.A1.1.11.3</t>
  </si>
  <si>
    <t>INTERES DE CESANTIAS</t>
  </si>
  <si>
    <t>1.A1.3</t>
  </si>
  <si>
    <t xml:space="preserve">SERVICIOS PERSONALES INDIRECTOS  </t>
  </si>
  <si>
    <t>1.A1.3.6</t>
  </si>
  <si>
    <t>HONORARIOS DE LOS CONCEJALES</t>
  </si>
  <si>
    <t>1.A1.4</t>
  </si>
  <si>
    <t>CONTRIBUCIONES INHERENTES A LA NOMINA</t>
  </si>
  <si>
    <t>1.A1.4.1</t>
  </si>
  <si>
    <t>AL SECTOR PÚBLICO</t>
  </si>
  <si>
    <t>1.A1.4.1.1</t>
  </si>
  <si>
    <t>APORTES DE PREVISIÓN SOCIAL</t>
  </si>
  <si>
    <t>1.A1.4.1.1.1</t>
  </si>
  <si>
    <t>APORTES PARA SALUD</t>
  </si>
  <si>
    <t>1.A1.4.1.1.2</t>
  </si>
  <si>
    <t>APORTES PARA PENSIÓN</t>
  </si>
  <si>
    <t>1.A1.4.1.1.3</t>
  </si>
  <si>
    <t>APORTES ARP</t>
  </si>
  <si>
    <t>1.A1.4.1.1.4</t>
  </si>
  <si>
    <t>APORTES PARA CESANTÍAS</t>
  </si>
  <si>
    <t>1.A1.4.3</t>
  </si>
  <si>
    <t>APORTES PARAFISCALES</t>
  </si>
  <si>
    <t>1.A1.4.3.1</t>
  </si>
  <si>
    <t>SENA</t>
  </si>
  <si>
    <t>1.A1.4.3.2</t>
  </si>
  <si>
    <t>ICBF</t>
  </si>
  <si>
    <t>1.A1.4.3.3</t>
  </si>
  <si>
    <t>ESAP</t>
  </si>
  <si>
    <t>1.A1.4.3.4</t>
  </si>
  <si>
    <t>CAJAS DE COMPENSACIÓN FAMILIAR</t>
  </si>
  <si>
    <t>1.A1.4.3.5</t>
  </si>
  <si>
    <t>INSTITUTOS TÉCNICOS</t>
  </si>
  <si>
    <t>1.A2</t>
  </si>
  <si>
    <t>GASTOS GENERALES</t>
  </si>
  <si>
    <t>1.A2.1</t>
  </si>
  <si>
    <t>ADQUISICIÓN DE BIENES</t>
  </si>
  <si>
    <t>1.A2.1.2</t>
  </si>
  <si>
    <t>MATERIALES Y SUMINISTROS</t>
  </si>
  <si>
    <t>1.A2.2</t>
  </si>
  <si>
    <t>ADQUISICIÓN DE SERVICIOS</t>
  </si>
  <si>
    <t>1.A2.2.1</t>
  </si>
  <si>
    <t>CAPACITACIÓN PERSONAL ADMINISTRATIVO</t>
  </si>
  <si>
    <t>1.A2.2.6</t>
  </si>
  <si>
    <t>SERVICIOS PÚBLICOS</t>
  </si>
  <si>
    <t>1.A2.2.10</t>
  </si>
  <si>
    <t>OTROS GASTOS ADQUISICIÓN DE SERVICIOS</t>
  </si>
  <si>
    <t>1.A2.2.10.1</t>
  </si>
  <si>
    <t>AFILIACION A FENACON</t>
  </si>
  <si>
    <t>1B</t>
  </si>
  <si>
    <t>GASTOS DE FUNCIONAMIENTO DE PERSONERIA</t>
  </si>
  <si>
    <t>1.B1</t>
  </si>
  <si>
    <t>1.B1.1</t>
  </si>
  <si>
    <t>1.B1.1.1</t>
  </si>
  <si>
    <t>1.B1.1.4</t>
  </si>
  <si>
    <t>1.B1.1.4.1</t>
  </si>
  <si>
    <t>1.B1.1.4.2</t>
  </si>
  <si>
    <t>1.B1.1.5</t>
  </si>
  <si>
    <t>1.B1.1.7</t>
  </si>
  <si>
    <t>1.B1.1.9</t>
  </si>
  <si>
    <t>1.B1.1.11</t>
  </si>
  <si>
    <t>1.B1.1.11.1</t>
  </si>
  <si>
    <t>BONIFICACION ESPECIAL DE RECREACION</t>
  </si>
  <si>
    <t>1.B1.1.11.2</t>
  </si>
  <si>
    <t>1.B1.4</t>
  </si>
  <si>
    <t>1.B1.4.1</t>
  </si>
  <si>
    <t>1.B1.4.1.1</t>
  </si>
  <si>
    <t>1.B1.4.1.1.1</t>
  </si>
  <si>
    <t>1.B1.4.1.1.2</t>
  </si>
  <si>
    <t>1.B1.4.1.1.3</t>
  </si>
  <si>
    <t>1.B1.4.1.1.4</t>
  </si>
  <si>
    <t>1.B1.4.3</t>
  </si>
  <si>
    <t>1.B1.4.3.1</t>
  </si>
  <si>
    <t>1.B1.4.3.2</t>
  </si>
  <si>
    <t>1.B1.4.3.3</t>
  </si>
  <si>
    <t>1.B1.4.3.4</t>
  </si>
  <si>
    <t>1.B1.4.3.5</t>
  </si>
  <si>
    <t>1.B2</t>
  </si>
  <si>
    <t>1.B2.1</t>
  </si>
  <si>
    <t>1.B2.1.1</t>
  </si>
  <si>
    <t>COMPRA DE EQUIPOS</t>
  </si>
  <si>
    <t>1.B2.1.2</t>
  </si>
  <si>
    <t>1.B2.2</t>
  </si>
  <si>
    <t>1.B2.2.1</t>
  </si>
  <si>
    <t>1.B2.2.6</t>
  </si>
  <si>
    <t>1.B2.2.6.2</t>
  </si>
  <si>
    <t>TELECOMUNICACIONES</t>
  </si>
  <si>
    <t>1.B2.2.8</t>
  </si>
  <si>
    <t>VIÁTICOS Y GASTOS DE VIAJE</t>
  </si>
  <si>
    <t>1C</t>
  </si>
  <si>
    <t>GASTOS DE FUNCIONAMIENTO DE ALCALDIA</t>
  </si>
  <si>
    <t>1.C1</t>
  </si>
  <si>
    <t>1.C1.1</t>
  </si>
  <si>
    <t>1.C1.1.1</t>
  </si>
  <si>
    <t>1.C1.1.4</t>
  </si>
  <si>
    <t>1.C1.1.4.1</t>
  </si>
  <si>
    <t>PRIMA VACACIONAL</t>
  </si>
  <si>
    <t>1.C1.1.4.2</t>
  </si>
  <si>
    <t>1.C1.1.5</t>
  </si>
  <si>
    <t>1.C1.1.6</t>
  </si>
  <si>
    <t>BONIFICACIÓN DE DIRECCIÓN</t>
  </si>
  <si>
    <t>1.C1.1.9</t>
  </si>
  <si>
    <t>1.C1.1.11</t>
  </si>
  <si>
    <t>1.C1.1.11.1</t>
  </si>
  <si>
    <t>AUXILIO DE ALIMENTACION</t>
  </si>
  <si>
    <t>1.C1.1.11.2</t>
  </si>
  <si>
    <t>1.C1.3</t>
  </si>
  <si>
    <t>1.C1.3.1</t>
  </si>
  <si>
    <t>HONORARIOS</t>
  </si>
  <si>
    <t>1.C1.3.4</t>
  </si>
  <si>
    <t>SERVICIOS TÉCNICOS</t>
  </si>
  <si>
    <t>1.C1.4</t>
  </si>
  <si>
    <t>1.C1.4.1</t>
  </si>
  <si>
    <t>1.C1.4.1.1</t>
  </si>
  <si>
    <t>1.C1.4.1.1.1</t>
  </si>
  <si>
    <t>1.C1.4.1.1.2</t>
  </si>
  <si>
    <t>1.C1.4.1.1.3</t>
  </si>
  <si>
    <t>1.C1.4.1.1.4</t>
  </si>
  <si>
    <t>1.C1.4.1.1.5</t>
  </si>
  <si>
    <t>APORTES PARA SALUD - CONCEJALES</t>
  </si>
  <si>
    <t>1.C1.4.2</t>
  </si>
  <si>
    <t>AL SECTOR PRIVADO</t>
  </si>
  <si>
    <t>1.C1.4.2.1</t>
  </si>
  <si>
    <t>1.C1.4.2.1.1</t>
  </si>
  <si>
    <t>1.C1.4.2.1.2</t>
  </si>
  <si>
    <t>1.C1.4.3</t>
  </si>
  <si>
    <t>1.C1.4.3.1</t>
  </si>
  <si>
    <t>1.C1.4.3.2</t>
  </si>
  <si>
    <t>1.C1.4.3.3</t>
  </si>
  <si>
    <t>1.C1.4.3.4</t>
  </si>
  <si>
    <t>1.C1.4.3.5</t>
  </si>
  <si>
    <t>1.C2</t>
  </si>
  <si>
    <t>1.C2.1</t>
  </si>
  <si>
    <t>1.C2.1.1</t>
  </si>
  <si>
    <t>1.C2.1.2</t>
  </si>
  <si>
    <t>1.C2.2</t>
  </si>
  <si>
    <t>1.C2.2.1</t>
  </si>
  <si>
    <t>1.C2.2.2</t>
  </si>
  <si>
    <t>IMPRESOS Y PUBLICACIONES</t>
  </si>
  <si>
    <t>1.C2.2.3</t>
  </si>
  <si>
    <t>SEGUROS</t>
  </si>
  <si>
    <t>1.C2.2.3.1</t>
  </si>
  <si>
    <t>SEGUROS DE BIENES MUEBLES E INMUEBLES</t>
  </si>
  <si>
    <t>1.C2.2.3.2</t>
  </si>
  <si>
    <t>SEGUROS  DE VIDA</t>
  </si>
  <si>
    <t>1.C2.2.3.2.4</t>
  </si>
  <si>
    <t>OTROS SEGUROS DE VIDA</t>
  </si>
  <si>
    <t>1.C2.2.3.3</t>
  </si>
  <si>
    <t>OTROS SEGUROS</t>
  </si>
  <si>
    <t>1.C2.2.4</t>
  </si>
  <si>
    <t>IMPUESTOS Y MULTAS</t>
  </si>
  <si>
    <t>1.C2.2.5</t>
  </si>
  <si>
    <t>ARRENDAMIENTOS</t>
  </si>
  <si>
    <t>1.C2.2.6</t>
  </si>
  <si>
    <t>1.C2.2.6.1</t>
  </si>
  <si>
    <t>ENERGÍA</t>
  </si>
  <si>
    <t>1.C2.2.6.2</t>
  </si>
  <si>
    <t>1.C2.2.6.3</t>
  </si>
  <si>
    <t>ACUEDUCTO, ALCANTARILLADO Y ASEO</t>
  </si>
  <si>
    <t>1.C2.2.6.6</t>
  </si>
  <si>
    <t>OTROS SERVICIOS PÚBLICOS</t>
  </si>
  <si>
    <t>1.C2.2.8</t>
  </si>
  <si>
    <t>1.C2.2.10</t>
  </si>
  <si>
    <t>1.C2.2.10.1</t>
  </si>
  <si>
    <t>GASTOS NOTARIALES Y DE REGISTRO</t>
  </si>
  <si>
    <t>1.C2.2.10.2</t>
  </si>
  <si>
    <t>GASTOS POR AVALUOS Y JUDICIALES</t>
  </si>
  <si>
    <t>1.C2.3</t>
  </si>
  <si>
    <t xml:space="preserve">OTROS GASTOS GENERALES </t>
  </si>
  <si>
    <t>1.C2.3.1</t>
  </si>
  <si>
    <t>GASTOS FINANCIEROS</t>
  </si>
  <si>
    <t>1.C2.3.2</t>
  </si>
  <si>
    <t>TRANSPORTE CONCEJALES</t>
  </si>
  <si>
    <t>1.C2.3.3</t>
  </si>
  <si>
    <t>COMUNICACIONES Y TRANSPORTE</t>
  </si>
  <si>
    <t>1.C2.3.4</t>
  </si>
  <si>
    <t>MANTENIMIENTO Y REPARACIONES</t>
  </si>
  <si>
    <t>1.C2.3.5</t>
  </si>
  <si>
    <t>CUOTA DE SOSTENIMIENTO</t>
  </si>
  <si>
    <t>1.C2.3.6</t>
  </si>
  <si>
    <t>SALUD OCUPACIONAL</t>
  </si>
  <si>
    <t>1.C2.3.7</t>
  </si>
  <si>
    <t>AUXILIO FUNERARIO</t>
  </si>
  <si>
    <t>1.C3</t>
  </si>
  <si>
    <t>TRANSFERENCIAS CORRIENTES</t>
  </si>
  <si>
    <t>1.C3.1</t>
  </si>
  <si>
    <t>MESADAS PENSIONALES</t>
  </si>
  <si>
    <t>1.C3.8</t>
  </si>
  <si>
    <t>SOBRETASA AMBIENTAL -CORPORACIONES AUTÓNOMAS REGIONALES</t>
  </si>
  <si>
    <t>1.C3.11</t>
  </si>
  <si>
    <t>TRANSFERENCIA POR SOBRETASA PARA INVERSIÓN EN CEDELCA (SOLO MUNICIPIOS DEL DEPTO DEL CAUCA )</t>
  </si>
  <si>
    <t>1.C3.16</t>
  </si>
  <si>
    <t>SENTENCIAS Y CONCILIACIONES</t>
  </si>
  <si>
    <t>A</t>
  </si>
  <si>
    <t xml:space="preserve">TOTAL INVERSIÓN </t>
  </si>
  <si>
    <t>A.1</t>
  </si>
  <si>
    <t>SISTEMA GENERAL DE PARTICIPACIONES</t>
  </si>
  <si>
    <t>A.1.1</t>
  </si>
  <si>
    <t>EDUCACIÓN</t>
  </si>
  <si>
    <t>A.1.1.4</t>
  </si>
  <si>
    <t>CALIDAD</t>
  </si>
  <si>
    <t>A.1.1.4.1</t>
  </si>
  <si>
    <t>PREINVERSIÓN: ESTUDIOS, DISEÑOS, ASESORÍAS E INTERVENTORÍAS</t>
  </si>
  <si>
    <t>A.1.1.4.1.1</t>
  </si>
  <si>
    <t>Estudios y Diseños Infraestrura Educativa</t>
  </si>
  <si>
    <t>A.1.1.4.1.2</t>
  </si>
  <si>
    <t>Interventorias</t>
  </si>
  <si>
    <t>A.1.1.4.2</t>
  </si>
  <si>
    <t>CONSTRUCCIÓN DE INFRAESTRUCTURA EDUCATIVA</t>
  </si>
  <si>
    <t>A.1.1.4.2.1</t>
  </si>
  <si>
    <t>Construcción Aula Escolar CD Vereda Gualo</t>
  </si>
  <si>
    <t>A.1.1.4.2.2</t>
  </si>
  <si>
    <t>Construcción Aula Multiple CD Betania</t>
  </si>
  <si>
    <t>A.1.1.4.2.3</t>
  </si>
  <si>
    <t xml:space="preserve">Construcción e implementación sala de informática CEFIC Caldono </t>
  </si>
  <si>
    <t>A.1.1.4.2.4</t>
  </si>
  <si>
    <t xml:space="preserve"> Construcción de comedor escolar IE Monterilla </t>
  </si>
  <si>
    <t>A.1.1.4.2.5</t>
  </si>
  <si>
    <t xml:space="preserve"> Construcción sala de sistemas CD Manuelico </t>
  </si>
  <si>
    <t>A.1.1.4.2.6</t>
  </si>
  <si>
    <t xml:space="preserve"> Construcción aulas escolar Colegio Granadillo </t>
  </si>
  <si>
    <t>A.1.1.4.2.7</t>
  </si>
  <si>
    <t xml:space="preserve"> Construcción batería sanitaria y mejoramiento de Cubierta sala de informática IE C. el Rosario </t>
  </si>
  <si>
    <t>A.1.1.4.2.8</t>
  </si>
  <si>
    <t xml:space="preserve"> Construcción batería sanitaria CD El Caimito </t>
  </si>
  <si>
    <t>A.1.1.4.2.9</t>
  </si>
  <si>
    <t xml:space="preserve"> Terminación  aula escolar CD el Mirador </t>
  </si>
  <si>
    <t>A.1.1.4.2.10</t>
  </si>
  <si>
    <t xml:space="preserve"> Construcción aula escolar CD el Salado Andalucía </t>
  </si>
  <si>
    <t>A.1.1.4.2.11</t>
  </si>
  <si>
    <t xml:space="preserve"> Construcción de restaurante CEFIC Pueblo Nuevo </t>
  </si>
  <si>
    <t>A.1.1.4.2.13</t>
  </si>
  <si>
    <t xml:space="preserve"> Mejoramiento de cubierta CD SJ Los Monos </t>
  </si>
  <si>
    <t>A.1.1.4.2.14</t>
  </si>
  <si>
    <t xml:space="preserve"> Continuación de techo de 3  aulas en mal estado Inst. Comercial Cerro Alto </t>
  </si>
  <si>
    <t>A.1.1.4.2.15</t>
  </si>
  <si>
    <t xml:space="preserve"> Cerramiento centro educativo CD San Pedro </t>
  </si>
  <si>
    <t>A.1.1.4.2.16</t>
  </si>
  <si>
    <t xml:space="preserve"> Construcción batería sanitaria IE. S. Trochez </t>
  </si>
  <si>
    <t>A.1.1.4.2.17</t>
  </si>
  <si>
    <t xml:space="preserve"> Cerramiento sede principal IE. Los Comuneros </t>
  </si>
  <si>
    <t>A.1.1.4.2.18</t>
  </si>
  <si>
    <t xml:space="preserve"> Construcción batería sanitaria CD Palermo </t>
  </si>
  <si>
    <t>A.1.1.4.2.19</t>
  </si>
  <si>
    <t xml:space="preserve"> Continuación aula múltiple CD Niñas Siberia </t>
  </si>
  <si>
    <t>A.1.1.4.2.20</t>
  </si>
  <si>
    <t xml:space="preserve"> Cerramiento sede educativa CD Varones Siberia </t>
  </si>
  <si>
    <t>A.1.1.4.2.21</t>
  </si>
  <si>
    <t xml:space="preserve"> Construcción batería sanitaria CD Varones Pescador </t>
  </si>
  <si>
    <t>A.1.1.4.2.22</t>
  </si>
  <si>
    <t xml:space="preserve"> Enlucimiento, adecuación y dotación restaurante escolar CD EL Cabuyal </t>
  </si>
  <si>
    <t>A.1.1.4.2.23</t>
  </si>
  <si>
    <t xml:space="preserve">Terminación  y dotación restaurante escolar CD Puente Real </t>
  </si>
  <si>
    <t>A.1.1.4.2.24</t>
  </si>
  <si>
    <t xml:space="preserve"> Terminación  aula escolar CD Panamericana </t>
  </si>
  <si>
    <t>A.1.1.4.2.25</t>
  </si>
  <si>
    <t xml:space="preserve"> Terminación  aula CD Bateas </t>
  </si>
  <si>
    <t>A.1.1.4.2.26</t>
  </si>
  <si>
    <t xml:space="preserve"> Construcción muro y cerramiento CD Villa Hermosa </t>
  </si>
  <si>
    <t>A.1.1.4.2.27</t>
  </si>
  <si>
    <t>Cofinanciacion proyectos educativos</t>
  </si>
  <si>
    <t>A.1.1.4.3</t>
  </si>
  <si>
    <t>MANTENIMIENTO DE INFRAESTRUCTURA EDUCATIVA</t>
  </si>
  <si>
    <t>A.1.1.4.3.1</t>
  </si>
  <si>
    <t xml:space="preserve"> Cerramiento y lucimiento CD Ventanas </t>
  </si>
  <si>
    <t>A.1.1.4.4</t>
  </si>
  <si>
    <t>DOTACIÓN DE MATERIAL DIDÁCTICO, TEXTOS, EQUIPOS AUDIOVISUALES Y MANTENIMIENTO DE EQUIPOS</t>
  </si>
  <si>
    <t>A.1.1.4.4.1</t>
  </si>
  <si>
    <t>Dotación, construcción, mantenimiento y adecuación de establecimientos educativos</t>
  </si>
  <si>
    <t>A.1.1.4.4.2</t>
  </si>
  <si>
    <t>Dotación equipos, materiales y Textos Educativos  en cumplimiento del Art. 14 de la ley 115/1994</t>
  </si>
  <si>
    <t>A.1.1.4.5</t>
  </si>
  <si>
    <t>PAGO DE SERVICIOS PÚBLICOS DE LAS INSTITUCIONES EDUCATIVAS</t>
  </si>
  <si>
    <t>A.1.1.4.5.1</t>
  </si>
  <si>
    <t>A.1.1.4.5.2</t>
  </si>
  <si>
    <t>A.1.1.4.6</t>
  </si>
  <si>
    <t>GRATUIDAD DE LA EDUCACIÓN</t>
  </si>
  <si>
    <t>A.1.1.4.6.1</t>
  </si>
  <si>
    <t>Trasferencias fondos de servicios educativos - foses</t>
  </si>
  <si>
    <t>A.1.1.4.7</t>
  </si>
  <si>
    <t>RESERVAS DE INVERSIÓN EN EL SECTOR VIGENCIA ANTERIOR (LEY 819 DE 2003)</t>
  </si>
  <si>
    <t>A.1.2</t>
  </si>
  <si>
    <t>ALIMENTACIÓN ESCOLAR</t>
  </si>
  <si>
    <t>A.1.2.1</t>
  </si>
  <si>
    <t>CONTRATO CON TERCEROS PARA LA PRESTACIÓN DEL SERVICIO DE ALIMENTACIÓN ESCOLAR</t>
  </si>
  <si>
    <t>A.1.2.2</t>
  </si>
  <si>
    <t>A.1.3</t>
  </si>
  <si>
    <t>AGUA POTABLE Y SANEAMIENTO BÁSICO  (SIN INCLUIR PROYECTOS DE VIS)</t>
  </si>
  <si>
    <t>A.1.3.1</t>
  </si>
  <si>
    <t>SERVICIO DE ACUEDUCTO</t>
  </si>
  <si>
    <t>A.1.3.1.1</t>
  </si>
  <si>
    <t xml:space="preserve">SUBSIDIOS - FONDO DE SOLIDARIDAD Y REDISTRIBUCIÓN DEL INGRESO </t>
  </si>
  <si>
    <t>A.1.3.1.2</t>
  </si>
  <si>
    <t>PREINVERSIÓN EN DISEÑO</t>
  </si>
  <si>
    <t>A.1.3.1.3</t>
  </si>
  <si>
    <t>INTERVENTORÍAS</t>
  </si>
  <si>
    <t>A.1.3.1.4</t>
  </si>
  <si>
    <t>DISEÑO E IMPLANTACIÓN DE ESQUEMAS ORGANIZACIONALES PARA LA ADMINISTRACIÓN Y OPERACIÓN DE SISTEMAS DE ACUEDUCTO</t>
  </si>
  <si>
    <t>A.1.3.1.4.1</t>
  </si>
  <si>
    <t>Operación y mantenimiento PTAP Caldono</t>
  </si>
  <si>
    <t>A.1.3.1.4.2</t>
  </si>
  <si>
    <t>Analisis fisico Quimico PTAP Caldono</t>
  </si>
  <si>
    <t>A.1.3.1.4.3</t>
  </si>
  <si>
    <t>Tasa retributiva por uso del agua</t>
  </si>
  <si>
    <t>A.1.3.1.4.4</t>
  </si>
  <si>
    <t>Implementacion PUEAA</t>
  </si>
  <si>
    <t>A.1.3.1.5</t>
  </si>
  <si>
    <t>CONSTRUCCIÓN DE SISTEMAS DE ACUEDUCTO Y POTABILIZACION DEL AGUA</t>
  </si>
  <si>
    <t>A.1.3.1.5.1</t>
  </si>
  <si>
    <t>Continuación segunda etapa acueducto la Esmeralda</t>
  </si>
  <si>
    <t>A.1.3.1.5.2</t>
  </si>
  <si>
    <t>Continuación Construcción Acueducto Vda. San Pedro</t>
  </si>
  <si>
    <t>A.1.3.1.5.3</t>
  </si>
  <si>
    <t>Construcción tanque de almacenamiento y reparación de bocatoma  Acueducto la Primavera</t>
  </si>
  <si>
    <t>A.1.3.1.5.4</t>
  </si>
  <si>
    <t>Construcción sistema de abastecimiento de agua vereda el Centro</t>
  </si>
  <si>
    <t>A.1.3.1.5.5</t>
  </si>
  <si>
    <t>Dotación de Tanques de Almacenamiento como opción reguladora del consumo y facilitación de Cosecha de Aguas para el acueducto C. Rosario</t>
  </si>
  <si>
    <t>A.1.3.1.5.6</t>
  </si>
  <si>
    <t>Terminación acueducto Vda. El Carmen</t>
  </si>
  <si>
    <t>A.1.3.1.5.7</t>
  </si>
  <si>
    <t>Terminación acueducto Los Robles - Vda los Robles</t>
  </si>
  <si>
    <t>A.1.3.1.5.8</t>
  </si>
  <si>
    <t xml:space="preserve">Terminación acueducto el Roblar Vda. San Juanito </t>
  </si>
  <si>
    <t>A.1.3.1.5.9</t>
  </si>
  <si>
    <t>Cofinanciación y ejecución proyectos del sector agua potable</t>
  </si>
  <si>
    <t>A.1.3.1.6</t>
  </si>
  <si>
    <t>REHABILITACIÓN DE SISTEMAS DE ACUEDUCTO Y  POTABILIZACION DEL AGUA</t>
  </si>
  <si>
    <t>A.1.3.1.6.1</t>
  </si>
  <si>
    <t>Construccion Tanque de Almacenamiento Agua Potable del Acueducto ASUASIB Siberia</t>
  </si>
  <si>
    <t>A.1.3.2</t>
  </si>
  <si>
    <t>SERVICIO DE ALCANTARILLADO</t>
  </si>
  <si>
    <t>A.1.3.2.1</t>
  </si>
  <si>
    <t xml:space="preserve">SUBSIDIOS - FONDO DE SOLIDARIDAD Y PREDISTRIBUCIÓN DEL INGRESO </t>
  </si>
  <si>
    <t>A.1.3.2.2</t>
  </si>
  <si>
    <t>A.1.3.2.3</t>
  </si>
  <si>
    <t>A.1.3.2.4</t>
  </si>
  <si>
    <t>DISEÑO E IMPLANTACIÓN DE ESQUEMAS ORGANIZACIONALES PARA LA ADMINISTRACIÓN Y OPERACIÓN DE SISTEMAS DE ALCANTARILLADO</t>
  </si>
  <si>
    <t>A.1.3.2.4.1</t>
  </si>
  <si>
    <t>Analisis fisico Quimico PTAR´s Municipio.</t>
  </si>
  <si>
    <t>A.1.3.2.4.2</t>
  </si>
  <si>
    <t>Tasa retributiva por Vertimientos Liquidos</t>
  </si>
  <si>
    <t>A.1.3.2.4.3</t>
  </si>
  <si>
    <t>Operación y mantenimiento PTARs Municipio (Cabecera, Siberia y Crucero de Pescador)</t>
  </si>
  <si>
    <t>A.1.3.2.4.4</t>
  </si>
  <si>
    <t>Implementación del PSMV</t>
  </si>
  <si>
    <t>A.1.3.2.5</t>
  </si>
  <si>
    <t>AMPLIACIÓN DE SISTEMAS DE ALCANTARILLADO SANITARIO Y TRATAMIENTO DE AGUAS RESIDUALES</t>
  </si>
  <si>
    <t>A.1.3.2.6</t>
  </si>
  <si>
    <t>AMPLIACIÓN DE SISTEMAS DE ALCANTARILLADO PLUVIAL</t>
  </si>
  <si>
    <t>A.1.3.2.7</t>
  </si>
  <si>
    <t>REHABILITACIÓN DE SISTEMAS DE ALCANTARILLADO SANITARIO  Y TRATAMIENTO DE AGUAS RESIDUALES</t>
  </si>
  <si>
    <t>A.1.3.2.8</t>
  </si>
  <si>
    <t>REHABILITACIÓN DE SISTEMAS DE ALCANTARILLADO PLUVIAL</t>
  </si>
  <si>
    <t>A.1.3.2.9</t>
  </si>
  <si>
    <t>SOLUCIONES ALTERNAS DE ALCANTARILLADO</t>
  </si>
  <si>
    <t>A.1.3.2.10</t>
  </si>
  <si>
    <t>UNIDADES SANITARIAS</t>
  </si>
  <si>
    <t>A.1.3.3</t>
  </si>
  <si>
    <t>SERVICIO DE ASEO</t>
  </si>
  <si>
    <t>A.1.3.3.1</t>
  </si>
  <si>
    <t>A.1.3.3.2</t>
  </si>
  <si>
    <t>A.1.3.3.3</t>
  </si>
  <si>
    <t>DISEÑO E IMPLANTACIÓN DE ESQUEMAS ORGANIZACIONALES PARA LA ADMINISTRACIÓN Y OPERACIÓN DEL SERVICIO DE ASEO</t>
  </si>
  <si>
    <t>A.1.3.3.3.1</t>
  </si>
  <si>
    <t>Recolección, tratamiento, aprovechamiento y disposición final de residuos sólidos Cabecera Municipal</t>
  </si>
  <si>
    <t>A.1.3.3.3.2</t>
  </si>
  <si>
    <t>Recolección, tratamiento, y aprovechamiento de residuos solidos, en Centros Poblados</t>
  </si>
  <si>
    <t>A.1.3.3.3.3</t>
  </si>
  <si>
    <t>Implementación PGIRS</t>
  </si>
  <si>
    <t>A.1.3.4</t>
  </si>
  <si>
    <t>CONSTRUCCIÓN, REPARACIÓN Y MANTENIMIENTO DE OBRAS DE SANEAMIENTO BÁSICO RURAL</t>
  </si>
  <si>
    <t>A.1.3.4.1</t>
  </si>
  <si>
    <t>Construcción de 20 baterías sanitarias prefabricadas Vda Picacho</t>
  </si>
  <si>
    <t>A.1.3.4.2</t>
  </si>
  <si>
    <t>Mejoramiento  de baterías sanitarias Vda Pulibio</t>
  </si>
  <si>
    <t>A.1.3.4.3</t>
  </si>
  <si>
    <t xml:space="preserve">Continuación Construcción de baterías sanitarias prefabricadas Andalucia </t>
  </si>
  <si>
    <t>A.1.3.4.4</t>
  </si>
  <si>
    <t>Terminación Baterias Sanitarias Vda. la Aguada</t>
  </si>
  <si>
    <t>A.1.3.4.5</t>
  </si>
  <si>
    <t>Construcción de 20 baterías  sanitarias  de la vereda el Darién</t>
  </si>
  <si>
    <t>A.1.3.4.6</t>
  </si>
  <si>
    <t>Cofinanciación para la terminación de baterías sanitarias Vda. Villa Hermosa</t>
  </si>
  <si>
    <t>A.1.3.4.7</t>
  </si>
  <si>
    <t>Cofinanciacion y/o ejecucion Construccion 1ra Etapa Baterias Sanitarias Vereda la Llanada</t>
  </si>
  <si>
    <t>A.1.3.4.8</t>
  </si>
  <si>
    <t>Cofinanciación y ejecución proyectos del sector</t>
  </si>
  <si>
    <t>A.1.3.5</t>
  </si>
  <si>
    <t>A.1.4</t>
  </si>
  <si>
    <t>DEPORTE Y RECREACIÓN</t>
  </si>
  <si>
    <t>A.1.4.1</t>
  </si>
  <si>
    <t>FOMENTO, DESARROLLO Y PRÁCTICA DEL DEPORTE, LA RECREACIÓN Y EL APROVECHAMIENTO DEL TIEMPO LIBRE</t>
  </si>
  <si>
    <t>A.1.4.1.1</t>
  </si>
  <si>
    <t>Apoyo a intercolegiados y Juegos Inter escolares municipales</t>
  </si>
  <si>
    <t>A.1.4.1.2</t>
  </si>
  <si>
    <t>Apoyo a clubes educativos promotores de deporte (Ley 181 de 1995, Decreto 1228 de 1999)</t>
  </si>
  <si>
    <t>A.1.4.1.3</t>
  </si>
  <si>
    <t>Apoyo a Eventos Deportivos de Fiestas institucionalizadas en Cabecera Mpal, Siberia, Pescador, Pueblo Nuevo y Cerro Alto</t>
  </si>
  <si>
    <t>A.1.4.1.4</t>
  </si>
  <si>
    <t>Apoyo a eventos manifestaciones y procesos deportivos en el Municipio</t>
  </si>
  <si>
    <t>A.1.4.2</t>
  </si>
  <si>
    <t>CONSTRUCCIÓN, MANTENIMIENTO Y/O ADECUACIÓN DE LOS ESCENARIOS DEPORTIVOS Y RECREATIVOS</t>
  </si>
  <si>
    <t>A.1.4.2.1</t>
  </si>
  <si>
    <t>Cofinanciación construcción polideportivo la Laguna</t>
  </si>
  <si>
    <t>A.1.4.2.2</t>
  </si>
  <si>
    <t>Continuación Costrucción Polideportivo Crucero de Pescador</t>
  </si>
  <si>
    <t>A.1.4.2.3</t>
  </si>
  <si>
    <t>Adecuación Cancha de Futbool Vda. San Juanito</t>
  </si>
  <si>
    <t>A.1.4.2.4</t>
  </si>
  <si>
    <t>Mejoramiento condiciones Estadio Leonel Sierra Cabecera Caldono</t>
  </si>
  <si>
    <t>A.1.4.2.5</t>
  </si>
  <si>
    <t>Continuacion y/o Terminacion Piscina - Centro Poblado de Siberia</t>
  </si>
  <si>
    <t>A.1.4.3</t>
  </si>
  <si>
    <t>PREINVERSIÓN EN INFRAESTRUCTURA</t>
  </si>
  <si>
    <t>A.1.4.4</t>
  </si>
  <si>
    <t>A.1.5</t>
  </si>
  <si>
    <t>CULTURA</t>
  </si>
  <si>
    <t>A.1.5.1</t>
  </si>
  <si>
    <t>FOMENTO, APOYO Y DIFUSIÓN DE EVENTOS Y EXPRESIONES ARTÍSTICAS Y CULTURALES</t>
  </si>
  <si>
    <t>A.1.5.1.1</t>
  </si>
  <si>
    <t>Cofinanciación Consecución Instrumentos Musicales de tradición Andino y de Viento, Vdas. SJ los Monos, Veinte de Julio y el Carmen</t>
  </si>
  <si>
    <t>A.1.5.1.2</t>
  </si>
  <si>
    <t>Apoyo a Eventos Culturales de Fiestas institucionalizadas en Cabecera Mpal, Siberia, Pescador, Pueblo Nuevo y Cerro Alto</t>
  </si>
  <si>
    <t>A.1.5.1.3</t>
  </si>
  <si>
    <t>Formacion para el fortalecimiento de la Escuela de musica y Danza del municipio</t>
  </si>
  <si>
    <t>A.1.5.1.4</t>
  </si>
  <si>
    <t>Tercer Encuentro de Musica y Danza Tradicional Sath Tama Kiwe</t>
  </si>
  <si>
    <t>A.1.5.1.5</t>
  </si>
  <si>
    <t>Apoyo a eventos, Manifestaciones y Procesos Culturales</t>
  </si>
  <si>
    <t>A.1.5.2</t>
  </si>
  <si>
    <t xml:space="preserve">PROTECCIÓN DEL PATRIMONIO CULTURAL </t>
  </si>
  <si>
    <t>A.1.5.3</t>
  </si>
  <si>
    <t>A.1.5.4</t>
  </si>
  <si>
    <t>CONSTRUCCIÓN, MANTENIMIENTO Y ADECUACIÓN DE LA INFRAESTRUCTURA ARTÍSTICA Y CULTURAL</t>
  </si>
  <si>
    <t>A.1.5.4.1</t>
  </si>
  <si>
    <t>Cofinanciación y/o construcción Salon Cultural Vdas. Carrizal, Cortijo y Caimito.</t>
  </si>
  <si>
    <t>A.1.5.4.2</t>
  </si>
  <si>
    <t>Adecuación Salon Cultural Vda. La Venta</t>
  </si>
  <si>
    <t>A.1.5.4.3</t>
  </si>
  <si>
    <t>Mejoramiento Biblioteca Pueblo Nuevo</t>
  </si>
  <si>
    <t>A.1.5.5</t>
  </si>
  <si>
    <t>MANTENIMIENTO Y DOTACIÓN DE BIBLIOTECAS</t>
  </si>
  <si>
    <t>A.1.5.6</t>
  </si>
  <si>
    <t xml:space="preserve">DOTACIÓN DE LA INFRAESTRUCTURA ARTÍSTICA Y CULTURAL  </t>
  </si>
  <si>
    <t>A.1.5.7</t>
  </si>
  <si>
    <t>A.1.6</t>
  </si>
  <si>
    <t>OTROS SECTORES SOCIALES</t>
  </si>
  <si>
    <t>A.1.6.1</t>
  </si>
  <si>
    <t>SERVICIOS PÚBLICOS DIFERENTES A ACUEDUCTO ALCANTARILLADO Y ASEO (SIN INCLUIR PROYECTOS DE VIVIENDA DE INTERÉS SOCIAL)</t>
  </si>
  <si>
    <t>A.1.1.6.1.1</t>
  </si>
  <si>
    <t>PAGO DE CONVENIOS O CONTRATOS DE SUMINISTRO DE ENERGÍA ELÉCTRICA PARA EL SERVICIO DE ALUMBRADO PÚBLICO O PARA EL MANTENIMIENTO Y EXPANSIÓN DEL SERVICIO DE ALUMBRADO PÚBLICO</t>
  </si>
  <si>
    <t>A.1.1.6.1.2</t>
  </si>
  <si>
    <t>A.1.1.6.1.3</t>
  </si>
  <si>
    <t>CONSTRUCCIÓN, ADECUACIÓN Y MANTENIMIENTO DE INFRAESTRUCTURA DE SERVICIOS PÚBLICOS</t>
  </si>
  <si>
    <t>A.1.1.6.1.3.1</t>
  </si>
  <si>
    <t>Construccion Redes Electricas de Baja Tension Vereda el Rosal - Parte Alta</t>
  </si>
  <si>
    <t>A.1.1.6.1.3.2</t>
  </si>
  <si>
    <t>Terminacion Construccion Redes Electricas de Baja Tension Vda el Socorro</t>
  </si>
  <si>
    <t>A.1.1.6.1.3.3</t>
  </si>
  <si>
    <t xml:space="preserve">Ampliación y terminación  redes eléctricas de Baja Tension vereda el Tarzo </t>
  </si>
  <si>
    <t>A.1.1.6.1.3.4</t>
  </si>
  <si>
    <t>Ampliación de redes eléctricas de Baja Tension vereda el Rincón</t>
  </si>
  <si>
    <t>A.1.1.6.1.3.5</t>
  </si>
  <si>
    <t>Coofinanciación y/o Ejecucion Proyectos del Sector Electrico</t>
  </si>
  <si>
    <t>A.1.1.6.1.4</t>
  </si>
  <si>
    <t>A.1.6.2</t>
  </si>
  <si>
    <t>VIVIENDA</t>
  </si>
  <si>
    <t>A.1.6.2.1</t>
  </si>
  <si>
    <t>PLANES Y PROYECTOS DE MEJORAMIENTO DE VIVIENDA Y SANEAMIENTO BÁSICO</t>
  </si>
  <si>
    <t>A.1.6.2.1.1</t>
  </si>
  <si>
    <t>Mejoramiento de vivienda Vereda Manuelico</t>
  </si>
  <si>
    <t>A.1.6.2.1.2</t>
  </si>
  <si>
    <t>Mejoramiento de Vivienda Vereda San Antonio la Aguada</t>
  </si>
  <si>
    <t>A.1.6.2.1.3</t>
  </si>
  <si>
    <t>Mejoramiento de vivienda Vereda Chindaco</t>
  </si>
  <si>
    <t>A.1.6.2.1.4</t>
  </si>
  <si>
    <t xml:space="preserve">Mejoramiento de vivienda vereda el Mirador </t>
  </si>
  <si>
    <t>A.1.6.2.1.5</t>
  </si>
  <si>
    <t>Promoción, Cofinancición y/o Ejecución a programas o proyectos de vivienda Municipal</t>
  </si>
  <si>
    <t>A.1.6.2.2</t>
  </si>
  <si>
    <t>SUBSIDIOS PARA REUBICACIÓN DE VIVIENDAS ASENTADAS EN ZONAS ALTO RIESGO</t>
  </si>
  <si>
    <t>A.1.6.2.2.1</t>
  </si>
  <si>
    <t>Compra de Lote para Reubicación de Familias sector la Cucharita</t>
  </si>
  <si>
    <t>A.1.6.2.3</t>
  </si>
  <si>
    <t>A.1.6.2.4</t>
  </si>
  <si>
    <t>A.1.6.3</t>
  </si>
  <si>
    <t>AGROPECUARIO</t>
  </si>
  <si>
    <t>A.1.6.3.1</t>
  </si>
  <si>
    <t>PROGRAMAS Y PROYECTOS DE ASISTENCIA TÉCNICA DIRECTA RURAL</t>
  </si>
  <si>
    <t>A.1.6.3.1.1</t>
  </si>
  <si>
    <t>Programas y proyectos de Asesoría, asistencia técnica o capacitación al sector agropecuario</t>
  </si>
  <si>
    <t>A.1.6.3.2</t>
  </si>
  <si>
    <t xml:space="preserve">DESARROLLO DE PROGRAMAS Y PROYECTOS PRODUCTIVOS EN EL MARCO DEL PLAN AGROPECUARIO </t>
  </si>
  <si>
    <t>A.1.6.3.2.1</t>
  </si>
  <si>
    <t>Fortalecimiento de la asociación PEDECAIP pensando en el desarrollo campesino e indígena de la Vda. Porvenir</t>
  </si>
  <si>
    <t>A.1.6.3.2.2</t>
  </si>
  <si>
    <t>Fortalecimiento de la Seg. Alim a través de la implementación de cultivos de pan coger  Vda. Santa Rosa</t>
  </si>
  <si>
    <t>A.1.6.3.2.3</t>
  </si>
  <si>
    <t>Fortalecimiento de la Ganadería y Doble Proposito - Pioya</t>
  </si>
  <si>
    <t>A.1.6.3.2.4</t>
  </si>
  <si>
    <t>Preinversión, coofinanciación y/o Ejecucion de Proyectos del Sector Agropecuario</t>
  </si>
  <si>
    <t>A.1.6.3.3</t>
  </si>
  <si>
    <t>A.1.6.4</t>
  </si>
  <si>
    <t>TRANSPORTE</t>
  </si>
  <si>
    <t>A.1.6.4.1</t>
  </si>
  <si>
    <t>MEJORAMIENTO DE VÍAS</t>
  </si>
  <si>
    <t>A.1.6.4.1.1</t>
  </si>
  <si>
    <t xml:space="preserve">Mejoramiento de 3 Km de la Vía Cabuyal - Puente Real </t>
  </si>
  <si>
    <t>A.1.6.4.1.2</t>
  </si>
  <si>
    <t>Continuacion mejoramiento de la vía la Esperanza</t>
  </si>
  <si>
    <t>A.1.6.4.1.3</t>
  </si>
  <si>
    <t xml:space="preserve">Mejoramiento de la vía Narciso - Puente de guaitala -2.5 kilómetros </t>
  </si>
  <si>
    <t>A.1.6.4.1.4</t>
  </si>
  <si>
    <t>Cofinanciacion y/o Construcción puente vereda loma larga, quebrada tachuelo</t>
  </si>
  <si>
    <t>A.1.6.4.1.5</t>
  </si>
  <si>
    <t xml:space="preserve">Mejormaiento y Ampliación vía palestina -filipinas </t>
  </si>
  <si>
    <t>A.1.6.4.1.6</t>
  </si>
  <si>
    <t>Ampliación vía vda Guaico y vda. San Antonio</t>
  </si>
  <si>
    <t>A.1.6.4.1.7</t>
  </si>
  <si>
    <t>Mejoramiento o embalastrada de la vía plan de Zúñiga, bateas y filipinas</t>
  </si>
  <si>
    <t>A.1.6.4.1.8</t>
  </si>
  <si>
    <t>Mejoramiento de vía ycofinanciación /o Construcción del puente la Laguna 2 etapa</t>
  </si>
  <si>
    <t>A.1.6.4.1.9</t>
  </si>
  <si>
    <t>Mejoramiento de acceso a la escuela Vda Palermo</t>
  </si>
  <si>
    <t>A.1.6.4.1.10</t>
  </si>
  <si>
    <t xml:space="preserve">Mejoramiento de la vía Buena Vista. Santa barbará </t>
  </si>
  <si>
    <t>A.1.6.4.1.11</t>
  </si>
  <si>
    <t>Construcción puente peatonal Qda las Animas Vda. Campo Alegre</t>
  </si>
  <si>
    <t>A.1.6.4.1.12</t>
  </si>
  <si>
    <t>Mejoramiento de la Via La Isla - Cabuyal - vereda la isla</t>
  </si>
  <si>
    <t>A.1.6.4.1.13</t>
  </si>
  <si>
    <t>Mejoramiento - Afirmado vía Caimito  - Socorro</t>
  </si>
  <si>
    <t>A.1.6.4.1.14</t>
  </si>
  <si>
    <t>Construcción puente quebrada Narvaez (vereda Monterilla)</t>
  </si>
  <si>
    <t>A.1.6.4.1.15</t>
  </si>
  <si>
    <t>Cofinanciacion Mejoramiento de la via Crucero la esmeralda a Pueblo Nuevo</t>
  </si>
  <si>
    <t>A.1.6.4.1.16</t>
  </si>
  <si>
    <t xml:space="preserve">Cofinanciación y/o ejecución proyectos de infraestructura vial </t>
  </si>
  <si>
    <t>A.1.6.4.2</t>
  </si>
  <si>
    <t>REHABILITACIÓN DE VÍAS</t>
  </si>
  <si>
    <t>A.1.6.4.3</t>
  </si>
  <si>
    <t>ESTUDIOS Y PREINVERSIÓN EN INFRAESTRUCTURA</t>
  </si>
  <si>
    <t>A.1.6.4.3.1</t>
  </si>
  <si>
    <t>Estudio y Diseño Puente vehicular desde la vda. Granadillo a Honda estrella</t>
  </si>
  <si>
    <t>A.1.6.4.3.2</t>
  </si>
  <si>
    <t>Preinversión proyectos de infraestructura vial</t>
  </si>
  <si>
    <t>A.1.6.4.4</t>
  </si>
  <si>
    <t>A.1.6.5</t>
  </si>
  <si>
    <t>AMBIENTAL</t>
  </si>
  <si>
    <t>A.1.6.5.1</t>
  </si>
  <si>
    <t xml:space="preserve">PROGRAMAS DE DISPOSICIÓN, ELIMINACIÓN Y RECICLAJE DE RESIDUOS LÍQUIDOS Y SÓLIDOS </t>
  </si>
  <si>
    <t>A.1.6.5.1.1</t>
  </si>
  <si>
    <t xml:space="preserve">Cofinancicon y/o Ejecucion proyectos del sector </t>
  </si>
  <si>
    <t>A.1.6.5.2</t>
  </si>
  <si>
    <t>PROYECTOS PARA EL MANEJO Y APROVECHAMIENTO DE CUENCAS Y MICRO CUENCAS HIDROGRÁFICAS</t>
  </si>
  <si>
    <t>A.6.5.2.1</t>
  </si>
  <si>
    <t>Reforestacion y Aislamiento de los Nacimientos de agua que abastecen el acueducto Acualapes - Pescador</t>
  </si>
  <si>
    <t>A.1.6.5.3</t>
  </si>
  <si>
    <t>A.1.6.6</t>
  </si>
  <si>
    <t>PREVENCIÓN Y ATENCIÓN DE DESASTRES</t>
  </si>
  <si>
    <t>A.1.6.6.1</t>
  </si>
  <si>
    <t>ELABORACIÓN, DESARROLLO Y ACTUALIZACIÓN DE PLANES DE EMERGENCIA Y CONTINGENCIA</t>
  </si>
  <si>
    <t>A.1.6.6.1.1</t>
  </si>
  <si>
    <t xml:space="preserve">Reformulacion, Conformación, capacitación y operativización del PLEC </t>
  </si>
  <si>
    <t>A.1.6.6.2</t>
  </si>
  <si>
    <t>ATENCIÓN DE DESASTRES</t>
  </si>
  <si>
    <t>A.1.6.6.2.1</t>
  </si>
  <si>
    <t>Implementación del Plan Municipal para la Gestion del Riesgo</t>
  </si>
  <si>
    <t>A.1.6.6.2.2</t>
  </si>
  <si>
    <t>Cofinancicon y/o Ejecucion proyectos de Mitigacion y Gestión del Riesgo</t>
  </si>
  <si>
    <t>A.1.6.6.2.3</t>
  </si>
  <si>
    <t>Atencion prioritaria a poblacion en emergencias del Municipio.</t>
  </si>
  <si>
    <t>A.1.6.6.3</t>
  </si>
  <si>
    <t>DOTACIÓN DE MAQUINAS Y EQUIPOS PARA LOS CUERPOS DE BOMBEROS OFICIALES</t>
  </si>
  <si>
    <t>A.1.6.6.3.1</t>
  </si>
  <si>
    <t>Apoyo cuerpo de bomberos voluntarios  y Defensa Civil del Municipio</t>
  </si>
  <si>
    <t>A.1.6.6.4</t>
  </si>
  <si>
    <t>CONTRATOS CELEBRADOS CON CUERPOS DE BOMBEROS PARA LA PREVENCIÓN Y CONTROL DE INCENDIOS</t>
  </si>
  <si>
    <t>A.1.6.7</t>
  </si>
  <si>
    <t>ATENCIÓN A GRUPOS VULNERABLES</t>
  </si>
  <si>
    <t>A.1.6.7.1</t>
  </si>
  <si>
    <t>PROTECCIÓN INTEGRAL A LA INFANCIA Y ADOLESCENCIA</t>
  </si>
  <si>
    <t>A.1.6.7.1.1</t>
  </si>
  <si>
    <t>Cofinanciacion y/o Aporte para apoyo al centro de reclucion de menores del Norte del Cauca</t>
  </si>
  <si>
    <t>A.1.6.7.1.2</t>
  </si>
  <si>
    <t>Operación y/o mantenimiento Hogares Agrupados para la atención a la 1ra Infancia</t>
  </si>
  <si>
    <t>A.1.6.7.1.3</t>
  </si>
  <si>
    <t xml:space="preserve">Programa de sensibizacion, prevención y rehabilitación de jóvenes.    </t>
  </si>
  <si>
    <t>A.1.6.7.2</t>
  </si>
  <si>
    <t>ATENCIÓN Y APOYO AL ADULTO MAYOR</t>
  </si>
  <si>
    <t>A.1.6.7.2.1</t>
  </si>
  <si>
    <t>Apoyo a Poblacion Vulnerable</t>
  </si>
  <si>
    <t>A.1.6.7.3</t>
  </si>
  <si>
    <t>ATENCIÓN Y APOYO A LA POBLACIÓN DESPLAZADA POR LA VIOLENCIA</t>
  </si>
  <si>
    <t>A.1.6.7.3.1</t>
  </si>
  <si>
    <t>Atencion Integral a la Población Dezplazada</t>
  </si>
  <si>
    <t>A.1.6.7.4</t>
  </si>
  <si>
    <t>ATENCIÓN Y APOYO A LA POBLACIÓN CON DISCAPACIDAD</t>
  </si>
  <si>
    <t>A.1.6.7.4.1</t>
  </si>
  <si>
    <t>Apoyo a poblacion en Estado de Discapacitad Municipio de Caldono</t>
  </si>
  <si>
    <t>A.1.6.7.5</t>
  </si>
  <si>
    <t xml:space="preserve">PROGRAMAS DISEÑADOS  PARA LA SUPERACIÓN DE LA POBREZA </t>
  </si>
  <si>
    <t>A.1.6.7.5.1</t>
  </si>
  <si>
    <t>Apoyo a programas sociales</t>
  </si>
  <si>
    <t>A.1.6.8</t>
  </si>
  <si>
    <t>EQUIPAMIENTO MUNICIPAL</t>
  </si>
  <si>
    <t>A.1.6.8.1</t>
  </si>
  <si>
    <t>MEJORAMIENTO Y MANTENIMIENTO DE DEPENDENCIAS DE LA ADMINISTRACIÓN</t>
  </si>
  <si>
    <t>A.1.6.8.2</t>
  </si>
  <si>
    <t>MEJORAMIENTO Y MANTENIMIENTO DE PLAZAS DE MERCADO, MATADEROS, CEMENTERIOS, PARQUES Y VÍAS PÚBLICAS</t>
  </si>
  <si>
    <t>A.1.6.8.2.1</t>
  </si>
  <si>
    <t xml:space="preserve">Cofinanciación Contrucción de la Morgue Municipal </t>
  </si>
  <si>
    <t>A.1.6.8.2.2</t>
  </si>
  <si>
    <t>Mejoramiento y/o Adecuación Galeria Municipal</t>
  </si>
  <si>
    <t>A.1.6.8.2.3</t>
  </si>
  <si>
    <t>Cofinanciación Adecuación y construcción plaza de mercado para el cgto de Cerro Alto</t>
  </si>
  <si>
    <t>A.1.6.9</t>
  </si>
  <si>
    <t>DESARROLLO COMUNITARIO</t>
  </si>
  <si>
    <t>A.1.6.9.1</t>
  </si>
  <si>
    <t>PROGRAMAS DE CAPACITACIÓN, ASESORÍA Y ASISTENCIA TÉCNICA PARA CONSOLIDAR PROCESOS DE PARTICIPACIÓN CIUDADANA Y CONTROL SOCIAL</t>
  </si>
  <si>
    <t>A.1.6.9.1.1</t>
  </si>
  <si>
    <t xml:space="preserve">Fomento de Actividades Organizativas y Empresariales </t>
  </si>
  <si>
    <t>A.1.6.9.1.2</t>
  </si>
  <si>
    <t>Espacios para la participación efectiva</t>
  </si>
  <si>
    <t>A.1.6.9.1.3</t>
  </si>
  <si>
    <t>Fortalecimiento del sistema de información municipal</t>
  </si>
  <si>
    <t>A.1.6.9.1.4</t>
  </si>
  <si>
    <t xml:space="preserve">Apoyo Oficina de la Mujer </t>
  </si>
  <si>
    <t>A.1.6.9.2</t>
  </si>
  <si>
    <t>PROCESOS DE ELECCIÓN DE CIUDADANOS A LOS ESPACIOS DE PARTICIPACIÓN CIUDADANA</t>
  </si>
  <si>
    <t>A.1.6.9.2.1</t>
  </si>
  <si>
    <t>Fortalecimiento de Asocomunal y  Capacitacion a nuevos dignatarios de las JAC</t>
  </si>
  <si>
    <t>A.1.6.9.3</t>
  </si>
  <si>
    <t xml:space="preserve">CAPACITACIÓN A LA COMUNIDAD SOBRE PARTICIPACIÓN EN LA GESTIÓN PÚBLICA </t>
  </si>
  <si>
    <t>A.1.6.9.3.1</t>
  </si>
  <si>
    <t>Promocion de mecanismos de participación comunitaria y fortalecimiento de la Organización</t>
  </si>
  <si>
    <t>A.1.6.10</t>
  </si>
  <si>
    <t>FORTALECIMIENTO INSTITUCIONAL</t>
  </si>
  <si>
    <t>A.1.6.10.1</t>
  </si>
  <si>
    <t>PROGRAMAS DE CAPACITACIÓN Y ASISTENCIA TÉCNICA ORIENTADOS AL DESARROLLO EFICIENTE DE LAS COMPETENCIAS DE LEY</t>
  </si>
  <si>
    <t>A.1.6.10.1.1</t>
  </si>
  <si>
    <t>Capacitacion y Asistencia Tecnica a la Administracion Central</t>
  </si>
  <si>
    <t>A.1.6.10.2</t>
  </si>
  <si>
    <t>ESTUDIOS Y DISEÑOS</t>
  </si>
  <si>
    <t>A.1.6.10.2.1</t>
  </si>
  <si>
    <t>Formulacion Plan de Gestión Ambiental Municipal - SIGAM</t>
  </si>
  <si>
    <t>A.1.6.10.2.2</t>
  </si>
  <si>
    <t>Fortalecimiento del Consejo Territorial de Planeación</t>
  </si>
  <si>
    <t>A.1.6.10.2.3</t>
  </si>
  <si>
    <t xml:space="preserve">Estudio y Diseño de la Morgue Municipal </t>
  </si>
  <si>
    <t>A.1.6.10.3</t>
  </si>
  <si>
    <t>ELABORACIÓN Y ACTUALIZACIÓN DEL PLAN DE DESARROLLO</t>
  </si>
  <si>
    <t>A.1.6.10.3.1</t>
  </si>
  <si>
    <t>Formulacion Plan de Desarrollo Municipal - 2012-2015</t>
  </si>
  <si>
    <t>A.1.6.10.4</t>
  </si>
  <si>
    <t>ELABORACIÓN Y ACTUALIZACIÓN DEL PLAN DE ORDENAMIENTO TERRITORIAL</t>
  </si>
  <si>
    <t>A.1.6.10.4.1</t>
  </si>
  <si>
    <t>Continuación Proceso de Ajuste y Actaulizacion del Plan Basico de Ordenamiento Territorial - PBOT Municipal</t>
  </si>
  <si>
    <t>A.1.6.11</t>
  </si>
  <si>
    <t>JUSTICIA</t>
  </si>
  <si>
    <t>A.1.6.11.1</t>
  </si>
  <si>
    <t>PAGO DE INSPECTORES DE POLICÍA</t>
  </si>
  <si>
    <t>A.1.6.11.1.1</t>
  </si>
  <si>
    <t>Funcionamiento Inspección de Policia</t>
  </si>
  <si>
    <t>A.1.6.11.2</t>
  </si>
  <si>
    <t>PAGO DE COMISARIOS DE FAMILIA, MÉDICOS, PSICÓLOGOS Y TRABAJADORES SOCIALES DE LAS COMISARÍAS DE FAMILIA.</t>
  </si>
  <si>
    <t>A.1.6.11.2.1</t>
  </si>
  <si>
    <t>Funcionamiento Comisaria de familia</t>
  </si>
  <si>
    <t>A.1.6.11.2.2</t>
  </si>
  <si>
    <t>Acciones Complementarias Comisaria de familia</t>
  </si>
  <si>
    <t>A.1.6.12</t>
  </si>
  <si>
    <t>PROMOCIÓN DEL DESARROLLO</t>
  </si>
  <si>
    <t>A.1.6.12.1</t>
  </si>
  <si>
    <t>ASISTENCIA TÉCNICA EN PROCESOS DE PRODUCCIÓN, DISTRIBUCIÓN Y COMERCIALIZACIÓN Y ACCESO A FUENTES DE FINANCIACIÓN</t>
  </si>
  <si>
    <t>A.1.6.12.1.1</t>
  </si>
  <si>
    <t>Cofinanciacion de Actividades Organizativas y Empresariales de la mujer</t>
  </si>
  <si>
    <t>A.1.6.12.1.2</t>
  </si>
  <si>
    <t>Cofinanciacion y/o ejecución proyectos productivos de las organizaciones de Mujeres del Caimito, Cabuyal, Mirador y san Lorenzo de Caldono</t>
  </si>
  <si>
    <t>A.1.7</t>
  </si>
  <si>
    <t>A.1.7.1</t>
  </si>
  <si>
    <t xml:space="preserve">APORTES FONDO TERRITORIAL DE PENSIONES FONPET                                                                                                         </t>
  </si>
  <si>
    <t>A.1.7.1.1</t>
  </si>
  <si>
    <t xml:space="preserve">15-Aportes Fondo Territorial de pensiones FONPET                                                                                                      </t>
  </si>
  <si>
    <t>A.2</t>
  </si>
  <si>
    <t>FONDO LOCAL DE SALUD</t>
  </si>
  <si>
    <t>A.2.1</t>
  </si>
  <si>
    <t>A.2.1.1</t>
  </si>
  <si>
    <t xml:space="preserve">RÉGIMEN SUBSIDIADO </t>
  </si>
  <si>
    <t>A.2.1.1.1</t>
  </si>
  <si>
    <t xml:space="preserve">AFILIACIÓN AL RÉGIMEN SUBSIDIADO - CONTINUIDAD </t>
  </si>
  <si>
    <t>A.2.1.1.2</t>
  </si>
  <si>
    <t>0.2% SUPERINTENDENCIA DE SALUD</t>
  </si>
  <si>
    <t>A.2.1.2</t>
  </si>
  <si>
    <t xml:space="preserve">SALUD PUBLICA   </t>
  </si>
  <si>
    <t>A.2.1.2.1</t>
  </si>
  <si>
    <t>GESTIÓN  EN SALUD PUBLICA</t>
  </si>
  <si>
    <t>A.2.1.2.1.1</t>
  </si>
  <si>
    <t>PLAN DE INTERVENCIONES COLECTIVAS</t>
  </si>
  <si>
    <t>A.2.1.2.1.1.1</t>
  </si>
  <si>
    <t>Proyecto Nutriciòn</t>
  </si>
  <si>
    <t>A.2.1.2.1.1.2</t>
  </si>
  <si>
    <t>Proyecto Salud Infantil</t>
  </si>
  <si>
    <t>A.2.1.2.1.1.3</t>
  </si>
  <si>
    <t>Proyecto Salud Sexual y Reproductiva</t>
  </si>
  <si>
    <t>A.2.1.2.1.1.4</t>
  </si>
  <si>
    <t>Proyecto Salud Mental</t>
  </si>
  <si>
    <t>A.2.1.2.1.1.5</t>
  </si>
  <si>
    <t>Proyecto Enfermedades transmisibles</t>
  </si>
  <si>
    <t>A.2.1.2.1.1.6</t>
  </si>
  <si>
    <t>proyecto Enfermedades No transmisibles</t>
  </si>
  <si>
    <t>A.2.1.2.1.1.7</t>
  </si>
  <si>
    <t>Proyecto Salud Oral</t>
  </si>
  <si>
    <t>A.2.2</t>
  </si>
  <si>
    <t>FOSYGA</t>
  </si>
  <si>
    <t>A.2.2.1</t>
  </si>
  <si>
    <t>A.2.2.1.1</t>
  </si>
  <si>
    <t>A.2.2.1.2</t>
  </si>
  <si>
    <t>A.2.3</t>
  </si>
  <si>
    <t>ETESA</t>
  </si>
  <si>
    <t>A.2.3.1</t>
  </si>
  <si>
    <t>A.2.3.1.1</t>
  </si>
  <si>
    <t>A.2.3.1.2</t>
  </si>
  <si>
    <t>A.2.4</t>
  </si>
  <si>
    <t>ESFUERZO PROPIO</t>
  </si>
  <si>
    <t>A.2.4.1</t>
  </si>
  <si>
    <t>DEPARTAMENTO DEL CAUCA</t>
  </si>
  <si>
    <t>A.2.4.1.1</t>
  </si>
  <si>
    <t>A.2.4.1.1.1</t>
  </si>
  <si>
    <t>A.2.4.1.1.2</t>
  </si>
  <si>
    <t>A.2.4.2</t>
  </si>
  <si>
    <t>INVERSION CON ICLD</t>
  </si>
  <si>
    <t>A.2.4.2.1</t>
  </si>
  <si>
    <t>SALUD</t>
  </si>
  <si>
    <t>A.2.4.2.1.1</t>
  </si>
  <si>
    <t>A.2.4.2.1.1.1</t>
  </si>
  <si>
    <t>A.2.4.2.1.1.2</t>
  </si>
  <si>
    <t>A.2.5</t>
  </si>
  <si>
    <t>RENDIMIENTOS FINANCIEROS</t>
  </si>
  <si>
    <t>A.2.5.1</t>
  </si>
  <si>
    <t>CUOTA DE VIGILANCIA E INTERVENTORIA</t>
  </si>
  <si>
    <t>A.2.5.1.1</t>
  </si>
  <si>
    <t>Pago aportes a la supersalud</t>
  </si>
  <si>
    <t>A.2.5.1.2</t>
  </si>
  <si>
    <t>Pago Interventoria de contratos</t>
  </si>
  <si>
    <t>A.2.5.2</t>
  </si>
  <si>
    <t>SALUD PUBLICA</t>
  </si>
  <si>
    <t>A.2.5.2.1</t>
  </si>
  <si>
    <t>A.3</t>
  </si>
  <si>
    <t>RENTAS PROPIAS DE LIBRE DESTINACIÓN</t>
  </si>
  <si>
    <t>A.3.1</t>
  </si>
  <si>
    <t>A.3.1.1</t>
  </si>
  <si>
    <t>PROYECTOS DE ADQUISICIÓN DE PREDIOS DE RESERVA HÍDRICA Y ZONAS DE RESERVA NATURALES</t>
  </si>
  <si>
    <t>A.3.1.1.1</t>
  </si>
  <si>
    <t>Adquisiciòn y Mantenimiento Predios y Zonas Protecciòn  y Conservaciòn Fuentes Abastecedoras Acueductos (Art. 111, Ley 99 y 210 Ley 1450/2011)</t>
  </si>
  <si>
    <t>A.3.2</t>
  </si>
  <si>
    <t>A.3.2.1</t>
  </si>
  <si>
    <t>A.3.3</t>
  </si>
  <si>
    <t>A.3.3.1</t>
  </si>
  <si>
    <t>A.3.3.2</t>
  </si>
  <si>
    <t>Compra de predio para Cosntruccion Planta de Beneficio Municipal</t>
  </si>
  <si>
    <t>A.4</t>
  </si>
  <si>
    <t>RENTAS PROPIAS DE DESTINACIÓN ESPECIFICA</t>
  </si>
  <si>
    <t>A.4.1</t>
  </si>
  <si>
    <t>ESTAMPILLA PROCULTURA</t>
  </si>
  <si>
    <t>A.4.1.1</t>
  </si>
  <si>
    <t>BIBLIOTECA PUBLICA</t>
  </si>
  <si>
    <t>A.4.1.1.1</t>
  </si>
  <si>
    <t>Funcionamiento Biblioteca (Incluye pago Bibliotecario)</t>
  </si>
  <si>
    <t>A.4.1.2</t>
  </si>
  <si>
    <t>FOMENTO DE LA CULTURA</t>
  </si>
  <si>
    <t>A.4.1.2.1</t>
  </si>
  <si>
    <t>Apoyo a actividades artísticas y culturales</t>
  </si>
  <si>
    <t>A.4.1.3</t>
  </si>
  <si>
    <t>SEGURIDAD SOCIAL DEL ARTISTA</t>
  </si>
  <si>
    <t>A.4.1.3.1</t>
  </si>
  <si>
    <t>Aporte seguridad social del artista (Ley 666 de 2001)</t>
  </si>
  <si>
    <t>A.4.2</t>
  </si>
  <si>
    <t>ESTAMPILLA PRO BIENESTAR SOCIAL AL ADULTO MAYOR</t>
  </si>
  <si>
    <t>A.4.2.1</t>
  </si>
  <si>
    <t>PROGRAMAS TERCERA EDAD</t>
  </si>
  <si>
    <t>A.4.2.1.1</t>
  </si>
  <si>
    <t>Atención integral Adulto Mayor</t>
  </si>
  <si>
    <t>A.4.3</t>
  </si>
  <si>
    <t>SOBRETASA DEL DEPORTE</t>
  </si>
  <si>
    <t>A.4.3.1</t>
  </si>
  <si>
    <t>INFRAESTRUCTURA DEPORTIVA</t>
  </si>
  <si>
    <t>A.4.3.1.1</t>
  </si>
  <si>
    <t>A.4.3.1.2</t>
  </si>
  <si>
    <t>Cofinanciaciòn,Ejecuciòn Proyectos del Sector</t>
  </si>
  <si>
    <t>A.4.4</t>
  </si>
  <si>
    <t>CONTRIBUCION ESPECIAL SOBRE CONTRATOS DE OBRA PUBLICA</t>
  </si>
  <si>
    <t>A.4.4.1</t>
  </si>
  <si>
    <t>SEGURIDAD CIUDADANA</t>
  </si>
  <si>
    <t>A.4.4.1.1</t>
  </si>
  <si>
    <t>Apoyo a organismos de seguridad del Estado</t>
  </si>
  <si>
    <t>A.4.5</t>
  </si>
  <si>
    <t>A.4.5.1</t>
  </si>
  <si>
    <t>PREVENCION Y ATENCION DE DESASTRES</t>
  </si>
  <si>
    <t>A.4.5.1.1</t>
  </si>
  <si>
    <t>Celebración Contratos Cuerpo de Bomberos</t>
  </si>
  <si>
    <t>A.4.6</t>
  </si>
  <si>
    <t>DEGUELLO GANADO MAYOR -RENTA CEDIDA</t>
  </si>
  <si>
    <t>A.4.6.1</t>
  </si>
  <si>
    <t>INFRAESTRUCTURA EQUIPAMENTO MUNICIPAL</t>
  </si>
  <si>
    <t>A.4.6.1.1</t>
  </si>
  <si>
    <t>Matadero Municipal</t>
  </si>
  <si>
    <t>A.4.7</t>
  </si>
  <si>
    <t>A.4.7.1</t>
  </si>
  <si>
    <t>SUBSIDIOS PARA USUARIOS DE MENORES INGRESOS - FONDO DE SOLIDARIDAD Y REDISTRIBUCIÓN DEL INGRESO</t>
  </si>
  <si>
    <t>A.4.7.1.1</t>
  </si>
  <si>
    <t xml:space="preserve">MANTENIMIENTO Y EXPANSIÓN DEL SERVICIO DE ALUMBRADO PÚBLICO </t>
  </si>
  <si>
    <t>A.5</t>
  </si>
  <si>
    <t>INVERSION CON RECURSOS DE CAPITAL</t>
  </si>
  <si>
    <t>A.5.1</t>
  </si>
  <si>
    <t>INVERSION CON RECURSOS DE COFINANCIACION</t>
  </si>
  <si>
    <t>A.5.1.1</t>
  </si>
  <si>
    <t>A.5.2</t>
  </si>
  <si>
    <t>INVERSION CON RECURSOS DE BALANCE</t>
  </si>
  <si>
    <t>A.5.2.1</t>
  </si>
  <si>
    <t>A.5.2.2</t>
  </si>
  <si>
    <t>A.5.2.3</t>
  </si>
  <si>
    <t>A.5.3</t>
  </si>
  <si>
    <t>RENDIMIENTO POR OPERACIONES FINANCIERAS</t>
  </si>
  <si>
    <t>A.5.3.1</t>
  </si>
  <si>
    <t>A.5.3.1.1</t>
  </si>
  <si>
    <t>PROYECCION GASTOS 2012 - 2021</t>
  </si>
  <si>
    <t>PROYECCION GASTOS</t>
  </si>
  <si>
    <t>ANEXO AL PRESUPUESTO DE GASTOS DEL MUNICIPIO DE CALDONO VIGENCIA 2012</t>
  </si>
  <si>
    <t>APROPIACION</t>
  </si>
  <si>
    <t>CODIGO</t>
  </si>
  <si>
    <t>TI.C</t>
  </si>
  <si>
    <t>INGRESOS FONDO LOCAL DE SALUD</t>
  </si>
  <si>
    <t>TI.C.1</t>
  </si>
  <si>
    <t>TRANSFERENCIAS NACIONALES</t>
  </si>
  <si>
    <t>TI.C.1.1</t>
  </si>
  <si>
    <t>TI.C.1.1.1</t>
  </si>
  <si>
    <t>TI.C.1.1.1.1</t>
  </si>
  <si>
    <t>TI.B.1.1.2</t>
  </si>
  <si>
    <t>TI.C.1.2</t>
  </si>
  <si>
    <t>TI.C.1.3</t>
  </si>
  <si>
    <t>TI.C.2</t>
  </si>
  <si>
    <t>TI.C.2.1</t>
  </si>
  <si>
    <t>TI.C.2.1.1</t>
  </si>
  <si>
    <t>TI.C.2.2</t>
  </si>
  <si>
    <t>TI.C.2.2.1</t>
  </si>
  <si>
    <t>TI.C.2.2.1.1</t>
  </si>
  <si>
    <t>TI.C.2.2.1.1.1</t>
  </si>
  <si>
    <t>TI.C.2.2.1.1.2</t>
  </si>
  <si>
    <t>INGRESOS CORRIENTES DE LIBRE DESTINACION</t>
  </si>
  <si>
    <t>PROYECCION DE RENTAS</t>
  </si>
  <si>
    <t>BALANCE FINANCIERO PROYECTADO</t>
  </si>
  <si>
    <t>AÑOS 2012-2021</t>
  </si>
  <si>
    <t>PROYECCION BALANCE FINANCIERO</t>
  </si>
  <si>
    <t>AÑO1</t>
  </si>
  <si>
    <t>AÑO2</t>
  </si>
  <si>
    <t>AÑO3</t>
  </si>
  <si>
    <t>AÑO4</t>
  </si>
  <si>
    <t>AÑO5</t>
  </si>
  <si>
    <t>AÑO6</t>
  </si>
  <si>
    <t>AÑO7</t>
  </si>
  <si>
    <t>AÑO8</t>
  </si>
  <si>
    <t>AÑO9</t>
  </si>
  <si>
    <t>AÑO10</t>
  </si>
  <si>
    <t>CONCEPTOS</t>
  </si>
  <si>
    <t>GASTOS CORRIENTES</t>
  </si>
  <si>
    <t>GASTOS DE PERSONAL  ALCALDIA</t>
  </si>
  <si>
    <t>GASTOS GENERALES ALCALDIA</t>
  </si>
  <si>
    <t>TRANSFERENCIAS CORRIENTES ALCALDIA</t>
  </si>
  <si>
    <t>OTRAS TRANSFERENCIAS</t>
  </si>
  <si>
    <t>TRANSFERENICAS ORGANOS DE CONTROL</t>
  </si>
  <si>
    <t>DÉFICIT O AHORRO CORRIENTE</t>
  </si>
  <si>
    <t>RECURSOS DE BALANCE</t>
  </si>
  <si>
    <t>INGRESOS PROPIOS DE DESTINACION ESPECIFICA</t>
  </si>
  <si>
    <t>RECUPERACION DE CARTERA DIFERENTE A TRIBUTARIOS</t>
  </si>
  <si>
    <t>GASTOS DE CAPITAL</t>
  </si>
  <si>
    <t>INVERSION FINANCIADA CON RECURSOS DEL SISTEMA GENERAL DE PARTICIPACIONES</t>
  </si>
  <si>
    <t>INVERSION CON RENTAS DE DESTINACION ESPECIFICA</t>
  </si>
  <si>
    <t>INVERSION CON RECURSOS DE VENTA DE ACTIVOS</t>
  </si>
  <si>
    <t>DÉFICIT O SUPERÁVIT DE CAPITAL</t>
  </si>
  <si>
    <t>DÉFICIT O SUPERÁVIT TOTAL</t>
  </si>
  <si>
    <t xml:space="preserve">DÉFICIT O SUPERÁVIT PRIMARIO </t>
  </si>
  <si>
    <t>INTERESES DE LAS OPERACIONES DE CREDITO</t>
  </si>
  <si>
    <t>AMORTIZACIONES</t>
  </si>
  <si>
    <t>SERVICIO DE LA DEUDA</t>
  </si>
  <si>
    <t>GASTOS CORRIENTES / INGRESOS CORRIENTES</t>
  </si>
  <si>
    <t>DÉFICIT O AHORRO CORRIENTE / INGRESOS CORRIENTES</t>
  </si>
  <si>
    <t>DÉFICIT O SUPERÁVIT TOTAL / INGRESOS CORRIENTES</t>
  </si>
  <si>
    <t>INTERESES/DEFICIT O SUPERAVIT PRIMARIO</t>
  </si>
  <si>
    <t>INDICADORES DE LEY 617 PROYECTADOS</t>
  </si>
  <si>
    <t>INDICADORES DE LEY 617 DE 2.000 - PROYECCIONES</t>
  </si>
  <si>
    <t>INDICADOR CON ORGANOS DE CONTROL</t>
  </si>
  <si>
    <t>INDICADOR LIMITE LEY 617 DE 2.000</t>
  </si>
  <si>
    <t>INDICADOR SIN ORGANOS DE CONTROL (Decreto 735/2001 - Art.8)</t>
  </si>
  <si>
    <t>CAPACIDAD LEGAL DE ENDEUDAMIENTO (LEY 358 DE 1.997)</t>
  </si>
  <si>
    <t>CAPACIDAD LEGAL DE ENDEUDAMIENTO- PROYECCIONES</t>
  </si>
  <si>
    <t>INGRESOS CORRIENTES TOTALES</t>
  </si>
  <si>
    <t>A. INGRESOS</t>
  </si>
  <si>
    <t>B.GASTOS</t>
  </si>
  <si>
    <t>GASTOS ADMINISTRACION CENTRAL</t>
  </si>
  <si>
    <t>GASTOS EN EDUCACION</t>
  </si>
  <si>
    <t>GASTOS FONDO LOCAL DE SALUD</t>
  </si>
  <si>
    <t>CAPACIDAD ENDEUDAMIENTO (LEY 358 DE 1.997) 2012 - 2021</t>
  </si>
  <si>
    <t>PROYECCION CAPACIDAD DE ENDEUDAMIENTO</t>
  </si>
  <si>
    <t>CONCEPTO</t>
  </si>
  <si>
    <t>A. INGRESOS CORRIENTES</t>
  </si>
  <si>
    <t>B. GASTOS DE FUNCIONAMIENTO</t>
  </si>
  <si>
    <t>GASTOS DE PERSONAL</t>
  </si>
  <si>
    <t>TRANSFERENCIAS</t>
  </si>
  <si>
    <t>C. INVERSION SOCIAL</t>
  </si>
  <si>
    <t>D. AHORRO OPERACIONAL (A-B-C)</t>
  </si>
  <si>
    <t>INTERESES DEUDA VIGENTE</t>
  </si>
  <si>
    <t>SALDO DEUDA VIGENTE</t>
  </si>
  <si>
    <t>INDICADOR DE SOLVENCIA:  INTERESES DEUDA/AHORRO OPERACIONAL ≤ 40%</t>
  </si>
  <si>
    <t>INDICADOR DE SOSTENIBILIDAD:  SALDO NETO DEUDA/INGRESOS CORRIENTES ≤ 80%</t>
  </si>
  <si>
    <t>SUPERAVIT PRIMARIO PROYECTADO</t>
  </si>
  <si>
    <t>PROYECCION SUPERAVIT PRIMARIO</t>
  </si>
  <si>
    <t>1. INGRESOS CORRIENTES DE LIBRE DESTINACION</t>
  </si>
  <si>
    <t>2. INGRESOS DE CAPITAL</t>
  </si>
  <si>
    <t>3. FONDO LOCAL DE SALUD</t>
  </si>
  <si>
    <t>TOTAL INGRESOS CORRIENTES</t>
  </si>
  <si>
    <t>(-) GASTOS DE FUNCIONAMIENTO</t>
  </si>
  <si>
    <t>(-) GASTO DE INVERSION</t>
  </si>
  <si>
    <t>(=) SUPERAVIT PRIMARIO</t>
  </si>
  <si>
    <t>(+) INTERESES OCP</t>
  </si>
  <si>
    <t>(+) AMORTIZACIONES</t>
  </si>
  <si>
    <t>(=) SERVICIO DE LA DEUDA</t>
  </si>
  <si>
    <t>SOSTENIBILIDAD DE LA DEUDA</t>
  </si>
  <si>
    <t>(+) SUPERAVIT PRIMARIO</t>
  </si>
  <si>
    <t>(-) SERVICIO DE LA DEUDA</t>
  </si>
  <si>
    <t>(=) MEDIDA DE SOSTENIBILIDAD</t>
  </si>
  <si>
    <t>SUPERAVIT PRIMARIO / INGRESOS CORRIENTES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</si>
</sst>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.##000"/>
    <numFmt numFmtId="166" formatCode="_(* #,##0_);_(* \(#,##0\);_(* &quot;-&quot;??_);_(@_)"/>
    <numFmt numFmtId="167" formatCode="0.0%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sz val="10"/>
      <name val="MS Sans Serif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166" fontId="0" fillId="0" borderId="0" xfId="46" applyNumberFormat="1" applyFont="1" applyAlignment="1">
      <alignment/>
    </xf>
    <xf numFmtId="166" fontId="0" fillId="0" borderId="7" xfId="46" applyNumberFormat="1" applyFont="1" applyBorder="1" applyAlignment="1">
      <alignment/>
    </xf>
    <xf numFmtId="167" fontId="0" fillId="0" borderId="7" xfId="53" applyNumberFormat="1" applyFont="1" applyBorder="1" applyAlignment="1">
      <alignment/>
    </xf>
    <xf numFmtId="0" fontId="0" fillId="0" borderId="0" xfId="0" applyAlignment="1">
      <alignment/>
    </xf>
    <xf numFmtId="3" fontId="0" fillId="33" borderId="0" xfId="48" applyNumberFormat="1" applyFont="1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166" fontId="0" fillId="0" borderId="8" xfId="46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zoomScalePageLayoutView="0" workbookViewId="0" topLeftCell="A58">
      <selection activeCell="D78" sqref="D78"/>
    </sheetView>
  </sheetViews>
  <sheetFormatPr defaultColWidth="11.421875" defaultRowHeight="15"/>
  <cols>
    <col min="1" max="1" width="11.00390625" style="0" customWidth="1"/>
    <col min="2" max="2" width="83.8515625" style="0" customWidth="1"/>
    <col min="3" max="3" width="21.28125" style="0" hidden="1" customWidth="1"/>
    <col min="4" max="13" width="11.57421875" style="0" customWidth="1"/>
  </cols>
  <sheetData>
    <row r="1" ht="15">
      <c r="B1" t="s">
        <v>211</v>
      </c>
    </row>
    <row r="2" ht="15">
      <c r="B2" t="s">
        <v>212</v>
      </c>
    </row>
    <row r="3" spans="2:14" ht="15">
      <c r="B3" t="s">
        <v>213</v>
      </c>
      <c r="D3" s="15" t="s">
        <v>1093</v>
      </c>
      <c r="E3" s="15"/>
      <c r="F3" s="15"/>
      <c r="G3" s="15"/>
      <c r="H3" s="15"/>
      <c r="I3" s="15"/>
      <c r="J3" s="15"/>
      <c r="K3" s="15"/>
      <c r="L3" s="15"/>
      <c r="M3" s="15"/>
      <c r="N3" s="2"/>
    </row>
    <row r="4" spans="4:14" ht="15"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</row>
    <row r="5" spans="4:14" ht="15">
      <c r="D5" s="2">
        <v>2012</v>
      </c>
      <c r="E5" s="2">
        <v>2013</v>
      </c>
      <c r="F5" s="2">
        <v>2014</v>
      </c>
      <c r="G5" s="2">
        <v>2015</v>
      </c>
      <c r="H5" s="2">
        <v>2016</v>
      </c>
      <c r="I5" s="2">
        <v>2017</v>
      </c>
      <c r="J5" s="2">
        <v>2018</v>
      </c>
      <c r="K5" s="2">
        <v>2019</v>
      </c>
      <c r="L5" s="2">
        <v>2020</v>
      </c>
      <c r="M5" s="2">
        <v>2021</v>
      </c>
      <c r="N5" s="2">
        <v>2022</v>
      </c>
    </row>
    <row r="6" spans="1:14" ht="15">
      <c r="A6" t="s">
        <v>0</v>
      </c>
      <c r="B6" s="2" t="s">
        <v>1</v>
      </c>
      <c r="C6">
        <f>+C7+C82+C108</f>
        <v>13341700894</v>
      </c>
      <c r="D6" s="4">
        <f>C6/1000</f>
        <v>13341700.894</v>
      </c>
      <c r="E6" s="4">
        <f>D6*1.04</f>
        <v>13875368.92976</v>
      </c>
      <c r="F6" s="4">
        <f aca="true" t="shared" si="0" ref="F6:N6">E6*1.04</f>
        <v>14430383.6869504</v>
      </c>
      <c r="G6" s="4">
        <f t="shared" si="0"/>
        <v>15007599.034428418</v>
      </c>
      <c r="H6" s="4">
        <f t="shared" si="0"/>
        <v>15607902.995805554</v>
      </c>
      <c r="I6" s="4">
        <f t="shared" si="0"/>
        <v>16232219.115637777</v>
      </c>
      <c r="J6" s="4">
        <f t="shared" si="0"/>
        <v>16881507.880263288</v>
      </c>
      <c r="K6" s="4">
        <f t="shared" si="0"/>
        <v>17556768.19547382</v>
      </c>
      <c r="L6" s="4">
        <f t="shared" si="0"/>
        <v>18259038.923292775</v>
      </c>
      <c r="M6" s="4">
        <f t="shared" si="0"/>
        <v>18989400.480224486</v>
      </c>
      <c r="N6" s="4">
        <f t="shared" si="0"/>
        <v>19748976.499433465</v>
      </c>
    </row>
    <row r="7" spans="1:14" ht="15">
      <c r="A7" t="s">
        <v>2</v>
      </c>
      <c r="B7" s="2" t="s">
        <v>3</v>
      </c>
      <c r="C7">
        <f>+C8+C37</f>
        <v>5363144128</v>
      </c>
      <c r="D7" s="4">
        <f aca="true" t="shared" si="1" ref="D7:D70">C7/1000</f>
        <v>5363144.128</v>
      </c>
      <c r="E7" s="4">
        <f>D7*1.04</f>
        <v>5577669.89312</v>
      </c>
      <c r="F7" s="4">
        <f>E7*1.04</f>
        <v>5800776.6888448</v>
      </c>
      <c r="G7" s="4">
        <f>F7*1.04</f>
        <v>6032807.756398592</v>
      </c>
      <c r="H7" s="4">
        <f>G7*1.04</f>
        <v>6274120.066654536</v>
      </c>
      <c r="I7" s="4">
        <f>H7*1.04</f>
        <v>6525084.869320718</v>
      </c>
      <c r="J7" s="4">
        <f>I7*1.04</f>
        <v>6786088.264093546</v>
      </c>
      <c r="K7" s="4">
        <f>J7*1.04</f>
        <v>7057531.794657288</v>
      </c>
      <c r="L7" s="4">
        <f>K7*1.04</f>
        <v>7339833.06644358</v>
      </c>
      <c r="M7" s="4">
        <f>L7*1.04</f>
        <v>7633426.389101324</v>
      </c>
      <c r="N7" s="4">
        <f aca="true" t="shared" si="2" ref="N7:N29">M7*1.04</f>
        <v>7938763.444665377</v>
      </c>
    </row>
    <row r="8" spans="1:14" ht="15">
      <c r="A8" t="s">
        <v>4</v>
      </c>
      <c r="B8" s="2" t="s">
        <v>5</v>
      </c>
      <c r="C8">
        <f>+C9+C12+C17+C20+C24+C27+C31+C34+C35+C28+C29+C30</f>
        <v>514387000</v>
      </c>
      <c r="D8" s="4">
        <f t="shared" si="1"/>
        <v>514387</v>
      </c>
      <c r="E8" s="4">
        <f>D8*1.04</f>
        <v>534962.48</v>
      </c>
      <c r="F8" s="4">
        <f>E8*1.04</f>
        <v>556360.9792</v>
      </c>
      <c r="G8" s="4">
        <f>F8*1.04</f>
        <v>578615.418368</v>
      </c>
      <c r="H8" s="4">
        <f>G8*1.04</f>
        <v>601760.03510272</v>
      </c>
      <c r="I8" s="4">
        <f>H8*1.04</f>
        <v>625830.4365068289</v>
      </c>
      <c r="J8" s="4">
        <f>I8*1.04</f>
        <v>650863.6539671021</v>
      </c>
      <c r="K8" s="4">
        <f>J8*1.04</f>
        <v>676898.2001257861</v>
      </c>
      <c r="L8" s="4">
        <f>K8*1.04</f>
        <v>703974.1281308176</v>
      </c>
      <c r="M8" s="4">
        <f>L8*1.04</f>
        <v>732133.0932560503</v>
      </c>
      <c r="N8" s="4">
        <f t="shared" si="2"/>
        <v>761418.4169862923</v>
      </c>
    </row>
    <row r="9" spans="1:14" ht="15">
      <c r="A9" t="s">
        <v>6</v>
      </c>
      <c r="B9" s="2" t="s">
        <v>7</v>
      </c>
      <c r="C9">
        <f>SUM(C10:C11)</f>
        <v>5001000</v>
      </c>
      <c r="D9" s="4">
        <f t="shared" si="1"/>
        <v>5001</v>
      </c>
      <c r="E9" s="4">
        <f>D9*1.04</f>
        <v>5201.04</v>
      </c>
      <c r="F9" s="4">
        <f>E9*1.04</f>
        <v>5409.0816</v>
      </c>
      <c r="G9" s="4">
        <f>F9*1.04</f>
        <v>5625.444864000001</v>
      </c>
      <c r="H9" s="4">
        <f>G9*1.04</f>
        <v>5850.462658560001</v>
      </c>
      <c r="I9" s="4">
        <f>H9*1.04</f>
        <v>6084.481164902401</v>
      </c>
      <c r="J9" s="4">
        <f>I9*1.04</f>
        <v>6327.860411498497</v>
      </c>
      <c r="K9" s="4">
        <f>J9*1.04</f>
        <v>6580.974827958437</v>
      </c>
      <c r="L9" s="4">
        <f>K9*1.04</f>
        <v>6844.213821076775</v>
      </c>
      <c r="M9" s="4">
        <f>L9*1.04</f>
        <v>7117.982373919846</v>
      </c>
      <c r="N9" s="4">
        <f t="shared" si="2"/>
        <v>7402.701668876641</v>
      </c>
    </row>
    <row r="10" spans="1:14" ht="15">
      <c r="A10" t="s">
        <v>8</v>
      </c>
      <c r="B10" s="2" t="s">
        <v>9</v>
      </c>
      <c r="C10">
        <v>5000000</v>
      </c>
      <c r="D10" s="4">
        <f t="shared" si="1"/>
        <v>5000</v>
      </c>
      <c r="E10" s="4">
        <f>D10*1.04</f>
        <v>5200</v>
      </c>
      <c r="F10" s="4">
        <f>E10*1.04</f>
        <v>5408</v>
      </c>
      <c r="G10" s="4">
        <f>F10*1.04</f>
        <v>5624.320000000001</v>
      </c>
      <c r="H10" s="4">
        <f>G10*1.04</f>
        <v>5849.292800000001</v>
      </c>
      <c r="I10" s="4">
        <f>H10*1.04</f>
        <v>6083.264512000002</v>
      </c>
      <c r="J10" s="4">
        <f>I10*1.04</f>
        <v>6326.595092480002</v>
      </c>
      <c r="K10" s="4">
        <f>J10*1.04</f>
        <v>6579.658896179202</v>
      </c>
      <c r="L10" s="4">
        <f>K10*1.04</f>
        <v>6842.845252026371</v>
      </c>
      <c r="M10" s="4">
        <f>L10*1.04</f>
        <v>7116.559062107426</v>
      </c>
      <c r="N10" s="4">
        <f t="shared" si="2"/>
        <v>7401.221424591723</v>
      </c>
    </row>
    <row r="11" spans="1:14" ht="15">
      <c r="A11" t="s">
        <v>10</v>
      </c>
      <c r="B11" s="2" t="s">
        <v>11</v>
      </c>
      <c r="C11">
        <v>1000</v>
      </c>
      <c r="D11" s="4">
        <f t="shared" si="1"/>
        <v>1</v>
      </c>
      <c r="E11" s="4">
        <f>D11*1.04</f>
        <v>1.04</v>
      </c>
      <c r="F11" s="4">
        <f>E11*1.04</f>
        <v>1.0816000000000001</v>
      </c>
      <c r="G11" s="4">
        <f>F11*1.04</f>
        <v>1.124864</v>
      </c>
      <c r="H11" s="4">
        <f>G11*1.04</f>
        <v>1.1698585600000002</v>
      </c>
      <c r="I11" s="4">
        <f>H11*1.04</f>
        <v>1.2166529024000003</v>
      </c>
      <c r="J11" s="4">
        <f>I11*1.04</f>
        <v>1.2653190184960004</v>
      </c>
      <c r="K11" s="4">
        <f>J11*1.04</f>
        <v>1.3159317792358405</v>
      </c>
      <c r="L11" s="4">
        <f>K11*1.04</f>
        <v>1.368569050405274</v>
      </c>
      <c r="M11" s="4">
        <f>L11*1.04</f>
        <v>1.4233118124214852</v>
      </c>
      <c r="N11" s="4">
        <f t="shared" si="2"/>
        <v>1.4802442849183446</v>
      </c>
    </row>
    <row r="12" spans="1:14" ht="15">
      <c r="A12" t="s">
        <v>12</v>
      </c>
      <c r="B12" s="2" t="s">
        <v>13</v>
      </c>
      <c r="C12">
        <f>SUM(C13:C16)</f>
        <v>135873000</v>
      </c>
      <c r="D12" s="4">
        <f t="shared" si="1"/>
        <v>135873</v>
      </c>
      <c r="E12" s="4">
        <f>D12*1.04</f>
        <v>141307.92</v>
      </c>
      <c r="F12" s="4">
        <f>E12*1.04</f>
        <v>146960.2368</v>
      </c>
      <c r="G12" s="4">
        <f>F12*1.04</f>
        <v>152838.646272</v>
      </c>
      <c r="H12" s="4">
        <f>G12*1.04</f>
        <v>158952.19212288002</v>
      </c>
      <c r="I12" s="4">
        <f>H12*1.04</f>
        <v>165310.27980779522</v>
      </c>
      <c r="J12" s="4">
        <f>I12*1.04</f>
        <v>171922.69100010704</v>
      </c>
      <c r="K12" s="4">
        <f>J12*1.04</f>
        <v>178799.59864011133</v>
      </c>
      <c r="L12" s="4">
        <f>K12*1.04</f>
        <v>185951.5825857158</v>
      </c>
      <c r="M12" s="4">
        <f>L12*1.04</f>
        <v>193389.64588914445</v>
      </c>
      <c r="N12" s="4">
        <f t="shared" si="2"/>
        <v>201125.23172471023</v>
      </c>
    </row>
    <row r="13" spans="1:14" ht="15">
      <c r="A13" t="s">
        <v>14</v>
      </c>
      <c r="B13" s="2" t="s">
        <v>15</v>
      </c>
      <c r="C13">
        <v>74190000</v>
      </c>
      <c r="D13" s="4">
        <f t="shared" si="1"/>
        <v>74190</v>
      </c>
      <c r="E13" s="4">
        <f>D13*1.04</f>
        <v>77157.6</v>
      </c>
      <c r="F13" s="4">
        <f>E13*1.04</f>
        <v>80243.90400000001</v>
      </c>
      <c r="G13" s="4">
        <f>F13*1.04</f>
        <v>83453.66016000001</v>
      </c>
      <c r="H13" s="4">
        <f>G13*1.04</f>
        <v>86791.80656640002</v>
      </c>
      <c r="I13" s="4">
        <f>H13*1.04</f>
        <v>90263.47882905602</v>
      </c>
      <c r="J13" s="4">
        <f>I13*1.04</f>
        <v>93874.01798221827</v>
      </c>
      <c r="K13" s="4">
        <f>J13*1.04</f>
        <v>97628.978701507</v>
      </c>
      <c r="L13" s="4">
        <f>K13*1.04</f>
        <v>101534.13784956728</v>
      </c>
      <c r="M13" s="4">
        <f>L13*1.04</f>
        <v>105595.50336354997</v>
      </c>
      <c r="N13" s="4">
        <f t="shared" si="2"/>
        <v>109819.32349809198</v>
      </c>
    </row>
    <row r="14" spans="1:14" ht="18" customHeight="1">
      <c r="A14" t="s">
        <v>16</v>
      </c>
      <c r="B14" s="2" t="s">
        <v>17</v>
      </c>
      <c r="C14">
        <v>30108000</v>
      </c>
      <c r="D14" s="4">
        <f t="shared" si="1"/>
        <v>30108</v>
      </c>
      <c r="E14" s="4">
        <f>D14*1.04</f>
        <v>31312.32</v>
      </c>
      <c r="F14" s="4">
        <f>E14*1.04</f>
        <v>32564.8128</v>
      </c>
      <c r="G14" s="4">
        <f>F14*1.04</f>
        <v>33867.405312</v>
      </c>
      <c r="H14" s="4">
        <f>G14*1.04</f>
        <v>35222.10152448001</v>
      </c>
      <c r="I14" s="4">
        <f>H14*1.04</f>
        <v>36630.98558545921</v>
      </c>
      <c r="J14" s="4">
        <f>I14*1.04</f>
        <v>38096.225008877576</v>
      </c>
      <c r="K14" s="4">
        <f>J14*1.04</f>
        <v>39620.07400923268</v>
      </c>
      <c r="L14" s="4">
        <f>K14*1.04</f>
        <v>41204.87696960199</v>
      </c>
      <c r="M14" s="4">
        <f>L14*1.04</f>
        <v>42853.07204838607</v>
      </c>
      <c r="N14" s="4">
        <f t="shared" si="2"/>
        <v>44567.194930321515</v>
      </c>
    </row>
    <row r="15" spans="1:14" ht="15">
      <c r="A15" t="s">
        <v>18</v>
      </c>
      <c r="B15" s="2" t="s">
        <v>19</v>
      </c>
      <c r="C15">
        <v>25000000</v>
      </c>
      <c r="D15" s="4">
        <f t="shared" si="1"/>
        <v>25000</v>
      </c>
      <c r="E15" s="4">
        <f>D15*1.04</f>
        <v>26000</v>
      </c>
      <c r="F15" s="4">
        <f>E15*1.04</f>
        <v>27040</v>
      </c>
      <c r="G15" s="4">
        <f>F15*1.04</f>
        <v>28121.600000000002</v>
      </c>
      <c r="H15" s="4">
        <f>G15*1.04</f>
        <v>29246.464000000004</v>
      </c>
      <c r="I15" s="4">
        <f>H15*1.04</f>
        <v>30416.322560000004</v>
      </c>
      <c r="J15" s="4">
        <f>I15*1.04</f>
        <v>31632.975462400005</v>
      </c>
      <c r="K15" s="4">
        <f>J15*1.04</f>
        <v>32898.29448089601</v>
      </c>
      <c r="L15" s="4">
        <f>K15*1.04</f>
        <v>34214.22626013185</v>
      </c>
      <c r="M15" s="4">
        <f>L15*1.04</f>
        <v>35582.79531053713</v>
      </c>
      <c r="N15" s="4">
        <f t="shared" si="2"/>
        <v>37006.107122958616</v>
      </c>
    </row>
    <row r="16" spans="1:14" ht="15">
      <c r="A16" t="s">
        <v>20</v>
      </c>
      <c r="B16" s="2" t="s">
        <v>21</v>
      </c>
      <c r="C16">
        <v>6575000</v>
      </c>
      <c r="D16" s="4">
        <f t="shared" si="1"/>
        <v>6575</v>
      </c>
      <c r="E16" s="4">
        <f>D16*1.04</f>
        <v>6838</v>
      </c>
      <c r="F16" s="4">
        <f>E16*1.04</f>
        <v>7111.52</v>
      </c>
      <c r="G16" s="4">
        <f>F16*1.04</f>
        <v>7395.9808</v>
      </c>
      <c r="H16" s="4">
        <f>G16*1.04</f>
        <v>7691.8200320000005</v>
      </c>
      <c r="I16" s="4">
        <f>H16*1.04</f>
        <v>7999.492833280001</v>
      </c>
      <c r="J16" s="4">
        <f>I16*1.04</f>
        <v>8319.472546611201</v>
      </c>
      <c r="K16" s="4">
        <f>J16*1.04</f>
        <v>8652.25144847565</v>
      </c>
      <c r="L16" s="4">
        <f>K16*1.04</f>
        <v>8998.341506414676</v>
      </c>
      <c r="M16" s="4">
        <f>L16*1.04</f>
        <v>9358.275166671263</v>
      </c>
      <c r="N16" s="4">
        <f t="shared" si="2"/>
        <v>9732.606173338114</v>
      </c>
    </row>
    <row r="17" spans="1:14" ht="15">
      <c r="A17" t="s">
        <v>22</v>
      </c>
      <c r="B17" s="2" t="s">
        <v>23</v>
      </c>
      <c r="C17">
        <f>SUM(C18:C19)</f>
        <v>28898000</v>
      </c>
      <c r="D17" s="4">
        <f t="shared" si="1"/>
        <v>28898</v>
      </c>
      <c r="E17" s="4">
        <f>D17*1.04</f>
        <v>30053.920000000002</v>
      </c>
      <c r="F17" s="4">
        <f>E17*1.04</f>
        <v>31256.076800000003</v>
      </c>
      <c r="G17" s="4">
        <f>F17*1.04</f>
        <v>32506.319872000004</v>
      </c>
      <c r="H17" s="4">
        <f>G17*1.04</f>
        <v>33806.572666880005</v>
      </c>
      <c r="I17" s="4">
        <f>H17*1.04</f>
        <v>35158.8355735552</v>
      </c>
      <c r="J17" s="4">
        <f>I17*1.04</f>
        <v>36565.18899649741</v>
      </c>
      <c r="K17" s="4">
        <f>J17*1.04</f>
        <v>38027.79655635731</v>
      </c>
      <c r="L17" s="4">
        <f>K17*1.04</f>
        <v>39548.9084186116</v>
      </c>
      <c r="M17" s="4">
        <f>L17*1.04</f>
        <v>41130.864755356066</v>
      </c>
      <c r="N17" s="4">
        <f t="shared" si="2"/>
        <v>42776.09934557031</v>
      </c>
    </row>
    <row r="18" spans="1:14" ht="15">
      <c r="A18" t="s">
        <v>24</v>
      </c>
      <c r="B18" s="2" t="s">
        <v>25</v>
      </c>
      <c r="C18">
        <v>14250000</v>
      </c>
      <c r="D18" s="4">
        <f t="shared" si="1"/>
        <v>14250</v>
      </c>
      <c r="E18" s="4">
        <f>D18*1.04</f>
        <v>14820</v>
      </c>
      <c r="F18" s="4">
        <f>E18*1.04</f>
        <v>15412.800000000001</v>
      </c>
      <c r="G18" s="4">
        <f>F18*1.04</f>
        <v>16029.312000000002</v>
      </c>
      <c r="H18" s="4">
        <f>G18*1.04</f>
        <v>16670.484480000003</v>
      </c>
      <c r="I18" s="4">
        <f>H18*1.04</f>
        <v>17337.303859200005</v>
      </c>
      <c r="J18" s="4">
        <f>I18*1.04</f>
        <v>18030.796013568004</v>
      </c>
      <c r="K18" s="4">
        <f>J18*1.04</f>
        <v>18752.027854110725</v>
      </c>
      <c r="L18" s="4">
        <f>K18*1.04</f>
        <v>19502.108968275155</v>
      </c>
      <c r="M18" s="4">
        <f>L18*1.04</f>
        <v>20282.193327006164</v>
      </c>
      <c r="N18" s="4">
        <f t="shared" si="2"/>
        <v>21093.48106008641</v>
      </c>
    </row>
    <row r="19" spans="1:14" ht="15">
      <c r="A19" t="s">
        <v>26</v>
      </c>
      <c r="B19" s="2" t="s">
        <v>27</v>
      </c>
      <c r="C19">
        <v>14648000</v>
      </c>
      <c r="D19" s="4">
        <f t="shared" si="1"/>
        <v>14648</v>
      </c>
      <c r="E19" s="4">
        <f>D19*1.04</f>
        <v>15233.92</v>
      </c>
      <c r="F19" s="4">
        <f>E19*1.04</f>
        <v>15843.276800000001</v>
      </c>
      <c r="G19" s="4">
        <f>F19*1.04</f>
        <v>16477.007872000002</v>
      </c>
      <c r="H19" s="4">
        <f>G19*1.04</f>
        <v>17136.088186880002</v>
      </c>
      <c r="I19" s="4">
        <f>H19*1.04</f>
        <v>17821.531714355202</v>
      </c>
      <c r="J19" s="4">
        <f>I19*1.04</f>
        <v>18534.39298292941</v>
      </c>
      <c r="K19" s="4">
        <f>J19*1.04</f>
        <v>19275.768702246587</v>
      </c>
      <c r="L19" s="4">
        <f>K19*1.04</f>
        <v>20046.79945033645</v>
      </c>
      <c r="M19" s="4">
        <f>L19*1.04</f>
        <v>20848.67142834991</v>
      </c>
      <c r="N19" s="4">
        <f t="shared" si="2"/>
        <v>21682.618285483906</v>
      </c>
    </row>
    <row r="20" spans="1:14" ht="15">
      <c r="A20" t="s">
        <v>28</v>
      </c>
      <c r="B20" s="2" t="s">
        <v>29</v>
      </c>
      <c r="C20">
        <f>SUM(C21:C23)</f>
        <v>37970000</v>
      </c>
      <c r="D20" s="4">
        <f t="shared" si="1"/>
        <v>37970</v>
      </c>
      <c r="E20" s="4">
        <f>D20*1.04</f>
        <v>39488.8</v>
      </c>
      <c r="F20" s="4">
        <f>E20*1.04</f>
        <v>41068.352000000006</v>
      </c>
      <c r="G20" s="4">
        <f>F20*1.04</f>
        <v>42711.08608000001</v>
      </c>
      <c r="H20" s="4">
        <f>G20*1.04</f>
        <v>44419.52952320001</v>
      </c>
      <c r="I20" s="4">
        <f>H20*1.04</f>
        <v>46196.31070412802</v>
      </c>
      <c r="J20" s="4">
        <f>I20*1.04</f>
        <v>48044.163132293135</v>
      </c>
      <c r="K20" s="4">
        <f>J20*1.04</f>
        <v>49965.929657584864</v>
      </c>
      <c r="L20" s="4">
        <f>K20*1.04</f>
        <v>51964.56684388826</v>
      </c>
      <c r="M20" s="4">
        <f>L20*1.04</f>
        <v>54043.14951764379</v>
      </c>
      <c r="N20" s="4">
        <f t="shared" si="2"/>
        <v>56204.875498349546</v>
      </c>
    </row>
    <row r="21" spans="1:14" ht="15">
      <c r="A21" t="s">
        <v>30</v>
      </c>
      <c r="B21" s="2" t="s">
        <v>31</v>
      </c>
      <c r="C21">
        <v>7370000</v>
      </c>
      <c r="D21" s="4">
        <f t="shared" si="1"/>
        <v>7370</v>
      </c>
      <c r="E21" s="4">
        <f>D21*1.04</f>
        <v>7664.8</v>
      </c>
      <c r="F21" s="4">
        <f>E21*1.04</f>
        <v>7971.392000000001</v>
      </c>
      <c r="G21" s="4">
        <f>F21*1.04</f>
        <v>8290.24768</v>
      </c>
      <c r="H21" s="4">
        <f>G21*1.04</f>
        <v>8621.8575872</v>
      </c>
      <c r="I21" s="4">
        <f>H21*1.04</f>
        <v>8966.731890688001</v>
      </c>
      <c r="J21" s="4">
        <f>I21*1.04</f>
        <v>9325.401166315522</v>
      </c>
      <c r="K21" s="4">
        <f>J21*1.04</f>
        <v>9698.417212968143</v>
      </c>
      <c r="L21" s="4">
        <f>K21*1.04</f>
        <v>10086.35390148687</v>
      </c>
      <c r="M21" s="4">
        <f>L21*1.04</f>
        <v>10489.808057546345</v>
      </c>
      <c r="N21" s="4">
        <f t="shared" si="2"/>
        <v>10909.400379848199</v>
      </c>
    </row>
    <row r="22" spans="1:14" ht="15">
      <c r="A22" t="s">
        <v>32</v>
      </c>
      <c r="B22" s="2" t="s">
        <v>33</v>
      </c>
      <c r="C22">
        <v>2600000</v>
      </c>
      <c r="D22" s="4">
        <f t="shared" si="1"/>
        <v>2600</v>
      </c>
      <c r="E22" s="4">
        <f>D22*1.04</f>
        <v>2704</v>
      </c>
      <c r="F22" s="4">
        <f>E22*1.04</f>
        <v>2812.1600000000003</v>
      </c>
      <c r="G22" s="4">
        <f>F22*1.04</f>
        <v>2924.6464000000005</v>
      </c>
      <c r="H22" s="4">
        <f>G22*1.04</f>
        <v>3041.632256000001</v>
      </c>
      <c r="I22" s="4">
        <f>H22*1.04</f>
        <v>3163.297546240001</v>
      </c>
      <c r="J22" s="4">
        <f>I22*1.04</f>
        <v>3289.829448089601</v>
      </c>
      <c r="K22" s="4">
        <f>J22*1.04</f>
        <v>3421.4226260131854</v>
      </c>
      <c r="L22" s="4">
        <f>K22*1.04</f>
        <v>3558.279531053713</v>
      </c>
      <c r="M22" s="4">
        <f>L22*1.04</f>
        <v>3700.6107122958615</v>
      </c>
      <c r="N22" s="4">
        <f t="shared" si="2"/>
        <v>3848.635140787696</v>
      </c>
    </row>
    <row r="23" spans="1:14" ht="25.5" customHeight="1">
      <c r="A23" t="s">
        <v>34</v>
      </c>
      <c r="B23" s="2" t="s">
        <v>35</v>
      </c>
      <c r="C23">
        <v>28000000</v>
      </c>
      <c r="D23" s="4">
        <f t="shared" si="1"/>
        <v>28000</v>
      </c>
      <c r="E23" s="4">
        <f>D23*1.04</f>
        <v>29120</v>
      </c>
      <c r="F23" s="4">
        <f>E23*1.04</f>
        <v>30284.8</v>
      </c>
      <c r="G23" s="4">
        <f>F23*1.04</f>
        <v>31496.192</v>
      </c>
      <c r="H23" s="4">
        <f>G23*1.04</f>
        <v>32756.03968</v>
      </c>
      <c r="I23" s="4">
        <f>H23*1.04</f>
        <v>34066.2812672</v>
      </c>
      <c r="J23" s="4">
        <f>I23*1.04</f>
        <v>35428.932517888</v>
      </c>
      <c r="K23" s="4">
        <f>J23*1.04</f>
        <v>36846.08981860353</v>
      </c>
      <c r="L23" s="4">
        <f>K23*1.04</f>
        <v>38319.933411347665</v>
      </c>
      <c r="M23" s="4">
        <f>L23*1.04</f>
        <v>39852.73074780157</v>
      </c>
      <c r="N23" s="4">
        <f t="shared" si="2"/>
        <v>41446.83997771364</v>
      </c>
    </row>
    <row r="24" spans="1:14" ht="15">
      <c r="A24" t="s">
        <v>36</v>
      </c>
      <c r="B24" s="2" t="s">
        <v>37</v>
      </c>
      <c r="C24">
        <f>+C25+C26</f>
        <v>1578000</v>
      </c>
      <c r="D24" s="4">
        <f t="shared" si="1"/>
        <v>1578</v>
      </c>
      <c r="E24" s="4">
        <f>D24*1.04</f>
        <v>1641.1200000000001</v>
      </c>
      <c r="F24" s="4">
        <f>E24*1.04</f>
        <v>1706.7648000000002</v>
      </c>
      <c r="G24" s="4">
        <f>F24*1.04</f>
        <v>1775.0353920000002</v>
      </c>
      <c r="H24" s="4">
        <f>G24*1.04</f>
        <v>1846.0368076800003</v>
      </c>
      <c r="I24" s="4">
        <f>H24*1.04</f>
        <v>1919.8782799872004</v>
      </c>
      <c r="J24" s="4">
        <f>I24*1.04</f>
        <v>1996.6734111866886</v>
      </c>
      <c r="K24" s="4">
        <f>J24*1.04</f>
        <v>2076.540347634156</v>
      </c>
      <c r="L24" s="4">
        <f>K24*1.04</f>
        <v>2159.6019615395226</v>
      </c>
      <c r="M24" s="4">
        <f>L24*1.04</f>
        <v>2245.9860400011034</v>
      </c>
      <c r="N24" s="4">
        <f t="shared" si="2"/>
        <v>2335.8254816011477</v>
      </c>
    </row>
    <row r="25" spans="1:14" ht="15">
      <c r="A25" t="s">
        <v>38</v>
      </c>
      <c r="B25" s="2" t="s">
        <v>39</v>
      </c>
      <c r="C25">
        <v>800000</v>
      </c>
      <c r="D25" s="4">
        <f t="shared" si="1"/>
        <v>800</v>
      </c>
      <c r="E25" s="4">
        <f>D25*1.04</f>
        <v>832</v>
      </c>
      <c r="F25" s="4">
        <f>E25*1.04</f>
        <v>865.28</v>
      </c>
      <c r="G25" s="4">
        <f>F25*1.04</f>
        <v>899.8912</v>
      </c>
      <c r="H25" s="4">
        <f>G25*1.04</f>
        <v>935.8868480000001</v>
      </c>
      <c r="I25" s="4">
        <f>H25*1.04</f>
        <v>973.3223219200001</v>
      </c>
      <c r="J25" s="4">
        <f>I25*1.04</f>
        <v>1012.2552147968001</v>
      </c>
      <c r="K25" s="4">
        <f>J25*1.04</f>
        <v>1052.7454233886722</v>
      </c>
      <c r="L25" s="4">
        <f>K25*1.04</f>
        <v>1094.855240324219</v>
      </c>
      <c r="M25" s="4">
        <f>L25*1.04</f>
        <v>1138.649449937188</v>
      </c>
      <c r="N25" s="4">
        <f t="shared" si="2"/>
        <v>1184.1954279346755</v>
      </c>
    </row>
    <row r="26" spans="1:14" ht="15">
      <c r="A26" t="s">
        <v>40</v>
      </c>
      <c r="B26" s="2" t="s">
        <v>41</v>
      </c>
      <c r="C26">
        <v>778000</v>
      </c>
      <c r="D26" s="4">
        <f t="shared" si="1"/>
        <v>778</v>
      </c>
      <c r="E26" s="4">
        <f>D26*1.04</f>
        <v>809.12</v>
      </c>
      <c r="F26" s="4">
        <f>E26*1.04</f>
        <v>841.4848000000001</v>
      </c>
      <c r="G26" s="4">
        <f>F26*1.04</f>
        <v>875.1441920000001</v>
      </c>
      <c r="H26" s="4">
        <f>G26*1.04</f>
        <v>910.1499596800002</v>
      </c>
      <c r="I26" s="4">
        <f>H26*1.04</f>
        <v>946.5559580672002</v>
      </c>
      <c r="J26" s="4">
        <f>I26*1.04</f>
        <v>984.4181963898883</v>
      </c>
      <c r="K26" s="4">
        <f>J26*1.04</f>
        <v>1023.7949242454839</v>
      </c>
      <c r="L26" s="4">
        <f>K26*1.04</f>
        <v>1064.7467212153033</v>
      </c>
      <c r="M26" s="4">
        <f>L26*1.04</f>
        <v>1107.3365900639155</v>
      </c>
      <c r="N26" s="4">
        <f t="shared" si="2"/>
        <v>1151.6300536664721</v>
      </c>
    </row>
    <row r="27" spans="1:14" ht="26.25" customHeight="1">
      <c r="A27" t="s">
        <v>42</v>
      </c>
      <c r="B27" s="2" t="s">
        <v>43</v>
      </c>
      <c r="C27">
        <v>600000</v>
      </c>
      <c r="D27" s="4">
        <f t="shared" si="1"/>
        <v>600</v>
      </c>
      <c r="E27" s="4">
        <f>D27*1.04</f>
        <v>624</v>
      </c>
      <c r="F27" s="4">
        <f>E27*1.04</f>
        <v>648.96</v>
      </c>
      <c r="G27" s="4">
        <f>F27*1.04</f>
        <v>674.9184</v>
      </c>
      <c r="H27" s="4">
        <f>G27*1.04</f>
        <v>701.9151360000001</v>
      </c>
      <c r="I27" s="4">
        <f>H27*1.04</f>
        <v>729.99174144</v>
      </c>
      <c r="J27" s="4">
        <f>I27*1.04</f>
        <v>759.1914110976</v>
      </c>
      <c r="K27" s="4">
        <f>J27*1.04</f>
        <v>789.5590675415041</v>
      </c>
      <c r="L27" s="4">
        <f>K27*1.04</f>
        <v>821.1414302431642</v>
      </c>
      <c r="M27" s="4">
        <f>L27*1.04</f>
        <v>853.9870874528908</v>
      </c>
      <c r="N27" s="4">
        <f t="shared" si="2"/>
        <v>888.1465709510065</v>
      </c>
    </row>
    <row r="28" spans="1:14" ht="15">
      <c r="A28" t="s">
        <v>44</v>
      </c>
      <c r="B28" s="2" t="s">
        <v>45</v>
      </c>
      <c r="C28">
        <v>3647000</v>
      </c>
      <c r="D28" s="4">
        <f t="shared" si="1"/>
        <v>3647</v>
      </c>
      <c r="E28" s="4">
        <f>D28*1.04</f>
        <v>3792.88</v>
      </c>
      <c r="F28" s="4">
        <f>E28*1.04</f>
        <v>3944.5952</v>
      </c>
      <c r="G28" s="4">
        <f>F28*1.04</f>
        <v>4102.379008000001</v>
      </c>
      <c r="H28" s="4">
        <f>G28*1.04</f>
        <v>4266.474168320001</v>
      </c>
      <c r="I28" s="4">
        <f>H28*1.04</f>
        <v>4437.133135052801</v>
      </c>
      <c r="J28" s="4">
        <f>I28*1.04</f>
        <v>4614.618460454913</v>
      </c>
      <c r="K28" s="4">
        <f>J28*1.04</f>
        <v>4799.20319887311</v>
      </c>
      <c r="L28" s="4">
        <f>K28*1.04</f>
        <v>4991.171326828035</v>
      </c>
      <c r="M28" s="4">
        <f>L28*1.04</f>
        <v>5190.818179901156</v>
      </c>
      <c r="N28" s="4">
        <f t="shared" si="2"/>
        <v>5398.450907097203</v>
      </c>
    </row>
    <row r="29" spans="1:14" ht="15">
      <c r="A29" t="s">
        <v>46</v>
      </c>
      <c r="B29" s="2" t="s">
        <v>47</v>
      </c>
      <c r="C29">
        <v>583000</v>
      </c>
      <c r="D29" s="4">
        <f t="shared" si="1"/>
        <v>583</v>
      </c>
      <c r="E29" s="4">
        <f>D29*1.04</f>
        <v>606.32</v>
      </c>
      <c r="F29" s="4">
        <f>E29*1.04</f>
        <v>630.5728</v>
      </c>
      <c r="G29" s="4">
        <f>F29*1.04</f>
        <v>655.7957120000001</v>
      </c>
      <c r="H29" s="4">
        <f>G29*1.04</f>
        <v>682.0275404800001</v>
      </c>
      <c r="I29" s="4">
        <f>H29*1.04</f>
        <v>709.3086420992001</v>
      </c>
      <c r="J29" s="4">
        <f>I29*1.04</f>
        <v>737.6809877831681</v>
      </c>
      <c r="K29" s="4">
        <f>J29*1.04</f>
        <v>767.1882272944948</v>
      </c>
      <c r="L29" s="4">
        <f>K29*1.04</f>
        <v>797.8757563862746</v>
      </c>
      <c r="M29" s="4">
        <f>L29*1.04</f>
        <v>829.7907866417256</v>
      </c>
      <c r="N29" s="4">
        <f t="shared" si="2"/>
        <v>862.9824181073947</v>
      </c>
    </row>
    <row r="30" spans="1:14" ht="15">
      <c r="A30" t="s">
        <v>48</v>
      </c>
      <c r="B30" s="2" t="s">
        <v>49</v>
      </c>
      <c r="C30">
        <v>131000000</v>
      </c>
      <c r="D30" s="4">
        <f t="shared" si="1"/>
        <v>131000</v>
      </c>
      <c r="E30" s="4">
        <f>D30*1.04</f>
        <v>136240</v>
      </c>
      <c r="F30" s="4">
        <f>E30*1.04</f>
        <v>141689.6</v>
      </c>
      <c r="G30" s="4">
        <f>F30*1.04</f>
        <v>147357.184</v>
      </c>
      <c r="H30" s="4">
        <f>G30*1.04</f>
        <v>153251.47136000003</v>
      </c>
      <c r="I30" s="4">
        <f>H30*1.04</f>
        <v>159381.53021440003</v>
      </c>
      <c r="J30" s="4">
        <f>I30*1.04</f>
        <v>165756.79142297604</v>
      </c>
      <c r="K30" s="4">
        <f>J30*1.04</f>
        <v>172387.06307989507</v>
      </c>
      <c r="L30" s="4">
        <f>K30*1.04</f>
        <v>179282.54560309087</v>
      </c>
      <c r="M30" s="4">
        <f aca="true" t="shared" si="3" ref="F30:N45">L30*1.04</f>
        <v>186453.8474272145</v>
      </c>
      <c r="N30" s="4">
        <f t="shared" si="3"/>
        <v>193912.00132430307</v>
      </c>
    </row>
    <row r="31" spans="1:14" ht="15">
      <c r="A31" t="s">
        <v>50</v>
      </c>
      <c r="B31" s="2" t="s">
        <v>51</v>
      </c>
      <c r="C31">
        <f>SUM(C32:C33)</f>
        <v>64637000</v>
      </c>
      <c r="D31" s="4">
        <f t="shared" si="1"/>
        <v>64637</v>
      </c>
      <c r="E31" s="4">
        <f>D31*1.04</f>
        <v>67222.48</v>
      </c>
      <c r="F31" s="4">
        <f t="shared" si="3"/>
        <v>69911.3792</v>
      </c>
      <c r="G31" s="4">
        <f t="shared" si="3"/>
        <v>72707.834368</v>
      </c>
      <c r="H31" s="4">
        <f t="shared" si="3"/>
        <v>75616.14774272</v>
      </c>
      <c r="I31" s="4">
        <f t="shared" si="3"/>
        <v>78640.79365242881</v>
      </c>
      <c r="J31" s="4">
        <f t="shared" si="3"/>
        <v>81786.42539852597</v>
      </c>
      <c r="K31" s="4">
        <f t="shared" si="3"/>
        <v>85057.882414467</v>
      </c>
      <c r="L31" s="4">
        <f t="shared" si="3"/>
        <v>88460.1977110457</v>
      </c>
      <c r="M31" s="4">
        <f t="shared" si="3"/>
        <v>91998.60561948753</v>
      </c>
      <c r="N31" s="4">
        <f t="shared" si="3"/>
        <v>95678.54984426704</v>
      </c>
    </row>
    <row r="32" spans="1:14" ht="15">
      <c r="A32" t="s">
        <v>52</v>
      </c>
      <c r="B32" s="2" t="s">
        <v>53</v>
      </c>
      <c r="C32">
        <v>33445000</v>
      </c>
      <c r="D32" s="4">
        <f t="shared" si="1"/>
        <v>33445</v>
      </c>
      <c r="E32" s="4">
        <f>D32*1.04</f>
        <v>34782.8</v>
      </c>
      <c r="F32" s="4">
        <f t="shared" si="3"/>
        <v>36174.112</v>
      </c>
      <c r="G32" s="4">
        <f t="shared" si="3"/>
        <v>37621.07648</v>
      </c>
      <c r="H32" s="4">
        <f t="shared" si="3"/>
        <v>39125.919539200004</v>
      </c>
      <c r="I32" s="4">
        <f t="shared" si="3"/>
        <v>40690.956320768004</v>
      </c>
      <c r="J32" s="4">
        <f t="shared" si="3"/>
        <v>42318.594573598726</v>
      </c>
      <c r="K32" s="4">
        <f t="shared" si="3"/>
        <v>44011.33835654268</v>
      </c>
      <c r="L32" s="4">
        <f t="shared" si="3"/>
        <v>45771.79189080439</v>
      </c>
      <c r="M32" s="4">
        <f t="shared" si="3"/>
        <v>47602.66356643656</v>
      </c>
      <c r="N32" s="4">
        <f t="shared" si="3"/>
        <v>49506.770109094025</v>
      </c>
    </row>
    <row r="33" spans="1:14" ht="15">
      <c r="A33" t="s">
        <v>54</v>
      </c>
      <c r="B33" s="2" t="s">
        <v>55</v>
      </c>
      <c r="C33">
        <v>31192000</v>
      </c>
      <c r="D33" s="4">
        <f t="shared" si="1"/>
        <v>31192</v>
      </c>
      <c r="E33" s="4">
        <f>D33*1.04</f>
        <v>32439.68</v>
      </c>
      <c r="F33" s="4">
        <f t="shared" si="3"/>
        <v>33737.2672</v>
      </c>
      <c r="G33" s="4">
        <f t="shared" si="3"/>
        <v>35086.757888</v>
      </c>
      <c r="H33" s="4">
        <f t="shared" si="3"/>
        <v>36490.228203520004</v>
      </c>
      <c r="I33" s="4">
        <f t="shared" si="3"/>
        <v>37949.837331660805</v>
      </c>
      <c r="J33" s="4">
        <f t="shared" si="3"/>
        <v>39467.83082492724</v>
      </c>
      <c r="K33" s="4">
        <f t="shared" si="3"/>
        <v>41046.54405792433</v>
      </c>
      <c r="L33" s="4">
        <f t="shared" si="3"/>
        <v>42688.40582024131</v>
      </c>
      <c r="M33" s="4">
        <f t="shared" si="3"/>
        <v>44395.94205305096</v>
      </c>
      <c r="N33" s="4">
        <f t="shared" si="3"/>
        <v>46171.779735173</v>
      </c>
    </row>
    <row r="34" spans="1:14" ht="15">
      <c r="A34" t="s">
        <v>56</v>
      </c>
      <c r="B34" s="2" t="s">
        <v>57</v>
      </c>
      <c r="C34">
        <v>73100000</v>
      </c>
      <c r="D34" s="4">
        <f t="shared" si="1"/>
        <v>73100</v>
      </c>
      <c r="E34" s="4">
        <f>D34*1.04</f>
        <v>76024</v>
      </c>
      <c r="F34" s="4">
        <f t="shared" si="3"/>
        <v>79064.96</v>
      </c>
      <c r="G34" s="4">
        <f t="shared" si="3"/>
        <v>82227.55840000001</v>
      </c>
      <c r="H34" s="4">
        <f t="shared" si="3"/>
        <v>85516.660736</v>
      </c>
      <c r="I34" s="4">
        <f t="shared" si="3"/>
        <v>88937.32716544</v>
      </c>
      <c r="J34" s="4">
        <f t="shared" si="3"/>
        <v>92494.8202520576</v>
      </c>
      <c r="K34" s="4">
        <f t="shared" si="3"/>
        <v>96194.6130621399</v>
      </c>
      <c r="L34" s="4">
        <f t="shared" si="3"/>
        <v>100042.3975846255</v>
      </c>
      <c r="M34" s="4">
        <f t="shared" si="3"/>
        <v>104044.09348801053</v>
      </c>
      <c r="N34" s="4">
        <f t="shared" si="3"/>
        <v>108205.85722753096</v>
      </c>
    </row>
    <row r="35" spans="1:14" ht="15">
      <c r="A35" t="s">
        <v>58</v>
      </c>
      <c r="B35" s="2" t="s">
        <v>59</v>
      </c>
      <c r="C35">
        <f>+C36</f>
        <v>31500000</v>
      </c>
      <c r="D35" s="4">
        <f t="shared" si="1"/>
        <v>31500</v>
      </c>
      <c r="E35" s="4">
        <f>D35*1.04</f>
        <v>32760</v>
      </c>
      <c r="F35" s="4">
        <f t="shared" si="3"/>
        <v>34070.4</v>
      </c>
      <c r="G35" s="4">
        <f t="shared" si="3"/>
        <v>35433.216</v>
      </c>
      <c r="H35" s="4">
        <f t="shared" si="3"/>
        <v>36850.54464</v>
      </c>
      <c r="I35" s="4">
        <f t="shared" si="3"/>
        <v>38324.5664256</v>
      </c>
      <c r="J35" s="4">
        <f t="shared" si="3"/>
        <v>39857.549082624006</v>
      </c>
      <c r="K35" s="4">
        <f t="shared" si="3"/>
        <v>41451.85104592897</v>
      </c>
      <c r="L35" s="4">
        <f t="shared" si="3"/>
        <v>43109.925087766125</v>
      </c>
      <c r="M35" s="4">
        <f t="shared" si="3"/>
        <v>44834.32209127677</v>
      </c>
      <c r="N35" s="4">
        <f t="shared" si="3"/>
        <v>46627.69497492784</v>
      </c>
    </row>
    <row r="36" spans="1:14" ht="15">
      <c r="A36" t="s">
        <v>60</v>
      </c>
      <c r="B36" s="2" t="s">
        <v>61</v>
      </c>
      <c r="C36">
        <v>31500000</v>
      </c>
      <c r="D36" s="4">
        <f t="shared" si="1"/>
        <v>31500</v>
      </c>
      <c r="E36" s="4">
        <f>D36*1.04</f>
        <v>32760</v>
      </c>
      <c r="F36" s="4">
        <f t="shared" si="3"/>
        <v>34070.4</v>
      </c>
      <c r="G36" s="4">
        <f t="shared" si="3"/>
        <v>35433.216</v>
      </c>
      <c r="H36" s="4">
        <f t="shared" si="3"/>
        <v>36850.54464</v>
      </c>
      <c r="I36" s="4">
        <f t="shared" si="3"/>
        <v>38324.5664256</v>
      </c>
      <c r="J36" s="4">
        <f t="shared" si="3"/>
        <v>39857.549082624006</v>
      </c>
      <c r="K36" s="4">
        <f t="shared" si="3"/>
        <v>41451.85104592897</v>
      </c>
      <c r="L36" s="4">
        <f t="shared" si="3"/>
        <v>43109.925087766125</v>
      </c>
      <c r="M36" s="4">
        <f t="shared" si="3"/>
        <v>44834.32209127677</v>
      </c>
      <c r="N36" s="4">
        <f t="shared" si="3"/>
        <v>46627.69497492784</v>
      </c>
    </row>
    <row r="37" spans="1:14" ht="15">
      <c r="A37" t="s">
        <v>62</v>
      </c>
      <c r="B37" s="2" t="s">
        <v>63</v>
      </c>
      <c r="C37">
        <f>+C38+C40+C47+C57</f>
        <v>4848757128</v>
      </c>
      <c r="D37" s="4">
        <f t="shared" si="1"/>
        <v>4848757.128</v>
      </c>
      <c r="E37" s="4">
        <f>D37*1.04</f>
        <v>5042707.41312</v>
      </c>
      <c r="F37" s="4">
        <f t="shared" si="3"/>
        <v>5244415.7096448</v>
      </c>
      <c r="G37" s="4">
        <f t="shared" si="3"/>
        <v>5454192.338030593</v>
      </c>
      <c r="H37" s="4">
        <f t="shared" si="3"/>
        <v>5672360.0315518165</v>
      </c>
      <c r="I37" s="4">
        <f t="shared" si="3"/>
        <v>5899254.432813889</v>
      </c>
      <c r="J37" s="4">
        <f t="shared" si="3"/>
        <v>6135224.610126445</v>
      </c>
      <c r="K37" s="4">
        <f t="shared" si="3"/>
        <v>6380633.5945315035</v>
      </c>
      <c r="L37" s="4">
        <f t="shared" si="3"/>
        <v>6635858.938312764</v>
      </c>
      <c r="M37" s="4">
        <f t="shared" si="3"/>
        <v>6901293.295845275</v>
      </c>
      <c r="N37" s="4">
        <f t="shared" si="3"/>
        <v>7177345.027679086</v>
      </c>
    </row>
    <row r="38" spans="1:14" ht="15">
      <c r="A38" t="s">
        <v>64</v>
      </c>
      <c r="B38" s="2" t="s">
        <v>65</v>
      </c>
      <c r="C38">
        <f>+C39</f>
        <v>10400000</v>
      </c>
      <c r="D38" s="4">
        <f t="shared" si="1"/>
        <v>10400</v>
      </c>
      <c r="E38" s="4">
        <f>D38*1.04</f>
        <v>10816</v>
      </c>
      <c r="F38" s="4">
        <f t="shared" si="3"/>
        <v>11248.640000000001</v>
      </c>
      <c r="G38" s="4">
        <f t="shared" si="3"/>
        <v>11698.585600000002</v>
      </c>
      <c r="H38" s="4">
        <f t="shared" si="3"/>
        <v>12166.529024000003</v>
      </c>
      <c r="I38" s="4">
        <f t="shared" si="3"/>
        <v>12653.190184960004</v>
      </c>
      <c r="J38" s="4">
        <f t="shared" si="3"/>
        <v>13159.317792358404</v>
      </c>
      <c r="K38" s="4">
        <f t="shared" si="3"/>
        <v>13685.690504052742</v>
      </c>
      <c r="L38" s="4">
        <f t="shared" si="3"/>
        <v>14233.118124214852</v>
      </c>
      <c r="M38" s="4">
        <f t="shared" si="3"/>
        <v>14802.442849183446</v>
      </c>
      <c r="N38" s="4">
        <f t="shared" si="3"/>
        <v>15394.540563150784</v>
      </c>
    </row>
    <row r="39" spans="1:14" ht="15">
      <c r="A39" t="s">
        <v>66</v>
      </c>
      <c r="B39" s="2" t="s">
        <v>67</v>
      </c>
      <c r="C39">
        <v>10400000</v>
      </c>
      <c r="D39" s="4">
        <f t="shared" si="1"/>
        <v>10400</v>
      </c>
      <c r="E39" s="4">
        <f>D39*1.04</f>
        <v>10816</v>
      </c>
      <c r="F39" s="4">
        <f t="shared" si="3"/>
        <v>11248.640000000001</v>
      </c>
      <c r="G39" s="4">
        <f t="shared" si="3"/>
        <v>11698.585600000002</v>
      </c>
      <c r="H39" s="4">
        <f t="shared" si="3"/>
        <v>12166.529024000003</v>
      </c>
      <c r="I39" s="4">
        <f t="shared" si="3"/>
        <v>12653.190184960004</v>
      </c>
      <c r="J39" s="4">
        <f t="shared" si="3"/>
        <v>13159.317792358404</v>
      </c>
      <c r="K39" s="4">
        <f t="shared" si="3"/>
        <v>13685.690504052742</v>
      </c>
      <c r="L39" s="4">
        <f t="shared" si="3"/>
        <v>14233.118124214852</v>
      </c>
      <c r="M39" s="4">
        <f t="shared" si="3"/>
        <v>14802.442849183446</v>
      </c>
      <c r="N39" s="4">
        <f t="shared" si="3"/>
        <v>15394.540563150784</v>
      </c>
    </row>
    <row r="40" spans="1:14" ht="15">
      <c r="A40" t="s">
        <v>68</v>
      </c>
      <c r="B40" s="2" t="s">
        <v>69</v>
      </c>
      <c r="C40">
        <f>+C41+C42+C44</f>
        <v>17401000</v>
      </c>
      <c r="D40" s="4">
        <f t="shared" si="1"/>
        <v>17401</v>
      </c>
      <c r="E40" s="4">
        <f>D40*1.04</f>
        <v>18097.04</v>
      </c>
      <c r="F40" s="4">
        <f t="shared" si="3"/>
        <v>18820.9216</v>
      </c>
      <c r="G40" s="4">
        <f t="shared" si="3"/>
        <v>19573.758464000002</v>
      </c>
      <c r="H40" s="4">
        <f t="shared" si="3"/>
        <v>20356.708802560002</v>
      </c>
      <c r="I40" s="4">
        <f t="shared" si="3"/>
        <v>21170.977154662403</v>
      </c>
      <c r="J40" s="4">
        <f t="shared" si="3"/>
        <v>22017.8162408489</v>
      </c>
      <c r="K40" s="4">
        <f t="shared" si="3"/>
        <v>22898.528890482856</v>
      </c>
      <c r="L40" s="4">
        <f t="shared" si="3"/>
        <v>23814.47004610217</v>
      </c>
      <c r="M40" s="4">
        <f t="shared" si="3"/>
        <v>24767.04884794626</v>
      </c>
      <c r="N40" s="4">
        <f t="shared" si="3"/>
        <v>25757.73080186411</v>
      </c>
    </row>
    <row r="41" spans="1:14" ht="15">
      <c r="A41" t="s">
        <v>70</v>
      </c>
      <c r="B41" s="2" t="s">
        <v>71</v>
      </c>
      <c r="C41">
        <v>5500000</v>
      </c>
      <c r="D41" s="4">
        <f t="shared" si="1"/>
        <v>5500</v>
      </c>
      <c r="E41" s="4">
        <f>D41*1.04</f>
        <v>5720</v>
      </c>
      <c r="F41" s="4">
        <f t="shared" si="3"/>
        <v>5948.8</v>
      </c>
      <c r="G41" s="4">
        <f t="shared" si="3"/>
        <v>6186.752</v>
      </c>
      <c r="H41" s="4">
        <f t="shared" si="3"/>
        <v>6434.2220800000005</v>
      </c>
      <c r="I41" s="4">
        <f t="shared" si="3"/>
        <v>6691.5909632</v>
      </c>
      <c r="J41" s="4">
        <f t="shared" si="3"/>
        <v>6959.254601728</v>
      </c>
      <c r="K41" s="4">
        <f t="shared" si="3"/>
        <v>7237.62478579712</v>
      </c>
      <c r="L41" s="4">
        <f t="shared" si="3"/>
        <v>7527.129777229005</v>
      </c>
      <c r="M41" s="4">
        <f t="shared" si="3"/>
        <v>7828.214968318166</v>
      </c>
      <c r="N41" s="4">
        <f t="shared" si="3"/>
        <v>8141.343567050893</v>
      </c>
    </row>
    <row r="42" spans="1:14" ht="15">
      <c r="A42" t="s">
        <v>72</v>
      </c>
      <c r="B42" s="2" t="s">
        <v>73</v>
      </c>
      <c r="C42">
        <f>+C43</f>
        <v>100000</v>
      </c>
      <c r="D42" s="4">
        <f t="shared" si="1"/>
        <v>100</v>
      </c>
      <c r="E42" s="4">
        <f>D42*1.04</f>
        <v>104</v>
      </c>
      <c r="F42" s="4">
        <f t="shared" si="3"/>
        <v>108.16</v>
      </c>
      <c r="G42" s="4">
        <f t="shared" si="3"/>
        <v>112.4864</v>
      </c>
      <c r="H42" s="4">
        <f t="shared" si="3"/>
        <v>116.98585600000001</v>
      </c>
      <c r="I42" s="4">
        <f t="shared" si="3"/>
        <v>121.66529024000002</v>
      </c>
      <c r="J42" s="4">
        <f t="shared" si="3"/>
        <v>126.53190184960002</v>
      </c>
      <c r="K42" s="4">
        <f t="shared" si="3"/>
        <v>131.59317792358402</v>
      </c>
      <c r="L42" s="4">
        <f t="shared" si="3"/>
        <v>136.85690504052738</v>
      </c>
      <c r="M42" s="4">
        <f t="shared" si="3"/>
        <v>142.3311812421485</v>
      </c>
      <c r="N42" s="4">
        <f t="shared" si="3"/>
        <v>148.02442849183444</v>
      </c>
    </row>
    <row r="43" spans="1:14" ht="15">
      <c r="A43" t="s">
        <v>74</v>
      </c>
      <c r="B43" s="2" t="s">
        <v>75</v>
      </c>
      <c r="C43">
        <v>100000</v>
      </c>
      <c r="D43" s="4">
        <f t="shared" si="1"/>
        <v>100</v>
      </c>
      <c r="E43" s="4">
        <f>D43*1.04</f>
        <v>104</v>
      </c>
      <c r="F43" s="4">
        <f t="shared" si="3"/>
        <v>108.16</v>
      </c>
      <c r="G43" s="4">
        <f t="shared" si="3"/>
        <v>112.4864</v>
      </c>
      <c r="H43" s="4">
        <f t="shared" si="3"/>
        <v>116.98585600000001</v>
      </c>
      <c r="I43" s="4">
        <f t="shared" si="3"/>
        <v>121.66529024000002</v>
      </c>
      <c r="J43" s="4">
        <f t="shared" si="3"/>
        <v>126.53190184960002</v>
      </c>
      <c r="K43" s="4">
        <f t="shared" si="3"/>
        <v>131.59317792358402</v>
      </c>
      <c r="L43" s="4">
        <f t="shared" si="3"/>
        <v>136.85690504052738</v>
      </c>
      <c r="M43" s="4">
        <f t="shared" si="3"/>
        <v>142.3311812421485</v>
      </c>
      <c r="N43" s="4">
        <f t="shared" si="3"/>
        <v>148.02442849183444</v>
      </c>
    </row>
    <row r="44" spans="1:14" ht="15">
      <c r="A44" t="s">
        <v>76</v>
      </c>
      <c r="B44" s="2" t="s">
        <v>77</v>
      </c>
      <c r="C44">
        <f>+C45+C46</f>
        <v>11801000</v>
      </c>
      <c r="D44" s="4">
        <f t="shared" si="1"/>
        <v>11801</v>
      </c>
      <c r="E44" s="4">
        <f>D44*1.04</f>
        <v>12273.04</v>
      </c>
      <c r="F44" s="4">
        <f t="shared" si="3"/>
        <v>12763.9616</v>
      </c>
      <c r="G44" s="4">
        <f t="shared" si="3"/>
        <v>13274.520064</v>
      </c>
      <c r="H44" s="4">
        <f t="shared" si="3"/>
        <v>13805.50086656</v>
      </c>
      <c r="I44" s="4">
        <f t="shared" si="3"/>
        <v>14357.720901222401</v>
      </c>
      <c r="J44" s="4">
        <f t="shared" si="3"/>
        <v>14932.029737271298</v>
      </c>
      <c r="K44" s="4">
        <f t="shared" si="3"/>
        <v>15529.31092676215</v>
      </c>
      <c r="L44" s="4">
        <f t="shared" si="3"/>
        <v>16150.483363832636</v>
      </c>
      <c r="M44" s="4">
        <f t="shared" si="3"/>
        <v>16796.502698385942</v>
      </c>
      <c r="N44" s="4">
        <f t="shared" si="3"/>
        <v>17468.36280632138</v>
      </c>
    </row>
    <row r="45" spans="1:14" ht="15">
      <c r="A45" t="s">
        <v>78</v>
      </c>
      <c r="B45" s="2" t="s">
        <v>79</v>
      </c>
      <c r="C45">
        <v>11800000</v>
      </c>
      <c r="D45" s="4">
        <f t="shared" si="1"/>
        <v>11800</v>
      </c>
      <c r="E45" s="4">
        <f>D45*1.04</f>
        <v>12272</v>
      </c>
      <c r="F45" s="4">
        <f t="shared" si="3"/>
        <v>12762.880000000001</v>
      </c>
      <c r="G45" s="4">
        <f t="shared" si="3"/>
        <v>13273.3952</v>
      </c>
      <c r="H45" s="4">
        <f t="shared" si="3"/>
        <v>13804.331008000001</v>
      </c>
      <c r="I45" s="4">
        <f t="shared" si="3"/>
        <v>14356.504248320001</v>
      </c>
      <c r="J45" s="4">
        <f t="shared" si="3"/>
        <v>14930.764418252802</v>
      </c>
      <c r="K45" s="4">
        <f t="shared" si="3"/>
        <v>15527.994994982915</v>
      </c>
      <c r="L45" s="4">
        <f t="shared" si="3"/>
        <v>16149.114794782232</v>
      </c>
      <c r="M45" s="4">
        <f t="shared" si="3"/>
        <v>16795.07938657352</v>
      </c>
      <c r="N45" s="4">
        <f t="shared" si="3"/>
        <v>17466.882562036462</v>
      </c>
    </row>
    <row r="46" spans="1:14" ht="15">
      <c r="A46" t="s">
        <v>80</v>
      </c>
      <c r="B46" s="2" t="s">
        <v>81</v>
      </c>
      <c r="C46">
        <v>1000</v>
      </c>
      <c r="D46" s="4">
        <f t="shared" si="1"/>
        <v>1</v>
      </c>
      <c r="E46" s="4">
        <f>D46*1.04</f>
        <v>1.04</v>
      </c>
      <c r="F46" s="4">
        <f aca="true" t="shared" si="4" ref="F46:N61">E46*1.04</f>
        <v>1.0816000000000001</v>
      </c>
      <c r="G46" s="4">
        <f t="shared" si="4"/>
        <v>1.124864</v>
      </c>
      <c r="H46" s="4">
        <f t="shared" si="4"/>
        <v>1.1698585600000002</v>
      </c>
      <c r="I46" s="4">
        <f t="shared" si="4"/>
        <v>1.2166529024000003</v>
      </c>
      <c r="J46" s="4">
        <f t="shared" si="4"/>
        <v>1.2653190184960004</v>
      </c>
      <c r="K46" s="4">
        <f t="shared" si="4"/>
        <v>1.3159317792358405</v>
      </c>
      <c r="L46" s="4">
        <f t="shared" si="4"/>
        <v>1.368569050405274</v>
      </c>
      <c r="M46" s="4">
        <f t="shared" si="4"/>
        <v>1.4233118124214852</v>
      </c>
      <c r="N46" s="4">
        <f t="shared" si="4"/>
        <v>1.4802442849183446</v>
      </c>
    </row>
    <row r="47" spans="1:14" ht="15">
      <c r="A47" t="s">
        <v>82</v>
      </c>
      <c r="B47" s="2" t="s">
        <v>83</v>
      </c>
      <c r="C47">
        <f>SUM(C48:C52)</f>
        <v>37000000</v>
      </c>
      <c r="D47" s="4">
        <f t="shared" si="1"/>
        <v>37000</v>
      </c>
      <c r="E47" s="4">
        <f>D47*1.04</f>
        <v>38480</v>
      </c>
      <c r="F47" s="4">
        <f t="shared" si="4"/>
        <v>40019.200000000004</v>
      </c>
      <c r="G47" s="4">
        <f t="shared" si="4"/>
        <v>41619.96800000001</v>
      </c>
      <c r="H47" s="4">
        <f t="shared" si="4"/>
        <v>43284.76672000001</v>
      </c>
      <c r="I47" s="4">
        <f t="shared" si="4"/>
        <v>45016.157388800006</v>
      </c>
      <c r="J47" s="4">
        <f t="shared" si="4"/>
        <v>46816.80368435201</v>
      </c>
      <c r="K47" s="4">
        <f t="shared" si="4"/>
        <v>48689.47583172609</v>
      </c>
      <c r="L47" s="4">
        <f t="shared" si="4"/>
        <v>50637.05486499514</v>
      </c>
      <c r="M47" s="4">
        <f t="shared" si="4"/>
        <v>52662.53705959494</v>
      </c>
      <c r="N47" s="4">
        <f t="shared" si="4"/>
        <v>54769.03854197874</v>
      </c>
    </row>
    <row r="48" spans="1:14" ht="15">
      <c r="A48" t="s">
        <v>84</v>
      </c>
      <c r="B48" s="2" t="s">
        <v>85</v>
      </c>
      <c r="C48">
        <v>19000000</v>
      </c>
      <c r="D48" s="4">
        <f t="shared" si="1"/>
        <v>19000</v>
      </c>
      <c r="E48" s="4">
        <f>D48*1.04</f>
        <v>19760</v>
      </c>
      <c r="F48" s="4">
        <f t="shared" si="4"/>
        <v>20550.4</v>
      </c>
      <c r="G48" s="4">
        <f t="shared" si="4"/>
        <v>21372.416</v>
      </c>
      <c r="H48" s="4">
        <f t="shared" si="4"/>
        <v>22227.31264</v>
      </c>
      <c r="I48" s="4">
        <f t="shared" si="4"/>
        <v>23116.4051456</v>
      </c>
      <c r="J48" s="4">
        <f t="shared" si="4"/>
        <v>24041.061351424003</v>
      </c>
      <c r="K48" s="4">
        <f t="shared" si="4"/>
        <v>25002.703805480964</v>
      </c>
      <c r="L48" s="4">
        <f t="shared" si="4"/>
        <v>26002.811957700203</v>
      </c>
      <c r="M48" s="4">
        <f t="shared" si="4"/>
        <v>27042.924436008212</v>
      </c>
      <c r="N48" s="4">
        <f t="shared" si="4"/>
        <v>28124.641413448542</v>
      </c>
    </row>
    <row r="49" spans="1:14" ht="15">
      <c r="A49" t="s">
        <v>86</v>
      </c>
      <c r="B49" s="2" t="s">
        <v>87</v>
      </c>
      <c r="C49">
        <v>1200000</v>
      </c>
      <c r="D49" s="4">
        <f t="shared" si="1"/>
        <v>1200</v>
      </c>
      <c r="E49" s="4">
        <f>D49*1.04</f>
        <v>1248</v>
      </c>
      <c r="F49" s="4">
        <f t="shared" si="4"/>
        <v>1297.92</v>
      </c>
      <c r="G49" s="4">
        <f t="shared" si="4"/>
        <v>1349.8368</v>
      </c>
      <c r="H49" s="4">
        <f t="shared" si="4"/>
        <v>1403.8302720000002</v>
      </c>
      <c r="I49" s="4">
        <f t="shared" si="4"/>
        <v>1459.98348288</v>
      </c>
      <c r="J49" s="4">
        <f t="shared" si="4"/>
        <v>1518.3828221952</v>
      </c>
      <c r="K49" s="4">
        <f t="shared" si="4"/>
        <v>1579.1181350830082</v>
      </c>
      <c r="L49" s="4">
        <f t="shared" si="4"/>
        <v>1642.2828604863284</v>
      </c>
      <c r="M49" s="4">
        <f t="shared" si="4"/>
        <v>1707.9741749057816</v>
      </c>
      <c r="N49" s="4">
        <f t="shared" si="4"/>
        <v>1776.293141902013</v>
      </c>
    </row>
    <row r="50" spans="1:14" ht="15">
      <c r="A50" t="s">
        <v>88</v>
      </c>
      <c r="B50" s="2" t="s">
        <v>89</v>
      </c>
      <c r="C50">
        <v>350000</v>
      </c>
      <c r="D50" s="4">
        <f t="shared" si="1"/>
        <v>350</v>
      </c>
      <c r="E50" s="4">
        <f>D50*1.04</f>
        <v>364</v>
      </c>
      <c r="F50" s="4">
        <f t="shared" si="4"/>
        <v>378.56</v>
      </c>
      <c r="G50" s="4">
        <f t="shared" si="4"/>
        <v>393.7024</v>
      </c>
      <c r="H50" s="4">
        <f t="shared" si="4"/>
        <v>409.45049600000004</v>
      </c>
      <c r="I50" s="4">
        <f t="shared" si="4"/>
        <v>425.8285158400001</v>
      </c>
      <c r="J50" s="4">
        <f t="shared" si="4"/>
        <v>442.8616564736001</v>
      </c>
      <c r="K50" s="4">
        <f t="shared" si="4"/>
        <v>460.5761227325441</v>
      </c>
      <c r="L50" s="4">
        <f t="shared" si="4"/>
        <v>478.9991676418459</v>
      </c>
      <c r="M50" s="4">
        <f t="shared" si="4"/>
        <v>498.15913434751974</v>
      </c>
      <c r="N50" s="4">
        <f t="shared" si="4"/>
        <v>518.0854997214205</v>
      </c>
    </row>
    <row r="51" spans="1:14" ht="15">
      <c r="A51" t="s">
        <v>90</v>
      </c>
      <c r="B51" s="2" t="s">
        <v>91</v>
      </c>
      <c r="C51">
        <v>3800000</v>
      </c>
      <c r="D51" s="4">
        <f t="shared" si="1"/>
        <v>3800</v>
      </c>
      <c r="E51" s="4">
        <f>D51*1.04</f>
        <v>3952</v>
      </c>
      <c r="F51" s="4">
        <f t="shared" si="4"/>
        <v>4110.08</v>
      </c>
      <c r="G51" s="4">
        <f t="shared" si="4"/>
        <v>4274.4832</v>
      </c>
      <c r="H51" s="4">
        <f t="shared" si="4"/>
        <v>4445.462528</v>
      </c>
      <c r="I51" s="4">
        <f t="shared" si="4"/>
        <v>4623.28102912</v>
      </c>
      <c r="J51" s="4">
        <f t="shared" si="4"/>
        <v>4808.2122702848</v>
      </c>
      <c r="K51" s="4">
        <f t="shared" si="4"/>
        <v>5000.540761096192</v>
      </c>
      <c r="L51" s="4">
        <f t="shared" si="4"/>
        <v>5200.56239154004</v>
      </c>
      <c r="M51" s="4">
        <f t="shared" si="4"/>
        <v>5408.584887201642</v>
      </c>
      <c r="N51" s="4">
        <f t="shared" si="4"/>
        <v>5624.928282689708</v>
      </c>
    </row>
    <row r="52" spans="1:14" ht="15">
      <c r="A52" t="s">
        <v>92</v>
      </c>
      <c r="B52" s="2" t="s">
        <v>93</v>
      </c>
      <c r="C52">
        <f>SUM(C53:C56)</f>
        <v>12650000</v>
      </c>
      <c r="D52" s="4">
        <f t="shared" si="1"/>
        <v>12650</v>
      </c>
      <c r="E52" s="4">
        <f>D52*1.04</f>
        <v>13156</v>
      </c>
      <c r="F52" s="4">
        <f t="shared" si="4"/>
        <v>13682.24</v>
      </c>
      <c r="G52" s="4">
        <f t="shared" si="4"/>
        <v>14229.5296</v>
      </c>
      <c r="H52" s="4">
        <f t="shared" si="4"/>
        <v>14798.710784</v>
      </c>
      <c r="I52" s="4">
        <f t="shared" si="4"/>
        <v>15390.659215360001</v>
      </c>
      <c r="J52" s="4">
        <f t="shared" si="4"/>
        <v>16006.285583974402</v>
      </c>
      <c r="K52" s="4">
        <f t="shared" si="4"/>
        <v>16646.53700733338</v>
      </c>
      <c r="L52" s="4">
        <f t="shared" si="4"/>
        <v>17312.398487626717</v>
      </c>
      <c r="M52" s="4">
        <f t="shared" si="4"/>
        <v>18004.894427131785</v>
      </c>
      <c r="N52" s="4">
        <f t="shared" si="4"/>
        <v>18725.090204217056</v>
      </c>
    </row>
    <row r="53" spans="1:14" ht="15">
      <c r="A53" t="s">
        <v>94</v>
      </c>
      <c r="B53" s="2" t="s">
        <v>95</v>
      </c>
      <c r="C53">
        <v>2100000</v>
      </c>
      <c r="D53" s="4">
        <f t="shared" si="1"/>
        <v>2100</v>
      </c>
      <c r="E53" s="4">
        <f>D53*1.04</f>
        <v>2184</v>
      </c>
      <c r="F53" s="4">
        <f t="shared" si="4"/>
        <v>2271.36</v>
      </c>
      <c r="G53" s="4">
        <f t="shared" si="4"/>
        <v>2362.2144000000003</v>
      </c>
      <c r="H53" s="4">
        <f t="shared" si="4"/>
        <v>2456.7029760000005</v>
      </c>
      <c r="I53" s="4">
        <f t="shared" si="4"/>
        <v>2554.971095040001</v>
      </c>
      <c r="J53" s="4">
        <f t="shared" si="4"/>
        <v>2657.169938841601</v>
      </c>
      <c r="K53" s="4">
        <f t="shared" si="4"/>
        <v>2763.456736395265</v>
      </c>
      <c r="L53" s="4">
        <f t="shared" si="4"/>
        <v>2873.995005851076</v>
      </c>
      <c r="M53" s="4">
        <f t="shared" si="4"/>
        <v>2988.954806085119</v>
      </c>
      <c r="N53" s="4">
        <f t="shared" si="4"/>
        <v>3108.5129983285237</v>
      </c>
    </row>
    <row r="54" spans="1:14" ht="15">
      <c r="A54" t="s">
        <v>96</v>
      </c>
      <c r="B54" s="2" t="s">
        <v>97</v>
      </c>
      <c r="C54">
        <v>1250000</v>
      </c>
      <c r="D54" s="4">
        <f t="shared" si="1"/>
        <v>1250</v>
      </c>
      <c r="E54" s="4">
        <f>D54*1.04</f>
        <v>1300</v>
      </c>
      <c r="F54" s="4">
        <f t="shared" si="4"/>
        <v>1352</v>
      </c>
      <c r="G54" s="4">
        <f t="shared" si="4"/>
        <v>1406.0800000000002</v>
      </c>
      <c r="H54" s="4">
        <f t="shared" si="4"/>
        <v>1462.3232000000003</v>
      </c>
      <c r="I54" s="4">
        <f t="shared" si="4"/>
        <v>1520.8161280000004</v>
      </c>
      <c r="J54" s="4">
        <f t="shared" si="4"/>
        <v>1581.6487731200004</v>
      </c>
      <c r="K54" s="4">
        <f t="shared" si="4"/>
        <v>1644.9147240448006</v>
      </c>
      <c r="L54" s="4">
        <f t="shared" si="4"/>
        <v>1710.7113130065927</v>
      </c>
      <c r="M54" s="4">
        <f t="shared" si="4"/>
        <v>1779.1397655268565</v>
      </c>
      <c r="N54" s="4">
        <f t="shared" si="4"/>
        <v>1850.3053561479308</v>
      </c>
    </row>
    <row r="55" spans="1:14" ht="15">
      <c r="A55" t="s">
        <v>98</v>
      </c>
      <c r="B55" s="2" t="s">
        <v>99</v>
      </c>
      <c r="C55">
        <v>1300000</v>
      </c>
      <c r="D55" s="4">
        <f t="shared" si="1"/>
        <v>1300</v>
      </c>
      <c r="E55" s="4">
        <f>D55*1.04</f>
        <v>1352</v>
      </c>
      <c r="F55" s="4">
        <f t="shared" si="4"/>
        <v>1406.0800000000002</v>
      </c>
      <c r="G55" s="4">
        <f t="shared" si="4"/>
        <v>1462.3232000000003</v>
      </c>
      <c r="H55" s="4">
        <f t="shared" si="4"/>
        <v>1520.8161280000004</v>
      </c>
      <c r="I55" s="4">
        <f t="shared" si="4"/>
        <v>1581.6487731200004</v>
      </c>
      <c r="J55" s="4">
        <f t="shared" si="4"/>
        <v>1644.9147240448006</v>
      </c>
      <c r="K55" s="4">
        <f t="shared" si="4"/>
        <v>1710.7113130065927</v>
      </c>
      <c r="L55" s="4">
        <f t="shared" si="4"/>
        <v>1779.1397655268565</v>
      </c>
      <c r="M55" s="4">
        <f t="shared" si="4"/>
        <v>1850.3053561479308</v>
      </c>
      <c r="N55" s="4">
        <f t="shared" si="4"/>
        <v>1924.317570393848</v>
      </c>
    </row>
    <row r="56" spans="1:14" ht="15">
      <c r="A56" t="s">
        <v>100</v>
      </c>
      <c r="B56" s="2" t="s">
        <v>101</v>
      </c>
      <c r="C56">
        <f>1000*8000</f>
        <v>8000000</v>
      </c>
      <c r="D56" s="4">
        <f t="shared" si="1"/>
        <v>8000</v>
      </c>
      <c r="E56" s="4">
        <f>D56*1.04</f>
        <v>8320</v>
      </c>
      <c r="F56" s="4">
        <f t="shared" si="4"/>
        <v>8652.800000000001</v>
      </c>
      <c r="G56" s="4">
        <f t="shared" si="4"/>
        <v>8998.912000000002</v>
      </c>
      <c r="H56" s="4">
        <f t="shared" si="4"/>
        <v>9358.868480000003</v>
      </c>
      <c r="I56" s="4">
        <f t="shared" si="4"/>
        <v>9733.223219200003</v>
      </c>
      <c r="J56" s="4">
        <f t="shared" si="4"/>
        <v>10122.552147968003</v>
      </c>
      <c r="K56" s="4">
        <f t="shared" si="4"/>
        <v>10527.454233886723</v>
      </c>
      <c r="L56" s="4">
        <f t="shared" si="4"/>
        <v>10948.552403242193</v>
      </c>
      <c r="M56" s="4">
        <f t="shared" si="4"/>
        <v>11386.49449937188</v>
      </c>
      <c r="N56" s="4">
        <f t="shared" si="4"/>
        <v>11841.954279346755</v>
      </c>
    </row>
    <row r="57" spans="1:14" ht="15">
      <c r="A57" t="s">
        <v>102</v>
      </c>
      <c r="B57" s="2" t="s">
        <v>103</v>
      </c>
      <c r="C57">
        <f>+C58+C67</f>
        <v>4783956128</v>
      </c>
      <c r="D57" s="4">
        <f t="shared" si="1"/>
        <v>4783956.128</v>
      </c>
      <c r="E57" s="4">
        <f>D57*1.04</f>
        <v>4975314.37312</v>
      </c>
      <c r="F57" s="4">
        <f t="shared" si="4"/>
        <v>5174326.9480448</v>
      </c>
      <c r="G57" s="4">
        <f t="shared" si="4"/>
        <v>5381300.025966592</v>
      </c>
      <c r="H57" s="4">
        <f t="shared" si="4"/>
        <v>5596552.027005256</v>
      </c>
      <c r="I57" s="4">
        <f t="shared" si="4"/>
        <v>5820414.108085467</v>
      </c>
      <c r="J57" s="4">
        <f t="shared" si="4"/>
        <v>6053230.672408885</v>
      </c>
      <c r="K57" s="4">
        <f t="shared" si="4"/>
        <v>6295359.899305241</v>
      </c>
      <c r="L57" s="4">
        <f t="shared" si="4"/>
        <v>6547174.295277451</v>
      </c>
      <c r="M57" s="4">
        <f t="shared" si="4"/>
        <v>6809061.267088549</v>
      </c>
      <c r="N57" s="4">
        <f t="shared" si="4"/>
        <v>7081423.717772092</v>
      </c>
    </row>
    <row r="58" spans="1:14" ht="15">
      <c r="A58" t="s">
        <v>104</v>
      </c>
      <c r="B58" s="2" t="s">
        <v>105</v>
      </c>
      <c r="C58">
        <f>+C59+C62+C65</f>
        <v>828820090</v>
      </c>
      <c r="D58" s="4">
        <f t="shared" si="1"/>
        <v>828820.09</v>
      </c>
      <c r="E58" s="4">
        <f>D58*1.04</f>
        <v>861972.8936</v>
      </c>
      <c r="F58" s="4">
        <f t="shared" si="4"/>
        <v>896451.809344</v>
      </c>
      <c r="G58" s="4">
        <f t="shared" si="4"/>
        <v>932309.88171776</v>
      </c>
      <c r="H58" s="4">
        <f t="shared" si="4"/>
        <v>969602.2769864704</v>
      </c>
      <c r="I58" s="4">
        <f t="shared" si="4"/>
        <v>1008386.3680659293</v>
      </c>
      <c r="J58" s="4">
        <f t="shared" si="4"/>
        <v>1048721.8227885666</v>
      </c>
      <c r="K58" s="4">
        <f t="shared" si="4"/>
        <v>1090670.6957001092</v>
      </c>
      <c r="L58" s="4">
        <f t="shared" si="4"/>
        <v>1134297.5235281137</v>
      </c>
      <c r="M58" s="4">
        <f t="shared" si="4"/>
        <v>1179669.4244692384</v>
      </c>
      <c r="N58" s="4">
        <f t="shared" si="4"/>
        <v>1226856.201448008</v>
      </c>
    </row>
    <row r="59" spans="1:14" ht="15">
      <c r="A59" t="s">
        <v>106</v>
      </c>
      <c r="B59" s="2" t="s">
        <v>107</v>
      </c>
      <c r="C59">
        <f>+C60+C61</f>
        <v>817287090</v>
      </c>
      <c r="D59" s="4">
        <f t="shared" si="1"/>
        <v>817287.09</v>
      </c>
      <c r="E59" s="4">
        <f>D59*1.04</f>
        <v>849978.5736</v>
      </c>
      <c r="F59" s="4">
        <f t="shared" si="4"/>
        <v>883977.7165440001</v>
      </c>
      <c r="G59" s="4">
        <f t="shared" si="4"/>
        <v>919336.8252057601</v>
      </c>
      <c r="H59" s="4">
        <f t="shared" si="4"/>
        <v>956110.2982139905</v>
      </c>
      <c r="I59" s="4">
        <f t="shared" si="4"/>
        <v>994354.7101425502</v>
      </c>
      <c r="J59" s="4">
        <f t="shared" si="4"/>
        <v>1034128.8985482522</v>
      </c>
      <c r="K59" s="4">
        <f t="shared" si="4"/>
        <v>1075494.0544901823</v>
      </c>
      <c r="L59" s="4">
        <f t="shared" si="4"/>
        <v>1118513.8166697896</v>
      </c>
      <c r="M59" s="4">
        <f t="shared" si="4"/>
        <v>1163254.3693365813</v>
      </c>
      <c r="N59" s="4">
        <f t="shared" si="4"/>
        <v>1209784.5441100446</v>
      </c>
    </row>
    <row r="60" spans="1:14" ht="15">
      <c r="A60" t="s">
        <v>108</v>
      </c>
      <c r="B60" s="2" t="s">
        <v>109</v>
      </c>
      <c r="C60">
        <v>798787090</v>
      </c>
      <c r="D60" s="4">
        <f t="shared" si="1"/>
        <v>798787.09</v>
      </c>
      <c r="E60" s="4">
        <f>D60*1.04</f>
        <v>830738.5736</v>
      </c>
      <c r="F60" s="4">
        <f t="shared" si="4"/>
        <v>863968.116544</v>
      </c>
      <c r="G60" s="4">
        <f t="shared" si="4"/>
        <v>898526.84120576</v>
      </c>
      <c r="H60" s="4">
        <f t="shared" si="4"/>
        <v>934467.9148539904</v>
      </c>
      <c r="I60" s="4">
        <f t="shared" si="4"/>
        <v>971846.63144815</v>
      </c>
      <c r="J60" s="4">
        <f t="shared" si="4"/>
        <v>1010720.4967060761</v>
      </c>
      <c r="K60" s="4">
        <f t="shared" si="4"/>
        <v>1051149.3165743193</v>
      </c>
      <c r="L60" s="4">
        <f t="shared" si="4"/>
        <v>1093195.289237292</v>
      </c>
      <c r="M60" s="4">
        <f t="shared" si="4"/>
        <v>1136923.1008067837</v>
      </c>
      <c r="N60" s="4">
        <f t="shared" si="4"/>
        <v>1182400.024839055</v>
      </c>
    </row>
    <row r="61" spans="1:14" ht="15">
      <c r="A61" t="s">
        <v>110</v>
      </c>
      <c r="B61" s="2" t="s">
        <v>111</v>
      </c>
      <c r="C61">
        <v>18500000</v>
      </c>
      <c r="D61" s="4">
        <f t="shared" si="1"/>
        <v>18500</v>
      </c>
      <c r="E61" s="4">
        <f>D61*1.04</f>
        <v>19240</v>
      </c>
      <c r="F61" s="4">
        <f t="shared" si="4"/>
        <v>20009.600000000002</v>
      </c>
      <c r="G61" s="4">
        <f t="shared" si="4"/>
        <v>20809.984000000004</v>
      </c>
      <c r="H61" s="4">
        <f t="shared" si="4"/>
        <v>21642.383360000003</v>
      </c>
      <c r="I61" s="4">
        <f t="shared" si="4"/>
        <v>22508.078694400003</v>
      </c>
      <c r="J61" s="4">
        <f t="shared" si="4"/>
        <v>23408.401842176005</v>
      </c>
      <c r="K61" s="4">
        <f t="shared" si="4"/>
        <v>24344.737915863047</v>
      </c>
      <c r="L61" s="4">
        <f t="shared" si="4"/>
        <v>25318.52743249757</v>
      </c>
      <c r="M61" s="4">
        <f t="shared" si="4"/>
        <v>26331.26852979747</v>
      </c>
      <c r="N61" s="4">
        <f t="shared" si="4"/>
        <v>27384.51927098937</v>
      </c>
    </row>
    <row r="62" spans="1:14" ht="15">
      <c r="A62" t="s">
        <v>112</v>
      </c>
      <c r="B62" s="2" t="s">
        <v>113</v>
      </c>
      <c r="C62">
        <f>+C63+C64</f>
        <v>11532000</v>
      </c>
      <c r="D62" s="4">
        <f t="shared" si="1"/>
        <v>11532</v>
      </c>
      <c r="E62" s="4">
        <f>D62*1.04</f>
        <v>11993.28</v>
      </c>
      <c r="F62" s="4">
        <f aca="true" t="shared" si="5" ref="F62:N77">E62*1.04</f>
        <v>12473.0112</v>
      </c>
      <c r="G62" s="4">
        <f t="shared" si="5"/>
        <v>12971.931648000002</v>
      </c>
      <c r="H62" s="4">
        <f t="shared" si="5"/>
        <v>13490.808913920002</v>
      </c>
      <c r="I62" s="4">
        <f t="shared" si="5"/>
        <v>14030.441270476802</v>
      </c>
      <c r="J62" s="4">
        <f t="shared" si="5"/>
        <v>14591.658921295875</v>
      </c>
      <c r="K62" s="4">
        <f t="shared" si="5"/>
        <v>15175.325278147711</v>
      </c>
      <c r="L62" s="4">
        <f t="shared" si="5"/>
        <v>15782.33828927362</v>
      </c>
      <c r="M62" s="4">
        <f t="shared" si="5"/>
        <v>16413.631820844566</v>
      </c>
      <c r="N62" s="4">
        <f t="shared" si="5"/>
        <v>17070.17709367835</v>
      </c>
    </row>
    <row r="63" spans="1:14" ht="15">
      <c r="A63" t="s">
        <v>114</v>
      </c>
      <c r="B63" s="2" t="s">
        <v>115</v>
      </c>
      <c r="C63">
        <v>2100000</v>
      </c>
      <c r="D63" s="4">
        <f t="shared" si="1"/>
        <v>2100</v>
      </c>
      <c r="E63" s="4">
        <f>D63*1.04</f>
        <v>2184</v>
      </c>
      <c r="F63" s="4">
        <f t="shared" si="5"/>
        <v>2271.36</v>
      </c>
      <c r="G63" s="4">
        <f t="shared" si="5"/>
        <v>2362.2144000000003</v>
      </c>
      <c r="H63" s="4">
        <f t="shared" si="5"/>
        <v>2456.7029760000005</v>
      </c>
      <c r="I63" s="4">
        <f t="shared" si="5"/>
        <v>2554.971095040001</v>
      </c>
      <c r="J63" s="4">
        <f t="shared" si="5"/>
        <v>2657.169938841601</v>
      </c>
      <c r="K63" s="4">
        <f t="shared" si="5"/>
        <v>2763.456736395265</v>
      </c>
      <c r="L63" s="4">
        <f t="shared" si="5"/>
        <v>2873.995005851076</v>
      </c>
      <c r="M63" s="4">
        <f t="shared" si="5"/>
        <v>2988.954806085119</v>
      </c>
      <c r="N63" s="4">
        <f t="shared" si="5"/>
        <v>3108.5129983285237</v>
      </c>
    </row>
    <row r="64" spans="1:14" ht="15">
      <c r="A64" t="s">
        <v>116</v>
      </c>
      <c r="B64" s="2" t="s">
        <v>117</v>
      </c>
      <c r="C64">
        <v>9432000</v>
      </c>
      <c r="D64" s="4">
        <f t="shared" si="1"/>
        <v>9432</v>
      </c>
      <c r="E64" s="4">
        <f>D64*1.04</f>
        <v>9809.28</v>
      </c>
      <c r="F64" s="4">
        <f t="shared" si="5"/>
        <v>10201.6512</v>
      </c>
      <c r="G64" s="4">
        <f t="shared" si="5"/>
        <v>10609.717248</v>
      </c>
      <c r="H64" s="4">
        <f t="shared" si="5"/>
        <v>11034.105937920001</v>
      </c>
      <c r="I64" s="4">
        <f t="shared" si="5"/>
        <v>11475.470175436802</v>
      </c>
      <c r="J64" s="4">
        <f t="shared" si="5"/>
        <v>11934.488982454273</v>
      </c>
      <c r="K64" s="4">
        <f t="shared" si="5"/>
        <v>12411.868541752445</v>
      </c>
      <c r="L64" s="4">
        <f t="shared" si="5"/>
        <v>12908.343283422542</v>
      </c>
      <c r="M64" s="4">
        <f t="shared" si="5"/>
        <v>13424.677014759445</v>
      </c>
      <c r="N64" s="4">
        <f t="shared" si="5"/>
        <v>13961.664095349823</v>
      </c>
    </row>
    <row r="65" spans="1:14" ht="15">
      <c r="A65" t="s">
        <v>118</v>
      </c>
      <c r="B65" s="2" t="s">
        <v>119</v>
      </c>
      <c r="C65">
        <f>+C66</f>
        <v>1000</v>
      </c>
      <c r="D65" s="4">
        <f t="shared" si="1"/>
        <v>1</v>
      </c>
      <c r="E65" s="4">
        <f>D65*1.04</f>
        <v>1.04</v>
      </c>
      <c r="F65" s="4">
        <f t="shared" si="5"/>
        <v>1.0816000000000001</v>
      </c>
      <c r="G65" s="4">
        <f t="shared" si="5"/>
        <v>1.124864</v>
      </c>
      <c r="H65" s="4">
        <f t="shared" si="5"/>
        <v>1.1698585600000002</v>
      </c>
      <c r="I65" s="4">
        <f t="shared" si="5"/>
        <v>1.2166529024000003</v>
      </c>
      <c r="J65" s="4">
        <f t="shared" si="5"/>
        <v>1.2653190184960004</v>
      </c>
      <c r="K65" s="4">
        <f t="shared" si="5"/>
        <v>1.3159317792358405</v>
      </c>
      <c r="L65" s="4">
        <f t="shared" si="5"/>
        <v>1.368569050405274</v>
      </c>
      <c r="M65" s="4">
        <f t="shared" si="5"/>
        <v>1.4233118124214852</v>
      </c>
      <c r="N65" s="4">
        <f t="shared" si="5"/>
        <v>1.4802442849183446</v>
      </c>
    </row>
    <row r="66" spans="1:14" ht="15">
      <c r="A66" t="s">
        <v>120</v>
      </c>
      <c r="B66" s="2" t="s">
        <v>121</v>
      </c>
      <c r="C66">
        <v>1000</v>
      </c>
      <c r="D66" s="4">
        <f t="shared" si="1"/>
        <v>1</v>
      </c>
      <c r="E66" s="4">
        <f>D66*1.04</f>
        <v>1.04</v>
      </c>
      <c r="F66" s="4">
        <f t="shared" si="5"/>
        <v>1.0816000000000001</v>
      </c>
      <c r="G66" s="4">
        <f t="shared" si="5"/>
        <v>1.124864</v>
      </c>
      <c r="H66" s="4">
        <f t="shared" si="5"/>
        <v>1.1698585600000002</v>
      </c>
      <c r="I66" s="4">
        <f t="shared" si="5"/>
        <v>1.2166529024000003</v>
      </c>
      <c r="J66" s="4">
        <f t="shared" si="5"/>
        <v>1.2653190184960004</v>
      </c>
      <c r="K66" s="4">
        <f t="shared" si="5"/>
        <v>1.3159317792358405</v>
      </c>
      <c r="L66" s="4">
        <f t="shared" si="5"/>
        <v>1.368569050405274</v>
      </c>
      <c r="M66" s="4">
        <f t="shared" si="5"/>
        <v>1.4233118124214852</v>
      </c>
      <c r="N66" s="4">
        <f t="shared" si="5"/>
        <v>1.4802442849183446</v>
      </c>
    </row>
    <row r="67" spans="1:14" ht="15">
      <c r="A67" t="s">
        <v>122</v>
      </c>
      <c r="B67" s="2" t="s">
        <v>123</v>
      </c>
      <c r="C67">
        <f>+C68+C79</f>
        <v>3955136038</v>
      </c>
      <c r="D67" s="4">
        <f t="shared" si="1"/>
        <v>3955136.038</v>
      </c>
      <c r="E67" s="4">
        <f>D67*1.04</f>
        <v>4113341.4795200005</v>
      </c>
      <c r="F67" s="4">
        <f t="shared" si="5"/>
        <v>4277875.138700801</v>
      </c>
      <c r="G67" s="4">
        <f t="shared" si="5"/>
        <v>4448990.144248833</v>
      </c>
      <c r="H67" s="4">
        <f t="shared" si="5"/>
        <v>4626949.750018787</v>
      </c>
      <c r="I67" s="4">
        <f t="shared" si="5"/>
        <v>4812027.740019538</v>
      </c>
      <c r="J67" s="4">
        <f t="shared" si="5"/>
        <v>5004508.84962032</v>
      </c>
      <c r="K67" s="4">
        <f t="shared" si="5"/>
        <v>5204689.203605133</v>
      </c>
      <c r="L67" s="4">
        <f t="shared" si="5"/>
        <v>5412876.771749339</v>
      </c>
      <c r="M67" s="4">
        <f t="shared" si="5"/>
        <v>5629391.842619313</v>
      </c>
      <c r="N67" s="4">
        <f t="shared" si="5"/>
        <v>5854567.516324085</v>
      </c>
    </row>
    <row r="68" spans="1:14" ht="15">
      <c r="A68" t="s">
        <v>124</v>
      </c>
      <c r="B68" s="2" t="s">
        <v>107</v>
      </c>
      <c r="C68">
        <f>+C69+C72+C73+C78</f>
        <v>3955135038</v>
      </c>
      <c r="D68" s="4">
        <f t="shared" si="1"/>
        <v>3955135.038</v>
      </c>
      <c r="E68" s="4">
        <f>D68*1.04</f>
        <v>4113340.4395200005</v>
      </c>
      <c r="F68" s="4">
        <f t="shared" si="5"/>
        <v>4277874.057100801</v>
      </c>
      <c r="G68" s="4">
        <f t="shared" si="5"/>
        <v>4448989.019384833</v>
      </c>
      <c r="H68" s="4">
        <f t="shared" si="5"/>
        <v>4626948.580160227</v>
      </c>
      <c r="I68" s="4">
        <f t="shared" si="5"/>
        <v>4812026.523366636</v>
      </c>
      <c r="J68" s="4">
        <f t="shared" si="5"/>
        <v>5004507.584301301</v>
      </c>
      <c r="K68" s="4">
        <f t="shared" si="5"/>
        <v>5204687.887673354</v>
      </c>
      <c r="L68" s="4">
        <f t="shared" si="5"/>
        <v>5412875.403180288</v>
      </c>
      <c r="M68" s="4">
        <f t="shared" si="5"/>
        <v>5629390.4193075</v>
      </c>
      <c r="N68" s="4">
        <f t="shared" si="5"/>
        <v>5854566.036079801</v>
      </c>
    </row>
    <row r="69" spans="1:14" ht="15">
      <c r="A69" t="s">
        <v>125</v>
      </c>
      <c r="B69" s="2" t="s">
        <v>126</v>
      </c>
      <c r="C69">
        <f>+C70+C71</f>
        <v>1309075386</v>
      </c>
      <c r="D69" s="4">
        <f t="shared" si="1"/>
        <v>1309075.386</v>
      </c>
      <c r="E69" s="4">
        <f>D69*1.04</f>
        <v>1361438.40144</v>
      </c>
      <c r="F69" s="4">
        <f t="shared" si="5"/>
        <v>1415895.9374976</v>
      </c>
      <c r="G69" s="4">
        <f t="shared" si="5"/>
        <v>1472531.774997504</v>
      </c>
      <c r="H69" s="4">
        <f t="shared" si="5"/>
        <v>1531433.0459974043</v>
      </c>
      <c r="I69" s="4">
        <f t="shared" si="5"/>
        <v>1592690.3678373005</v>
      </c>
      <c r="J69" s="4">
        <f t="shared" si="5"/>
        <v>1656397.9825507926</v>
      </c>
      <c r="K69" s="4">
        <f t="shared" si="5"/>
        <v>1722653.9018528245</v>
      </c>
      <c r="L69" s="4">
        <f t="shared" si="5"/>
        <v>1791560.0579269375</v>
      </c>
      <c r="M69" s="4">
        <f t="shared" si="5"/>
        <v>1863222.460244015</v>
      </c>
      <c r="N69" s="4">
        <f t="shared" si="5"/>
        <v>1937751.3586537756</v>
      </c>
    </row>
    <row r="70" spans="1:14" ht="15">
      <c r="A70" t="s">
        <v>127</v>
      </c>
      <c r="B70" s="2" t="s">
        <v>128</v>
      </c>
      <c r="C70">
        <v>1063338386</v>
      </c>
      <c r="D70" s="4">
        <f t="shared" si="1"/>
        <v>1063338.386</v>
      </c>
      <c r="E70" s="4">
        <f>D70*1.04</f>
        <v>1105871.92144</v>
      </c>
      <c r="F70" s="4">
        <f t="shared" si="5"/>
        <v>1150106.7982976</v>
      </c>
      <c r="G70" s="4">
        <f t="shared" si="5"/>
        <v>1196111.070229504</v>
      </c>
      <c r="H70" s="4">
        <f t="shared" si="5"/>
        <v>1243955.5130386841</v>
      </c>
      <c r="I70" s="4">
        <f t="shared" si="5"/>
        <v>1293713.7335602315</v>
      </c>
      <c r="J70" s="4">
        <f t="shared" si="5"/>
        <v>1345462.2829026408</v>
      </c>
      <c r="K70" s="4">
        <f t="shared" si="5"/>
        <v>1399280.7742187465</v>
      </c>
      <c r="L70" s="4">
        <f t="shared" si="5"/>
        <v>1455252.0051874963</v>
      </c>
      <c r="M70" s="4">
        <f t="shared" si="5"/>
        <v>1513462.0853949962</v>
      </c>
      <c r="N70" s="4">
        <f t="shared" si="5"/>
        <v>1574000.5688107961</v>
      </c>
    </row>
    <row r="71" spans="1:14" ht="15">
      <c r="A71" t="s">
        <v>129</v>
      </c>
      <c r="B71" s="2" t="s">
        <v>130</v>
      </c>
      <c r="C71">
        <v>245737000</v>
      </c>
      <c r="D71" s="4">
        <f aca="true" t="shared" si="6" ref="D71:D117">C71/1000</f>
        <v>245737</v>
      </c>
      <c r="E71" s="4">
        <f aca="true" t="shared" si="7" ref="E71:M117">D71*1.04</f>
        <v>255566.48</v>
      </c>
      <c r="F71" s="4">
        <f t="shared" si="7"/>
        <v>265789.13920000003</v>
      </c>
      <c r="G71" s="4">
        <f t="shared" si="7"/>
        <v>276420.70476800005</v>
      </c>
      <c r="H71" s="4">
        <f t="shared" si="7"/>
        <v>287477.53295872005</v>
      </c>
      <c r="I71" s="4">
        <f t="shared" si="7"/>
        <v>298976.6342770689</v>
      </c>
      <c r="J71" s="4">
        <f t="shared" si="7"/>
        <v>310935.69964815164</v>
      </c>
      <c r="K71" s="4">
        <f t="shared" si="7"/>
        <v>323373.12763407774</v>
      </c>
      <c r="L71" s="4">
        <f t="shared" si="7"/>
        <v>336308.0527394409</v>
      </c>
      <c r="M71" s="4">
        <f t="shared" si="7"/>
        <v>349760.3748490185</v>
      </c>
      <c r="N71" s="4">
        <f t="shared" si="5"/>
        <v>363750.7898429793</v>
      </c>
    </row>
    <row r="72" spans="1:14" ht="15">
      <c r="A72" t="s">
        <v>135</v>
      </c>
      <c r="B72" s="2" t="s">
        <v>136</v>
      </c>
      <c r="C72">
        <v>257493245</v>
      </c>
      <c r="D72" s="4">
        <f t="shared" si="6"/>
        <v>257493.245</v>
      </c>
      <c r="E72" s="4">
        <f t="shared" si="7"/>
        <v>267792.9748</v>
      </c>
      <c r="F72" s="4">
        <f t="shared" si="7"/>
        <v>278504.69379200006</v>
      </c>
      <c r="G72" s="4">
        <f t="shared" si="7"/>
        <v>289644.8815436801</v>
      </c>
      <c r="H72" s="4">
        <f t="shared" si="7"/>
        <v>301230.6768054273</v>
      </c>
      <c r="I72" s="4">
        <f t="shared" si="7"/>
        <v>313279.9038776444</v>
      </c>
      <c r="J72" s="4">
        <f t="shared" si="7"/>
        <v>325811.10003275017</v>
      </c>
      <c r="K72" s="4">
        <f t="shared" si="7"/>
        <v>338843.5440340602</v>
      </c>
      <c r="L72" s="4">
        <f t="shared" si="7"/>
        <v>352397.2857954226</v>
      </c>
      <c r="M72" s="4">
        <f t="shared" si="7"/>
        <v>366493.17722723953</v>
      </c>
      <c r="N72" s="4">
        <f t="shared" si="5"/>
        <v>381152.9043163291</v>
      </c>
    </row>
    <row r="73" spans="1:14" ht="15">
      <c r="A73" t="s">
        <v>137</v>
      </c>
      <c r="B73" s="2" t="s">
        <v>138</v>
      </c>
      <c r="C73">
        <f>SUM(C74:C77)</f>
        <v>1210320944</v>
      </c>
      <c r="D73" s="4">
        <f t="shared" si="6"/>
        <v>1210320.944</v>
      </c>
      <c r="E73" s="4">
        <f t="shared" si="7"/>
        <v>1258733.78176</v>
      </c>
      <c r="F73" s="4">
        <f t="shared" si="7"/>
        <v>1309083.1330304</v>
      </c>
      <c r="G73" s="4">
        <f t="shared" si="7"/>
        <v>1361446.458351616</v>
      </c>
      <c r="H73" s="4">
        <f t="shared" si="7"/>
        <v>1415904.3166856808</v>
      </c>
      <c r="I73" s="4">
        <f t="shared" si="7"/>
        <v>1472540.489353108</v>
      </c>
      <c r="J73" s="4">
        <f t="shared" si="7"/>
        <v>1531442.1089272324</v>
      </c>
      <c r="K73" s="4">
        <f t="shared" si="7"/>
        <v>1592699.793284322</v>
      </c>
      <c r="L73" s="4">
        <f t="shared" si="7"/>
        <v>1656407.7850156948</v>
      </c>
      <c r="M73" s="4">
        <f t="shared" si="7"/>
        <v>1722664.0964163227</v>
      </c>
      <c r="N73" s="4">
        <f t="shared" si="5"/>
        <v>1791570.6602729757</v>
      </c>
    </row>
    <row r="74" spans="1:14" ht="15">
      <c r="A74" t="s">
        <v>139</v>
      </c>
      <c r="B74" s="2" t="s">
        <v>140</v>
      </c>
      <c r="C74">
        <v>105400055</v>
      </c>
      <c r="D74" s="4">
        <f t="shared" si="6"/>
        <v>105400.055</v>
      </c>
      <c r="E74" s="4">
        <f t="shared" si="7"/>
        <v>109616.0572</v>
      </c>
      <c r="F74" s="4">
        <f t="shared" si="7"/>
        <v>114000.699488</v>
      </c>
      <c r="G74" s="4">
        <f t="shared" si="7"/>
        <v>118560.72746752</v>
      </c>
      <c r="H74" s="4">
        <f t="shared" si="7"/>
        <v>123303.1565662208</v>
      </c>
      <c r="I74" s="4">
        <f t="shared" si="7"/>
        <v>128235.28282886963</v>
      </c>
      <c r="J74" s="4">
        <f t="shared" si="7"/>
        <v>133364.6941420244</v>
      </c>
      <c r="K74" s="4">
        <f t="shared" si="7"/>
        <v>138699.2819077054</v>
      </c>
      <c r="L74" s="4">
        <f t="shared" si="7"/>
        <v>144247.2531840136</v>
      </c>
      <c r="M74" s="4">
        <f t="shared" si="7"/>
        <v>150017.14331137415</v>
      </c>
      <c r="N74" s="4">
        <f t="shared" si="5"/>
        <v>156017.82904382912</v>
      </c>
    </row>
    <row r="75" spans="1:14" ht="15">
      <c r="A75" t="s">
        <v>141</v>
      </c>
      <c r="B75" s="2" t="s">
        <v>142</v>
      </c>
      <c r="C75">
        <v>79050042</v>
      </c>
      <c r="D75" s="4">
        <f t="shared" si="6"/>
        <v>79050.042</v>
      </c>
      <c r="E75" s="4">
        <f t="shared" si="7"/>
        <v>82212.04368</v>
      </c>
      <c r="F75" s="4">
        <f t="shared" si="7"/>
        <v>85500.5254272</v>
      </c>
      <c r="G75" s="4">
        <f t="shared" si="7"/>
        <v>88920.546444288</v>
      </c>
      <c r="H75" s="4">
        <f t="shared" si="7"/>
        <v>92477.36830205952</v>
      </c>
      <c r="I75" s="4">
        <f t="shared" si="7"/>
        <v>96176.46303414191</v>
      </c>
      <c r="J75" s="4">
        <f t="shared" si="7"/>
        <v>100023.52155550758</v>
      </c>
      <c r="K75" s="4">
        <f t="shared" si="7"/>
        <v>104024.46241772789</v>
      </c>
      <c r="L75" s="4">
        <f t="shared" si="7"/>
        <v>108185.44091443701</v>
      </c>
      <c r="M75" s="4">
        <f t="shared" si="7"/>
        <v>112512.8585510145</v>
      </c>
      <c r="N75" s="4">
        <f t="shared" si="5"/>
        <v>117013.37289305509</v>
      </c>
    </row>
    <row r="76" spans="1:14" ht="15">
      <c r="A76" t="s">
        <v>143</v>
      </c>
      <c r="B76" s="2" t="s">
        <v>144</v>
      </c>
      <c r="C76">
        <v>915562153</v>
      </c>
      <c r="D76" s="4">
        <f t="shared" si="6"/>
        <v>915562.153</v>
      </c>
      <c r="E76" s="4">
        <f t="shared" si="7"/>
        <v>952184.6391200001</v>
      </c>
      <c r="F76" s="4">
        <f t="shared" si="7"/>
        <v>990272.0246848001</v>
      </c>
      <c r="G76" s="4">
        <f t="shared" si="7"/>
        <v>1029882.9056721921</v>
      </c>
      <c r="H76" s="4">
        <f t="shared" si="7"/>
        <v>1071078.2218990799</v>
      </c>
      <c r="I76" s="4">
        <f t="shared" si="7"/>
        <v>1113921.350775043</v>
      </c>
      <c r="J76" s="4">
        <f t="shared" si="7"/>
        <v>1158478.2048060447</v>
      </c>
      <c r="K76" s="4">
        <f t="shared" si="7"/>
        <v>1204817.3329982865</v>
      </c>
      <c r="L76" s="4">
        <f t="shared" si="7"/>
        <v>1253010.0263182179</v>
      </c>
      <c r="M76" s="4">
        <f t="shared" si="7"/>
        <v>1303130.4273709466</v>
      </c>
      <c r="N76" s="4">
        <f t="shared" si="5"/>
        <v>1355255.6444657845</v>
      </c>
    </row>
    <row r="77" spans="1:14" ht="15">
      <c r="A77" t="s">
        <v>145</v>
      </c>
      <c r="B77" s="2" t="s">
        <v>146</v>
      </c>
      <c r="C77">
        <v>110308694</v>
      </c>
      <c r="D77" s="4">
        <f t="shared" si="6"/>
        <v>110308.694</v>
      </c>
      <c r="E77" s="4">
        <f t="shared" si="7"/>
        <v>114721.04176000001</v>
      </c>
      <c r="F77" s="4">
        <f t="shared" si="7"/>
        <v>119309.8834304</v>
      </c>
      <c r="G77" s="4">
        <f t="shared" si="7"/>
        <v>124082.27876761601</v>
      </c>
      <c r="H77" s="4">
        <f t="shared" si="7"/>
        <v>129045.56991832066</v>
      </c>
      <c r="I77" s="4">
        <f t="shared" si="7"/>
        <v>134207.3927150535</v>
      </c>
      <c r="J77" s="4">
        <f t="shared" si="7"/>
        <v>139575.68842365564</v>
      </c>
      <c r="K77" s="4">
        <f t="shared" si="7"/>
        <v>145158.71596060187</v>
      </c>
      <c r="L77" s="4">
        <f t="shared" si="7"/>
        <v>150965.06459902594</v>
      </c>
      <c r="M77" s="4">
        <f t="shared" si="7"/>
        <v>157003.66718298697</v>
      </c>
      <c r="N77" s="4">
        <f t="shared" si="5"/>
        <v>163283.81387030645</v>
      </c>
    </row>
    <row r="78" spans="1:14" ht="15">
      <c r="A78" t="s">
        <v>147</v>
      </c>
      <c r="B78" s="2" t="s">
        <v>148</v>
      </c>
      <c r="C78">
        <v>1178245463</v>
      </c>
      <c r="D78" s="4">
        <f t="shared" si="6"/>
        <v>1178245.463</v>
      </c>
      <c r="E78" s="4">
        <f t="shared" si="7"/>
        <v>1225375.28152</v>
      </c>
      <c r="F78" s="4">
        <f t="shared" si="7"/>
        <v>1274390.2927808</v>
      </c>
      <c r="G78" s="4">
        <f t="shared" si="7"/>
        <v>1325365.904492032</v>
      </c>
      <c r="H78" s="4">
        <f t="shared" si="7"/>
        <v>1378380.5406717134</v>
      </c>
      <c r="I78" s="4">
        <f t="shared" si="7"/>
        <v>1433515.762298582</v>
      </c>
      <c r="J78" s="4">
        <f t="shared" si="7"/>
        <v>1490856.3927905252</v>
      </c>
      <c r="K78" s="4">
        <f t="shared" si="7"/>
        <v>1550490.6485021464</v>
      </c>
      <c r="L78" s="4">
        <f t="shared" si="7"/>
        <v>1612510.2744422322</v>
      </c>
      <c r="M78" s="4">
        <f t="shared" si="7"/>
        <v>1677010.6854199215</v>
      </c>
      <c r="N78" s="4">
        <f aca="true" t="shared" si="8" ref="N78:N96">M78*1.04</f>
        <v>1744091.1128367186</v>
      </c>
    </row>
    <row r="79" spans="1:14" ht="15">
      <c r="A79" t="s">
        <v>151</v>
      </c>
      <c r="B79" s="2" t="s">
        <v>113</v>
      </c>
      <c r="C79">
        <f>+C80</f>
        <v>1000</v>
      </c>
      <c r="D79" s="4">
        <f t="shared" si="6"/>
        <v>1</v>
      </c>
      <c r="E79" s="4">
        <f t="shared" si="7"/>
        <v>1.04</v>
      </c>
      <c r="F79" s="4">
        <f t="shared" si="7"/>
        <v>1.0816000000000001</v>
      </c>
      <c r="G79" s="4">
        <f t="shared" si="7"/>
        <v>1.124864</v>
      </c>
      <c r="H79" s="4">
        <f t="shared" si="7"/>
        <v>1.1698585600000002</v>
      </c>
      <c r="I79" s="4">
        <f t="shared" si="7"/>
        <v>1.2166529024000003</v>
      </c>
      <c r="J79" s="4">
        <f t="shared" si="7"/>
        <v>1.2653190184960004</v>
      </c>
      <c r="K79" s="4">
        <f t="shared" si="7"/>
        <v>1.3159317792358405</v>
      </c>
      <c r="L79" s="4">
        <f t="shared" si="7"/>
        <v>1.368569050405274</v>
      </c>
      <c r="M79" s="4">
        <f t="shared" si="7"/>
        <v>1.4233118124214852</v>
      </c>
      <c r="N79" s="4">
        <f t="shared" si="8"/>
        <v>1.4802442849183446</v>
      </c>
    </row>
    <row r="80" spans="1:14" ht="15">
      <c r="A80" t="s">
        <v>152</v>
      </c>
      <c r="B80" s="2" t="s">
        <v>153</v>
      </c>
      <c r="C80">
        <v>1000</v>
      </c>
      <c r="D80" s="4">
        <f t="shared" si="6"/>
        <v>1</v>
      </c>
      <c r="E80" s="4">
        <f t="shared" si="7"/>
        <v>1.04</v>
      </c>
      <c r="F80" s="4">
        <f t="shared" si="7"/>
        <v>1.0816000000000001</v>
      </c>
      <c r="G80" s="4">
        <f t="shared" si="7"/>
        <v>1.124864</v>
      </c>
      <c r="H80" s="4">
        <f t="shared" si="7"/>
        <v>1.1698585600000002</v>
      </c>
      <c r="I80" s="4">
        <f t="shared" si="7"/>
        <v>1.2166529024000003</v>
      </c>
      <c r="J80" s="4">
        <f t="shared" si="7"/>
        <v>1.2653190184960004</v>
      </c>
      <c r="K80" s="4">
        <f t="shared" si="7"/>
        <v>1.3159317792358405</v>
      </c>
      <c r="L80" s="4">
        <f t="shared" si="7"/>
        <v>1.368569050405274</v>
      </c>
      <c r="M80" s="4">
        <f t="shared" si="7"/>
        <v>1.4233118124214852</v>
      </c>
      <c r="N80" s="4">
        <f t="shared" si="8"/>
        <v>1.4802442849183446</v>
      </c>
    </row>
    <row r="81" spans="1:14" ht="15">
      <c r="A81" t="s">
        <v>154</v>
      </c>
      <c r="B81" s="2" t="s">
        <v>121</v>
      </c>
      <c r="C81">
        <v>1000</v>
      </c>
      <c r="D81" s="4">
        <f t="shared" si="6"/>
        <v>1</v>
      </c>
      <c r="E81" s="4">
        <f t="shared" si="7"/>
        <v>1.04</v>
      </c>
      <c r="F81" s="4">
        <f t="shared" si="7"/>
        <v>1.0816000000000001</v>
      </c>
      <c r="G81" s="4">
        <f t="shared" si="7"/>
        <v>1.124864</v>
      </c>
      <c r="H81" s="4">
        <f t="shared" si="7"/>
        <v>1.1698585600000002</v>
      </c>
      <c r="I81" s="4">
        <f t="shared" si="7"/>
        <v>1.2166529024000003</v>
      </c>
      <c r="J81" s="4">
        <f t="shared" si="7"/>
        <v>1.2653190184960004</v>
      </c>
      <c r="K81" s="4">
        <f t="shared" si="7"/>
        <v>1.3159317792358405</v>
      </c>
      <c r="L81" s="4">
        <f t="shared" si="7"/>
        <v>1.368569050405274</v>
      </c>
      <c r="M81" s="4">
        <f t="shared" si="7"/>
        <v>1.4233118124214852</v>
      </c>
      <c r="N81" s="4">
        <f t="shared" si="8"/>
        <v>1.4802442849183446</v>
      </c>
    </row>
    <row r="82" spans="1:14" ht="15">
      <c r="A82" t="s">
        <v>155</v>
      </c>
      <c r="B82" s="2" t="s">
        <v>156</v>
      </c>
      <c r="C82">
        <f>+C83+C86+C87+C96+C106</f>
        <v>16690000</v>
      </c>
      <c r="D82" s="4">
        <f t="shared" si="6"/>
        <v>16690</v>
      </c>
      <c r="E82" s="4">
        <f t="shared" si="7"/>
        <v>17357.600000000002</v>
      </c>
      <c r="F82" s="4">
        <f t="shared" si="7"/>
        <v>18051.904000000002</v>
      </c>
      <c r="G82" s="4">
        <f t="shared" si="7"/>
        <v>18773.980160000003</v>
      </c>
      <c r="H82" s="4">
        <f t="shared" si="7"/>
        <v>19524.939366400005</v>
      </c>
      <c r="I82" s="4">
        <f t="shared" si="7"/>
        <v>20305.936941056007</v>
      </c>
      <c r="J82" s="4">
        <f t="shared" si="7"/>
        <v>21118.174418698247</v>
      </c>
      <c r="K82" s="4">
        <f t="shared" si="7"/>
        <v>21962.901395446177</v>
      </c>
      <c r="L82" s="4">
        <f t="shared" si="7"/>
        <v>22841.417451264024</v>
      </c>
      <c r="M82" s="4">
        <f t="shared" si="7"/>
        <v>23755.074149314587</v>
      </c>
      <c r="N82" s="4">
        <f t="shared" si="8"/>
        <v>24705.277115287172</v>
      </c>
    </row>
    <row r="83" spans="1:14" ht="15">
      <c r="A83" t="s">
        <v>157</v>
      </c>
      <c r="B83" s="2" t="s">
        <v>158</v>
      </c>
      <c r="C83">
        <f>+C84</f>
        <v>1000</v>
      </c>
      <c r="D83" s="4">
        <f t="shared" si="6"/>
        <v>1</v>
      </c>
      <c r="E83" s="4">
        <f t="shared" si="7"/>
        <v>1.04</v>
      </c>
      <c r="F83" s="4">
        <f t="shared" si="7"/>
        <v>1.0816000000000001</v>
      </c>
      <c r="G83" s="4">
        <f t="shared" si="7"/>
        <v>1.124864</v>
      </c>
      <c r="H83" s="4">
        <f t="shared" si="7"/>
        <v>1.1698585600000002</v>
      </c>
      <c r="I83" s="4">
        <f t="shared" si="7"/>
        <v>1.2166529024000003</v>
      </c>
      <c r="J83" s="4">
        <f t="shared" si="7"/>
        <v>1.2653190184960004</v>
      </c>
      <c r="K83" s="4">
        <f t="shared" si="7"/>
        <v>1.3159317792358405</v>
      </c>
      <c r="L83" s="4">
        <f t="shared" si="7"/>
        <v>1.368569050405274</v>
      </c>
      <c r="M83" s="4">
        <f t="shared" si="7"/>
        <v>1.4233118124214852</v>
      </c>
      <c r="N83" s="4">
        <f t="shared" si="8"/>
        <v>1.4802442849183446</v>
      </c>
    </row>
    <row r="84" spans="1:14" ht="15">
      <c r="A84" t="s">
        <v>159</v>
      </c>
      <c r="B84" s="2" t="s">
        <v>160</v>
      </c>
      <c r="C84">
        <f>+C85</f>
        <v>1000</v>
      </c>
      <c r="D84" s="4">
        <f t="shared" si="6"/>
        <v>1</v>
      </c>
      <c r="E84" s="4">
        <f t="shared" si="7"/>
        <v>1.04</v>
      </c>
      <c r="F84" s="4">
        <f t="shared" si="7"/>
        <v>1.0816000000000001</v>
      </c>
      <c r="G84" s="4">
        <f t="shared" si="7"/>
        <v>1.124864</v>
      </c>
      <c r="H84" s="4">
        <f t="shared" si="7"/>
        <v>1.1698585600000002</v>
      </c>
      <c r="I84" s="4">
        <f t="shared" si="7"/>
        <v>1.2166529024000003</v>
      </c>
      <c r="J84" s="4">
        <f t="shared" si="7"/>
        <v>1.2653190184960004</v>
      </c>
      <c r="K84" s="4">
        <f t="shared" si="7"/>
        <v>1.3159317792358405</v>
      </c>
      <c r="L84" s="4">
        <f t="shared" si="7"/>
        <v>1.368569050405274</v>
      </c>
      <c r="M84" s="4">
        <f t="shared" si="7"/>
        <v>1.4233118124214852</v>
      </c>
      <c r="N84" s="4">
        <f t="shared" si="8"/>
        <v>1.4802442849183446</v>
      </c>
    </row>
    <row r="85" spans="1:14" ht="15">
      <c r="A85" t="s">
        <v>161</v>
      </c>
      <c r="B85" s="2" t="s">
        <v>162</v>
      </c>
      <c r="C85">
        <v>1000</v>
      </c>
      <c r="D85" s="4">
        <f t="shared" si="6"/>
        <v>1</v>
      </c>
      <c r="E85" s="4">
        <f t="shared" si="7"/>
        <v>1.04</v>
      </c>
      <c r="F85" s="4">
        <f t="shared" si="7"/>
        <v>1.0816000000000001</v>
      </c>
      <c r="G85" s="4">
        <f t="shared" si="7"/>
        <v>1.124864</v>
      </c>
      <c r="H85" s="4">
        <f t="shared" si="7"/>
        <v>1.1698585600000002</v>
      </c>
      <c r="I85" s="4">
        <f t="shared" si="7"/>
        <v>1.2166529024000003</v>
      </c>
      <c r="J85" s="4">
        <f t="shared" si="7"/>
        <v>1.2653190184960004</v>
      </c>
      <c r="K85" s="4">
        <f t="shared" si="7"/>
        <v>1.3159317792358405</v>
      </c>
      <c r="L85" s="4">
        <f t="shared" si="7"/>
        <v>1.368569050405274</v>
      </c>
      <c r="M85" s="4">
        <f t="shared" si="7"/>
        <v>1.4233118124214852</v>
      </c>
      <c r="N85" s="4">
        <f t="shared" si="8"/>
        <v>1.4802442849183446</v>
      </c>
    </row>
    <row r="86" spans="1:14" ht="15">
      <c r="A86" t="s">
        <v>165</v>
      </c>
      <c r="B86" s="2" t="s">
        <v>166</v>
      </c>
      <c r="C86">
        <v>16668000</v>
      </c>
      <c r="D86" s="4">
        <f t="shared" si="6"/>
        <v>16668</v>
      </c>
      <c r="E86" s="4">
        <f t="shared" si="7"/>
        <v>17334.72</v>
      </c>
      <c r="F86" s="4">
        <f t="shared" si="7"/>
        <v>18028.1088</v>
      </c>
      <c r="G86" s="4">
        <f t="shared" si="7"/>
        <v>18749.233152</v>
      </c>
      <c r="H86" s="4">
        <f t="shared" si="7"/>
        <v>19499.202478080002</v>
      </c>
      <c r="I86" s="4">
        <f t="shared" si="7"/>
        <v>20279.170577203204</v>
      </c>
      <c r="J86" s="4">
        <f t="shared" si="7"/>
        <v>21090.337400291333</v>
      </c>
      <c r="K86" s="4">
        <f t="shared" si="7"/>
        <v>21933.950896302988</v>
      </c>
      <c r="L86" s="4">
        <f t="shared" si="7"/>
        <v>22811.30893215511</v>
      </c>
      <c r="M86" s="4">
        <f t="shared" si="7"/>
        <v>23723.761289441314</v>
      </c>
      <c r="N86" s="4">
        <f t="shared" si="8"/>
        <v>24672.711741018968</v>
      </c>
    </row>
    <row r="87" spans="1:14" ht="15">
      <c r="A87" t="s">
        <v>167</v>
      </c>
      <c r="B87" s="2" t="s">
        <v>168</v>
      </c>
      <c r="C87">
        <f>+C88+C90+C93</f>
        <v>13000</v>
      </c>
      <c r="D87" s="4">
        <f t="shared" si="6"/>
        <v>13</v>
      </c>
      <c r="E87" s="4">
        <f t="shared" si="7"/>
        <v>13.52</v>
      </c>
      <c r="F87" s="4">
        <f t="shared" si="7"/>
        <v>14.0608</v>
      </c>
      <c r="G87" s="4">
        <f t="shared" si="7"/>
        <v>14.623232000000002</v>
      </c>
      <c r="H87" s="4">
        <f t="shared" si="7"/>
        <v>15.208161280000002</v>
      </c>
      <c r="I87" s="4">
        <f t="shared" si="7"/>
        <v>15.816487731200002</v>
      </c>
      <c r="J87" s="4">
        <f t="shared" si="7"/>
        <v>16.449147240448003</v>
      </c>
      <c r="K87" s="4">
        <f t="shared" si="7"/>
        <v>17.107113130065922</v>
      </c>
      <c r="L87" s="4">
        <f t="shared" si="7"/>
        <v>17.79139765526856</v>
      </c>
      <c r="M87" s="4">
        <f t="shared" si="7"/>
        <v>18.503053561479305</v>
      </c>
      <c r="N87" s="4">
        <f t="shared" si="8"/>
        <v>19.24317570393848</v>
      </c>
    </row>
    <row r="88" spans="1:14" ht="15">
      <c r="A88" t="s">
        <v>169</v>
      </c>
      <c r="B88" s="2" t="s">
        <v>170</v>
      </c>
      <c r="C88">
        <f>+C89</f>
        <v>1000</v>
      </c>
      <c r="D88" s="4">
        <f t="shared" si="6"/>
        <v>1</v>
      </c>
      <c r="E88" s="4">
        <f t="shared" si="7"/>
        <v>1.04</v>
      </c>
      <c r="F88" s="4">
        <f t="shared" si="7"/>
        <v>1.0816000000000001</v>
      </c>
      <c r="G88" s="4">
        <f t="shared" si="7"/>
        <v>1.124864</v>
      </c>
      <c r="H88" s="4">
        <f t="shared" si="7"/>
        <v>1.1698585600000002</v>
      </c>
      <c r="I88" s="4">
        <f t="shared" si="7"/>
        <v>1.2166529024000003</v>
      </c>
      <c r="J88" s="4">
        <f t="shared" si="7"/>
        <v>1.2653190184960004</v>
      </c>
      <c r="K88" s="4">
        <f t="shared" si="7"/>
        <v>1.3159317792358405</v>
      </c>
      <c r="L88" s="4">
        <f t="shared" si="7"/>
        <v>1.368569050405274</v>
      </c>
      <c r="M88" s="4">
        <f t="shared" si="7"/>
        <v>1.4233118124214852</v>
      </c>
      <c r="N88" s="4">
        <f t="shared" si="8"/>
        <v>1.4802442849183446</v>
      </c>
    </row>
    <row r="89" spans="1:14" ht="15">
      <c r="A89" t="s">
        <v>171</v>
      </c>
      <c r="B89" s="2" t="s">
        <v>172</v>
      </c>
      <c r="C89">
        <v>1000</v>
      </c>
      <c r="D89" s="4">
        <f t="shared" si="6"/>
        <v>1</v>
      </c>
      <c r="E89" s="4">
        <f t="shared" si="7"/>
        <v>1.04</v>
      </c>
      <c r="F89" s="4">
        <f t="shared" si="7"/>
        <v>1.0816000000000001</v>
      </c>
      <c r="G89" s="4">
        <f t="shared" si="7"/>
        <v>1.124864</v>
      </c>
      <c r="H89" s="4">
        <f t="shared" si="7"/>
        <v>1.1698585600000002</v>
      </c>
      <c r="I89" s="4">
        <f t="shared" si="7"/>
        <v>1.2166529024000003</v>
      </c>
      <c r="J89" s="4">
        <f t="shared" si="7"/>
        <v>1.2653190184960004</v>
      </c>
      <c r="K89" s="4">
        <f t="shared" si="7"/>
        <v>1.3159317792358405</v>
      </c>
      <c r="L89" s="4">
        <f t="shared" si="7"/>
        <v>1.368569050405274</v>
      </c>
      <c r="M89" s="4">
        <f t="shared" si="7"/>
        <v>1.4233118124214852</v>
      </c>
      <c r="N89" s="4">
        <f t="shared" si="8"/>
        <v>1.4802442849183446</v>
      </c>
    </row>
    <row r="90" spans="1:14" ht="15">
      <c r="A90" t="s">
        <v>173</v>
      </c>
      <c r="B90" s="2" t="s">
        <v>174</v>
      </c>
      <c r="C90">
        <f>+C91+C92</f>
        <v>2000</v>
      </c>
      <c r="D90" s="4">
        <f t="shared" si="6"/>
        <v>2</v>
      </c>
      <c r="E90" s="4">
        <f t="shared" si="7"/>
        <v>2.08</v>
      </c>
      <c r="F90" s="4">
        <f t="shared" si="7"/>
        <v>2.1632000000000002</v>
      </c>
      <c r="G90" s="4">
        <f t="shared" si="7"/>
        <v>2.249728</v>
      </c>
      <c r="H90" s="4">
        <f t="shared" si="7"/>
        <v>2.3397171200000004</v>
      </c>
      <c r="I90" s="4">
        <f t="shared" si="7"/>
        <v>2.4333058048000007</v>
      </c>
      <c r="J90" s="4">
        <f t="shared" si="7"/>
        <v>2.5306380369920007</v>
      </c>
      <c r="K90" s="4">
        <f t="shared" si="7"/>
        <v>2.631863558471681</v>
      </c>
      <c r="L90" s="4">
        <f t="shared" si="7"/>
        <v>2.737138100810548</v>
      </c>
      <c r="M90" s="4">
        <f t="shared" si="7"/>
        <v>2.8466236248429704</v>
      </c>
      <c r="N90" s="4">
        <f t="shared" si="8"/>
        <v>2.960488569836689</v>
      </c>
    </row>
    <row r="91" spans="1:14" ht="15">
      <c r="A91" t="s">
        <v>175</v>
      </c>
      <c r="B91" s="2" t="s">
        <v>176</v>
      </c>
      <c r="C91">
        <v>1000</v>
      </c>
      <c r="D91" s="4">
        <f t="shared" si="6"/>
        <v>1</v>
      </c>
      <c r="E91" s="4">
        <f t="shared" si="7"/>
        <v>1.04</v>
      </c>
      <c r="F91" s="4">
        <f t="shared" si="7"/>
        <v>1.0816000000000001</v>
      </c>
      <c r="G91" s="4">
        <f t="shared" si="7"/>
        <v>1.124864</v>
      </c>
      <c r="H91" s="4">
        <f t="shared" si="7"/>
        <v>1.1698585600000002</v>
      </c>
      <c r="I91" s="4">
        <f t="shared" si="7"/>
        <v>1.2166529024000003</v>
      </c>
      <c r="J91" s="4">
        <f t="shared" si="7"/>
        <v>1.2653190184960004</v>
      </c>
      <c r="K91" s="4">
        <f t="shared" si="7"/>
        <v>1.3159317792358405</v>
      </c>
      <c r="L91" s="4">
        <f t="shared" si="7"/>
        <v>1.368569050405274</v>
      </c>
      <c r="M91" s="4">
        <f t="shared" si="7"/>
        <v>1.4233118124214852</v>
      </c>
      <c r="N91" s="4">
        <f t="shared" si="8"/>
        <v>1.4802442849183446</v>
      </c>
    </row>
    <row r="92" spans="1:14" ht="15">
      <c r="A92" t="s">
        <v>177</v>
      </c>
      <c r="B92" s="2" t="s">
        <v>178</v>
      </c>
      <c r="C92">
        <v>1000</v>
      </c>
      <c r="D92" s="4">
        <f t="shared" si="6"/>
        <v>1</v>
      </c>
      <c r="E92" s="4">
        <f t="shared" si="7"/>
        <v>1.04</v>
      </c>
      <c r="F92" s="4">
        <f t="shared" si="7"/>
        <v>1.0816000000000001</v>
      </c>
      <c r="G92" s="4">
        <f t="shared" si="7"/>
        <v>1.124864</v>
      </c>
      <c r="H92" s="4">
        <f t="shared" si="7"/>
        <v>1.1698585600000002</v>
      </c>
      <c r="I92" s="4">
        <f t="shared" si="7"/>
        <v>1.2166529024000003</v>
      </c>
      <c r="J92" s="4">
        <f t="shared" si="7"/>
        <v>1.2653190184960004</v>
      </c>
      <c r="K92" s="4">
        <f t="shared" si="7"/>
        <v>1.3159317792358405</v>
      </c>
      <c r="L92" s="4">
        <f t="shared" si="7"/>
        <v>1.368569050405274</v>
      </c>
      <c r="M92" s="4">
        <f t="shared" si="7"/>
        <v>1.4233118124214852</v>
      </c>
      <c r="N92" s="4">
        <f t="shared" si="8"/>
        <v>1.4802442849183446</v>
      </c>
    </row>
    <row r="93" spans="1:14" ht="15">
      <c r="A93" t="s">
        <v>179</v>
      </c>
      <c r="B93" s="2" t="s">
        <v>180</v>
      </c>
      <c r="C93">
        <f>+C94+C95</f>
        <v>10000</v>
      </c>
      <c r="D93" s="4">
        <f t="shared" si="6"/>
        <v>10</v>
      </c>
      <c r="E93" s="4">
        <f t="shared" si="7"/>
        <v>10.4</v>
      </c>
      <c r="F93" s="4">
        <f t="shared" si="7"/>
        <v>10.816</v>
      </c>
      <c r="G93" s="4">
        <f t="shared" si="7"/>
        <v>11.248640000000002</v>
      </c>
      <c r="H93" s="4">
        <f t="shared" si="7"/>
        <v>11.698585600000003</v>
      </c>
      <c r="I93" s="4">
        <f t="shared" si="7"/>
        <v>12.166529024000004</v>
      </c>
      <c r="J93" s="4">
        <f t="shared" si="7"/>
        <v>12.653190184960005</v>
      </c>
      <c r="K93" s="4">
        <f t="shared" si="7"/>
        <v>13.159317792358406</v>
      </c>
      <c r="L93" s="4">
        <f t="shared" si="7"/>
        <v>13.685690504052744</v>
      </c>
      <c r="M93" s="4">
        <f t="shared" si="7"/>
        <v>14.233118124214855</v>
      </c>
      <c r="N93" s="4">
        <f t="shared" si="8"/>
        <v>14.80244284918345</v>
      </c>
    </row>
    <row r="94" spans="1:14" ht="15">
      <c r="A94" t="s">
        <v>181</v>
      </c>
      <c r="B94" s="2" t="s">
        <v>182</v>
      </c>
      <c r="C94">
        <v>1000</v>
      </c>
      <c r="D94" s="4">
        <f t="shared" si="6"/>
        <v>1</v>
      </c>
      <c r="E94" s="4">
        <f t="shared" si="7"/>
        <v>1.04</v>
      </c>
      <c r="F94" s="4">
        <f t="shared" si="7"/>
        <v>1.0816000000000001</v>
      </c>
      <c r="G94" s="4">
        <f t="shared" si="7"/>
        <v>1.124864</v>
      </c>
      <c r="H94" s="4">
        <f t="shared" si="7"/>
        <v>1.1698585600000002</v>
      </c>
      <c r="I94" s="4">
        <f t="shared" si="7"/>
        <v>1.2166529024000003</v>
      </c>
      <c r="J94" s="4">
        <f t="shared" si="7"/>
        <v>1.2653190184960004</v>
      </c>
      <c r="K94" s="4">
        <f t="shared" si="7"/>
        <v>1.3159317792358405</v>
      </c>
      <c r="L94" s="4">
        <f t="shared" si="7"/>
        <v>1.368569050405274</v>
      </c>
      <c r="M94" s="4">
        <f t="shared" si="7"/>
        <v>1.4233118124214852</v>
      </c>
      <c r="N94" s="4">
        <f t="shared" si="8"/>
        <v>1.4802442849183446</v>
      </c>
    </row>
    <row r="95" spans="1:14" ht="15">
      <c r="A95" t="s">
        <v>183</v>
      </c>
      <c r="B95" s="2" t="s">
        <v>184</v>
      </c>
      <c r="C95">
        <v>9000</v>
      </c>
      <c r="D95" s="4">
        <f t="shared" si="6"/>
        <v>9</v>
      </c>
      <c r="E95" s="4">
        <f t="shared" si="7"/>
        <v>9.36</v>
      </c>
      <c r="F95" s="4">
        <f t="shared" si="7"/>
        <v>9.734399999999999</v>
      </c>
      <c r="G95" s="4">
        <f t="shared" si="7"/>
        <v>10.123776</v>
      </c>
      <c r="H95" s="4">
        <f t="shared" si="7"/>
        <v>10.52872704</v>
      </c>
      <c r="I95" s="4">
        <f t="shared" si="7"/>
        <v>10.949876121600001</v>
      </c>
      <c r="J95" s="4">
        <f t="shared" si="7"/>
        <v>11.387871166464</v>
      </c>
      <c r="K95" s="4">
        <f t="shared" si="7"/>
        <v>11.843386013122561</v>
      </c>
      <c r="L95" s="4">
        <f t="shared" si="7"/>
        <v>12.317121453647465</v>
      </c>
      <c r="M95" s="4">
        <f t="shared" si="7"/>
        <v>12.809806311793364</v>
      </c>
      <c r="N95" s="4">
        <f t="shared" si="8"/>
        <v>13.322198564265099</v>
      </c>
    </row>
    <row r="96" spans="1:14" ht="15">
      <c r="A96" t="s">
        <v>185</v>
      </c>
      <c r="B96" s="2" t="s">
        <v>186</v>
      </c>
      <c r="C96">
        <f>+C97+C98</f>
        <v>7000</v>
      </c>
      <c r="D96" s="4">
        <f t="shared" si="6"/>
        <v>7</v>
      </c>
      <c r="E96" s="4">
        <f t="shared" si="7"/>
        <v>7.28</v>
      </c>
      <c r="F96" s="4">
        <f t="shared" si="7"/>
        <v>7.5712</v>
      </c>
      <c r="G96" s="4">
        <f t="shared" si="7"/>
        <v>7.874048</v>
      </c>
      <c r="H96" s="4">
        <f t="shared" si="7"/>
        <v>8.18900992</v>
      </c>
      <c r="I96" s="4">
        <f t="shared" si="7"/>
        <v>8.516570316800001</v>
      </c>
      <c r="J96" s="4">
        <f t="shared" si="7"/>
        <v>8.857233129472002</v>
      </c>
      <c r="K96" s="4">
        <f t="shared" si="7"/>
        <v>9.211522454650883</v>
      </c>
      <c r="L96" s="4">
        <f t="shared" si="7"/>
        <v>9.57998335283692</v>
      </c>
      <c r="M96" s="4">
        <f t="shared" si="7"/>
        <v>9.963182686950397</v>
      </c>
      <c r="N96" s="4">
        <f t="shared" si="8"/>
        <v>10.361709994428413</v>
      </c>
    </row>
    <row r="97" spans="1:14" ht="15">
      <c r="A97" t="s">
        <v>187</v>
      </c>
      <c r="B97" s="2" t="s">
        <v>188</v>
      </c>
      <c r="C97">
        <v>1000</v>
      </c>
      <c r="D97" s="4">
        <f t="shared" si="6"/>
        <v>1</v>
      </c>
      <c r="E97" s="4">
        <f t="shared" si="7"/>
        <v>1.04</v>
      </c>
      <c r="F97" s="4">
        <f aca="true" t="shared" si="9" ref="F97:N112">E97*1.04</f>
        <v>1.0816000000000001</v>
      </c>
      <c r="G97" s="4">
        <f t="shared" si="9"/>
        <v>1.124864</v>
      </c>
      <c r="H97" s="4">
        <f t="shared" si="9"/>
        <v>1.1698585600000002</v>
      </c>
      <c r="I97" s="4">
        <f t="shared" si="9"/>
        <v>1.2166529024000003</v>
      </c>
      <c r="J97" s="4">
        <f t="shared" si="9"/>
        <v>1.2653190184960004</v>
      </c>
      <c r="K97" s="4">
        <f t="shared" si="9"/>
        <v>1.3159317792358405</v>
      </c>
      <c r="L97" s="4">
        <f t="shared" si="9"/>
        <v>1.368569050405274</v>
      </c>
      <c r="M97" s="4">
        <f t="shared" si="9"/>
        <v>1.4233118124214852</v>
      </c>
      <c r="N97" s="4">
        <f t="shared" si="9"/>
        <v>1.4802442849183446</v>
      </c>
    </row>
    <row r="98" spans="1:14" ht="15">
      <c r="A98" t="s">
        <v>189</v>
      </c>
      <c r="B98" s="2" t="s">
        <v>190</v>
      </c>
      <c r="C98">
        <f>+C99</f>
        <v>6000</v>
      </c>
      <c r="D98" s="4">
        <f t="shared" si="6"/>
        <v>6</v>
      </c>
      <c r="E98" s="4">
        <f t="shared" si="7"/>
        <v>6.24</v>
      </c>
      <c r="F98" s="4">
        <f t="shared" si="9"/>
        <v>6.4896</v>
      </c>
      <c r="G98" s="4">
        <f t="shared" si="9"/>
        <v>6.7491840000000005</v>
      </c>
      <c r="H98" s="4">
        <f t="shared" si="9"/>
        <v>7.01915136</v>
      </c>
      <c r="I98" s="4">
        <f t="shared" si="9"/>
        <v>7.2999174144</v>
      </c>
      <c r="J98" s="4">
        <f t="shared" si="9"/>
        <v>7.591914110976001</v>
      </c>
      <c r="K98" s="4">
        <f t="shared" si="9"/>
        <v>7.895590675415042</v>
      </c>
      <c r="L98" s="4">
        <f t="shared" si="9"/>
        <v>8.211414302431644</v>
      </c>
      <c r="M98" s="4">
        <f t="shared" si="9"/>
        <v>8.53987087452891</v>
      </c>
      <c r="N98" s="4">
        <f t="shared" si="9"/>
        <v>8.881465709510067</v>
      </c>
    </row>
    <row r="99" spans="1:14" ht="15">
      <c r="A99" t="s">
        <v>191</v>
      </c>
      <c r="B99" s="2" t="s">
        <v>192</v>
      </c>
      <c r="C99">
        <f>+C100+C101+C102+C103+C104+C105</f>
        <v>6000</v>
      </c>
      <c r="D99" s="4">
        <f t="shared" si="6"/>
        <v>6</v>
      </c>
      <c r="E99" s="4">
        <f t="shared" si="7"/>
        <v>6.24</v>
      </c>
      <c r="F99" s="4">
        <f t="shared" si="9"/>
        <v>6.4896</v>
      </c>
      <c r="G99" s="4">
        <f t="shared" si="9"/>
        <v>6.7491840000000005</v>
      </c>
      <c r="H99" s="4">
        <f t="shared" si="9"/>
        <v>7.01915136</v>
      </c>
      <c r="I99" s="4">
        <f t="shared" si="9"/>
        <v>7.2999174144</v>
      </c>
      <c r="J99" s="4">
        <f t="shared" si="9"/>
        <v>7.591914110976001</v>
      </c>
      <c r="K99" s="4">
        <f t="shared" si="9"/>
        <v>7.895590675415042</v>
      </c>
      <c r="L99" s="4">
        <f t="shared" si="9"/>
        <v>8.211414302431644</v>
      </c>
      <c r="M99" s="4">
        <f t="shared" si="9"/>
        <v>8.53987087452891</v>
      </c>
      <c r="N99" s="4">
        <f t="shared" si="9"/>
        <v>8.881465709510067</v>
      </c>
    </row>
    <row r="100" spans="1:14" ht="15">
      <c r="A100" t="s">
        <v>193</v>
      </c>
      <c r="B100" s="2" t="s">
        <v>194</v>
      </c>
      <c r="C100">
        <v>1000</v>
      </c>
      <c r="D100" s="4">
        <f t="shared" si="6"/>
        <v>1</v>
      </c>
      <c r="E100" s="4">
        <f t="shared" si="7"/>
        <v>1.04</v>
      </c>
      <c r="F100" s="4">
        <f t="shared" si="9"/>
        <v>1.0816000000000001</v>
      </c>
      <c r="G100" s="4">
        <f t="shared" si="9"/>
        <v>1.124864</v>
      </c>
      <c r="H100" s="4">
        <f t="shared" si="9"/>
        <v>1.1698585600000002</v>
      </c>
      <c r="I100" s="4">
        <f t="shared" si="9"/>
        <v>1.2166529024000003</v>
      </c>
      <c r="J100" s="4">
        <f t="shared" si="9"/>
        <v>1.2653190184960004</v>
      </c>
      <c r="K100" s="4">
        <f t="shared" si="9"/>
        <v>1.3159317792358405</v>
      </c>
      <c r="L100" s="4">
        <f t="shared" si="9"/>
        <v>1.368569050405274</v>
      </c>
      <c r="M100" s="4">
        <f t="shared" si="9"/>
        <v>1.4233118124214852</v>
      </c>
      <c r="N100" s="4">
        <f t="shared" si="9"/>
        <v>1.4802442849183446</v>
      </c>
    </row>
    <row r="101" spans="1:14" ht="15">
      <c r="A101" t="s">
        <v>198</v>
      </c>
      <c r="B101" s="2" t="s">
        <v>199</v>
      </c>
      <c r="C101">
        <v>1000</v>
      </c>
      <c r="D101" s="4">
        <f t="shared" si="6"/>
        <v>1</v>
      </c>
      <c r="E101" s="4">
        <f t="shared" si="7"/>
        <v>1.04</v>
      </c>
      <c r="F101" s="4">
        <f t="shared" si="9"/>
        <v>1.0816000000000001</v>
      </c>
      <c r="G101" s="4">
        <f t="shared" si="9"/>
        <v>1.124864</v>
      </c>
      <c r="H101" s="4">
        <f t="shared" si="9"/>
        <v>1.1698585600000002</v>
      </c>
      <c r="I101" s="4">
        <f t="shared" si="9"/>
        <v>1.2166529024000003</v>
      </c>
      <c r="J101" s="4">
        <f t="shared" si="9"/>
        <v>1.2653190184960004</v>
      </c>
      <c r="K101" s="4">
        <f t="shared" si="9"/>
        <v>1.3159317792358405</v>
      </c>
      <c r="L101" s="4">
        <f t="shared" si="9"/>
        <v>1.368569050405274</v>
      </c>
      <c r="M101" s="4">
        <f t="shared" si="9"/>
        <v>1.4233118124214852</v>
      </c>
      <c r="N101" s="4">
        <f t="shared" si="9"/>
        <v>1.4802442849183446</v>
      </c>
    </row>
    <row r="102" spans="1:14" ht="15">
      <c r="A102" t="s">
        <v>200</v>
      </c>
      <c r="B102" s="2" t="s">
        <v>201</v>
      </c>
      <c r="C102">
        <v>1000</v>
      </c>
      <c r="D102" s="4">
        <f t="shared" si="6"/>
        <v>1</v>
      </c>
      <c r="E102" s="4">
        <f t="shared" si="7"/>
        <v>1.04</v>
      </c>
      <c r="F102" s="4">
        <f t="shared" si="9"/>
        <v>1.0816000000000001</v>
      </c>
      <c r="G102" s="4">
        <f t="shared" si="9"/>
        <v>1.124864</v>
      </c>
      <c r="H102" s="4">
        <f t="shared" si="9"/>
        <v>1.1698585600000002</v>
      </c>
      <c r="I102" s="4">
        <f t="shared" si="9"/>
        <v>1.2166529024000003</v>
      </c>
      <c r="J102" s="4">
        <f t="shared" si="9"/>
        <v>1.2653190184960004</v>
      </c>
      <c r="K102" s="4">
        <f t="shared" si="9"/>
        <v>1.3159317792358405</v>
      </c>
      <c r="L102" s="4">
        <f t="shared" si="9"/>
        <v>1.368569050405274</v>
      </c>
      <c r="M102" s="4">
        <f t="shared" si="9"/>
        <v>1.4233118124214852</v>
      </c>
      <c r="N102" s="4">
        <f t="shared" si="9"/>
        <v>1.4802442849183446</v>
      </c>
    </row>
    <row r="103" spans="1:14" ht="15">
      <c r="A103" t="s">
        <v>202</v>
      </c>
      <c r="B103" s="2" t="s">
        <v>203</v>
      </c>
      <c r="C103">
        <v>1000</v>
      </c>
      <c r="D103" s="4">
        <f t="shared" si="6"/>
        <v>1</v>
      </c>
      <c r="E103" s="4">
        <f t="shared" si="7"/>
        <v>1.04</v>
      </c>
      <c r="F103" s="4">
        <f t="shared" si="9"/>
        <v>1.0816000000000001</v>
      </c>
      <c r="G103" s="4">
        <f t="shared" si="9"/>
        <v>1.124864</v>
      </c>
      <c r="H103" s="4">
        <f t="shared" si="9"/>
        <v>1.1698585600000002</v>
      </c>
      <c r="I103" s="4">
        <f t="shared" si="9"/>
        <v>1.2166529024000003</v>
      </c>
      <c r="J103" s="4">
        <f t="shared" si="9"/>
        <v>1.2653190184960004</v>
      </c>
      <c r="K103" s="4">
        <f t="shared" si="9"/>
        <v>1.3159317792358405</v>
      </c>
      <c r="L103" s="4">
        <f t="shared" si="9"/>
        <v>1.368569050405274</v>
      </c>
      <c r="M103" s="4">
        <f t="shared" si="9"/>
        <v>1.4233118124214852</v>
      </c>
      <c r="N103" s="4">
        <f t="shared" si="9"/>
        <v>1.4802442849183446</v>
      </c>
    </row>
    <row r="104" spans="1:14" ht="15">
      <c r="A104" t="s">
        <v>204</v>
      </c>
      <c r="B104" s="2" t="s">
        <v>205</v>
      </c>
      <c r="C104">
        <v>1000</v>
      </c>
      <c r="D104" s="4">
        <f t="shared" si="6"/>
        <v>1</v>
      </c>
      <c r="E104" s="4">
        <f t="shared" si="7"/>
        <v>1.04</v>
      </c>
      <c r="F104" s="4">
        <f t="shared" si="9"/>
        <v>1.0816000000000001</v>
      </c>
      <c r="G104" s="4">
        <f t="shared" si="9"/>
        <v>1.124864</v>
      </c>
      <c r="H104" s="4">
        <f t="shared" si="9"/>
        <v>1.1698585600000002</v>
      </c>
      <c r="I104" s="4">
        <f t="shared" si="9"/>
        <v>1.2166529024000003</v>
      </c>
      <c r="J104" s="4">
        <f t="shared" si="9"/>
        <v>1.2653190184960004</v>
      </c>
      <c r="K104" s="4">
        <f t="shared" si="9"/>
        <v>1.3159317792358405</v>
      </c>
      <c r="L104" s="4">
        <f t="shared" si="9"/>
        <v>1.368569050405274</v>
      </c>
      <c r="M104" s="4">
        <f t="shared" si="9"/>
        <v>1.4233118124214852</v>
      </c>
      <c r="N104" s="4">
        <f t="shared" si="9"/>
        <v>1.4802442849183446</v>
      </c>
    </row>
    <row r="105" spans="1:14" ht="15">
      <c r="A105" t="s">
        <v>206</v>
      </c>
      <c r="B105" s="2" t="s">
        <v>207</v>
      </c>
      <c r="C105">
        <v>1000</v>
      </c>
      <c r="D105" s="4">
        <f t="shared" si="6"/>
        <v>1</v>
      </c>
      <c r="E105" s="4">
        <f t="shared" si="7"/>
        <v>1.04</v>
      </c>
      <c r="F105" s="4">
        <f t="shared" si="9"/>
        <v>1.0816000000000001</v>
      </c>
      <c r="G105" s="4">
        <f t="shared" si="9"/>
        <v>1.124864</v>
      </c>
      <c r="H105" s="4">
        <f t="shared" si="9"/>
        <v>1.1698585600000002</v>
      </c>
      <c r="I105" s="4">
        <f t="shared" si="9"/>
        <v>1.2166529024000003</v>
      </c>
      <c r="J105" s="4">
        <f t="shared" si="9"/>
        <v>1.2653190184960004</v>
      </c>
      <c r="K105" s="4">
        <f t="shared" si="9"/>
        <v>1.3159317792358405</v>
      </c>
      <c r="L105" s="4">
        <f t="shared" si="9"/>
        <v>1.368569050405274</v>
      </c>
      <c r="M105" s="4">
        <f t="shared" si="9"/>
        <v>1.4233118124214852</v>
      </c>
      <c r="N105" s="4">
        <f t="shared" si="9"/>
        <v>1.4802442849183446</v>
      </c>
    </row>
    <row r="106" spans="1:14" ht="15">
      <c r="A106" t="s">
        <v>208</v>
      </c>
      <c r="B106" s="2" t="s">
        <v>209</v>
      </c>
      <c r="C106">
        <v>1000</v>
      </c>
      <c r="D106" s="4">
        <f t="shared" si="6"/>
        <v>1</v>
      </c>
      <c r="E106" s="4">
        <f t="shared" si="7"/>
        <v>1.04</v>
      </c>
      <c r="F106" s="4">
        <f t="shared" si="9"/>
        <v>1.0816000000000001</v>
      </c>
      <c r="G106" s="4">
        <f t="shared" si="9"/>
        <v>1.124864</v>
      </c>
      <c r="H106" s="4">
        <f t="shared" si="9"/>
        <v>1.1698585600000002</v>
      </c>
      <c r="I106" s="4">
        <f t="shared" si="9"/>
        <v>1.2166529024000003</v>
      </c>
      <c r="J106" s="4">
        <f t="shared" si="9"/>
        <v>1.2653190184960004</v>
      </c>
      <c r="K106" s="4">
        <f t="shared" si="9"/>
        <v>1.3159317792358405</v>
      </c>
      <c r="L106" s="4">
        <f t="shared" si="9"/>
        <v>1.368569050405274</v>
      </c>
      <c r="M106" s="4">
        <f t="shared" si="9"/>
        <v>1.4233118124214852</v>
      </c>
      <c r="N106" s="4">
        <f t="shared" si="9"/>
        <v>1.4802442849183446</v>
      </c>
    </row>
    <row r="107" spans="2:14" ht="15">
      <c r="B107" s="2"/>
      <c r="D107" s="4">
        <f t="shared" si="6"/>
        <v>0</v>
      </c>
      <c r="E107" s="4">
        <f t="shared" si="7"/>
        <v>0</v>
      </c>
      <c r="F107" s="4">
        <f t="shared" si="9"/>
        <v>0</v>
      </c>
      <c r="G107" s="4">
        <f t="shared" si="9"/>
        <v>0</v>
      </c>
      <c r="H107" s="4">
        <f t="shared" si="9"/>
        <v>0</v>
      </c>
      <c r="I107" s="4">
        <f t="shared" si="9"/>
        <v>0</v>
      </c>
      <c r="J107" s="4">
        <f t="shared" si="9"/>
        <v>0</v>
      </c>
      <c r="K107" s="4">
        <f t="shared" si="9"/>
        <v>0</v>
      </c>
      <c r="L107" s="4">
        <f t="shared" si="9"/>
        <v>0</v>
      </c>
      <c r="M107" s="4">
        <f t="shared" si="9"/>
        <v>0</v>
      </c>
      <c r="N107" s="4">
        <f t="shared" si="9"/>
        <v>0</v>
      </c>
    </row>
    <row r="108" spans="1:14" ht="15">
      <c r="A108" t="s">
        <v>1074</v>
      </c>
      <c r="B108" s="2" t="s">
        <v>1075</v>
      </c>
      <c r="C108">
        <f>+C109+C116</f>
        <v>7961866766</v>
      </c>
      <c r="D108" s="4">
        <f t="shared" si="6"/>
        <v>7961866.766</v>
      </c>
      <c r="E108" s="4">
        <f t="shared" si="7"/>
        <v>8280341.43664</v>
      </c>
      <c r="F108" s="4">
        <f t="shared" si="9"/>
        <v>8611555.0941056</v>
      </c>
      <c r="G108" s="4">
        <f t="shared" si="9"/>
        <v>8956017.297869824</v>
      </c>
      <c r="H108" s="4">
        <f t="shared" si="9"/>
        <v>9314257.989784617</v>
      </c>
      <c r="I108" s="4">
        <f t="shared" si="9"/>
        <v>9686828.309376001</v>
      </c>
      <c r="J108" s="4">
        <f t="shared" si="9"/>
        <v>10074301.441751042</v>
      </c>
      <c r="K108" s="4">
        <f t="shared" si="9"/>
        <v>10477273.499421084</v>
      </c>
      <c r="L108" s="4">
        <f t="shared" si="9"/>
        <v>10896364.439397927</v>
      </c>
      <c r="M108" s="4">
        <f t="shared" si="9"/>
        <v>11332219.016973846</v>
      </c>
      <c r="N108" s="4">
        <f t="shared" si="9"/>
        <v>11785507.7776528</v>
      </c>
    </row>
    <row r="109" spans="1:14" ht="15">
      <c r="A109" t="s">
        <v>1076</v>
      </c>
      <c r="B109" s="2" t="s">
        <v>1077</v>
      </c>
      <c r="C109">
        <f>+C110+C114+C115</f>
        <v>7942763766</v>
      </c>
      <c r="D109" s="4">
        <f t="shared" si="6"/>
        <v>7942763.766</v>
      </c>
      <c r="E109" s="4">
        <f t="shared" si="7"/>
        <v>8260474.31664</v>
      </c>
      <c r="F109" s="4">
        <f t="shared" si="9"/>
        <v>8590893.2893056</v>
      </c>
      <c r="G109" s="4">
        <f t="shared" si="9"/>
        <v>8934529.020877823</v>
      </c>
      <c r="H109" s="4">
        <f t="shared" si="9"/>
        <v>9291910.181712937</v>
      </c>
      <c r="I109" s="4">
        <f t="shared" si="9"/>
        <v>9663586.588981455</v>
      </c>
      <c r="J109" s="4">
        <f t="shared" si="9"/>
        <v>10050130.052540714</v>
      </c>
      <c r="K109" s="4">
        <f t="shared" si="9"/>
        <v>10452135.254642343</v>
      </c>
      <c r="L109" s="4">
        <f t="shared" si="9"/>
        <v>10870220.664828038</v>
      </c>
      <c r="M109" s="4">
        <f t="shared" si="9"/>
        <v>11305029.49142116</v>
      </c>
      <c r="N109" s="4">
        <f t="shared" si="9"/>
        <v>11757230.671078006</v>
      </c>
    </row>
    <row r="110" spans="1:14" ht="15">
      <c r="A110" t="s">
        <v>1078</v>
      </c>
      <c r="B110" s="2" t="s">
        <v>131</v>
      </c>
      <c r="C110">
        <f>+C111+C113</f>
        <v>4783102886</v>
      </c>
      <c r="D110" s="4">
        <f t="shared" si="6"/>
        <v>4783102.886</v>
      </c>
      <c r="E110" s="4">
        <f t="shared" si="7"/>
        <v>4974427.00144</v>
      </c>
      <c r="F110" s="4">
        <f t="shared" si="9"/>
        <v>5173404.0814976</v>
      </c>
      <c r="G110" s="4">
        <f t="shared" si="9"/>
        <v>5380340.244757504</v>
      </c>
      <c r="H110" s="4">
        <f t="shared" si="9"/>
        <v>5595553.854547804</v>
      </c>
      <c r="I110" s="4">
        <f t="shared" si="9"/>
        <v>5819376.008729717</v>
      </c>
      <c r="J110" s="4">
        <f t="shared" si="9"/>
        <v>6052151.049078906</v>
      </c>
      <c r="K110" s="4">
        <f t="shared" si="9"/>
        <v>6294237.091042062</v>
      </c>
      <c r="L110" s="4">
        <f t="shared" si="9"/>
        <v>6546006.574683745</v>
      </c>
      <c r="M110" s="4">
        <f t="shared" si="9"/>
        <v>6807846.8376710955</v>
      </c>
      <c r="N110" s="4">
        <f t="shared" si="9"/>
        <v>7080160.71117794</v>
      </c>
    </row>
    <row r="111" spans="1:14" ht="15">
      <c r="A111" t="s">
        <v>1079</v>
      </c>
      <c r="B111" s="2" t="s">
        <v>132</v>
      </c>
      <c r="C111">
        <f>+C112</f>
        <v>4559897783</v>
      </c>
      <c r="D111" s="4">
        <f t="shared" si="6"/>
        <v>4559897.783</v>
      </c>
      <c r="E111" s="4">
        <f t="shared" si="7"/>
        <v>4742293.69432</v>
      </c>
      <c r="F111" s="4">
        <f t="shared" si="9"/>
        <v>4931985.4420928</v>
      </c>
      <c r="G111" s="4">
        <f t="shared" si="9"/>
        <v>5129264.859776512</v>
      </c>
      <c r="H111" s="4">
        <f t="shared" si="9"/>
        <v>5334435.454167573</v>
      </c>
      <c r="I111" s="4">
        <f t="shared" si="9"/>
        <v>5547812.872334276</v>
      </c>
      <c r="J111" s="4">
        <f t="shared" si="9"/>
        <v>5769725.387227648</v>
      </c>
      <c r="K111" s="4">
        <f t="shared" si="9"/>
        <v>6000514.402716754</v>
      </c>
      <c r="L111" s="4">
        <f t="shared" si="9"/>
        <v>6240534.978825425</v>
      </c>
      <c r="M111" s="4">
        <f t="shared" si="9"/>
        <v>6490156.377978442</v>
      </c>
      <c r="N111" s="4">
        <f t="shared" si="9"/>
        <v>6749762.63309758</v>
      </c>
    </row>
    <row r="112" spans="1:14" ht="15">
      <c r="A112" t="s">
        <v>1080</v>
      </c>
      <c r="B112" s="2" t="s">
        <v>133</v>
      </c>
      <c r="C112">
        <v>4559897783</v>
      </c>
      <c r="D112" s="4">
        <f t="shared" si="6"/>
        <v>4559897.783</v>
      </c>
      <c r="E112" s="4">
        <f t="shared" si="7"/>
        <v>4742293.69432</v>
      </c>
      <c r="F112" s="4">
        <f t="shared" si="9"/>
        <v>4931985.4420928</v>
      </c>
      <c r="G112" s="4">
        <f t="shared" si="9"/>
        <v>5129264.859776512</v>
      </c>
      <c r="H112" s="4">
        <f t="shared" si="9"/>
        <v>5334435.454167573</v>
      </c>
      <c r="I112" s="4">
        <f t="shared" si="9"/>
        <v>5547812.872334276</v>
      </c>
      <c r="J112" s="4">
        <f t="shared" si="9"/>
        <v>5769725.387227648</v>
      </c>
      <c r="K112" s="4">
        <f t="shared" si="9"/>
        <v>6000514.402716754</v>
      </c>
      <c r="L112" s="4">
        <f t="shared" si="9"/>
        <v>6240534.978825425</v>
      </c>
      <c r="M112" s="4">
        <f t="shared" si="9"/>
        <v>6490156.377978442</v>
      </c>
      <c r="N112" s="4">
        <f t="shared" si="9"/>
        <v>6749762.63309758</v>
      </c>
    </row>
    <row r="113" spans="1:14" ht="15">
      <c r="A113" t="s">
        <v>1081</v>
      </c>
      <c r="B113" s="2" t="s">
        <v>134</v>
      </c>
      <c r="C113">
        <v>223205103</v>
      </c>
      <c r="D113" s="4">
        <f t="shared" si="6"/>
        <v>223205.103</v>
      </c>
      <c r="E113" s="4">
        <f t="shared" si="7"/>
        <v>232133.30712</v>
      </c>
      <c r="F113" s="4">
        <f aca="true" t="shared" si="10" ref="F113:N117">E113*1.04</f>
        <v>241418.63940480002</v>
      </c>
      <c r="G113" s="4">
        <f t="shared" si="10"/>
        <v>251075.38498099204</v>
      </c>
      <c r="H113" s="4">
        <f t="shared" si="10"/>
        <v>261118.40038023173</v>
      </c>
      <c r="I113" s="4">
        <f t="shared" si="10"/>
        <v>271563.136395441</v>
      </c>
      <c r="J113" s="4">
        <f t="shared" si="10"/>
        <v>282425.66185125866</v>
      </c>
      <c r="K113" s="4">
        <f t="shared" si="10"/>
        <v>293722.688325309</v>
      </c>
      <c r="L113" s="4">
        <f t="shared" si="10"/>
        <v>305471.5958583214</v>
      </c>
      <c r="M113" s="4">
        <f t="shared" si="10"/>
        <v>317690.45969265426</v>
      </c>
      <c r="N113" s="4">
        <f t="shared" si="10"/>
        <v>330398.0780803604</v>
      </c>
    </row>
    <row r="114" spans="1:14" ht="15">
      <c r="A114" t="s">
        <v>1082</v>
      </c>
      <c r="B114" s="2" t="s">
        <v>149</v>
      </c>
      <c r="C114">
        <v>3099560880</v>
      </c>
      <c r="D114" s="4">
        <f t="shared" si="6"/>
        <v>3099560.88</v>
      </c>
      <c r="E114" s="4">
        <f t="shared" si="7"/>
        <v>3223543.3152</v>
      </c>
      <c r="F114" s="4">
        <f t="shared" si="10"/>
        <v>3352485.0478080004</v>
      </c>
      <c r="G114" s="4">
        <f t="shared" si="10"/>
        <v>3486584.4497203203</v>
      </c>
      <c r="H114" s="4">
        <f t="shared" si="10"/>
        <v>3626047.8277091333</v>
      </c>
      <c r="I114" s="4">
        <f t="shared" si="10"/>
        <v>3771089.740817499</v>
      </c>
      <c r="J114" s="4">
        <f t="shared" si="10"/>
        <v>3921933.330450199</v>
      </c>
      <c r="K114" s="4">
        <f t="shared" si="10"/>
        <v>4078810.6636682074</v>
      </c>
      <c r="L114" s="4">
        <f t="shared" si="10"/>
        <v>4241963.090214936</v>
      </c>
      <c r="M114" s="4">
        <f t="shared" si="10"/>
        <v>4411641.613823534</v>
      </c>
      <c r="N114" s="4">
        <f t="shared" si="10"/>
        <v>4588107.278376476</v>
      </c>
    </row>
    <row r="115" spans="1:14" ht="15">
      <c r="A115" t="s">
        <v>1083</v>
      </c>
      <c r="B115" s="2" t="s">
        <v>150</v>
      </c>
      <c r="C115">
        <v>60100000</v>
      </c>
      <c r="D115" s="4">
        <f t="shared" si="6"/>
        <v>60100</v>
      </c>
      <c r="E115" s="4">
        <f t="shared" si="7"/>
        <v>62504</v>
      </c>
      <c r="F115" s="4">
        <f t="shared" si="10"/>
        <v>65004.16</v>
      </c>
      <c r="G115" s="4">
        <f t="shared" si="10"/>
        <v>67604.3264</v>
      </c>
      <c r="H115" s="4">
        <f t="shared" si="10"/>
        <v>70308.499456</v>
      </c>
      <c r="I115" s="4">
        <f t="shared" si="10"/>
        <v>73120.83943424001</v>
      </c>
      <c r="J115" s="4">
        <f t="shared" si="10"/>
        <v>76045.67301160962</v>
      </c>
      <c r="K115" s="4">
        <f t="shared" si="10"/>
        <v>79087.499932074</v>
      </c>
      <c r="L115" s="4">
        <f t="shared" si="10"/>
        <v>82250.99992935697</v>
      </c>
      <c r="M115" s="4">
        <f t="shared" si="10"/>
        <v>85541.03992653126</v>
      </c>
      <c r="N115" s="4">
        <f t="shared" si="10"/>
        <v>88962.68152359252</v>
      </c>
    </row>
    <row r="116" spans="1:14" ht="15">
      <c r="A116" t="s">
        <v>1084</v>
      </c>
      <c r="B116" s="2" t="s">
        <v>156</v>
      </c>
      <c r="C116">
        <f>+C117+C120</f>
        <v>19103000</v>
      </c>
      <c r="D116" s="4">
        <f t="shared" si="6"/>
        <v>19103</v>
      </c>
      <c r="E116" s="4">
        <f t="shared" si="7"/>
        <v>19867.12</v>
      </c>
      <c r="F116" s="4">
        <f t="shared" si="10"/>
        <v>20661.804799999998</v>
      </c>
      <c r="G116" s="4">
        <f t="shared" si="10"/>
        <v>21488.276992</v>
      </c>
      <c r="H116" s="4">
        <f t="shared" si="10"/>
        <v>22347.80807168</v>
      </c>
      <c r="I116" s="4">
        <f t="shared" si="10"/>
        <v>23241.7203945472</v>
      </c>
      <c r="J116" s="4">
        <f t="shared" si="10"/>
        <v>24171.38921032909</v>
      </c>
      <c r="K116" s="4">
        <f t="shared" si="10"/>
        <v>25138.244778742253</v>
      </c>
      <c r="L116" s="4">
        <f t="shared" si="10"/>
        <v>26143.774569891946</v>
      </c>
      <c r="M116" s="4">
        <f t="shared" si="10"/>
        <v>27189.525552687624</v>
      </c>
      <c r="N116" s="4">
        <f t="shared" si="10"/>
        <v>28277.10657479513</v>
      </c>
    </row>
    <row r="117" spans="1:14" ht="15">
      <c r="A117" t="s">
        <v>1085</v>
      </c>
      <c r="B117" s="2" t="s">
        <v>163</v>
      </c>
      <c r="C117">
        <f>+C118</f>
        <v>19100000</v>
      </c>
      <c r="D117" s="4">
        <f t="shared" si="6"/>
        <v>19100</v>
      </c>
      <c r="E117" s="4">
        <f t="shared" si="7"/>
        <v>19864</v>
      </c>
      <c r="F117" s="4">
        <f t="shared" si="10"/>
        <v>20658.56</v>
      </c>
      <c r="G117" s="4">
        <f t="shared" si="10"/>
        <v>21484.902400000003</v>
      </c>
      <c r="H117" s="4">
        <f t="shared" si="10"/>
        <v>22344.298496000003</v>
      </c>
      <c r="I117" s="4">
        <f t="shared" si="10"/>
        <v>23238.070435840003</v>
      </c>
      <c r="J117" s="4">
        <f t="shared" si="10"/>
        <v>24167.593253273604</v>
      </c>
      <c r="K117" s="4">
        <f t="shared" si="10"/>
        <v>25134.29698340455</v>
      </c>
      <c r="L117" s="4">
        <f t="shared" si="10"/>
        <v>26139.668862740735</v>
      </c>
      <c r="M117" s="4">
        <f t="shared" si="10"/>
        <v>27185.255617250365</v>
      </c>
      <c r="N117" s="4">
        <f t="shared" si="10"/>
        <v>28272.66584194038</v>
      </c>
    </row>
    <row r="118" spans="1:14" ht="15">
      <c r="A118" t="s">
        <v>1086</v>
      </c>
      <c r="B118" s="2" t="s">
        <v>164</v>
      </c>
      <c r="C118">
        <v>19100000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ht="15">
      <c r="B119" s="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5">
      <c r="A120" t="s">
        <v>1087</v>
      </c>
      <c r="B120" s="2" t="s">
        <v>186</v>
      </c>
      <c r="C120">
        <f>+C121</f>
        <v>3000</v>
      </c>
      <c r="D120" s="4">
        <f>+D121</f>
        <v>3000</v>
      </c>
      <c r="E120" s="4">
        <f aca="true" t="shared" si="11" ref="E120:N124">D120*1.04</f>
        <v>3120</v>
      </c>
      <c r="F120" s="4">
        <f t="shared" si="11"/>
        <v>3244.8</v>
      </c>
      <c r="G120" s="4">
        <f t="shared" si="11"/>
        <v>3374.592</v>
      </c>
      <c r="H120" s="4">
        <f t="shared" si="11"/>
        <v>3509.5756800000004</v>
      </c>
      <c r="I120" s="4">
        <f t="shared" si="11"/>
        <v>3649.9587072000004</v>
      </c>
      <c r="J120" s="4">
        <f t="shared" si="11"/>
        <v>3795.9570554880006</v>
      </c>
      <c r="K120" s="4">
        <f t="shared" si="11"/>
        <v>3947.795337707521</v>
      </c>
      <c r="L120" s="4">
        <f t="shared" si="11"/>
        <v>4105.707151215822</v>
      </c>
      <c r="M120" s="4">
        <f t="shared" si="11"/>
        <v>4269.935437264455</v>
      </c>
      <c r="N120" s="4">
        <f t="shared" si="11"/>
        <v>4440.732854755033</v>
      </c>
    </row>
    <row r="121" spans="1:14" ht="15">
      <c r="A121" t="s">
        <v>1088</v>
      </c>
      <c r="B121" s="2" t="s">
        <v>190</v>
      </c>
      <c r="C121">
        <f>+C122</f>
        <v>3000</v>
      </c>
      <c r="D121" s="4">
        <f>+D122</f>
        <v>3000</v>
      </c>
      <c r="E121" s="4">
        <f t="shared" si="11"/>
        <v>3120</v>
      </c>
      <c r="F121" s="4">
        <f t="shared" si="11"/>
        <v>3244.8</v>
      </c>
      <c r="G121" s="4">
        <f t="shared" si="11"/>
        <v>3374.592</v>
      </c>
      <c r="H121" s="4">
        <f t="shared" si="11"/>
        <v>3509.5756800000004</v>
      </c>
      <c r="I121" s="4">
        <f t="shared" si="11"/>
        <v>3649.9587072000004</v>
      </c>
      <c r="J121" s="4">
        <f t="shared" si="11"/>
        <v>3795.9570554880006</v>
      </c>
      <c r="K121" s="4">
        <f t="shared" si="11"/>
        <v>3947.795337707521</v>
      </c>
      <c r="L121" s="4">
        <f t="shared" si="11"/>
        <v>4105.707151215822</v>
      </c>
      <c r="M121" s="4">
        <f t="shared" si="11"/>
        <v>4269.935437264455</v>
      </c>
      <c r="N121" s="4">
        <f t="shared" si="11"/>
        <v>4440.732854755033</v>
      </c>
    </row>
    <row r="122" spans="1:14" ht="15">
      <c r="A122" t="s">
        <v>1089</v>
      </c>
      <c r="B122" s="2" t="s">
        <v>195</v>
      </c>
      <c r="C122">
        <f>+C123+C124</f>
        <v>3000</v>
      </c>
      <c r="D122" s="4">
        <f>+D123+D124</f>
        <v>3000</v>
      </c>
      <c r="E122" s="4">
        <f t="shared" si="11"/>
        <v>3120</v>
      </c>
      <c r="F122" s="4">
        <f t="shared" si="11"/>
        <v>3244.8</v>
      </c>
      <c r="G122" s="4">
        <f t="shared" si="11"/>
        <v>3374.592</v>
      </c>
      <c r="H122" s="4">
        <f t="shared" si="11"/>
        <v>3509.5756800000004</v>
      </c>
      <c r="I122" s="4">
        <f t="shared" si="11"/>
        <v>3649.9587072000004</v>
      </c>
      <c r="J122" s="4">
        <f t="shared" si="11"/>
        <v>3795.9570554880006</v>
      </c>
      <c r="K122" s="4">
        <f t="shared" si="11"/>
        <v>3947.795337707521</v>
      </c>
      <c r="L122" s="4">
        <f t="shared" si="11"/>
        <v>4105.707151215822</v>
      </c>
      <c r="M122" s="4">
        <f t="shared" si="11"/>
        <v>4269.935437264455</v>
      </c>
      <c r="N122" s="4">
        <f t="shared" si="11"/>
        <v>4440.732854755033</v>
      </c>
    </row>
    <row r="123" spans="1:14" ht="15">
      <c r="A123" t="s">
        <v>1090</v>
      </c>
      <c r="B123" s="2" t="s">
        <v>196</v>
      </c>
      <c r="C123">
        <v>2000</v>
      </c>
      <c r="D123" s="4">
        <v>2000</v>
      </c>
      <c r="E123" s="4">
        <f t="shared" si="11"/>
        <v>2080</v>
      </c>
      <c r="F123" s="4">
        <f t="shared" si="11"/>
        <v>2163.2000000000003</v>
      </c>
      <c r="G123" s="4">
        <f t="shared" si="11"/>
        <v>2249.7280000000005</v>
      </c>
      <c r="H123" s="4">
        <f t="shared" si="11"/>
        <v>2339.7171200000007</v>
      </c>
      <c r="I123" s="4">
        <f t="shared" si="11"/>
        <v>2433.3058048000007</v>
      </c>
      <c r="J123" s="4">
        <f t="shared" si="11"/>
        <v>2530.6380369920007</v>
      </c>
      <c r="K123" s="4">
        <f t="shared" si="11"/>
        <v>2631.863558471681</v>
      </c>
      <c r="L123" s="4">
        <f t="shared" si="11"/>
        <v>2737.138100810548</v>
      </c>
      <c r="M123" s="4">
        <f t="shared" si="11"/>
        <v>2846.62362484297</v>
      </c>
      <c r="N123" s="4">
        <f t="shared" si="11"/>
        <v>2960.488569836689</v>
      </c>
    </row>
    <row r="124" spans="1:14" ht="15">
      <c r="A124" t="s">
        <v>1091</v>
      </c>
      <c r="B124" s="2" t="s">
        <v>197</v>
      </c>
      <c r="C124">
        <v>1000</v>
      </c>
      <c r="D124" s="4">
        <v>1000</v>
      </c>
      <c r="E124" s="4">
        <f t="shared" si="11"/>
        <v>1040</v>
      </c>
      <c r="F124" s="4">
        <f t="shared" si="11"/>
        <v>1081.6000000000001</v>
      </c>
      <c r="G124" s="4">
        <f t="shared" si="11"/>
        <v>1124.8640000000003</v>
      </c>
      <c r="H124" s="4">
        <f t="shared" si="11"/>
        <v>1169.8585600000004</v>
      </c>
      <c r="I124" s="4">
        <f t="shared" si="11"/>
        <v>1216.6529024000004</v>
      </c>
      <c r="J124" s="4">
        <f t="shared" si="11"/>
        <v>1265.3190184960004</v>
      </c>
      <c r="K124" s="4">
        <f t="shared" si="11"/>
        <v>1315.9317792358404</v>
      </c>
      <c r="L124" s="4">
        <f t="shared" si="11"/>
        <v>1368.569050405274</v>
      </c>
      <c r="M124" s="4">
        <f t="shared" si="11"/>
        <v>1423.311812421485</v>
      </c>
      <c r="N124" s="4">
        <f t="shared" si="11"/>
        <v>1480.2442849183444</v>
      </c>
    </row>
    <row r="125" spans="2:14" ht="15">
      <c r="B125" s="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ht="15">
      <c r="B126" s="2" t="s">
        <v>1092</v>
      </c>
      <c r="D126" s="4">
        <f>+D8-D17-D29-D31-D34-D36+D38+D40+D47+D58</f>
        <v>1209290.0899999999</v>
      </c>
      <c r="E126" s="4">
        <f aca="true" t="shared" si="12" ref="E126:M126">+E8-E17-E29-E31-E34-E36+E38+E40+E47+E58</f>
        <v>1257661.6935999999</v>
      </c>
      <c r="F126" s="4">
        <f t="shared" si="12"/>
        <v>1307968.161344</v>
      </c>
      <c r="G126" s="4">
        <f t="shared" si="12"/>
        <v>1360286.8877977598</v>
      </c>
      <c r="H126" s="4">
        <f t="shared" si="12"/>
        <v>1414698.3633096705</v>
      </c>
      <c r="I126" s="4">
        <f t="shared" si="12"/>
        <v>1471286.2978420574</v>
      </c>
      <c r="J126" s="4">
        <f t="shared" si="12"/>
        <v>1530137.7497557397</v>
      </c>
      <c r="K126" s="4">
        <f t="shared" si="12"/>
        <v>1591343.2597459694</v>
      </c>
      <c r="L126" s="4">
        <f t="shared" si="12"/>
        <v>1654996.990135808</v>
      </c>
      <c r="M126" s="4">
        <f t="shared" si="12"/>
        <v>1721196.8697412405</v>
      </c>
      <c r="N126" s="4">
        <f>+N8-N17-N29-N31-N34-N36+N38+N40+N47+N58</f>
        <v>1790044.7445308901</v>
      </c>
    </row>
  </sheetData>
  <sheetProtection/>
  <mergeCells count="1">
    <mergeCell ref="D3:M3"/>
  </mergeCells>
  <printOptions horizontalCentered="1"/>
  <pageMargins left="0.9055118110236221" right="0.7086614173228347" top="0.9448818897637796" bottom="0.9448818897637796" header="0.31496062992125984" footer="0.31496062992125984"/>
  <pageSetup horizontalDpi="600" verticalDpi="600" orientation="landscape" paperSize="5" scale="80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44"/>
  <sheetViews>
    <sheetView zoomScalePageLayoutView="0" workbookViewId="0" topLeftCell="A1">
      <selection activeCell="L130" sqref="L130"/>
    </sheetView>
  </sheetViews>
  <sheetFormatPr defaultColWidth="11.421875" defaultRowHeight="15"/>
  <cols>
    <col min="1" max="1" width="27.28125" style="0" customWidth="1"/>
    <col min="2" max="2" width="13.00390625" style="0" customWidth="1"/>
    <col min="3" max="3" width="13.140625" style="0" customWidth="1"/>
    <col min="4" max="4" width="14.57421875" style="0" customWidth="1"/>
    <col min="5" max="5" width="14.00390625" style="0" customWidth="1"/>
  </cols>
  <sheetData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6" t="s">
        <v>211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">
      <c r="A4" s="6" t="s">
        <v>212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16" t="s">
        <v>1145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6"/>
      <c r="B7" s="16" t="s">
        <v>1146</v>
      </c>
      <c r="C7" s="16"/>
      <c r="D7" s="16"/>
      <c r="E7" s="16"/>
      <c r="F7" s="16"/>
      <c r="G7" s="16"/>
      <c r="H7" s="16"/>
      <c r="I7" s="16"/>
      <c r="J7" s="16"/>
      <c r="K7" s="16"/>
    </row>
    <row r="8" spans="1:11" ht="15">
      <c r="A8" s="16" t="s">
        <v>1147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</row>
    <row r="9" spans="1:11" ht="15">
      <c r="A9" s="16"/>
      <c r="B9" s="6">
        <v>2012</v>
      </c>
      <c r="C9" s="6">
        <v>2013</v>
      </c>
      <c r="D9" s="6">
        <v>2014</v>
      </c>
      <c r="E9" s="6">
        <v>2015</v>
      </c>
      <c r="F9" s="6">
        <v>2016</v>
      </c>
      <c r="G9" s="6">
        <v>2017</v>
      </c>
      <c r="H9" s="6">
        <v>2018</v>
      </c>
      <c r="I9" s="6">
        <v>2019</v>
      </c>
      <c r="J9" s="6">
        <v>2020</v>
      </c>
      <c r="K9" s="6">
        <v>2021</v>
      </c>
    </row>
    <row r="10" spans="1:11" ht="15">
      <c r="A10" s="6" t="s">
        <v>1148</v>
      </c>
      <c r="B10" s="7">
        <v>13341700.894</v>
      </c>
      <c r="C10" s="7">
        <v>13875368.92976</v>
      </c>
      <c r="D10" s="7">
        <v>14430383.6869504</v>
      </c>
      <c r="E10" s="7">
        <v>15007599.034428416</v>
      </c>
      <c r="F10" s="7">
        <v>15607902.995805554</v>
      </c>
      <c r="G10" s="7">
        <v>16232219.115637776</v>
      </c>
      <c r="H10" s="7">
        <v>16881507.880263288</v>
      </c>
      <c r="I10" s="7">
        <v>17556768.19547382</v>
      </c>
      <c r="J10" s="7">
        <v>18259038.923292775</v>
      </c>
      <c r="K10" s="7">
        <v>18989400.480224483</v>
      </c>
    </row>
    <row r="11" spans="1:11" ht="15">
      <c r="A11" s="6" t="s">
        <v>5</v>
      </c>
      <c r="B11" s="7">
        <v>514387</v>
      </c>
      <c r="C11" s="7">
        <v>534962.48</v>
      </c>
      <c r="D11" s="7">
        <v>556360.9792</v>
      </c>
      <c r="E11" s="7">
        <v>578615.418368</v>
      </c>
      <c r="F11" s="7">
        <v>601760.03510272</v>
      </c>
      <c r="G11" s="7">
        <v>625830.4365068289</v>
      </c>
      <c r="H11" s="7">
        <v>650863.6539671021</v>
      </c>
      <c r="I11" s="7">
        <v>676898.2001257861</v>
      </c>
      <c r="J11" s="7">
        <v>703974.1281308176</v>
      </c>
      <c r="K11" s="7">
        <v>732133.0932560503</v>
      </c>
    </row>
    <row r="12" spans="1:11" ht="15" hidden="1">
      <c r="A12" s="6" t="s">
        <v>7</v>
      </c>
      <c r="B12" s="7">
        <v>5001</v>
      </c>
      <c r="C12" s="7">
        <v>5201.04</v>
      </c>
      <c r="D12" s="7">
        <v>5409.0816</v>
      </c>
      <c r="E12" s="7">
        <v>5625.444864000001</v>
      </c>
      <c r="F12" s="7">
        <v>5850.462658560001</v>
      </c>
      <c r="G12" s="7">
        <v>6084.481164902401</v>
      </c>
      <c r="H12" s="7">
        <v>6327.860411498497</v>
      </c>
      <c r="I12" s="7">
        <v>6580.974827958437</v>
      </c>
      <c r="J12" s="7">
        <v>6844.213821076775</v>
      </c>
      <c r="K12" s="7">
        <v>7117.982373919846</v>
      </c>
    </row>
    <row r="13" spans="1:11" ht="15" hidden="1">
      <c r="A13" s="6" t="s">
        <v>9</v>
      </c>
      <c r="B13" s="7">
        <v>5000</v>
      </c>
      <c r="C13" s="7">
        <v>5200</v>
      </c>
      <c r="D13" s="7">
        <v>5408</v>
      </c>
      <c r="E13" s="7">
        <v>5624.320000000001</v>
      </c>
      <c r="F13" s="7">
        <v>5849.292800000001</v>
      </c>
      <c r="G13" s="7">
        <v>6083.264512000002</v>
      </c>
      <c r="H13" s="7">
        <v>6326.595092480002</v>
      </c>
      <c r="I13" s="7">
        <v>6579.658896179202</v>
      </c>
      <c r="J13" s="7">
        <v>6842.845252026371</v>
      </c>
      <c r="K13" s="7">
        <v>7116.559062107426</v>
      </c>
    </row>
    <row r="14" spans="1:11" ht="15" hidden="1">
      <c r="A14" s="6" t="s">
        <v>11</v>
      </c>
      <c r="B14" s="7">
        <v>1</v>
      </c>
      <c r="C14" s="7">
        <v>1.04</v>
      </c>
      <c r="D14" s="7">
        <v>1.0816000000000001</v>
      </c>
      <c r="E14" s="7">
        <v>1.124864</v>
      </c>
      <c r="F14" s="7">
        <v>1.1698585600000002</v>
      </c>
      <c r="G14" s="7">
        <v>1.2166529024000003</v>
      </c>
      <c r="H14" s="7">
        <v>1.2653190184960004</v>
      </c>
      <c r="I14" s="7">
        <v>1.3159317792358405</v>
      </c>
      <c r="J14" s="7">
        <v>1.368569050405274</v>
      </c>
      <c r="K14" s="7">
        <v>1.4233118124214852</v>
      </c>
    </row>
    <row r="15" spans="1:11" ht="15" hidden="1">
      <c r="A15" s="6" t="s">
        <v>13</v>
      </c>
      <c r="B15" s="7">
        <v>135873</v>
      </c>
      <c r="C15" s="7">
        <v>141307.92</v>
      </c>
      <c r="D15" s="7">
        <v>146960.2368</v>
      </c>
      <c r="E15" s="7">
        <v>152838.646272</v>
      </c>
      <c r="F15" s="7">
        <v>158952.19212288002</v>
      </c>
      <c r="G15" s="7">
        <v>165310.27980779522</v>
      </c>
      <c r="H15" s="7">
        <v>171922.69100010704</v>
      </c>
      <c r="I15" s="7">
        <v>178799.59864011133</v>
      </c>
      <c r="J15" s="7">
        <v>185951.5825857158</v>
      </c>
      <c r="K15" s="7">
        <v>193389.64588914445</v>
      </c>
    </row>
    <row r="16" spans="1:11" ht="15" hidden="1">
      <c r="A16" s="6" t="s">
        <v>15</v>
      </c>
      <c r="B16" s="7">
        <v>74190</v>
      </c>
      <c r="C16" s="7">
        <v>77157.6</v>
      </c>
      <c r="D16" s="7">
        <v>80243.90400000001</v>
      </c>
      <c r="E16" s="7">
        <v>83453.66016000001</v>
      </c>
      <c r="F16" s="7">
        <v>86791.80656640002</v>
      </c>
      <c r="G16" s="7">
        <v>90263.47882905602</v>
      </c>
      <c r="H16" s="7">
        <v>93874.01798221827</v>
      </c>
      <c r="I16" s="7">
        <v>97628.978701507</v>
      </c>
      <c r="J16" s="7">
        <v>101534.13784956728</v>
      </c>
      <c r="K16" s="7">
        <v>105595.50336354997</v>
      </c>
    </row>
    <row r="17" spans="1:11" ht="15" hidden="1">
      <c r="A17" s="6" t="s">
        <v>17</v>
      </c>
      <c r="B17" s="7">
        <v>30108</v>
      </c>
      <c r="C17" s="7">
        <v>31312.32</v>
      </c>
      <c r="D17" s="7">
        <v>32564.8128</v>
      </c>
      <c r="E17" s="7">
        <v>33867.405312</v>
      </c>
      <c r="F17" s="7">
        <v>35222.10152448001</v>
      </c>
      <c r="G17" s="7">
        <v>36630.98558545921</v>
      </c>
      <c r="H17" s="7">
        <v>38096.225008877576</v>
      </c>
      <c r="I17" s="7">
        <v>39620.07400923268</v>
      </c>
      <c r="J17" s="7">
        <v>41204.87696960199</v>
      </c>
      <c r="K17" s="7">
        <v>42853.07204838607</v>
      </c>
    </row>
    <row r="18" spans="1:11" ht="15" hidden="1">
      <c r="A18" s="6" t="s">
        <v>19</v>
      </c>
      <c r="B18" s="7">
        <v>25000</v>
      </c>
      <c r="C18" s="7">
        <v>26000</v>
      </c>
      <c r="D18" s="7">
        <v>27040</v>
      </c>
      <c r="E18" s="7">
        <v>28121.600000000002</v>
      </c>
      <c r="F18" s="7">
        <v>29246.464000000004</v>
      </c>
      <c r="G18" s="7">
        <v>30416.322560000004</v>
      </c>
      <c r="H18" s="7">
        <v>31632.975462400005</v>
      </c>
      <c r="I18" s="7">
        <v>32898.29448089601</v>
      </c>
      <c r="J18" s="7">
        <v>34214.22626013185</v>
      </c>
      <c r="K18" s="7">
        <v>35582.79531053713</v>
      </c>
    </row>
    <row r="19" spans="1:11" ht="15" hidden="1">
      <c r="A19" s="6" t="s">
        <v>21</v>
      </c>
      <c r="B19" s="7">
        <v>6575</v>
      </c>
      <c r="C19" s="7">
        <v>6838</v>
      </c>
      <c r="D19" s="7">
        <v>7111.52</v>
      </c>
      <c r="E19" s="7">
        <v>7395.9808</v>
      </c>
      <c r="F19" s="7">
        <v>7691.8200320000005</v>
      </c>
      <c r="G19" s="7">
        <v>7999.492833280001</v>
      </c>
      <c r="H19" s="7">
        <v>8319.472546611201</v>
      </c>
      <c r="I19" s="7">
        <v>8652.25144847565</v>
      </c>
      <c r="J19" s="7">
        <v>8998.341506414676</v>
      </c>
      <c r="K19" s="7">
        <v>9358.275166671263</v>
      </c>
    </row>
    <row r="20" spans="1:11" ht="15" hidden="1">
      <c r="A20" s="6" t="s">
        <v>23</v>
      </c>
      <c r="B20" s="7">
        <v>28898</v>
      </c>
      <c r="C20" s="7">
        <v>30053.920000000002</v>
      </c>
      <c r="D20" s="7">
        <v>31256.076800000003</v>
      </c>
      <c r="E20" s="7">
        <v>32506.319872000004</v>
      </c>
      <c r="F20" s="7">
        <v>33806.572666880005</v>
      </c>
      <c r="G20" s="7">
        <v>35158.8355735552</v>
      </c>
      <c r="H20" s="7">
        <v>36565.18899649741</v>
      </c>
      <c r="I20" s="7">
        <v>38027.79655635731</v>
      </c>
      <c r="J20" s="7">
        <v>39548.9084186116</v>
      </c>
      <c r="K20" s="7">
        <v>41130.864755356066</v>
      </c>
    </row>
    <row r="21" spans="1:11" ht="15" hidden="1">
      <c r="A21" s="6" t="s">
        <v>25</v>
      </c>
      <c r="B21" s="7">
        <v>14250</v>
      </c>
      <c r="C21" s="7">
        <v>14820</v>
      </c>
      <c r="D21" s="7">
        <v>15412.800000000001</v>
      </c>
      <c r="E21" s="7">
        <v>16029.312000000002</v>
      </c>
      <c r="F21" s="7">
        <v>16670.484480000003</v>
      </c>
      <c r="G21" s="7">
        <v>17337.303859200005</v>
      </c>
      <c r="H21" s="7">
        <v>18030.796013568004</v>
      </c>
      <c r="I21" s="7">
        <v>18752.027854110725</v>
      </c>
      <c r="J21" s="7">
        <v>19502.108968275155</v>
      </c>
      <c r="K21" s="7">
        <v>20282.193327006164</v>
      </c>
    </row>
    <row r="22" spans="1:11" ht="15" hidden="1">
      <c r="A22" s="6" t="s">
        <v>27</v>
      </c>
      <c r="B22" s="7">
        <v>14648</v>
      </c>
      <c r="C22" s="7">
        <v>15233.92</v>
      </c>
      <c r="D22" s="7">
        <v>15843.276800000001</v>
      </c>
      <c r="E22" s="7">
        <v>16477.007872000002</v>
      </c>
      <c r="F22" s="7">
        <v>17136.088186880002</v>
      </c>
      <c r="G22" s="7">
        <v>17821.531714355202</v>
      </c>
      <c r="H22" s="7">
        <v>18534.39298292941</v>
      </c>
      <c r="I22" s="7">
        <v>19275.768702246587</v>
      </c>
      <c r="J22" s="7">
        <v>20046.79945033645</v>
      </c>
      <c r="K22" s="7">
        <v>20848.67142834991</v>
      </c>
    </row>
    <row r="23" spans="1:11" ht="15" hidden="1">
      <c r="A23" s="6" t="s">
        <v>29</v>
      </c>
      <c r="B23" s="7">
        <v>37970</v>
      </c>
      <c r="C23" s="7">
        <v>39488.8</v>
      </c>
      <c r="D23" s="7">
        <v>41068.352000000006</v>
      </c>
      <c r="E23" s="7">
        <v>42711.08608000001</v>
      </c>
      <c r="F23" s="7">
        <v>44419.52952320001</v>
      </c>
      <c r="G23" s="7">
        <v>46196.31070412802</v>
      </c>
      <c r="H23" s="7">
        <v>48044.163132293135</v>
      </c>
      <c r="I23" s="7">
        <v>49965.929657584864</v>
      </c>
      <c r="J23" s="7">
        <v>51964.56684388826</v>
      </c>
      <c r="K23" s="7">
        <v>54043.14951764379</v>
      </c>
    </row>
    <row r="24" spans="1:11" ht="15" hidden="1">
      <c r="A24" s="6" t="s">
        <v>31</v>
      </c>
      <c r="B24" s="7">
        <v>7370</v>
      </c>
      <c r="C24" s="7">
        <v>7664.8</v>
      </c>
      <c r="D24" s="7">
        <v>7971.392000000001</v>
      </c>
      <c r="E24" s="7">
        <v>8290.24768</v>
      </c>
      <c r="F24" s="7">
        <v>8621.8575872</v>
      </c>
      <c r="G24" s="7">
        <v>8966.731890688001</v>
      </c>
      <c r="H24" s="7">
        <v>9325.401166315522</v>
      </c>
      <c r="I24" s="7">
        <v>9698.417212968143</v>
      </c>
      <c r="J24" s="7">
        <v>10086.35390148687</v>
      </c>
      <c r="K24" s="7">
        <v>10489.808057546345</v>
      </c>
    </row>
    <row r="25" spans="1:11" ht="15" hidden="1">
      <c r="A25" s="6" t="s">
        <v>33</v>
      </c>
      <c r="B25" s="7">
        <v>2600</v>
      </c>
      <c r="C25" s="7">
        <v>2704</v>
      </c>
      <c r="D25" s="7">
        <v>2812.1600000000003</v>
      </c>
      <c r="E25" s="7">
        <v>2924.6464000000005</v>
      </c>
      <c r="F25" s="7">
        <v>3041.632256000001</v>
      </c>
      <c r="G25" s="7">
        <v>3163.297546240001</v>
      </c>
      <c r="H25" s="7">
        <v>3289.829448089601</v>
      </c>
      <c r="I25" s="7">
        <v>3421.4226260131854</v>
      </c>
      <c r="J25" s="7">
        <v>3558.279531053713</v>
      </c>
      <c r="K25" s="7">
        <v>3700.6107122958615</v>
      </c>
    </row>
    <row r="26" spans="1:11" ht="15" hidden="1">
      <c r="A26" s="6" t="s">
        <v>35</v>
      </c>
      <c r="B26" s="7">
        <v>28000</v>
      </c>
      <c r="C26" s="7">
        <v>29120</v>
      </c>
      <c r="D26" s="7">
        <v>30284.8</v>
      </c>
      <c r="E26" s="7">
        <v>31496.192</v>
      </c>
      <c r="F26" s="7">
        <v>32756.03968</v>
      </c>
      <c r="G26" s="7">
        <v>34066.2812672</v>
      </c>
      <c r="H26" s="7">
        <v>35428.932517888</v>
      </c>
      <c r="I26" s="7">
        <v>36846.08981860353</v>
      </c>
      <c r="J26" s="7">
        <v>38319.933411347665</v>
      </c>
      <c r="K26" s="7">
        <v>39852.73074780157</v>
      </c>
    </row>
    <row r="27" spans="1:11" ht="15" hidden="1">
      <c r="A27" s="6" t="s">
        <v>37</v>
      </c>
      <c r="B27" s="7">
        <v>1578</v>
      </c>
      <c r="C27" s="7">
        <v>1641.1200000000001</v>
      </c>
      <c r="D27" s="7">
        <v>1706.7648000000002</v>
      </c>
      <c r="E27" s="7">
        <v>1775.0353920000002</v>
      </c>
      <c r="F27" s="7">
        <v>1846.0368076800003</v>
      </c>
      <c r="G27" s="7">
        <v>1919.8782799872004</v>
      </c>
      <c r="H27" s="7">
        <v>1996.6734111866886</v>
      </c>
      <c r="I27" s="7">
        <v>2076.540347634156</v>
      </c>
      <c r="J27" s="7">
        <v>2159.6019615395226</v>
      </c>
      <c r="K27" s="7">
        <v>2245.9860400011034</v>
      </c>
    </row>
    <row r="28" spans="1:11" ht="15" hidden="1">
      <c r="A28" s="6" t="s">
        <v>39</v>
      </c>
      <c r="B28" s="7">
        <v>800</v>
      </c>
      <c r="C28" s="7">
        <v>832</v>
      </c>
      <c r="D28" s="7">
        <v>865.28</v>
      </c>
      <c r="E28" s="7">
        <v>899.8912</v>
      </c>
      <c r="F28" s="7">
        <v>935.8868480000001</v>
      </c>
      <c r="G28" s="7">
        <v>973.3223219200001</v>
      </c>
      <c r="H28" s="7">
        <v>1012.2552147968001</v>
      </c>
      <c r="I28" s="7">
        <v>1052.7454233886722</v>
      </c>
      <c r="J28" s="7">
        <v>1094.855240324219</v>
      </c>
      <c r="K28" s="7">
        <v>1138.649449937188</v>
      </c>
    </row>
    <row r="29" spans="1:11" ht="15" hidden="1">
      <c r="A29" s="6" t="s">
        <v>41</v>
      </c>
      <c r="B29" s="7">
        <v>778</v>
      </c>
      <c r="C29" s="7">
        <v>809.12</v>
      </c>
      <c r="D29" s="7">
        <v>841.4848000000001</v>
      </c>
      <c r="E29" s="7">
        <v>875.1441920000001</v>
      </c>
      <c r="F29" s="7">
        <v>910.1499596800002</v>
      </c>
      <c r="G29" s="7">
        <v>946.5559580672002</v>
      </c>
      <c r="H29" s="7">
        <v>984.4181963898883</v>
      </c>
      <c r="I29" s="7">
        <v>1023.7949242454839</v>
      </c>
      <c r="J29" s="7">
        <v>1064.7467212153033</v>
      </c>
      <c r="K29" s="7">
        <v>1107.3365900639155</v>
      </c>
    </row>
    <row r="30" spans="1:11" ht="15" hidden="1">
      <c r="A30" s="6" t="s">
        <v>43</v>
      </c>
      <c r="B30" s="7">
        <v>600</v>
      </c>
      <c r="C30" s="7">
        <v>624</v>
      </c>
      <c r="D30" s="7">
        <v>648.96</v>
      </c>
      <c r="E30" s="7">
        <v>674.9184</v>
      </c>
      <c r="F30" s="7">
        <v>701.9151360000001</v>
      </c>
      <c r="G30" s="7">
        <v>729.99174144</v>
      </c>
      <c r="H30" s="7">
        <v>759.1914110976</v>
      </c>
      <c r="I30" s="7">
        <v>789.5590675415041</v>
      </c>
      <c r="J30" s="7">
        <v>821.1414302431642</v>
      </c>
      <c r="K30" s="7">
        <v>853.9870874528908</v>
      </c>
    </row>
    <row r="31" spans="1:11" ht="15" hidden="1">
      <c r="A31" s="6" t="s">
        <v>45</v>
      </c>
      <c r="B31" s="7">
        <v>3647</v>
      </c>
      <c r="C31" s="7">
        <v>3792.88</v>
      </c>
      <c r="D31" s="7">
        <v>3944.5952</v>
      </c>
      <c r="E31" s="7">
        <v>4102.379008000001</v>
      </c>
      <c r="F31" s="7">
        <v>4266.474168320001</v>
      </c>
      <c r="G31" s="7">
        <v>4437.133135052801</v>
      </c>
      <c r="H31" s="7">
        <v>4614.618460454913</v>
      </c>
      <c r="I31" s="7">
        <v>4799.20319887311</v>
      </c>
      <c r="J31" s="7">
        <v>4991.171326828035</v>
      </c>
      <c r="K31" s="7">
        <v>5190.818179901156</v>
      </c>
    </row>
    <row r="32" spans="1:11" ht="15" hidden="1">
      <c r="A32" s="6" t="s">
        <v>47</v>
      </c>
      <c r="B32" s="7">
        <v>583</v>
      </c>
      <c r="C32" s="7">
        <v>606.32</v>
      </c>
      <c r="D32" s="7">
        <v>630.5728</v>
      </c>
      <c r="E32" s="7">
        <v>655.7957120000001</v>
      </c>
      <c r="F32" s="7">
        <v>682.0275404800001</v>
      </c>
      <c r="G32" s="7">
        <v>709.3086420992001</v>
      </c>
      <c r="H32" s="7">
        <v>737.6809877831681</v>
      </c>
      <c r="I32" s="7">
        <v>767.1882272944948</v>
      </c>
      <c r="J32" s="7">
        <v>797.8757563862746</v>
      </c>
      <c r="K32" s="7">
        <v>829.7907866417256</v>
      </c>
    </row>
    <row r="33" spans="1:11" ht="15" hidden="1">
      <c r="A33" s="6" t="s">
        <v>49</v>
      </c>
      <c r="B33" s="7">
        <v>131000</v>
      </c>
      <c r="C33" s="7">
        <v>136240</v>
      </c>
      <c r="D33" s="7">
        <v>141689.6</v>
      </c>
      <c r="E33" s="7">
        <v>147357.184</v>
      </c>
      <c r="F33" s="7">
        <v>153251.47136000003</v>
      </c>
      <c r="G33" s="7">
        <v>159381.53021440003</v>
      </c>
      <c r="H33" s="7">
        <v>165756.79142297604</v>
      </c>
      <c r="I33" s="7">
        <v>172387.06307989507</v>
      </c>
      <c r="J33" s="7">
        <v>179282.54560309087</v>
      </c>
      <c r="K33" s="7">
        <v>186453.8474272145</v>
      </c>
    </row>
    <row r="34" spans="1:11" ht="15" hidden="1">
      <c r="A34" s="6" t="s">
        <v>51</v>
      </c>
      <c r="B34" s="7">
        <v>64637</v>
      </c>
      <c r="C34" s="7">
        <v>67222.48</v>
      </c>
      <c r="D34" s="7">
        <v>69911.3792</v>
      </c>
      <c r="E34" s="7">
        <v>72707.834368</v>
      </c>
      <c r="F34" s="7">
        <v>75616.14774272</v>
      </c>
      <c r="G34" s="7">
        <v>78640.79365242881</v>
      </c>
      <c r="H34" s="7">
        <v>81786.42539852597</v>
      </c>
      <c r="I34" s="7">
        <v>85057.882414467</v>
      </c>
      <c r="J34" s="7">
        <v>88460.1977110457</v>
      </c>
      <c r="K34" s="7">
        <v>91998.60561948753</v>
      </c>
    </row>
    <row r="35" spans="1:11" ht="15" hidden="1">
      <c r="A35" s="6" t="s">
        <v>53</v>
      </c>
      <c r="B35" s="7">
        <v>33445</v>
      </c>
      <c r="C35" s="7">
        <v>34782.8</v>
      </c>
      <c r="D35" s="7">
        <v>36174.112</v>
      </c>
      <c r="E35" s="7">
        <v>37621.07648</v>
      </c>
      <c r="F35" s="7">
        <v>39125.919539200004</v>
      </c>
      <c r="G35" s="7">
        <v>40690.956320768004</v>
      </c>
      <c r="H35" s="7">
        <v>42318.594573598726</v>
      </c>
      <c r="I35" s="7">
        <v>44011.33835654268</v>
      </c>
      <c r="J35" s="7">
        <v>45771.79189080439</v>
      </c>
      <c r="K35" s="7">
        <v>47602.66356643656</v>
      </c>
    </row>
    <row r="36" spans="1:11" ht="15" hidden="1">
      <c r="A36" s="6" t="s">
        <v>55</v>
      </c>
      <c r="B36" s="7">
        <v>31192</v>
      </c>
      <c r="C36" s="7">
        <v>32439.68</v>
      </c>
      <c r="D36" s="7">
        <v>33737.2672</v>
      </c>
      <c r="E36" s="7">
        <v>35086.757888</v>
      </c>
      <c r="F36" s="7">
        <v>36490.228203520004</v>
      </c>
      <c r="G36" s="7">
        <v>37949.837331660805</v>
      </c>
      <c r="H36" s="7">
        <v>39467.83082492724</v>
      </c>
      <c r="I36" s="7">
        <v>41046.54405792433</v>
      </c>
      <c r="J36" s="7">
        <v>42688.40582024131</v>
      </c>
      <c r="K36" s="7">
        <v>44395.94205305096</v>
      </c>
    </row>
    <row r="37" spans="1:11" ht="15" hidden="1">
      <c r="A37" s="6" t="s">
        <v>57</v>
      </c>
      <c r="B37" s="7">
        <v>73100</v>
      </c>
      <c r="C37" s="7">
        <v>76024</v>
      </c>
      <c r="D37" s="7">
        <v>79064.96</v>
      </c>
      <c r="E37" s="7">
        <v>82227.55840000001</v>
      </c>
      <c r="F37" s="7">
        <v>85516.660736</v>
      </c>
      <c r="G37" s="7">
        <v>88937.32716544</v>
      </c>
      <c r="H37" s="7">
        <v>92494.8202520576</v>
      </c>
      <c r="I37" s="7">
        <v>96194.6130621399</v>
      </c>
      <c r="J37" s="7">
        <v>100042.3975846255</v>
      </c>
      <c r="K37" s="7">
        <v>104044.09348801053</v>
      </c>
    </row>
    <row r="38" spans="1:11" ht="15" hidden="1">
      <c r="A38" s="6" t="s">
        <v>59</v>
      </c>
      <c r="B38" s="7">
        <v>31500</v>
      </c>
      <c r="C38" s="7">
        <v>32760</v>
      </c>
      <c r="D38" s="7">
        <v>34070.4</v>
      </c>
      <c r="E38" s="7">
        <v>35433.216</v>
      </c>
      <c r="F38" s="7">
        <v>36850.54464</v>
      </c>
      <c r="G38" s="7">
        <v>38324.5664256</v>
      </c>
      <c r="H38" s="7">
        <v>39857.549082624006</v>
      </c>
      <c r="I38" s="7">
        <v>41451.85104592897</v>
      </c>
      <c r="J38" s="7">
        <v>43109.925087766125</v>
      </c>
      <c r="K38" s="7">
        <v>44834.32209127677</v>
      </c>
    </row>
    <row r="39" spans="1:11" ht="15" hidden="1">
      <c r="A39" s="6" t="s">
        <v>61</v>
      </c>
      <c r="B39" s="7">
        <v>31500</v>
      </c>
      <c r="C39" s="7">
        <v>32760</v>
      </c>
      <c r="D39" s="7">
        <v>34070.4</v>
      </c>
      <c r="E39" s="7">
        <v>35433.216</v>
      </c>
      <c r="F39" s="7">
        <v>36850.54464</v>
      </c>
      <c r="G39" s="7">
        <v>38324.5664256</v>
      </c>
      <c r="H39" s="7">
        <v>39857.549082624006</v>
      </c>
      <c r="I39" s="7">
        <v>41451.85104592897</v>
      </c>
      <c r="J39" s="7">
        <v>43109.925087766125</v>
      </c>
      <c r="K39" s="7">
        <v>44834.32209127677</v>
      </c>
    </row>
    <row r="40" spans="1:11" ht="15">
      <c r="A40" s="6" t="s">
        <v>63</v>
      </c>
      <c r="B40" s="7">
        <v>4848757.128</v>
      </c>
      <c r="C40" s="7">
        <v>5042707.41312</v>
      </c>
      <c r="D40" s="7">
        <v>5244415.7096448</v>
      </c>
      <c r="E40" s="7">
        <v>5454192.338030593</v>
      </c>
      <c r="F40" s="7">
        <v>5672360.0315518165</v>
      </c>
      <c r="G40" s="7">
        <v>5899254.432813889</v>
      </c>
      <c r="H40" s="7">
        <v>6135224.610126445</v>
      </c>
      <c r="I40" s="7">
        <v>6380633.5945315035</v>
      </c>
      <c r="J40" s="7">
        <v>6635858.938312764</v>
      </c>
      <c r="K40" s="7">
        <v>6901293.295845275</v>
      </c>
    </row>
    <row r="41" spans="1:11" ht="15" hidden="1">
      <c r="A41" s="6" t="s">
        <v>65</v>
      </c>
      <c r="B41" s="7">
        <v>10400</v>
      </c>
      <c r="C41" s="7">
        <v>10816</v>
      </c>
      <c r="D41" s="7">
        <v>11248.640000000001</v>
      </c>
      <c r="E41" s="7">
        <v>11698.585600000002</v>
      </c>
      <c r="F41" s="7">
        <v>12166.529024000003</v>
      </c>
      <c r="G41" s="7">
        <v>12653.190184960004</v>
      </c>
      <c r="H41" s="7">
        <v>13159.317792358404</v>
      </c>
      <c r="I41" s="7">
        <v>13685.690504052742</v>
      </c>
      <c r="J41" s="7">
        <v>14233.118124214852</v>
      </c>
      <c r="K41" s="7">
        <v>14802.442849183446</v>
      </c>
    </row>
    <row r="42" spans="1:11" ht="15" hidden="1">
      <c r="A42" s="6" t="s">
        <v>67</v>
      </c>
      <c r="B42" s="7">
        <v>10400</v>
      </c>
      <c r="C42" s="7">
        <v>10816</v>
      </c>
      <c r="D42" s="7">
        <v>11248.640000000001</v>
      </c>
      <c r="E42" s="7">
        <v>11698.585600000002</v>
      </c>
      <c r="F42" s="7">
        <v>12166.529024000003</v>
      </c>
      <c r="G42" s="7">
        <v>12653.190184960004</v>
      </c>
      <c r="H42" s="7">
        <v>13159.317792358404</v>
      </c>
      <c r="I42" s="7">
        <v>13685.690504052742</v>
      </c>
      <c r="J42" s="7">
        <v>14233.118124214852</v>
      </c>
      <c r="K42" s="7">
        <v>14802.442849183446</v>
      </c>
    </row>
    <row r="43" spans="1:11" ht="15" hidden="1">
      <c r="A43" s="6" t="s">
        <v>69</v>
      </c>
      <c r="B43" s="7">
        <v>17401</v>
      </c>
      <c r="C43" s="7">
        <v>18097.04</v>
      </c>
      <c r="D43" s="7">
        <v>18820.9216</v>
      </c>
      <c r="E43" s="7">
        <v>19573.758464000002</v>
      </c>
      <c r="F43" s="7">
        <v>20356.708802560002</v>
      </c>
      <c r="G43" s="7">
        <v>21170.977154662403</v>
      </c>
      <c r="H43" s="7">
        <v>22017.8162408489</v>
      </c>
      <c r="I43" s="7">
        <v>22898.528890482856</v>
      </c>
      <c r="J43" s="7">
        <v>23814.47004610217</v>
      </c>
      <c r="K43" s="7">
        <v>24767.04884794626</v>
      </c>
    </row>
    <row r="44" spans="1:11" ht="15" hidden="1">
      <c r="A44" s="6" t="s">
        <v>71</v>
      </c>
      <c r="B44" s="7">
        <v>5500</v>
      </c>
      <c r="C44" s="7">
        <v>5720</v>
      </c>
      <c r="D44" s="7">
        <v>5948.8</v>
      </c>
      <c r="E44" s="7">
        <v>6186.752</v>
      </c>
      <c r="F44" s="7">
        <v>6434.2220800000005</v>
      </c>
      <c r="G44" s="7">
        <v>6691.5909632</v>
      </c>
      <c r="H44" s="7">
        <v>6959.254601728</v>
      </c>
      <c r="I44" s="7">
        <v>7237.62478579712</v>
      </c>
      <c r="J44" s="7">
        <v>7527.129777229005</v>
      </c>
      <c r="K44" s="7">
        <v>7828.214968318166</v>
      </c>
    </row>
    <row r="45" spans="1:11" ht="15" hidden="1">
      <c r="A45" s="6" t="s">
        <v>73</v>
      </c>
      <c r="B45" s="7">
        <v>100</v>
      </c>
      <c r="C45" s="7">
        <v>104</v>
      </c>
      <c r="D45" s="7">
        <v>108.16</v>
      </c>
      <c r="E45" s="7">
        <v>112.4864</v>
      </c>
      <c r="F45" s="7">
        <v>116.98585600000001</v>
      </c>
      <c r="G45" s="7">
        <v>121.66529024000002</v>
      </c>
      <c r="H45" s="7">
        <v>126.53190184960002</v>
      </c>
      <c r="I45" s="7">
        <v>131.59317792358402</v>
      </c>
      <c r="J45" s="7">
        <v>136.85690504052738</v>
      </c>
      <c r="K45" s="7">
        <v>142.3311812421485</v>
      </c>
    </row>
    <row r="46" spans="1:11" ht="15" hidden="1">
      <c r="A46" s="6" t="s">
        <v>75</v>
      </c>
      <c r="B46" s="7">
        <v>100</v>
      </c>
      <c r="C46" s="7">
        <v>104</v>
      </c>
      <c r="D46" s="7">
        <v>108.16</v>
      </c>
      <c r="E46" s="7">
        <v>112.4864</v>
      </c>
      <c r="F46" s="7">
        <v>116.98585600000001</v>
      </c>
      <c r="G46" s="7">
        <v>121.66529024000002</v>
      </c>
      <c r="H46" s="7">
        <v>126.53190184960002</v>
      </c>
      <c r="I46" s="7">
        <v>131.59317792358402</v>
      </c>
      <c r="J46" s="7">
        <v>136.85690504052738</v>
      </c>
      <c r="K46" s="7">
        <v>142.3311812421485</v>
      </c>
    </row>
    <row r="47" spans="1:11" ht="15" hidden="1">
      <c r="A47" s="6" t="s">
        <v>77</v>
      </c>
      <c r="B47" s="7">
        <v>11801</v>
      </c>
      <c r="C47" s="7">
        <v>12273.04</v>
      </c>
      <c r="D47" s="7">
        <v>12763.9616</v>
      </c>
      <c r="E47" s="7">
        <v>13274.520064</v>
      </c>
      <c r="F47" s="7">
        <v>13805.50086656</v>
      </c>
      <c r="G47" s="7">
        <v>14357.720901222401</v>
      </c>
      <c r="H47" s="7">
        <v>14932.029737271298</v>
      </c>
      <c r="I47" s="7">
        <v>15529.31092676215</v>
      </c>
      <c r="J47" s="7">
        <v>16150.483363832636</v>
      </c>
      <c r="K47" s="7">
        <v>16796.502698385942</v>
      </c>
    </row>
    <row r="48" spans="1:11" ht="15" hidden="1">
      <c r="A48" s="6" t="s">
        <v>79</v>
      </c>
      <c r="B48" s="7">
        <v>11800</v>
      </c>
      <c r="C48" s="7">
        <v>12272</v>
      </c>
      <c r="D48" s="7">
        <v>12762.880000000001</v>
      </c>
      <c r="E48" s="7">
        <v>13273.3952</v>
      </c>
      <c r="F48" s="7">
        <v>13804.331008000001</v>
      </c>
      <c r="G48" s="7">
        <v>14356.504248320001</v>
      </c>
      <c r="H48" s="7">
        <v>14930.764418252802</v>
      </c>
      <c r="I48" s="7">
        <v>15527.994994982915</v>
      </c>
      <c r="J48" s="7">
        <v>16149.114794782232</v>
      </c>
      <c r="K48" s="7">
        <v>16795.07938657352</v>
      </c>
    </row>
    <row r="49" spans="1:11" ht="15" hidden="1">
      <c r="A49" s="6" t="s">
        <v>81</v>
      </c>
      <c r="B49" s="7">
        <v>1</v>
      </c>
      <c r="C49" s="7">
        <v>1.04</v>
      </c>
      <c r="D49" s="7">
        <v>1.0816000000000001</v>
      </c>
      <c r="E49" s="7">
        <v>1.124864</v>
      </c>
      <c r="F49" s="7">
        <v>1.1698585600000002</v>
      </c>
      <c r="G49" s="7">
        <v>1.2166529024000003</v>
      </c>
      <c r="H49" s="7">
        <v>1.2653190184960004</v>
      </c>
      <c r="I49" s="7">
        <v>1.3159317792358405</v>
      </c>
      <c r="J49" s="7">
        <v>1.368569050405274</v>
      </c>
      <c r="K49" s="7">
        <v>1.4233118124214852</v>
      </c>
    </row>
    <row r="50" spans="1:11" ht="15" hidden="1">
      <c r="A50" s="6" t="s">
        <v>83</v>
      </c>
      <c r="B50" s="7">
        <v>37000</v>
      </c>
      <c r="C50" s="7">
        <v>38480</v>
      </c>
      <c r="D50" s="7">
        <v>40019.200000000004</v>
      </c>
      <c r="E50" s="7">
        <v>41619.96800000001</v>
      </c>
      <c r="F50" s="7">
        <v>43284.76672000001</v>
      </c>
      <c r="G50" s="7">
        <v>45016.157388800006</v>
      </c>
      <c r="H50" s="7">
        <v>46816.80368435201</v>
      </c>
      <c r="I50" s="7">
        <v>48689.47583172609</v>
      </c>
      <c r="J50" s="7">
        <v>50637.05486499514</v>
      </c>
      <c r="K50" s="7">
        <v>52662.53705959494</v>
      </c>
    </row>
    <row r="51" spans="1:11" ht="15" hidden="1">
      <c r="A51" s="6" t="s">
        <v>85</v>
      </c>
      <c r="B51" s="7">
        <v>19000</v>
      </c>
      <c r="C51" s="7">
        <v>19760</v>
      </c>
      <c r="D51" s="7">
        <v>20550.4</v>
      </c>
      <c r="E51" s="7">
        <v>21372.416</v>
      </c>
      <c r="F51" s="7">
        <v>22227.31264</v>
      </c>
      <c r="G51" s="7">
        <v>23116.4051456</v>
      </c>
      <c r="H51" s="7">
        <v>24041.061351424003</v>
      </c>
      <c r="I51" s="7">
        <v>25002.703805480964</v>
      </c>
      <c r="J51" s="7">
        <v>26002.811957700203</v>
      </c>
      <c r="K51" s="7">
        <v>27042.924436008212</v>
      </c>
    </row>
    <row r="52" spans="1:11" ht="15" hidden="1">
      <c r="A52" s="6" t="s">
        <v>87</v>
      </c>
      <c r="B52" s="7">
        <v>1200</v>
      </c>
      <c r="C52" s="7">
        <v>1248</v>
      </c>
      <c r="D52" s="7">
        <v>1297.92</v>
      </c>
      <c r="E52" s="7">
        <v>1349.8368</v>
      </c>
      <c r="F52" s="7">
        <v>1403.8302720000002</v>
      </c>
      <c r="G52" s="7">
        <v>1459.98348288</v>
      </c>
      <c r="H52" s="7">
        <v>1518.3828221952</v>
      </c>
      <c r="I52" s="7">
        <v>1579.1181350830082</v>
      </c>
      <c r="J52" s="7">
        <v>1642.2828604863284</v>
      </c>
      <c r="K52" s="7">
        <v>1707.9741749057816</v>
      </c>
    </row>
    <row r="53" spans="1:11" ht="15" hidden="1">
      <c r="A53" s="6" t="s">
        <v>89</v>
      </c>
      <c r="B53" s="7">
        <v>350</v>
      </c>
      <c r="C53" s="7">
        <v>364</v>
      </c>
      <c r="D53" s="7">
        <v>378.56</v>
      </c>
      <c r="E53" s="7">
        <v>393.7024</v>
      </c>
      <c r="F53" s="7">
        <v>409.45049600000004</v>
      </c>
      <c r="G53" s="7">
        <v>425.8285158400001</v>
      </c>
      <c r="H53" s="7">
        <v>442.8616564736001</v>
      </c>
      <c r="I53" s="7">
        <v>460.5761227325441</v>
      </c>
      <c r="J53" s="7">
        <v>478.9991676418459</v>
      </c>
      <c r="K53" s="7">
        <v>498.15913434751974</v>
      </c>
    </row>
    <row r="54" spans="1:11" ht="15" hidden="1">
      <c r="A54" s="6" t="s">
        <v>91</v>
      </c>
      <c r="B54" s="7">
        <v>3800</v>
      </c>
      <c r="C54" s="7">
        <v>3952</v>
      </c>
      <c r="D54" s="7">
        <v>4110.08</v>
      </c>
      <c r="E54" s="7">
        <v>4274.4832</v>
      </c>
      <c r="F54" s="7">
        <v>4445.462528</v>
      </c>
      <c r="G54" s="7">
        <v>4623.28102912</v>
      </c>
      <c r="H54" s="7">
        <v>4808.2122702848</v>
      </c>
      <c r="I54" s="7">
        <v>5000.540761096192</v>
      </c>
      <c r="J54" s="7">
        <v>5200.56239154004</v>
      </c>
      <c r="K54" s="7">
        <v>5408.584887201642</v>
      </c>
    </row>
    <row r="55" spans="1:11" ht="15" hidden="1">
      <c r="A55" s="6" t="s">
        <v>93</v>
      </c>
      <c r="B55" s="7">
        <v>12650</v>
      </c>
      <c r="C55" s="7">
        <v>13156</v>
      </c>
      <c r="D55" s="7">
        <v>13682.24</v>
      </c>
      <c r="E55" s="7">
        <v>14229.5296</v>
      </c>
      <c r="F55" s="7">
        <v>14798.710784</v>
      </c>
      <c r="G55" s="7">
        <v>15390.659215360001</v>
      </c>
      <c r="H55" s="7">
        <v>16006.285583974402</v>
      </c>
      <c r="I55" s="7">
        <v>16646.53700733338</v>
      </c>
      <c r="J55" s="7">
        <v>17312.398487626717</v>
      </c>
      <c r="K55" s="7">
        <v>18004.894427131785</v>
      </c>
    </row>
    <row r="56" spans="1:11" ht="15" hidden="1">
      <c r="A56" s="6" t="s">
        <v>95</v>
      </c>
      <c r="B56" s="7">
        <v>2100</v>
      </c>
      <c r="C56" s="7">
        <v>2184</v>
      </c>
      <c r="D56" s="7">
        <v>2271.36</v>
      </c>
      <c r="E56" s="7">
        <v>2362.2144000000003</v>
      </c>
      <c r="F56" s="7">
        <v>2456.7029760000005</v>
      </c>
      <c r="G56" s="7">
        <v>2554.971095040001</v>
      </c>
      <c r="H56" s="7">
        <v>2657.169938841601</v>
      </c>
      <c r="I56" s="7">
        <v>2763.456736395265</v>
      </c>
      <c r="J56" s="7">
        <v>2873.995005851076</v>
      </c>
      <c r="K56" s="7">
        <v>2988.954806085119</v>
      </c>
    </row>
    <row r="57" spans="1:11" ht="15" hidden="1">
      <c r="A57" s="6" t="s">
        <v>97</v>
      </c>
      <c r="B57" s="7">
        <v>1250</v>
      </c>
      <c r="C57" s="7">
        <v>1300</v>
      </c>
      <c r="D57" s="7">
        <v>1352</v>
      </c>
      <c r="E57" s="7">
        <v>1406.0800000000002</v>
      </c>
      <c r="F57" s="7">
        <v>1462.3232000000003</v>
      </c>
      <c r="G57" s="7">
        <v>1520.8161280000004</v>
      </c>
      <c r="H57" s="7">
        <v>1581.6487731200004</v>
      </c>
      <c r="I57" s="7">
        <v>1644.9147240448006</v>
      </c>
      <c r="J57" s="7">
        <v>1710.7113130065927</v>
      </c>
      <c r="K57" s="7">
        <v>1779.1397655268565</v>
      </c>
    </row>
    <row r="58" spans="1:11" ht="15" hidden="1">
      <c r="A58" s="6" t="s">
        <v>99</v>
      </c>
      <c r="B58" s="7">
        <v>1300</v>
      </c>
      <c r="C58" s="7">
        <v>1352</v>
      </c>
      <c r="D58" s="7">
        <v>1406.0800000000002</v>
      </c>
      <c r="E58" s="7">
        <v>1462.3232000000003</v>
      </c>
      <c r="F58" s="7">
        <v>1520.8161280000004</v>
      </c>
      <c r="G58" s="7">
        <v>1581.6487731200004</v>
      </c>
      <c r="H58" s="7">
        <v>1644.9147240448006</v>
      </c>
      <c r="I58" s="7">
        <v>1710.7113130065927</v>
      </c>
      <c r="J58" s="7">
        <v>1779.1397655268565</v>
      </c>
      <c r="K58" s="7">
        <v>1850.3053561479308</v>
      </c>
    </row>
    <row r="59" spans="1:11" ht="15" hidden="1">
      <c r="A59" s="6" t="s">
        <v>101</v>
      </c>
      <c r="B59" s="7">
        <v>8000</v>
      </c>
      <c r="C59" s="7">
        <v>8320</v>
      </c>
      <c r="D59" s="7">
        <v>8652.800000000001</v>
      </c>
      <c r="E59" s="7">
        <v>8998.912000000002</v>
      </c>
      <c r="F59" s="7">
        <v>9358.868480000003</v>
      </c>
      <c r="G59" s="7">
        <v>9733.223219200003</v>
      </c>
      <c r="H59" s="7">
        <v>10122.552147968003</v>
      </c>
      <c r="I59" s="7">
        <v>10527.454233886723</v>
      </c>
      <c r="J59" s="7">
        <v>10948.552403242193</v>
      </c>
      <c r="K59" s="7">
        <v>11386.49449937188</v>
      </c>
    </row>
    <row r="60" spans="1:11" ht="15">
      <c r="A60" s="6" t="s">
        <v>103</v>
      </c>
      <c r="B60" s="7">
        <v>4783956.128</v>
      </c>
      <c r="C60" s="7">
        <v>4975314.37312</v>
      </c>
      <c r="D60" s="7">
        <v>5174326.9480448</v>
      </c>
      <c r="E60" s="7">
        <v>5381300.025966592</v>
      </c>
      <c r="F60" s="7">
        <v>5596552.027005256</v>
      </c>
      <c r="G60" s="7">
        <v>5820414.108085467</v>
      </c>
      <c r="H60" s="7">
        <v>6053230.672408885</v>
      </c>
      <c r="I60" s="7">
        <v>6295359.899305241</v>
      </c>
      <c r="J60" s="7">
        <v>6547174.295277451</v>
      </c>
      <c r="K60" s="7">
        <v>6809061.267088549</v>
      </c>
    </row>
    <row r="61" spans="1:11" ht="15" hidden="1">
      <c r="A61" s="6" t="s">
        <v>105</v>
      </c>
      <c r="B61" s="7">
        <v>828820.09</v>
      </c>
      <c r="C61" s="7">
        <v>861972.8936</v>
      </c>
      <c r="D61" s="7">
        <v>896451.809344</v>
      </c>
      <c r="E61" s="7">
        <v>932309.88171776</v>
      </c>
      <c r="F61" s="7">
        <v>969602.2769864704</v>
      </c>
      <c r="G61" s="7">
        <v>1008386.3680659293</v>
      </c>
      <c r="H61" s="7">
        <v>1048721.8227885666</v>
      </c>
      <c r="I61" s="7">
        <v>1090670.6957001092</v>
      </c>
      <c r="J61" s="7">
        <v>1134297.5235281137</v>
      </c>
      <c r="K61" s="7">
        <v>1179669.4244692384</v>
      </c>
    </row>
    <row r="62" spans="1:11" ht="15" hidden="1">
      <c r="A62" s="6" t="s">
        <v>107</v>
      </c>
      <c r="B62" s="7">
        <v>817287.09</v>
      </c>
      <c r="C62" s="7">
        <v>849978.5736</v>
      </c>
      <c r="D62" s="7">
        <v>883977.7165440001</v>
      </c>
      <c r="E62" s="7">
        <v>919336.8252057601</v>
      </c>
      <c r="F62" s="7">
        <v>956110.2982139905</v>
      </c>
      <c r="G62" s="7">
        <v>994354.7101425502</v>
      </c>
      <c r="H62" s="7">
        <v>1034128.8985482522</v>
      </c>
      <c r="I62" s="7">
        <v>1075494.0544901823</v>
      </c>
      <c r="J62" s="7">
        <v>1118513.8166697896</v>
      </c>
      <c r="K62" s="7">
        <v>1163254.3693365813</v>
      </c>
    </row>
    <row r="63" spans="1:11" ht="15" hidden="1">
      <c r="A63" s="6" t="s">
        <v>109</v>
      </c>
      <c r="B63" s="7">
        <v>798787.09</v>
      </c>
      <c r="C63" s="7">
        <v>830738.5736</v>
      </c>
      <c r="D63" s="7">
        <v>863968.116544</v>
      </c>
      <c r="E63" s="7">
        <v>898526.84120576</v>
      </c>
      <c r="F63" s="7">
        <v>934467.9148539904</v>
      </c>
      <c r="G63" s="7">
        <v>971846.63144815</v>
      </c>
      <c r="H63" s="7">
        <v>1010720.4967060761</v>
      </c>
      <c r="I63" s="7">
        <v>1051149.3165743193</v>
      </c>
      <c r="J63" s="7">
        <v>1093195.289237292</v>
      </c>
      <c r="K63" s="7">
        <v>1136923.1008067837</v>
      </c>
    </row>
    <row r="64" spans="1:11" ht="15" hidden="1">
      <c r="A64" s="6" t="s">
        <v>111</v>
      </c>
      <c r="B64" s="7">
        <v>18500</v>
      </c>
      <c r="C64" s="7">
        <v>19240</v>
      </c>
      <c r="D64" s="7">
        <v>20009.600000000002</v>
      </c>
      <c r="E64" s="7">
        <v>20809.984000000004</v>
      </c>
      <c r="F64" s="7">
        <v>21642.383360000003</v>
      </c>
      <c r="G64" s="7">
        <v>22508.078694400003</v>
      </c>
      <c r="H64" s="7">
        <v>23408.401842176005</v>
      </c>
      <c r="I64" s="7">
        <v>24344.737915863047</v>
      </c>
      <c r="J64" s="7">
        <v>25318.52743249757</v>
      </c>
      <c r="K64" s="7">
        <v>26331.26852979747</v>
      </c>
    </row>
    <row r="65" spans="1:11" ht="15" hidden="1">
      <c r="A65" s="6" t="s">
        <v>113</v>
      </c>
      <c r="B65" s="7">
        <v>11532</v>
      </c>
      <c r="C65" s="7">
        <v>11993.28</v>
      </c>
      <c r="D65" s="7">
        <v>12473.0112</v>
      </c>
      <c r="E65" s="7">
        <v>12971.931648000002</v>
      </c>
      <c r="F65" s="7">
        <v>13490.808913920002</v>
      </c>
      <c r="G65" s="7">
        <v>14030.441270476802</v>
      </c>
      <c r="H65" s="7">
        <v>14591.658921295875</v>
      </c>
      <c r="I65" s="7">
        <v>15175.325278147711</v>
      </c>
      <c r="J65" s="7">
        <v>15782.33828927362</v>
      </c>
      <c r="K65" s="7">
        <v>16413.631820844566</v>
      </c>
    </row>
    <row r="66" spans="1:11" ht="15" hidden="1">
      <c r="A66" s="6" t="s">
        <v>115</v>
      </c>
      <c r="B66" s="7">
        <v>2100</v>
      </c>
      <c r="C66" s="7">
        <v>2184</v>
      </c>
      <c r="D66" s="7">
        <v>2271.36</v>
      </c>
      <c r="E66" s="7">
        <v>2362.2144000000003</v>
      </c>
      <c r="F66" s="7">
        <v>2456.7029760000005</v>
      </c>
      <c r="G66" s="7">
        <v>2554.971095040001</v>
      </c>
      <c r="H66" s="7">
        <v>2657.169938841601</v>
      </c>
      <c r="I66" s="7">
        <v>2763.456736395265</v>
      </c>
      <c r="J66" s="7">
        <v>2873.995005851076</v>
      </c>
      <c r="K66" s="7">
        <v>2988.954806085119</v>
      </c>
    </row>
    <row r="67" spans="1:11" ht="15" hidden="1">
      <c r="A67" s="6" t="s">
        <v>117</v>
      </c>
      <c r="B67" s="7">
        <v>9432</v>
      </c>
      <c r="C67" s="7">
        <v>9809.28</v>
      </c>
      <c r="D67" s="7">
        <v>10201.6512</v>
      </c>
      <c r="E67" s="7">
        <v>10609.717248</v>
      </c>
      <c r="F67" s="7">
        <v>11034.105937920001</v>
      </c>
      <c r="G67" s="7">
        <v>11475.470175436802</v>
      </c>
      <c r="H67" s="7">
        <v>11934.488982454273</v>
      </c>
      <c r="I67" s="7">
        <v>12411.868541752445</v>
      </c>
      <c r="J67" s="7">
        <v>12908.343283422542</v>
      </c>
      <c r="K67" s="7">
        <v>13424.677014759445</v>
      </c>
    </row>
    <row r="68" spans="1:11" ht="15" hidden="1">
      <c r="A68" s="6" t="s">
        <v>119</v>
      </c>
      <c r="B68" s="7">
        <v>1</v>
      </c>
      <c r="C68" s="7">
        <v>1.04</v>
      </c>
      <c r="D68" s="7">
        <v>1.0816000000000001</v>
      </c>
      <c r="E68" s="7">
        <v>1.124864</v>
      </c>
      <c r="F68" s="7">
        <v>1.1698585600000002</v>
      </c>
      <c r="G68" s="7">
        <v>1.2166529024000003</v>
      </c>
      <c r="H68" s="7">
        <v>1.2653190184960004</v>
      </c>
      <c r="I68" s="7">
        <v>1.3159317792358405</v>
      </c>
      <c r="J68" s="7">
        <v>1.368569050405274</v>
      </c>
      <c r="K68" s="7">
        <v>1.4233118124214852</v>
      </c>
    </row>
    <row r="69" spans="1:11" ht="15" hidden="1">
      <c r="A69" s="6" t="s">
        <v>121</v>
      </c>
      <c r="B69" s="7">
        <v>1</v>
      </c>
      <c r="C69" s="7">
        <v>1.04</v>
      </c>
      <c r="D69" s="7">
        <v>1.0816000000000001</v>
      </c>
      <c r="E69" s="7">
        <v>1.124864</v>
      </c>
      <c r="F69" s="7">
        <v>1.1698585600000002</v>
      </c>
      <c r="G69" s="7">
        <v>1.2166529024000003</v>
      </c>
      <c r="H69" s="7">
        <v>1.2653190184960004</v>
      </c>
      <c r="I69" s="7">
        <v>1.3159317792358405</v>
      </c>
      <c r="J69" s="7">
        <v>1.368569050405274</v>
      </c>
      <c r="K69" s="7">
        <v>1.4233118124214852</v>
      </c>
    </row>
    <row r="70" spans="1:11" ht="15" hidden="1">
      <c r="A70" s="6" t="s">
        <v>123</v>
      </c>
      <c r="B70" s="7">
        <v>3955136.038</v>
      </c>
      <c r="C70" s="7">
        <v>4113341.4795200005</v>
      </c>
      <c r="D70" s="7">
        <v>4277875.138700801</v>
      </c>
      <c r="E70" s="7">
        <v>4448990.144248833</v>
      </c>
      <c r="F70" s="7">
        <v>4626949.750018787</v>
      </c>
      <c r="G70" s="7">
        <v>4812027.740019538</v>
      </c>
      <c r="H70" s="7">
        <v>5004508.84962032</v>
      </c>
      <c r="I70" s="7">
        <v>5204689.203605133</v>
      </c>
      <c r="J70" s="7">
        <v>5412876.771749339</v>
      </c>
      <c r="K70" s="7">
        <v>5629391.842619313</v>
      </c>
    </row>
    <row r="71" spans="1:11" ht="15" hidden="1">
      <c r="A71" s="6" t="s">
        <v>107</v>
      </c>
      <c r="B71" s="7">
        <v>3955135.038</v>
      </c>
      <c r="C71" s="7">
        <v>4113340.4395200005</v>
      </c>
      <c r="D71" s="7">
        <v>4277874.057100801</v>
      </c>
      <c r="E71" s="7">
        <v>4448989.019384833</v>
      </c>
      <c r="F71" s="7">
        <v>4626948.580160227</v>
      </c>
      <c r="G71" s="7">
        <v>4812026.523366636</v>
      </c>
      <c r="H71" s="7">
        <v>5004507.584301301</v>
      </c>
      <c r="I71" s="7">
        <v>5204687.887673354</v>
      </c>
      <c r="J71" s="7">
        <v>5412875.403180288</v>
      </c>
      <c r="K71" s="7">
        <v>5629390.4193075</v>
      </c>
    </row>
    <row r="72" spans="1:11" ht="15" hidden="1">
      <c r="A72" s="6" t="s">
        <v>126</v>
      </c>
      <c r="B72" s="7">
        <v>1309075.386</v>
      </c>
      <c r="C72" s="7">
        <v>1361438.40144</v>
      </c>
      <c r="D72" s="7">
        <v>1415895.9374976</v>
      </c>
      <c r="E72" s="7">
        <v>1472531.774997504</v>
      </c>
      <c r="F72" s="7">
        <v>1531433.0459974043</v>
      </c>
      <c r="G72" s="7">
        <v>1592690.3678373005</v>
      </c>
      <c r="H72" s="7">
        <v>1656397.9825507926</v>
      </c>
      <c r="I72" s="7">
        <v>1722653.9018528245</v>
      </c>
      <c r="J72" s="7">
        <v>1791560.0579269375</v>
      </c>
      <c r="K72" s="7">
        <v>1863222.460244015</v>
      </c>
    </row>
    <row r="73" spans="1:11" ht="15" hidden="1">
      <c r="A73" s="6" t="s">
        <v>128</v>
      </c>
      <c r="B73" s="7">
        <v>1063338.386</v>
      </c>
      <c r="C73" s="7">
        <v>1105871.92144</v>
      </c>
      <c r="D73" s="7">
        <v>1150106.7982976</v>
      </c>
      <c r="E73" s="7">
        <v>1196111.070229504</v>
      </c>
      <c r="F73" s="7">
        <v>1243955.5130386841</v>
      </c>
      <c r="G73" s="7">
        <v>1293713.7335602315</v>
      </c>
      <c r="H73" s="7">
        <v>1345462.2829026408</v>
      </c>
      <c r="I73" s="7">
        <v>1399280.7742187465</v>
      </c>
      <c r="J73" s="7">
        <v>1455252.0051874963</v>
      </c>
      <c r="K73" s="7">
        <v>1513462.0853949962</v>
      </c>
    </row>
    <row r="74" spans="1:11" ht="15" hidden="1">
      <c r="A74" s="6" t="s">
        <v>130</v>
      </c>
      <c r="B74" s="7">
        <v>245737</v>
      </c>
      <c r="C74" s="7">
        <v>255566.48</v>
      </c>
      <c r="D74" s="7">
        <v>265789.13920000003</v>
      </c>
      <c r="E74" s="7">
        <v>276420.70476800005</v>
      </c>
      <c r="F74" s="7">
        <v>287477.53295872005</v>
      </c>
      <c r="G74" s="7">
        <v>298976.6342770689</v>
      </c>
      <c r="H74" s="7">
        <v>310935.69964815164</v>
      </c>
      <c r="I74" s="7">
        <v>323373.12763407774</v>
      </c>
      <c r="J74" s="7">
        <v>336308.0527394409</v>
      </c>
      <c r="K74" s="7">
        <v>349760.3748490185</v>
      </c>
    </row>
    <row r="75" spans="1:11" ht="15" hidden="1">
      <c r="A75" s="6" t="s">
        <v>136</v>
      </c>
      <c r="B75" s="7">
        <v>257493.245</v>
      </c>
      <c r="C75" s="7">
        <v>267792.9748</v>
      </c>
      <c r="D75" s="7">
        <v>278504.69379200006</v>
      </c>
      <c r="E75" s="7">
        <v>289644.8815436801</v>
      </c>
      <c r="F75" s="7">
        <v>301230.6768054273</v>
      </c>
      <c r="G75" s="7">
        <v>313279.9038776444</v>
      </c>
      <c r="H75" s="7">
        <v>325811.10003275017</v>
      </c>
      <c r="I75" s="7">
        <v>338843.5440340602</v>
      </c>
      <c r="J75" s="7">
        <v>352397.2857954226</v>
      </c>
      <c r="K75" s="7">
        <v>366493.17722723953</v>
      </c>
    </row>
    <row r="76" spans="1:11" ht="15" hidden="1">
      <c r="A76" s="6" t="s">
        <v>138</v>
      </c>
      <c r="B76" s="7">
        <v>1210320.944</v>
      </c>
      <c r="C76" s="7">
        <v>1258733.78176</v>
      </c>
      <c r="D76" s="7">
        <v>1309083.1330304</v>
      </c>
      <c r="E76" s="7">
        <v>1361446.458351616</v>
      </c>
      <c r="F76" s="7">
        <v>1415904.3166856808</v>
      </c>
      <c r="G76" s="7">
        <v>1472540.489353108</v>
      </c>
      <c r="H76" s="7">
        <v>1531442.1089272324</v>
      </c>
      <c r="I76" s="7">
        <v>1592699.793284322</v>
      </c>
      <c r="J76" s="7">
        <v>1656407.7850156948</v>
      </c>
      <c r="K76" s="7">
        <v>1722664.0964163227</v>
      </c>
    </row>
    <row r="77" spans="1:11" ht="15" hidden="1">
      <c r="A77" s="6" t="s">
        <v>140</v>
      </c>
      <c r="B77" s="7">
        <v>105400.055</v>
      </c>
      <c r="C77" s="7">
        <v>109616.0572</v>
      </c>
      <c r="D77" s="7">
        <v>114000.699488</v>
      </c>
      <c r="E77" s="7">
        <v>118560.72746752</v>
      </c>
      <c r="F77" s="7">
        <v>123303.1565662208</v>
      </c>
      <c r="G77" s="7">
        <v>128235.28282886963</v>
      </c>
      <c r="H77" s="7">
        <v>133364.6941420244</v>
      </c>
      <c r="I77" s="7">
        <v>138699.2819077054</v>
      </c>
      <c r="J77" s="7">
        <v>144247.2531840136</v>
      </c>
      <c r="K77" s="7">
        <v>150017.14331137415</v>
      </c>
    </row>
    <row r="78" spans="1:11" ht="15" hidden="1">
      <c r="A78" s="6" t="s">
        <v>142</v>
      </c>
      <c r="B78" s="7">
        <v>79050.042</v>
      </c>
      <c r="C78" s="7">
        <v>82212.04368</v>
      </c>
      <c r="D78" s="7">
        <v>85500.5254272</v>
      </c>
      <c r="E78" s="7">
        <v>88920.546444288</v>
      </c>
      <c r="F78" s="7">
        <v>92477.36830205952</v>
      </c>
      <c r="G78" s="7">
        <v>96176.46303414191</v>
      </c>
      <c r="H78" s="7">
        <v>100023.52155550758</v>
      </c>
      <c r="I78" s="7">
        <v>104024.46241772789</v>
      </c>
      <c r="J78" s="7">
        <v>108185.44091443701</v>
      </c>
      <c r="K78" s="7">
        <v>112512.8585510145</v>
      </c>
    </row>
    <row r="79" spans="1:11" ht="15" hidden="1">
      <c r="A79" s="6" t="s">
        <v>144</v>
      </c>
      <c r="B79" s="7">
        <v>915562.153</v>
      </c>
      <c r="C79" s="7">
        <v>952184.6391200001</v>
      </c>
      <c r="D79" s="7">
        <v>990272.0246848001</v>
      </c>
      <c r="E79" s="7">
        <v>1029882.9056721921</v>
      </c>
      <c r="F79" s="7">
        <v>1071078.2218990799</v>
      </c>
      <c r="G79" s="7">
        <v>1113921.350775043</v>
      </c>
      <c r="H79" s="7">
        <v>1158478.2048060447</v>
      </c>
      <c r="I79" s="7">
        <v>1204817.3329982865</v>
      </c>
      <c r="J79" s="7">
        <v>1253010.0263182179</v>
      </c>
      <c r="K79" s="7">
        <v>1303130.4273709466</v>
      </c>
    </row>
    <row r="80" spans="1:11" ht="15" hidden="1">
      <c r="A80" s="6" t="s">
        <v>146</v>
      </c>
      <c r="B80" s="7">
        <v>110308.694</v>
      </c>
      <c r="C80" s="7">
        <v>114721.04176000001</v>
      </c>
      <c r="D80" s="7">
        <v>119309.8834304</v>
      </c>
      <c r="E80" s="7">
        <v>124082.27876761601</v>
      </c>
      <c r="F80" s="7">
        <v>129045.56991832066</v>
      </c>
      <c r="G80" s="7">
        <v>134207.3927150535</v>
      </c>
      <c r="H80" s="7">
        <v>139575.68842365564</v>
      </c>
      <c r="I80" s="7">
        <v>145158.71596060187</v>
      </c>
      <c r="J80" s="7">
        <v>150965.06459902594</v>
      </c>
      <c r="K80" s="7">
        <v>157003.66718298697</v>
      </c>
    </row>
    <row r="81" spans="1:11" ht="15" hidden="1">
      <c r="A81" s="6" t="s">
        <v>148</v>
      </c>
      <c r="B81" s="7">
        <v>1178245.463</v>
      </c>
      <c r="C81" s="7">
        <v>1225375.28152</v>
      </c>
      <c r="D81" s="7">
        <v>1274390.2927808</v>
      </c>
      <c r="E81" s="7">
        <v>1325365.904492032</v>
      </c>
      <c r="F81" s="7">
        <v>1378380.5406717134</v>
      </c>
      <c r="G81" s="7">
        <v>1433515.762298582</v>
      </c>
      <c r="H81" s="7">
        <v>1490856.3927905252</v>
      </c>
      <c r="I81" s="7">
        <v>1550490.6485021464</v>
      </c>
      <c r="J81" s="7">
        <v>1612510.2744422322</v>
      </c>
      <c r="K81" s="7">
        <v>1677010.6854199215</v>
      </c>
    </row>
    <row r="82" spans="1:11" ht="15" hidden="1">
      <c r="A82" s="6" t="s">
        <v>113</v>
      </c>
      <c r="B82" s="7">
        <v>1</v>
      </c>
      <c r="C82" s="7">
        <v>1.04</v>
      </c>
      <c r="D82" s="7">
        <v>1.0816000000000001</v>
      </c>
      <c r="E82" s="7">
        <v>1.124864</v>
      </c>
      <c r="F82" s="7">
        <v>1.1698585600000002</v>
      </c>
      <c r="G82" s="7">
        <v>1.2166529024000003</v>
      </c>
      <c r="H82" s="7">
        <v>1.2653190184960004</v>
      </c>
      <c r="I82" s="7">
        <v>1.3159317792358405</v>
      </c>
      <c r="J82" s="7">
        <v>1.368569050405274</v>
      </c>
      <c r="K82" s="7">
        <v>1.4233118124214852</v>
      </c>
    </row>
    <row r="83" spans="1:11" ht="15" hidden="1">
      <c r="A83" s="6" t="s">
        <v>153</v>
      </c>
      <c r="B83" s="7">
        <v>1</v>
      </c>
      <c r="C83" s="7">
        <v>1.04</v>
      </c>
      <c r="D83" s="7">
        <v>1.0816000000000001</v>
      </c>
      <c r="E83" s="7">
        <v>1.124864</v>
      </c>
      <c r="F83" s="7">
        <v>1.1698585600000002</v>
      </c>
      <c r="G83" s="7">
        <v>1.2166529024000003</v>
      </c>
      <c r="H83" s="7">
        <v>1.2653190184960004</v>
      </c>
      <c r="I83" s="7">
        <v>1.3159317792358405</v>
      </c>
      <c r="J83" s="7">
        <v>1.368569050405274</v>
      </c>
      <c r="K83" s="7">
        <v>1.4233118124214852</v>
      </c>
    </row>
    <row r="84" spans="1:11" ht="15" hidden="1">
      <c r="A84" s="6" t="s">
        <v>121</v>
      </c>
      <c r="B84" s="7">
        <v>1</v>
      </c>
      <c r="C84" s="7">
        <v>1.04</v>
      </c>
      <c r="D84" s="7">
        <v>1.0816000000000001</v>
      </c>
      <c r="E84" s="7">
        <v>1.124864</v>
      </c>
      <c r="F84" s="7">
        <v>1.1698585600000002</v>
      </c>
      <c r="G84" s="7">
        <v>1.2166529024000003</v>
      </c>
      <c r="H84" s="7">
        <v>1.2653190184960004</v>
      </c>
      <c r="I84" s="7">
        <v>1.3159317792358405</v>
      </c>
      <c r="J84" s="7">
        <v>1.368569050405274</v>
      </c>
      <c r="K84" s="7">
        <v>1.4233118124214852</v>
      </c>
    </row>
    <row r="85" spans="1:11" ht="15">
      <c r="A85" s="6" t="s">
        <v>156</v>
      </c>
      <c r="B85" s="7">
        <v>16690</v>
      </c>
      <c r="C85" s="7">
        <v>17357.600000000002</v>
      </c>
      <c r="D85" s="7">
        <v>18051.904000000002</v>
      </c>
      <c r="E85" s="7">
        <v>18773.980160000003</v>
      </c>
      <c r="F85" s="7">
        <v>19524.939366400005</v>
      </c>
      <c r="G85" s="7">
        <v>20305.936941056007</v>
      </c>
      <c r="H85" s="7">
        <v>21118.174418698247</v>
      </c>
      <c r="I85" s="7">
        <v>21962.901395446177</v>
      </c>
      <c r="J85" s="7">
        <v>22841.417451264024</v>
      </c>
      <c r="K85" s="7">
        <v>23755.074149314587</v>
      </c>
    </row>
    <row r="86" spans="1:11" ht="15" hidden="1">
      <c r="A86" s="6" t="s">
        <v>158</v>
      </c>
      <c r="B86" s="7">
        <v>1</v>
      </c>
      <c r="C86" s="7">
        <v>1.04</v>
      </c>
      <c r="D86" s="7">
        <v>1.0816000000000001</v>
      </c>
      <c r="E86" s="7">
        <v>1.124864</v>
      </c>
      <c r="F86" s="7">
        <v>1.1698585600000002</v>
      </c>
      <c r="G86" s="7">
        <v>1.2166529024000003</v>
      </c>
      <c r="H86" s="7">
        <v>1.2653190184960004</v>
      </c>
      <c r="I86" s="7">
        <v>1.3159317792358405</v>
      </c>
      <c r="J86" s="7">
        <v>1.368569050405274</v>
      </c>
      <c r="K86" s="7">
        <v>1.4233118124214852</v>
      </c>
    </row>
    <row r="87" spans="1:11" ht="15" hidden="1">
      <c r="A87" s="6" t="s">
        <v>160</v>
      </c>
      <c r="B87" s="7">
        <v>1</v>
      </c>
      <c r="C87" s="7">
        <v>1.04</v>
      </c>
      <c r="D87" s="7">
        <v>1.0816000000000001</v>
      </c>
      <c r="E87" s="7">
        <v>1.124864</v>
      </c>
      <c r="F87" s="7">
        <v>1.1698585600000002</v>
      </c>
      <c r="G87" s="7">
        <v>1.2166529024000003</v>
      </c>
      <c r="H87" s="7">
        <v>1.2653190184960004</v>
      </c>
      <c r="I87" s="7">
        <v>1.3159317792358405</v>
      </c>
      <c r="J87" s="7">
        <v>1.368569050405274</v>
      </c>
      <c r="K87" s="7">
        <v>1.4233118124214852</v>
      </c>
    </row>
    <row r="88" spans="1:11" ht="15" hidden="1">
      <c r="A88" s="6" t="s">
        <v>162</v>
      </c>
      <c r="B88" s="7">
        <v>1</v>
      </c>
      <c r="C88" s="7">
        <v>1.04</v>
      </c>
      <c r="D88" s="7">
        <v>1.0816000000000001</v>
      </c>
      <c r="E88" s="7">
        <v>1.124864</v>
      </c>
      <c r="F88" s="7">
        <v>1.1698585600000002</v>
      </c>
      <c r="G88" s="7">
        <v>1.2166529024000003</v>
      </c>
      <c r="H88" s="7">
        <v>1.2653190184960004</v>
      </c>
      <c r="I88" s="7">
        <v>1.3159317792358405</v>
      </c>
      <c r="J88" s="7">
        <v>1.368569050405274</v>
      </c>
      <c r="K88" s="7">
        <v>1.4233118124214852</v>
      </c>
    </row>
    <row r="89" spans="1:11" ht="15" hidden="1">
      <c r="A89" s="6" t="s">
        <v>166</v>
      </c>
      <c r="B89" s="7">
        <v>16668</v>
      </c>
      <c r="C89" s="7">
        <v>17334.72</v>
      </c>
      <c r="D89" s="7">
        <v>18028.1088</v>
      </c>
      <c r="E89" s="7">
        <v>18749.233152</v>
      </c>
      <c r="F89" s="7">
        <v>19499.202478080002</v>
      </c>
      <c r="G89" s="7">
        <v>20279.170577203204</v>
      </c>
      <c r="H89" s="7">
        <v>21090.337400291333</v>
      </c>
      <c r="I89" s="7">
        <v>21933.950896302988</v>
      </c>
      <c r="J89" s="7">
        <v>22811.30893215511</v>
      </c>
      <c r="K89" s="7">
        <v>23723.761289441314</v>
      </c>
    </row>
    <row r="90" spans="1:11" ht="15" hidden="1">
      <c r="A90" s="6" t="s">
        <v>168</v>
      </c>
      <c r="B90" s="7">
        <v>13</v>
      </c>
      <c r="C90" s="7">
        <v>13.52</v>
      </c>
      <c r="D90" s="7">
        <v>14.0608</v>
      </c>
      <c r="E90" s="7">
        <v>14.623232000000002</v>
      </c>
      <c r="F90" s="7">
        <v>15.208161280000002</v>
      </c>
      <c r="G90" s="7">
        <v>15.816487731200002</v>
      </c>
      <c r="H90" s="7">
        <v>16.449147240448003</v>
      </c>
      <c r="I90" s="7">
        <v>17.107113130065922</v>
      </c>
      <c r="J90" s="7">
        <v>17.79139765526856</v>
      </c>
      <c r="K90" s="7">
        <v>18.503053561479305</v>
      </c>
    </row>
    <row r="91" spans="1:11" ht="15" hidden="1">
      <c r="A91" s="6" t="s">
        <v>170</v>
      </c>
      <c r="B91" s="7">
        <v>1</v>
      </c>
      <c r="C91" s="7">
        <v>1.04</v>
      </c>
      <c r="D91" s="7">
        <v>1.0816000000000001</v>
      </c>
      <c r="E91" s="7">
        <v>1.124864</v>
      </c>
      <c r="F91" s="7">
        <v>1.1698585600000002</v>
      </c>
      <c r="G91" s="7">
        <v>1.2166529024000003</v>
      </c>
      <c r="H91" s="7">
        <v>1.2653190184960004</v>
      </c>
      <c r="I91" s="7">
        <v>1.3159317792358405</v>
      </c>
      <c r="J91" s="7">
        <v>1.368569050405274</v>
      </c>
      <c r="K91" s="7">
        <v>1.4233118124214852</v>
      </c>
    </row>
    <row r="92" spans="1:11" ht="15" hidden="1">
      <c r="A92" s="6" t="s">
        <v>172</v>
      </c>
      <c r="B92" s="7">
        <v>1</v>
      </c>
      <c r="C92" s="7">
        <v>1.04</v>
      </c>
      <c r="D92" s="7">
        <v>1.0816000000000001</v>
      </c>
      <c r="E92" s="7">
        <v>1.124864</v>
      </c>
      <c r="F92" s="7">
        <v>1.1698585600000002</v>
      </c>
      <c r="G92" s="7">
        <v>1.2166529024000003</v>
      </c>
      <c r="H92" s="7">
        <v>1.2653190184960004</v>
      </c>
      <c r="I92" s="7">
        <v>1.3159317792358405</v>
      </c>
      <c r="J92" s="7">
        <v>1.368569050405274</v>
      </c>
      <c r="K92" s="7">
        <v>1.4233118124214852</v>
      </c>
    </row>
    <row r="93" spans="1:11" ht="15" hidden="1">
      <c r="A93" s="6" t="s">
        <v>174</v>
      </c>
      <c r="B93" s="7">
        <v>2</v>
      </c>
      <c r="C93" s="7">
        <v>2.08</v>
      </c>
      <c r="D93" s="7">
        <v>2.1632000000000002</v>
      </c>
      <c r="E93" s="7">
        <v>2.249728</v>
      </c>
      <c r="F93" s="7">
        <v>2.3397171200000004</v>
      </c>
      <c r="G93" s="7">
        <v>2.4333058048000007</v>
      </c>
      <c r="H93" s="7">
        <v>2.5306380369920007</v>
      </c>
      <c r="I93" s="7">
        <v>2.631863558471681</v>
      </c>
      <c r="J93" s="7">
        <v>2.737138100810548</v>
      </c>
      <c r="K93" s="7">
        <v>2.8466236248429704</v>
      </c>
    </row>
    <row r="94" spans="1:11" ht="15" hidden="1">
      <c r="A94" s="6" t="s">
        <v>176</v>
      </c>
      <c r="B94" s="7">
        <v>1</v>
      </c>
      <c r="C94" s="7">
        <v>1.04</v>
      </c>
      <c r="D94" s="7">
        <v>1.0816000000000001</v>
      </c>
      <c r="E94" s="7">
        <v>1.124864</v>
      </c>
      <c r="F94" s="7">
        <v>1.1698585600000002</v>
      </c>
      <c r="G94" s="7">
        <v>1.2166529024000003</v>
      </c>
      <c r="H94" s="7">
        <v>1.2653190184960004</v>
      </c>
      <c r="I94" s="7">
        <v>1.3159317792358405</v>
      </c>
      <c r="J94" s="7">
        <v>1.368569050405274</v>
      </c>
      <c r="K94" s="7">
        <v>1.4233118124214852</v>
      </c>
    </row>
    <row r="95" spans="1:11" ht="15" hidden="1">
      <c r="A95" s="6" t="s">
        <v>178</v>
      </c>
      <c r="B95" s="7">
        <v>1</v>
      </c>
      <c r="C95" s="7">
        <v>1.04</v>
      </c>
      <c r="D95" s="7">
        <v>1.0816000000000001</v>
      </c>
      <c r="E95" s="7">
        <v>1.124864</v>
      </c>
      <c r="F95" s="7">
        <v>1.1698585600000002</v>
      </c>
      <c r="G95" s="7">
        <v>1.2166529024000003</v>
      </c>
      <c r="H95" s="7">
        <v>1.2653190184960004</v>
      </c>
      <c r="I95" s="7">
        <v>1.3159317792358405</v>
      </c>
      <c r="J95" s="7">
        <v>1.368569050405274</v>
      </c>
      <c r="K95" s="7">
        <v>1.4233118124214852</v>
      </c>
    </row>
    <row r="96" spans="1:11" ht="15" hidden="1">
      <c r="A96" s="6" t="s">
        <v>180</v>
      </c>
      <c r="B96" s="7">
        <v>10</v>
      </c>
      <c r="C96" s="7">
        <v>10.4</v>
      </c>
      <c r="D96" s="7">
        <v>10.816</v>
      </c>
      <c r="E96" s="7">
        <v>11.248640000000002</v>
      </c>
      <c r="F96" s="7">
        <v>11.698585600000003</v>
      </c>
      <c r="G96" s="7">
        <v>12.166529024000004</v>
      </c>
      <c r="H96" s="7">
        <v>12.653190184960005</v>
      </c>
      <c r="I96" s="7">
        <v>13.159317792358406</v>
      </c>
      <c r="J96" s="7">
        <v>13.685690504052744</v>
      </c>
      <c r="K96" s="7">
        <v>14.233118124214855</v>
      </c>
    </row>
    <row r="97" spans="1:11" ht="15" hidden="1">
      <c r="A97" s="6" t="s">
        <v>182</v>
      </c>
      <c r="B97" s="7">
        <v>1</v>
      </c>
      <c r="C97" s="7">
        <v>1.04</v>
      </c>
      <c r="D97" s="7">
        <v>1.0816000000000001</v>
      </c>
      <c r="E97" s="7">
        <v>1.124864</v>
      </c>
      <c r="F97" s="7">
        <v>1.1698585600000002</v>
      </c>
      <c r="G97" s="7">
        <v>1.2166529024000003</v>
      </c>
      <c r="H97" s="7">
        <v>1.2653190184960004</v>
      </c>
      <c r="I97" s="7">
        <v>1.3159317792358405</v>
      </c>
      <c r="J97" s="7">
        <v>1.368569050405274</v>
      </c>
      <c r="K97" s="7">
        <v>1.4233118124214852</v>
      </c>
    </row>
    <row r="98" spans="1:11" ht="15" hidden="1">
      <c r="A98" s="6" t="s">
        <v>184</v>
      </c>
      <c r="B98" s="7">
        <v>9</v>
      </c>
      <c r="C98" s="7">
        <v>9.36</v>
      </c>
      <c r="D98" s="7">
        <v>9.734399999999999</v>
      </c>
      <c r="E98" s="7">
        <v>10.123776</v>
      </c>
      <c r="F98" s="7">
        <v>10.52872704</v>
      </c>
      <c r="G98" s="7">
        <v>10.949876121600001</v>
      </c>
      <c r="H98" s="7">
        <v>11.387871166464</v>
      </c>
      <c r="I98" s="7">
        <v>11.843386013122561</v>
      </c>
      <c r="J98" s="7">
        <v>12.317121453647465</v>
      </c>
      <c r="K98" s="7">
        <v>12.809806311793364</v>
      </c>
    </row>
    <row r="99" spans="1:11" ht="15" hidden="1">
      <c r="A99" s="6" t="s">
        <v>186</v>
      </c>
      <c r="B99" s="7">
        <v>7</v>
      </c>
      <c r="C99" s="7">
        <v>7.28</v>
      </c>
      <c r="D99" s="7">
        <v>7.5712</v>
      </c>
      <c r="E99" s="7">
        <v>7.874048</v>
      </c>
      <c r="F99" s="7">
        <v>8.18900992</v>
      </c>
      <c r="G99" s="7">
        <v>8.516570316800001</v>
      </c>
      <c r="H99" s="7">
        <v>8.857233129472002</v>
      </c>
      <c r="I99" s="7">
        <v>9.211522454650883</v>
      </c>
      <c r="J99" s="7">
        <v>9.57998335283692</v>
      </c>
      <c r="K99" s="7">
        <v>9.963182686950397</v>
      </c>
    </row>
    <row r="100" spans="1:11" ht="15" hidden="1">
      <c r="A100" s="6" t="s">
        <v>188</v>
      </c>
      <c r="B100" s="7">
        <v>1</v>
      </c>
      <c r="C100" s="7">
        <v>1.04</v>
      </c>
      <c r="D100" s="7">
        <v>1.0816000000000001</v>
      </c>
      <c r="E100" s="7">
        <v>1.124864</v>
      </c>
      <c r="F100" s="7">
        <v>1.1698585600000002</v>
      </c>
      <c r="G100" s="7">
        <v>1.2166529024000003</v>
      </c>
      <c r="H100" s="7">
        <v>1.2653190184960004</v>
      </c>
      <c r="I100" s="7">
        <v>1.3159317792358405</v>
      </c>
      <c r="J100" s="7">
        <v>1.368569050405274</v>
      </c>
      <c r="K100" s="7">
        <v>1.4233118124214852</v>
      </c>
    </row>
    <row r="101" spans="1:11" ht="15" hidden="1">
      <c r="A101" s="6" t="s">
        <v>190</v>
      </c>
      <c r="B101" s="7">
        <v>6</v>
      </c>
      <c r="C101" s="7">
        <v>6.24</v>
      </c>
      <c r="D101" s="7">
        <v>6.4896</v>
      </c>
      <c r="E101" s="7">
        <v>6.7491840000000005</v>
      </c>
      <c r="F101" s="7">
        <v>7.01915136</v>
      </c>
      <c r="G101" s="7">
        <v>7.2999174144</v>
      </c>
      <c r="H101" s="7">
        <v>7.591914110976001</v>
      </c>
      <c r="I101" s="7">
        <v>7.895590675415042</v>
      </c>
      <c r="J101" s="7">
        <v>8.211414302431644</v>
      </c>
      <c r="K101" s="7">
        <v>8.53987087452891</v>
      </c>
    </row>
    <row r="102" spans="1:11" ht="15" hidden="1">
      <c r="A102" s="6" t="s">
        <v>192</v>
      </c>
      <c r="B102" s="7">
        <v>6</v>
      </c>
      <c r="C102" s="7">
        <v>6.24</v>
      </c>
      <c r="D102" s="7">
        <v>6.4896</v>
      </c>
      <c r="E102" s="7">
        <v>6.7491840000000005</v>
      </c>
      <c r="F102" s="7">
        <v>7.01915136</v>
      </c>
      <c r="G102" s="7">
        <v>7.2999174144</v>
      </c>
      <c r="H102" s="7">
        <v>7.591914110976001</v>
      </c>
      <c r="I102" s="7">
        <v>7.895590675415042</v>
      </c>
      <c r="J102" s="7">
        <v>8.211414302431644</v>
      </c>
      <c r="K102" s="7">
        <v>8.53987087452891</v>
      </c>
    </row>
    <row r="103" spans="1:11" ht="15" hidden="1">
      <c r="A103" s="6" t="s">
        <v>194</v>
      </c>
      <c r="B103" s="7">
        <v>1</v>
      </c>
      <c r="C103" s="7">
        <v>1.04</v>
      </c>
      <c r="D103" s="7">
        <v>1.0816000000000001</v>
      </c>
      <c r="E103" s="7">
        <v>1.124864</v>
      </c>
      <c r="F103" s="7">
        <v>1.1698585600000002</v>
      </c>
      <c r="G103" s="7">
        <v>1.2166529024000003</v>
      </c>
      <c r="H103" s="7">
        <v>1.2653190184960004</v>
      </c>
      <c r="I103" s="7">
        <v>1.3159317792358405</v>
      </c>
      <c r="J103" s="7">
        <v>1.368569050405274</v>
      </c>
      <c r="K103" s="7">
        <v>1.4233118124214852</v>
      </c>
    </row>
    <row r="104" spans="1:11" ht="15" hidden="1">
      <c r="A104" s="6" t="s">
        <v>199</v>
      </c>
      <c r="B104" s="7">
        <v>1</v>
      </c>
      <c r="C104" s="7">
        <v>1.04</v>
      </c>
      <c r="D104" s="7">
        <v>1.0816000000000001</v>
      </c>
      <c r="E104" s="7">
        <v>1.124864</v>
      </c>
      <c r="F104" s="7">
        <v>1.1698585600000002</v>
      </c>
      <c r="G104" s="7">
        <v>1.2166529024000003</v>
      </c>
      <c r="H104" s="7">
        <v>1.2653190184960004</v>
      </c>
      <c r="I104" s="7">
        <v>1.3159317792358405</v>
      </c>
      <c r="J104" s="7">
        <v>1.368569050405274</v>
      </c>
      <c r="K104" s="7">
        <v>1.4233118124214852</v>
      </c>
    </row>
    <row r="105" spans="1:11" ht="15" hidden="1">
      <c r="A105" s="6" t="s">
        <v>201</v>
      </c>
      <c r="B105" s="7">
        <v>1</v>
      </c>
      <c r="C105" s="7">
        <v>1.04</v>
      </c>
      <c r="D105" s="7">
        <v>1.0816000000000001</v>
      </c>
      <c r="E105" s="7">
        <v>1.124864</v>
      </c>
      <c r="F105" s="7">
        <v>1.1698585600000002</v>
      </c>
      <c r="G105" s="7">
        <v>1.2166529024000003</v>
      </c>
      <c r="H105" s="7">
        <v>1.2653190184960004</v>
      </c>
      <c r="I105" s="7">
        <v>1.3159317792358405</v>
      </c>
      <c r="J105" s="7">
        <v>1.368569050405274</v>
      </c>
      <c r="K105" s="7">
        <v>1.4233118124214852</v>
      </c>
    </row>
    <row r="106" spans="1:11" ht="15" hidden="1">
      <c r="A106" s="6" t="s">
        <v>203</v>
      </c>
      <c r="B106" s="7">
        <v>1</v>
      </c>
      <c r="C106" s="7">
        <v>1.04</v>
      </c>
      <c r="D106" s="7">
        <v>1.0816000000000001</v>
      </c>
      <c r="E106" s="7">
        <v>1.124864</v>
      </c>
      <c r="F106" s="7">
        <v>1.1698585600000002</v>
      </c>
      <c r="G106" s="7">
        <v>1.2166529024000003</v>
      </c>
      <c r="H106" s="7">
        <v>1.2653190184960004</v>
      </c>
      <c r="I106" s="7">
        <v>1.3159317792358405</v>
      </c>
      <c r="J106" s="7">
        <v>1.368569050405274</v>
      </c>
      <c r="K106" s="7">
        <v>1.4233118124214852</v>
      </c>
    </row>
    <row r="107" spans="1:11" ht="15" hidden="1">
      <c r="A107" s="6" t="s">
        <v>205</v>
      </c>
      <c r="B107" s="7">
        <v>1</v>
      </c>
      <c r="C107" s="7">
        <v>1.04</v>
      </c>
      <c r="D107" s="7">
        <v>1.0816000000000001</v>
      </c>
      <c r="E107" s="7">
        <v>1.124864</v>
      </c>
      <c r="F107" s="7">
        <v>1.1698585600000002</v>
      </c>
      <c r="G107" s="7">
        <v>1.2166529024000003</v>
      </c>
      <c r="H107" s="7">
        <v>1.2653190184960004</v>
      </c>
      <c r="I107" s="7">
        <v>1.3159317792358405</v>
      </c>
      <c r="J107" s="7">
        <v>1.368569050405274</v>
      </c>
      <c r="K107" s="7">
        <v>1.4233118124214852</v>
      </c>
    </row>
    <row r="108" spans="1:11" ht="15" hidden="1">
      <c r="A108" s="6" t="s">
        <v>207</v>
      </c>
      <c r="B108" s="7">
        <v>1</v>
      </c>
      <c r="C108" s="7">
        <v>1.04</v>
      </c>
      <c r="D108" s="7">
        <v>1.0816000000000001</v>
      </c>
      <c r="E108" s="7">
        <v>1.124864</v>
      </c>
      <c r="F108" s="7">
        <v>1.1698585600000002</v>
      </c>
      <c r="G108" s="7">
        <v>1.2166529024000003</v>
      </c>
      <c r="H108" s="7">
        <v>1.2653190184960004</v>
      </c>
      <c r="I108" s="7">
        <v>1.3159317792358405</v>
      </c>
      <c r="J108" s="7">
        <v>1.368569050405274</v>
      </c>
      <c r="K108" s="7">
        <v>1.4233118124214852</v>
      </c>
    </row>
    <row r="109" spans="1:11" ht="15" hidden="1">
      <c r="A109" s="6" t="s">
        <v>209</v>
      </c>
      <c r="B109" s="7">
        <v>1</v>
      </c>
      <c r="C109" s="7">
        <v>1.04</v>
      </c>
      <c r="D109" s="7">
        <v>1.0816000000000001</v>
      </c>
      <c r="E109" s="7">
        <v>1.124864</v>
      </c>
      <c r="F109" s="7">
        <v>1.1698585600000002</v>
      </c>
      <c r="G109" s="7">
        <v>1.2166529024000003</v>
      </c>
      <c r="H109" s="7">
        <v>1.2653190184960004</v>
      </c>
      <c r="I109" s="7">
        <v>1.3159317792358405</v>
      </c>
      <c r="J109" s="7">
        <v>1.368569050405274</v>
      </c>
      <c r="K109" s="7">
        <v>1.4233118124214852</v>
      </c>
    </row>
    <row r="110" spans="1:11" ht="1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5">
      <c r="A111" s="6" t="s">
        <v>1075</v>
      </c>
      <c r="B111" s="7">
        <v>7961866.766</v>
      </c>
      <c r="C111" s="7">
        <v>8280341.43664</v>
      </c>
      <c r="D111" s="7">
        <v>8611555.0941056</v>
      </c>
      <c r="E111" s="7">
        <v>8956017.297869824</v>
      </c>
      <c r="F111" s="7">
        <v>9314257.989784617</v>
      </c>
      <c r="G111" s="7">
        <v>9686828.309376001</v>
      </c>
      <c r="H111" s="7">
        <v>10074301.441751042</v>
      </c>
      <c r="I111" s="7">
        <v>10477273.499421084</v>
      </c>
      <c r="J111" s="7">
        <v>10896364.439397927</v>
      </c>
      <c r="K111" s="7">
        <v>11332219.016973846</v>
      </c>
    </row>
    <row r="112" spans="1:11" ht="15" hidden="1">
      <c r="A112" s="6" t="s">
        <v>1077</v>
      </c>
      <c r="B112" s="7">
        <v>7942763.766</v>
      </c>
      <c r="C112" s="7">
        <v>8260474.31664</v>
      </c>
      <c r="D112" s="7">
        <v>8590893.2893056</v>
      </c>
      <c r="E112" s="7">
        <v>8934529.020877823</v>
      </c>
      <c r="F112" s="7">
        <v>9291910.181712937</v>
      </c>
      <c r="G112" s="7">
        <v>9663586.588981455</v>
      </c>
      <c r="H112" s="7">
        <v>10050130.052540714</v>
      </c>
      <c r="I112" s="7">
        <v>10452135.254642343</v>
      </c>
      <c r="J112" s="7">
        <v>10870220.664828038</v>
      </c>
      <c r="K112" s="7">
        <v>11305029.49142116</v>
      </c>
    </row>
    <row r="113" spans="1:11" ht="15" hidden="1">
      <c r="A113" s="6" t="s">
        <v>131</v>
      </c>
      <c r="B113" s="7">
        <v>4783102.886</v>
      </c>
      <c r="C113" s="7">
        <v>4974427.00144</v>
      </c>
      <c r="D113" s="7">
        <v>5173404.0814976</v>
      </c>
      <c r="E113" s="7">
        <v>5380340.244757504</v>
      </c>
      <c r="F113" s="7">
        <v>5595553.854547804</v>
      </c>
      <c r="G113" s="7">
        <v>5819376.008729717</v>
      </c>
      <c r="H113" s="7">
        <v>6052151.049078906</v>
      </c>
      <c r="I113" s="7">
        <v>6294237.091042062</v>
      </c>
      <c r="J113" s="7">
        <v>6546006.574683745</v>
      </c>
      <c r="K113" s="7">
        <v>6807846.8376710955</v>
      </c>
    </row>
    <row r="114" spans="1:11" ht="15" hidden="1">
      <c r="A114" s="6" t="s">
        <v>132</v>
      </c>
      <c r="B114" s="7">
        <v>4559897.783</v>
      </c>
      <c r="C114" s="7">
        <v>4742293.69432</v>
      </c>
      <c r="D114" s="7">
        <v>4931985.4420928</v>
      </c>
      <c r="E114" s="7">
        <v>5129264.859776512</v>
      </c>
      <c r="F114" s="7">
        <v>5334435.454167573</v>
      </c>
      <c r="G114" s="7">
        <v>5547812.872334276</v>
      </c>
      <c r="H114" s="7">
        <v>5769725.387227648</v>
      </c>
      <c r="I114" s="7">
        <v>6000514.402716754</v>
      </c>
      <c r="J114" s="7">
        <v>6240534.978825425</v>
      </c>
      <c r="K114" s="7">
        <v>6490156.377978442</v>
      </c>
    </row>
    <row r="115" spans="1:11" ht="15" hidden="1">
      <c r="A115" s="6" t="s">
        <v>133</v>
      </c>
      <c r="B115" s="7">
        <v>4559897.783</v>
      </c>
      <c r="C115" s="7">
        <v>4742293.69432</v>
      </c>
      <c r="D115" s="7">
        <v>4931985.4420928</v>
      </c>
      <c r="E115" s="7">
        <v>5129264.859776512</v>
      </c>
      <c r="F115" s="7">
        <v>5334435.454167573</v>
      </c>
      <c r="G115" s="7">
        <v>5547812.872334276</v>
      </c>
      <c r="H115" s="7">
        <v>5769725.387227648</v>
      </c>
      <c r="I115" s="7">
        <v>6000514.402716754</v>
      </c>
      <c r="J115" s="7">
        <v>6240534.978825425</v>
      </c>
      <c r="K115" s="7">
        <v>6490156.377978442</v>
      </c>
    </row>
    <row r="116" spans="1:11" ht="15" hidden="1">
      <c r="A116" s="6" t="s">
        <v>134</v>
      </c>
      <c r="B116" s="7">
        <v>223205.103</v>
      </c>
      <c r="C116" s="7">
        <v>232133.30712</v>
      </c>
      <c r="D116" s="7">
        <v>241418.63940480002</v>
      </c>
      <c r="E116" s="7">
        <v>251075.38498099204</v>
      </c>
      <c r="F116" s="7">
        <v>261118.40038023173</v>
      </c>
      <c r="G116" s="7">
        <v>271563.136395441</v>
      </c>
      <c r="H116" s="7">
        <v>282425.66185125866</v>
      </c>
      <c r="I116" s="7">
        <v>293722.688325309</v>
      </c>
      <c r="J116" s="7">
        <v>305471.5958583214</v>
      </c>
      <c r="K116" s="7">
        <v>317690.45969265426</v>
      </c>
    </row>
    <row r="117" spans="1:11" ht="15" hidden="1">
      <c r="A117" s="6" t="s">
        <v>149</v>
      </c>
      <c r="B117" s="7">
        <v>3099560.88</v>
      </c>
      <c r="C117" s="7">
        <v>3223543.3152</v>
      </c>
      <c r="D117" s="7">
        <v>3352485.0478080004</v>
      </c>
      <c r="E117" s="7">
        <v>3486584.4497203203</v>
      </c>
      <c r="F117" s="7">
        <v>3626047.8277091333</v>
      </c>
      <c r="G117" s="7">
        <v>3771089.740817499</v>
      </c>
      <c r="H117" s="7">
        <v>3921933.330450199</v>
      </c>
      <c r="I117" s="7">
        <v>4078810.6636682074</v>
      </c>
      <c r="J117" s="7">
        <v>4241963.090214936</v>
      </c>
      <c r="K117" s="7">
        <v>4411641.613823534</v>
      </c>
    </row>
    <row r="118" spans="1:11" ht="15" hidden="1">
      <c r="A118" s="6" t="s">
        <v>150</v>
      </c>
      <c r="B118" s="7">
        <v>60100</v>
      </c>
      <c r="C118" s="7">
        <v>62504</v>
      </c>
      <c r="D118" s="7">
        <v>65004.16</v>
      </c>
      <c r="E118" s="7">
        <v>67604.3264</v>
      </c>
      <c r="F118" s="7">
        <v>70308.499456</v>
      </c>
      <c r="G118" s="7">
        <v>73120.83943424001</v>
      </c>
      <c r="H118" s="7">
        <v>76045.67301160962</v>
      </c>
      <c r="I118" s="7">
        <v>79087.499932074</v>
      </c>
      <c r="J118" s="7">
        <v>82250.99992935697</v>
      </c>
      <c r="K118" s="7">
        <v>85541.03992653126</v>
      </c>
    </row>
    <row r="119" spans="1:11" ht="15" hidden="1">
      <c r="A119" s="6" t="s">
        <v>156</v>
      </c>
      <c r="B119" s="7">
        <v>19103</v>
      </c>
      <c r="C119" s="7">
        <v>19867.12</v>
      </c>
      <c r="D119" s="7">
        <v>20661.804799999998</v>
      </c>
      <c r="E119" s="7">
        <v>21488.276992</v>
      </c>
      <c r="F119" s="7">
        <v>22347.80807168</v>
      </c>
      <c r="G119" s="7">
        <v>23241.7203945472</v>
      </c>
      <c r="H119" s="7">
        <v>24171.38921032909</v>
      </c>
      <c r="I119" s="7">
        <v>25138.244778742253</v>
      </c>
      <c r="J119" s="7">
        <v>26143.774569891946</v>
      </c>
      <c r="K119" s="7">
        <v>27189.525552687624</v>
      </c>
    </row>
    <row r="120" spans="1:11" ht="15" hidden="1">
      <c r="A120" s="6" t="s">
        <v>163</v>
      </c>
      <c r="B120" s="7">
        <v>19100</v>
      </c>
      <c r="C120" s="7">
        <v>19864</v>
      </c>
      <c r="D120" s="7">
        <v>20658.56</v>
      </c>
      <c r="E120" s="7">
        <v>21484.902400000003</v>
      </c>
      <c r="F120" s="7">
        <v>22344.298496000003</v>
      </c>
      <c r="G120" s="7">
        <v>23238.070435840003</v>
      </c>
      <c r="H120" s="7">
        <v>24167.593253273604</v>
      </c>
      <c r="I120" s="7">
        <v>25134.29698340455</v>
      </c>
      <c r="J120" s="7">
        <v>26139.668862740735</v>
      </c>
      <c r="K120" s="7">
        <v>27185.255617250365</v>
      </c>
    </row>
    <row r="121" spans="1:11" ht="15" hidden="1">
      <c r="A121" s="6" t="s">
        <v>164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5" hidden="1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" hidden="1">
      <c r="A123" s="6" t="s">
        <v>186</v>
      </c>
      <c r="B123" s="7">
        <v>3000</v>
      </c>
      <c r="C123" s="7">
        <v>3120</v>
      </c>
      <c r="D123" s="7">
        <v>3244.8</v>
      </c>
      <c r="E123" s="7">
        <v>3374.592</v>
      </c>
      <c r="F123" s="7">
        <v>3509.5756800000004</v>
      </c>
      <c r="G123" s="7">
        <v>3649.9587072000004</v>
      </c>
      <c r="H123" s="7">
        <v>3795.9570554880006</v>
      </c>
      <c r="I123" s="7">
        <v>3947.795337707521</v>
      </c>
      <c r="J123" s="7">
        <v>4105.707151215822</v>
      </c>
      <c r="K123" s="7">
        <v>4269.935437264455</v>
      </c>
    </row>
    <row r="124" spans="1:11" ht="15" hidden="1">
      <c r="A124" s="6" t="s">
        <v>190</v>
      </c>
      <c r="B124" s="7">
        <v>3000</v>
      </c>
      <c r="C124" s="7">
        <v>3120</v>
      </c>
      <c r="D124" s="7">
        <v>3244.8</v>
      </c>
      <c r="E124" s="7">
        <v>3374.592</v>
      </c>
      <c r="F124" s="7">
        <v>3509.5756800000004</v>
      </c>
      <c r="G124" s="7">
        <v>3649.9587072000004</v>
      </c>
      <c r="H124" s="7">
        <v>3795.9570554880006</v>
      </c>
      <c r="I124" s="7">
        <v>3947.795337707521</v>
      </c>
      <c r="J124" s="7">
        <v>4105.707151215822</v>
      </c>
      <c r="K124" s="7">
        <v>4269.935437264455</v>
      </c>
    </row>
    <row r="125" spans="1:11" ht="15" hidden="1">
      <c r="A125" s="6" t="s">
        <v>195</v>
      </c>
      <c r="B125" s="7">
        <v>3000</v>
      </c>
      <c r="C125" s="7">
        <v>3120</v>
      </c>
      <c r="D125" s="7">
        <v>3244.8</v>
      </c>
      <c r="E125" s="7">
        <v>3374.592</v>
      </c>
      <c r="F125" s="7">
        <v>3509.5756800000004</v>
      </c>
      <c r="G125" s="7">
        <v>3649.9587072000004</v>
      </c>
      <c r="H125" s="7">
        <v>3795.9570554880006</v>
      </c>
      <c r="I125" s="7">
        <v>3947.795337707521</v>
      </c>
      <c r="J125" s="7">
        <v>4105.707151215822</v>
      </c>
      <c r="K125" s="7">
        <v>4269.935437264455</v>
      </c>
    </row>
    <row r="126" spans="1:11" ht="15" hidden="1">
      <c r="A126" s="6" t="s">
        <v>196</v>
      </c>
      <c r="B126" s="7">
        <v>2000</v>
      </c>
      <c r="C126" s="7">
        <v>2080</v>
      </c>
      <c r="D126" s="7">
        <v>2163.2000000000003</v>
      </c>
      <c r="E126" s="7">
        <v>2249.7280000000005</v>
      </c>
      <c r="F126" s="7">
        <v>2339.7171200000007</v>
      </c>
      <c r="G126" s="7">
        <v>2433.3058048000007</v>
      </c>
      <c r="H126" s="7">
        <v>2530.6380369920007</v>
      </c>
      <c r="I126" s="7">
        <v>2631.863558471681</v>
      </c>
      <c r="J126" s="7">
        <v>2737.138100810548</v>
      </c>
      <c r="K126" s="7">
        <v>2846.62362484297</v>
      </c>
    </row>
    <row r="127" spans="1:11" ht="15" hidden="1">
      <c r="A127" s="6" t="s">
        <v>197</v>
      </c>
      <c r="B127" s="7">
        <v>1000</v>
      </c>
      <c r="C127" s="7">
        <v>1040</v>
      </c>
      <c r="D127" s="7">
        <v>1081.6000000000001</v>
      </c>
      <c r="E127" s="7">
        <v>1124.8640000000003</v>
      </c>
      <c r="F127" s="7">
        <v>1169.8585600000004</v>
      </c>
      <c r="G127" s="7">
        <v>1216.6529024000004</v>
      </c>
      <c r="H127" s="7">
        <v>1265.3190184960004</v>
      </c>
      <c r="I127" s="7">
        <v>1315.9317792358404</v>
      </c>
      <c r="J127" s="7">
        <v>1368.569050405274</v>
      </c>
      <c r="K127" s="7">
        <v>1423.311812421485</v>
      </c>
    </row>
    <row r="128" spans="1:11" ht="1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5">
      <c r="A129" s="6" t="s">
        <v>1149</v>
      </c>
      <c r="B129" s="7">
        <v>936991.2279999999</v>
      </c>
      <c r="C129" s="7">
        <v>974470.8771200002</v>
      </c>
      <c r="D129" s="7">
        <v>1013449.7122048001</v>
      </c>
      <c r="E129" s="7">
        <v>1053987.7006929922</v>
      </c>
      <c r="F129" s="7">
        <v>1096147.2087207118</v>
      </c>
      <c r="G129" s="7">
        <v>1139993.0970695403</v>
      </c>
      <c r="H129" s="7">
        <v>1185592.8209523219</v>
      </c>
      <c r="I129" s="7">
        <v>1233016.533790415</v>
      </c>
      <c r="J129" s="7">
        <v>1282337.1951420314</v>
      </c>
      <c r="K129" s="7">
        <v>1333630.682947713</v>
      </c>
    </row>
    <row r="130" spans="1:11" ht="15">
      <c r="A130" s="6" t="s">
        <v>1150</v>
      </c>
      <c r="B130" s="7">
        <v>682782.294</v>
      </c>
      <c r="C130" s="7">
        <v>710093.5857600002</v>
      </c>
      <c r="D130" s="7">
        <v>738497.3291904001</v>
      </c>
      <c r="E130" s="7">
        <v>768037.2223580161</v>
      </c>
      <c r="F130" s="7">
        <v>798758.7112523366</v>
      </c>
      <c r="G130" s="7">
        <v>830709.0597024302</v>
      </c>
      <c r="H130" s="7">
        <v>863937.4220905274</v>
      </c>
      <c r="I130" s="7">
        <v>898494.9189741486</v>
      </c>
      <c r="J130" s="7">
        <v>934434.7157331144</v>
      </c>
      <c r="K130" s="7">
        <v>971812.1043624391</v>
      </c>
    </row>
    <row r="131" spans="1:11" ht="15">
      <c r="A131" s="6" t="s">
        <v>277</v>
      </c>
      <c r="B131" s="7">
        <v>56368.673</v>
      </c>
      <c r="C131" s="7">
        <v>58623.41992000001</v>
      </c>
      <c r="D131" s="7">
        <v>60968.356716800015</v>
      </c>
      <c r="E131" s="7">
        <v>63407.090985472016</v>
      </c>
      <c r="F131" s="7">
        <v>65943.3746248909</v>
      </c>
      <c r="G131" s="7">
        <v>68581.10960988654</v>
      </c>
      <c r="H131" s="7">
        <v>71324.353994282</v>
      </c>
      <c r="I131" s="7">
        <v>74177.32815405329</v>
      </c>
      <c r="J131" s="7">
        <v>77144.42128021542</v>
      </c>
      <c r="K131" s="7">
        <v>80230.19813142404</v>
      </c>
    </row>
    <row r="132" spans="1:11" ht="15">
      <c r="A132" s="6" t="s">
        <v>1151</v>
      </c>
      <c r="B132" s="7">
        <v>197840.261</v>
      </c>
      <c r="C132" s="7">
        <v>205753.87144000002</v>
      </c>
      <c r="D132" s="7">
        <v>213984.02629760004</v>
      </c>
      <c r="E132" s="7">
        <v>222543.38734950405</v>
      </c>
      <c r="F132" s="7">
        <v>231445.12284348422</v>
      </c>
      <c r="G132" s="7">
        <v>240702.9277572236</v>
      </c>
      <c r="H132" s="7">
        <v>250331.04486751257</v>
      </c>
      <c r="I132" s="7">
        <v>260344.28666221307</v>
      </c>
      <c r="J132" s="7">
        <v>270758.0581287016</v>
      </c>
      <c r="K132" s="7">
        <v>281588.3804538497</v>
      </c>
    </row>
    <row r="133" spans="1:11" ht="1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5">
      <c r="A135" s="6" t="s">
        <v>1152</v>
      </c>
      <c r="B135" s="7">
        <v>10871121.0428</v>
      </c>
      <c r="C135" s="7">
        <v>11305965.884512</v>
      </c>
      <c r="D135" s="7">
        <v>11758204.51989248</v>
      </c>
      <c r="E135" s="7">
        <v>12228532.70068818</v>
      </c>
      <c r="F135" s="7">
        <v>12717674.008715708</v>
      </c>
      <c r="G135" s="7">
        <v>13226380.969064334</v>
      </c>
      <c r="H135" s="7">
        <v>13755436.207826909</v>
      </c>
      <c r="I135" s="7">
        <v>14305653.656139987</v>
      </c>
      <c r="J135" s="7">
        <v>14877879.802385585</v>
      </c>
      <c r="K135" s="7">
        <v>15472994.99448101</v>
      </c>
    </row>
    <row r="136" spans="1:11" ht="1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5">
      <c r="A137" s="6" t="s">
        <v>1153</v>
      </c>
      <c r="B137" s="7">
        <v>1533588.6231999993</v>
      </c>
      <c r="C137" s="7">
        <v>1594932.1681280006</v>
      </c>
      <c r="D137" s="7">
        <v>1658729.4548531193</v>
      </c>
      <c r="E137" s="7">
        <v>1725078.6330472436</v>
      </c>
      <c r="F137" s="7">
        <v>1794081.7783691343</v>
      </c>
      <c r="G137" s="7">
        <v>1865845.0495039</v>
      </c>
      <c r="H137" s="7">
        <v>1940478.8514840566</v>
      </c>
      <c r="I137" s="7">
        <v>2018098.0055434182</v>
      </c>
      <c r="J137" s="7">
        <v>2098821.9257651586</v>
      </c>
      <c r="K137" s="7">
        <v>2182774.8027957585</v>
      </c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6" t="s">
        <v>1154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</row>
    <row r="140" spans="1:11" ht="15">
      <c r="A140" s="6" t="s">
        <v>1155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6" t="s">
        <v>1156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6" t="s">
        <v>1157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</row>
  </sheetData>
  <sheetProtection/>
  <mergeCells count="3">
    <mergeCell ref="B7:K7"/>
    <mergeCell ref="A5:K5"/>
    <mergeCell ref="A8:A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0"/>
  <sheetViews>
    <sheetView tabSelected="1" zoomScalePageLayoutView="0" workbookViewId="0" topLeftCell="D1">
      <selection activeCell="N12" sqref="N12"/>
    </sheetView>
  </sheetViews>
  <sheetFormatPr defaultColWidth="11.421875" defaultRowHeight="15"/>
  <cols>
    <col min="1" max="1" width="19.421875" style="0" hidden="1" customWidth="1"/>
    <col min="2" max="2" width="77.00390625" style="0" customWidth="1"/>
    <col min="3" max="3" width="22.28125" style="0" hidden="1" customWidth="1"/>
    <col min="4" max="13" width="11.57421875" style="0" customWidth="1"/>
  </cols>
  <sheetData>
    <row r="1" ht="15">
      <c r="B1" t="s">
        <v>211</v>
      </c>
    </row>
    <row r="2" ht="15">
      <c r="B2" t="s">
        <v>212</v>
      </c>
    </row>
    <row r="3" ht="15">
      <c r="B3" t="s">
        <v>1069</v>
      </c>
    </row>
    <row r="5" spans="4:13" ht="15">
      <c r="D5" s="16" t="s">
        <v>1070</v>
      </c>
      <c r="E5" s="16"/>
      <c r="F5" s="16"/>
      <c r="G5" s="16"/>
      <c r="H5" s="16"/>
      <c r="I5" s="16"/>
      <c r="J5" s="16"/>
      <c r="K5" s="16"/>
      <c r="L5" s="16"/>
      <c r="M5" s="16"/>
    </row>
    <row r="6" spans="4:14" ht="15"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11">
        <v>10</v>
      </c>
      <c r="N6" s="2">
        <v>11</v>
      </c>
    </row>
    <row r="7" spans="4:14" ht="15">
      <c r="D7" s="2">
        <v>2012</v>
      </c>
      <c r="E7" s="2">
        <v>2013</v>
      </c>
      <c r="F7" s="2">
        <v>2014</v>
      </c>
      <c r="G7" s="2">
        <v>2015</v>
      </c>
      <c r="H7" s="2">
        <v>2016</v>
      </c>
      <c r="I7" s="2">
        <v>2017</v>
      </c>
      <c r="J7" s="2">
        <v>2018</v>
      </c>
      <c r="K7" s="2">
        <v>2019</v>
      </c>
      <c r="L7" s="2">
        <v>2020</v>
      </c>
      <c r="M7" s="11">
        <v>2021</v>
      </c>
      <c r="N7" s="2">
        <v>2022</v>
      </c>
    </row>
    <row r="8" ht="15">
      <c r="N8" s="2"/>
    </row>
    <row r="9" spans="1:14" ht="15">
      <c r="A9" t="s">
        <v>215</v>
      </c>
      <c r="B9" s="2" t="s">
        <v>216</v>
      </c>
      <c r="C9" s="2">
        <f>+C11+C166</f>
        <v>13341700894</v>
      </c>
      <c r="D9" s="4">
        <f>C9/1000</f>
        <v>13341700.894</v>
      </c>
      <c r="E9" s="4">
        <f>D9*1.04</f>
        <v>13875368.92976</v>
      </c>
      <c r="F9" s="4">
        <f aca="true" t="shared" si="0" ref="F9:N9">E9*1.04</f>
        <v>14430383.6869504</v>
      </c>
      <c r="G9" s="4">
        <f t="shared" si="0"/>
        <v>15007599.034428418</v>
      </c>
      <c r="H9" s="4">
        <f t="shared" si="0"/>
        <v>15607902.995805554</v>
      </c>
      <c r="I9" s="4">
        <f t="shared" si="0"/>
        <v>16232219.115637777</v>
      </c>
      <c r="J9" s="4">
        <f t="shared" si="0"/>
        <v>16881507.880263288</v>
      </c>
      <c r="K9" s="4">
        <f t="shared" si="0"/>
        <v>17556768.19547382</v>
      </c>
      <c r="L9" s="4">
        <f t="shared" si="0"/>
        <v>18259038.923292775</v>
      </c>
      <c r="M9" s="12">
        <f t="shared" si="0"/>
        <v>18989400.480224486</v>
      </c>
      <c r="N9" s="12">
        <f t="shared" si="0"/>
        <v>19748976.499433465</v>
      </c>
    </row>
    <row r="10" spans="4:14" ht="15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>
        <v>1</v>
      </c>
      <c r="B11" s="2" t="s">
        <v>217</v>
      </c>
      <c r="C11" s="2">
        <f>+C16+C57+C95</f>
        <v>1170677808</v>
      </c>
      <c r="D11" s="4">
        <f>C11/1000</f>
        <v>1170677.808</v>
      </c>
      <c r="E11" s="4">
        <f>D11*1.04</f>
        <v>1217504.92032</v>
      </c>
      <c r="F11" s="4">
        <f>E11*1.04</f>
        <v>1266205.1171328002</v>
      </c>
      <c r="G11" s="4">
        <f>F11*1.04</f>
        <v>1316853.3218181122</v>
      </c>
      <c r="H11" s="4">
        <f>G11*1.04</f>
        <v>1369527.4546908366</v>
      </c>
      <c r="I11" s="4">
        <f>H11*1.04</f>
        <v>1424308.5528784702</v>
      </c>
      <c r="J11" s="4">
        <f>I11*1.04</f>
        <v>1481280.894993609</v>
      </c>
      <c r="K11" s="4">
        <f>J11*1.04</f>
        <v>1540532.1307933535</v>
      </c>
      <c r="L11" s="4">
        <f>K11*1.04</f>
        <v>1602153.4160250877</v>
      </c>
      <c r="M11" s="12">
        <f>L11*1.04</f>
        <v>1666239.5526660914</v>
      </c>
      <c r="N11" s="12">
        <f>M11*1.04</f>
        <v>1732889.1347727352</v>
      </c>
    </row>
    <row r="12" spans="2:14" s="10" customFormat="1" ht="15">
      <c r="B12" s="10" t="s">
        <v>221</v>
      </c>
      <c r="C12" s="13"/>
      <c r="D12" s="14">
        <f>D53+D93+D96</f>
        <v>879305.294</v>
      </c>
      <c r="E12" s="14">
        <f aca="true" t="shared" si="1" ref="E12:N12">E53+E93+E96</f>
        <v>914477.5057600001</v>
      </c>
      <c r="F12" s="14">
        <f t="shared" si="1"/>
        <v>951056.6059904001</v>
      </c>
      <c r="G12" s="14">
        <f t="shared" si="1"/>
        <v>989098.8702300161</v>
      </c>
      <c r="H12" s="14">
        <f t="shared" si="1"/>
        <v>1028662.8250392168</v>
      </c>
      <c r="I12" s="14">
        <f t="shared" si="1"/>
        <v>1069809.3380407854</v>
      </c>
      <c r="J12" s="14">
        <f t="shared" si="1"/>
        <v>1112601.711562417</v>
      </c>
      <c r="K12" s="14">
        <f t="shared" si="1"/>
        <v>1157105.7800249136</v>
      </c>
      <c r="L12" s="14">
        <f t="shared" si="1"/>
        <v>1203390.0112259102</v>
      </c>
      <c r="M12" s="14">
        <f t="shared" si="1"/>
        <v>1251525.6116749467</v>
      </c>
      <c r="N12" s="14">
        <f t="shared" si="1"/>
        <v>1301586.6361419444</v>
      </c>
    </row>
    <row r="13" spans="2:14" s="10" customFormat="1" ht="15">
      <c r="B13" s="10" t="s">
        <v>277</v>
      </c>
      <c r="C13" s="13"/>
      <c r="D13" s="14">
        <f>D54+D94+D129</f>
        <v>93532.673</v>
      </c>
      <c r="E13" s="14">
        <f aca="true" t="shared" si="2" ref="E13:N13">E54+E94+E129</f>
        <v>97273.97992</v>
      </c>
      <c r="F13" s="14">
        <f t="shared" si="2"/>
        <v>101164.9391168</v>
      </c>
      <c r="G13" s="14">
        <f t="shared" si="2"/>
        <v>105211.53668147202</v>
      </c>
      <c r="H13" s="14">
        <f t="shared" si="2"/>
        <v>109419.9981487309</v>
      </c>
      <c r="I13" s="14">
        <f t="shared" si="2"/>
        <v>113796.79807468013</v>
      </c>
      <c r="J13" s="14">
        <f t="shared" si="2"/>
        <v>118348.66999766734</v>
      </c>
      <c r="K13" s="14">
        <f t="shared" si="2"/>
        <v>123082.61679757404</v>
      </c>
      <c r="L13" s="14">
        <f t="shared" si="2"/>
        <v>128005.921469477</v>
      </c>
      <c r="M13" s="14">
        <f t="shared" si="2"/>
        <v>133126.15832825608</v>
      </c>
      <c r="N13" s="14">
        <f t="shared" si="2"/>
        <v>138451.20466138632</v>
      </c>
    </row>
    <row r="14" spans="4:14" ht="1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4:14" s="10" customFormat="1" ht="1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t="s">
        <v>218</v>
      </c>
      <c r="B16" s="2" t="s">
        <v>219</v>
      </c>
      <c r="C16" s="2">
        <f>+C17+C45</f>
        <v>127132980</v>
      </c>
      <c r="D16" s="4">
        <f aca="true" t="shared" si="3" ref="D16:D81">C16/1000</f>
        <v>127132.98</v>
      </c>
      <c r="E16" s="4">
        <f>D16*1.04</f>
        <v>132218.2992</v>
      </c>
      <c r="F16" s="4">
        <f>E16*1.04</f>
        <v>137507.03116800002</v>
      </c>
      <c r="G16" s="4">
        <f>F16*1.04</f>
        <v>143007.31241472</v>
      </c>
      <c r="H16" s="4">
        <f>G16*1.04</f>
        <v>148727.60491130882</v>
      </c>
      <c r="I16" s="4">
        <f>H16*1.04</f>
        <v>154676.70910776118</v>
      </c>
      <c r="J16" s="4">
        <f>I16*1.04</f>
        <v>160863.77747207164</v>
      </c>
      <c r="K16" s="4">
        <f>J16*1.04</f>
        <v>167298.3285709545</v>
      </c>
      <c r="L16" s="4">
        <f>K16*1.04</f>
        <v>173990.2617137927</v>
      </c>
      <c r="M16" s="12">
        <f>L16*1.04</f>
        <v>180949.8721823444</v>
      </c>
      <c r="N16" s="12">
        <f aca="true" t="shared" si="4" ref="N16:N54">M16*1.04</f>
        <v>188187.8670696382</v>
      </c>
    </row>
    <row r="17" spans="1:14" ht="15" hidden="1">
      <c r="A17" t="s">
        <v>220</v>
      </c>
      <c r="B17" t="s">
        <v>221</v>
      </c>
      <c r="C17">
        <f>+C18+C30+C32</f>
        <v>122985437</v>
      </c>
      <c r="D17" s="3">
        <f t="shared" si="3"/>
        <v>122985.437</v>
      </c>
      <c r="E17" s="4">
        <f aca="true" t="shared" si="5" ref="E17:K54">D17*1.04</f>
        <v>127904.85448000001</v>
      </c>
      <c r="F17" s="4">
        <f t="shared" si="5"/>
        <v>133021.04865920002</v>
      </c>
      <c r="G17" s="4">
        <f t="shared" si="5"/>
        <v>138341.89060556804</v>
      </c>
      <c r="H17" s="4">
        <f t="shared" si="5"/>
        <v>143875.56622979077</v>
      </c>
      <c r="I17" s="4">
        <f t="shared" si="5"/>
        <v>149630.5888789824</v>
      </c>
      <c r="J17" s="4">
        <f t="shared" si="5"/>
        <v>155615.8124341417</v>
      </c>
      <c r="K17" s="4">
        <f t="shared" si="5"/>
        <v>161840.44493150737</v>
      </c>
      <c r="L17" s="4">
        <f aca="true" t="shared" si="6" ref="L17:M54">K17*1.04</f>
        <v>168314.06272876766</v>
      </c>
      <c r="M17" s="12">
        <f t="shared" si="6"/>
        <v>175046.62523791837</v>
      </c>
      <c r="N17" s="12">
        <f t="shared" si="4"/>
        <v>182048.4902474351</v>
      </c>
    </row>
    <row r="18" spans="1:14" ht="15" hidden="1">
      <c r="A18" t="s">
        <v>222</v>
      </c>
      <c r="B18" t="s">
        <v>223</v>
      </c>
      <c r="C18">
        <f>+C19+C20+C23+C24+C25+C26</f>
        <v>13900323</v>
      </c>
      <c r="D18" s="3">
        <f t="shared" si="3"/>
        <v>13900.323</v>
      </c>
      <c r="E18" s="4">
        <f t="shared" si="5"/>
        <v>14456.335920000001</v>
      </c>
      <c r="F18" s="4">
        <f t="shared" si="5"/>
        <v>15034.589356800001</v>
      </c>
      <c r="G18" s="4">
        <f t="shared" si="5"/>
        <v>15635.972931072001</v>
      </c>
      <c r="H18" s="4">
        <f t="shared" si="5"/>
        <v>16261.411848314881</v>
      </c>
      <c r="I18" s="4">
        <f t="shared" si="5"/>
        <v>16911.868322247476</v>
      </c>
      <c r="J18" s="4">
        <f t="shared" si="5"/>
        <v>17588.343055137375</v>
      </c>
      <c r="K18" s="4">
        <f t="shared" si="5"/>
        <v>18291.87677734287</v>
      </c>
      <c r="L18" s="4">
        <f t="shared" si="6"/>
        <v>19023.551848436586</v>
      </c>
      <c r="M18" s="12">
        <f t="shared" si="6"/>
        <v>19784.49392237405</v>
      </c>
      <c r="N18" s="12">
        <f t="shared" si="4"/>
        <v>20575.873679269014</v>
      </c>
    </row>
    <row r="19" spans="1:14" ht="15" hidden="1">
      <c r="A19" t="s">
        <v>224</v>
      </c>
      <c r="B19" t="s">
        <v>225</v>
      </c>
      <c r="C19">
        <v>10026432</v>
      </c>
      <c r="D19" s="3">
        <f t="shared" si="3"/>
        <v>10026.432</v>
      </c>
      <c r="E19" s="4">
        <f t="shared" si="5"/>
        <v>10427.489280000002</v>
      </c>
      <c r="F19" s="4">
        <f t="shared" si="5"/>
        <v>10844.588851200002</v>
      </c>
      <c r="G19" s="4">
        <f t="shared" si="5"/>
        <v>11278.372405248003</v>
      </c>
      <c r="H19" s="4">
        <f t="shared" si="5"/>
        <v>11729.507301457923</v>
      </c>
      <c r="I19" s="4">
        <f t="shared" si="5"/>
        <v>12198.68759351624</v>
      </c>
      <c r="J19" s="4">
        <f t="shared" si="5"/>
        <v>12686.63509725689</v>
      </c>
      <c r="K19" s="4">
        <f t="shared" si="5"/>
        <v>13194.100501147166</v>
      </c>
      <c r="L19" s="4">
        <f t="shared" si="6"/>
        <v>13721.864521193052</v>
      </c>
      <c r="M19" s="12">
        <f t="shared" si="6"/>
        <v>14270.739102040776</v>
      </c>
      <c r="N19" s="12">
        <f t="shared" si="4"/>
        <v>14841.568666122408</v>
      </c>
    </row>
    <row r="20" spans="1:14" ht="15" hidden="1">
      <c r="A20" t="s">
        <v>226</v>
      </c>
      <c r="B20" t="s">
        <v>227</v>
      </c>
      <c r="C20">
        <f>+C21+C22</f>
        <v>1297316</v>
      </c>
      <c r="D20" s="3">
        <f t="shared" si="3"/>
        <v>1297.316</v>
      </c>
      <c r="E20" s="4">
        <f t="shared" si="5"/>
        <v>1349.20864</v>
      </c>
      <c r="F20" s="4">
        <f t="shared" si="5"/>
        <v>1403.1769856</v>
      </c>
      <c r="G20" s="4">
        <f t="shared" si="5"/>
        <v>1459.3040650240002</v>
      </c>
      <c r="H20" s="4">
        <f t="shared" si="5"/>
        <v>1517.6762276249603</v>
      </c>
      <c r="I20" s="4">
        <f t="shared" si="5"/>
        <v>1578.3832767299589</v>
      </c>
      <c r="J20" s="4">
        <f t="shared" si="5"/>
        <v>1641.5186077991573</v>
      </c>
      <c r="K20" s="4">
        <f t="shared" si="5"/>
        <v>1707.1793521111235</v>
      </c>
      <c r="L20" s="4">
        <f t="shared" si="6"/>
        <v>1775.4665261955686</v>
      </c>
      <c r="M20" s="12">
        <f t="shared" si="6"/>
        <v>1846.4851872433915</v>
      </c>
      <c r="N20" s="12">
        <f t="shared" si="4"/>
        <v>1920.3445947331272</v>
      </c>
    </row>
    <row r="21" spans="1:14" ht="15" hidden="1">
      <c r="A21" t="s">
        <v>228</v>
      </c>
      <c r="B21" t="s">
        <v>229</v>
      </c>
      <c r="C21">
        <v>879548</v>
      </c>
      <c r="D21" s="3">
        <f t="shared" si="3"/>
        <v>879.548</v>
      </c>
      <c r="E21" s="4">
        <f t="shared" si="5"/>
        <v>914.72992</v>
      </c>
      <c r="F21" s="4">
        <f t="shared" si="5"/>
        <v>951.3191168000001</v>
      </c>
      <c r="G21" s="4">
        <f t="shared" si="5"/>
        <v>989.3718814720002</v>
      </c>
      <c r="H21" s="4">
        <f t="shared" si="5"/>
        <v>1028.9467567308802</v>
      </c>
      <c r="I21" s="4">
        <f t="shared" si="5"/>
        <v>1070.1046270001154</v>
      </c>
      <c r="J21" s="4">
        <f t="shared" si="5"/>
        <v>1112.90881208012</v>
      </c>
      <c r="K21" s="4">
        <f t="shared" si="5"/>
        <v>1157.4251645633249</v>
      </c>
      <c r="L21" s="4">
        <f t="shared" si="6"/>
        <v>1203.7221711458578</v>
      </c>
      <c r="M21" s="12">
        <f t="shared" si="6"/>
        <v>1251.8710579916922</v>
      </c>
      <c r="N21" s="12">
        <f t="shared" si="4"/>
        <v>1301.94590031136</v>
      </c>
    </row>
    <row r="22" spans="1:14" ht="15" hidden="1">
      <c r="A22" t="s">
        <v>230</v>
      </c>
      <c r="B22" t="s">
        <v>231</v>
      </c>
      <c r="C22">
        <v>417768</v>
      </c>
      <c r="D22" s="3">
        <f t="shared" si="3"/>
        <v>417.768</v>
      </c>
      <c r="E22" s="4">
        <f t="shared" si="5"/>
        <v>434.47872</v>
      </c>
      <c r="F22" s="4">
        <f t="shared" si="5"/>
        <v>451.8578688</v>
      </c>
      <c r="G22" s="4">
        <f t="shared" si="5"/>
        <v>469.932183552</v>
      </c>
      <c r="H22" s="4">
        <f t="shared" si="5"/>
        <v>488.72947089408007</v>
      </c>
      <c r="I22" s="4">
        <f t="shared" si="5"/>
        <v>508.27864972984327</v>
      </c>
      <c r="J22" s="4">
        <f t="shared" si="5"/>
        <v>528.609795719037</v>
      </c>
      <c r="K22" s="4">
        <f t="shared" si="5"/>
        <v>549.7541875477986</v>
      </c>
      <c r="L22" s="4">
        <f t="shared" si="6"/>
        <v>571.7443550497105</v>
      </c>
      <c r="M22" s="12">
        <f t="shared" si="6"/>
        <v>594.614129251699</v>
      </c>
      <c r="N22" s="12">
        <f t="shared" si="4"/>
        <v>618.3986944217669</v>
      </c>
    </row>
    <row r="23" spans="1:14" ht="15" hidden="1">
      <c r="A23" t="s">
        <v>232</v>
      </c>
      <c r="B23" t="s">
        <v>233</v>
      </c>
      <c r="C23">
        <v>557024</v>
      </c>
      <c r="D23" s="3">
        <f t="shared" si="3"/>
        <v>557.024</v>
      </c>
      <c r="E23" s="4">
        <f t="shared" si="5"/>
        <v>579.30496</v>
      </c>
      <c r="F23" s="4">
        <f t="shared" si="5"/>
        <v>602.4771584000001</v>
      </c>
      <c r="G23" s="4">
        <f t="shared" si="5"/>
        <v>626.5762447360001</v>
      </c>
      <c r="H23" s="4">
        <f t="shared" si="5"/>
        <v>651.6392945254402</v>
      </c>
      <c r="I23" s="4">
        <f t="shared" si="5"/>
        <v>677.7048663064578</v>
      </c>
      <c r="J23" s="4">
        <f t="shared" si="5"/>
        <v>704.8130609587162</v>
      </c>
      <c r="K23" s="4">
        <f t="shared" si="5"/>
        <v>733.0055833970648</v>
      </c>
      <c r="L23" s="4">
        <f t="shared" si="6"/>
        <v>762.3258067329474</v>
      </c>
      <c r="M23" s="12">
        <f t="shared" si="6"/>
        <v>792.8188390022653</v>
      </c>
      <c r="N23" s="12">
        <f t="shared" si="4"/>
        <v>824.531592562356</v>
      </c>
    </row>
    <row r="24" spans="1:14" ht="15" hidden="1">
      <c r="A24" t="s">
        <v>234</v>
      </c>
      <c r="B24" t="s">
        <v>235</v>
      </c>
      <c r="C24">
        <v>793728</v>
      </c>
      <c r="D24" s="3">
        <f t="shared" si="3"/>
        <v>793.728</v>
      </c>
      <c r="E24" s="4">
        <f t="shared" si="5"/>
        <v>825.47712</v>
      </c>
      <c r="F24" s="4">
        <f t="shared" si="5"/>
        <v>858.4962048</v>
      </c>
      <c r="G24" s="4">
        <f t="shared" si="5"/>
        <v>892.836052992</v>
      </c>
      <c r="H24" s="4">
        <f t="shared" si="5"/>
        <v>928.54949511168</v>
      </c>
      <c r="I24" s="4">
        <f t="shared" si="5"/>
        <v>965.6914749161473</v>
      </c>
      <c r="J24" s="4">
        <f t="shared" si="5"/>
        <v>1004.3191339127932</v>
      </c>
      <c r="K24" s="4">
        <f t="shared" si="5"/>
        <v>1044.491899269305</v>
      </c>
      <c r="L24" s="4">
        <f t="shared" si="6"/>
        <v>1086.271575240077</v>
      </c>
      <c r="M24" s="12">
        <f t="shared" si="6"/>
        <v>1129.7224382496802</v>
      </c>
      <c r="N24" s="12">
        <f t="shared" si="4"/>
        <v>1174.9113357796675</v>
      </c>
    </row>
    <row r="25" spans="1:14" ht="15" hidden="1">
      <c r="A25" t="s">
        <v>236</v>
      </c>
      <c r="B25" t="s">
        <v>237</v>
      </c>
      <c r="C25">
        <v>557024</v>
      </c>
      <c r="D25" s="3">
        <f t="shared" si="3"/>
        <v>557.024</v>
      </c>
      <c r="E25" s="4">
        <f t="shared" si="5"/>
        <v>579.30496</v>
      </c>
      <c r="F25" s="4">
        <f t="shared" si="5"/>
        <v>602.4771584000001</v>
      </c>
      <c r="G25" s="4">
        <f t="shared" si="5"/>
        <v>626.5762447360001</v>
      </c>
      <c r="H25" s="4">
        <f t="shared" si="5"/>
        <v>651.6392945254402</v>
      </c>
      <c r="I25" s="4">
        <f t="shared" si="5"/>
        <v>677.7048663064578</v>
      </c>
      <c r="J25" s="4">
        <f t="shared" si="5"/>
        <v>704.8130609587162</v>
      </c>
      <c r="K25" s="4">
        <f t="shared" si="5"/>
        <v>733.0055833970648</v>
      </c>
      <c r="L25" s="4">
        <f t="shared" si="6"/>
        <v>762.3258067329474</v>
      </c>
      <c r="M25" s="12">
        <f t="shared" si="6"/>
        <v>792.8188390022653</v>
      </c>
      <c r="N25" s="12">
        <f t="shared" si="4"/>
        <v>824.531592562356</v>
      </c>
    </row>
    <row r="26" spans="1:14" ht="15" hidden="1">
      <c r="A26" t="s">
        <v>238</v>
      </c>
      <c r="B26" t="s">
        <v>239</v>
      </c>
      <c r="C26">
        <f>SUM(C27:C29)</f>
        <v>668799</v>
      </c>
      <c r="D26" s="3">
        <f t="shared" si="3"/>
        <v>668.799</v>
      </c>
      <c r="E26" s="4">
        <f t="shared" si="5"/>
        <v>695.55096</v>
      </c>
      <c r="F26" s="4">
        <f t="shared" si="5"/>
        <v>723.3729984</v>
      </c>
      <c r="G26" s="4">
        <f t="shared" si="5"/>
        <v>752.3079183360001</v>
      </c>
      <c r="H26" s="4">
        <f t="shared" si="5"/>
        <v>782.4002350694401</v>
      </c>
      <c r="I26" s="4">
        <f t="shared" si="5"/>
        <v>813.6962444722177</v>
      </c>
      <c r="J26" s="4">
        <f t="shared" si="5"/>
        <v>846.2440942511064</v>
      </c>
      <c r="K26" s="4">
        <f t="shared" si="5"/>
        <v>880.0938580211507</v>
      </c>
      <c r="L26" s="4">
        <f t="shared" si="6"/>
        <v>915.2976123419968</v>
      </c>
      <c r="M26" s="12">
        <f t="shared" si="6"/>
        <v>951.9095168356768</v>
      </c>
      <c r="N26" s="12">
        <f t="shared" si="4"/>
        <v>989.9858975091039</v>
      </c>
    </row>
    <row r="27" spans="1:14" ht="15" hidden="1">
      <c r="A27" t="s">
        <v>240</v>
      </c>
      <c r="B27" t="s">
        <v>241</v>
      </c>
      <c r="C27">
        <v>27851</v>
      </c>
      <c r="D27" s="3">
        <f t="shared" si="3"/>
        <v>27.851</v>
      </c>
      <c r="E27" s="4">
        <f t="shared" si="5"/>
        <v>28.96504</v>
      </c>
      <c r="F27" s="4">
        <f t="shared" si="5"/>
        <v>30.1236416</v>
      </c>
      <c r="G27" s="4">
        <f t="shared" si="5"/>
        <v>31.328587264</v>
      </c>
      <c r="H27" s="4">
        <f t="shared" si="5"/>
        <v>32.58173075456</v>
      </c>
      <c r="I27" s="4">
        <f t="shared" si="5"/>
        <v>33.8849999847424</v>
      </c>
      <c r="J27" s="4">
        <f t="shared" si="5"/>
        <v>35.2403999841321</v>
      </c>
      <c r="K27" s="4">
        <f t="shared" si="5"/>
        <v>36.65001598349738</v>
      </c>
      <c r="L27" s="4">
        <f t="shared" si="6"/>
        <v>38.11601662283728</v>
      </c>
      <c r="M27" s="12">
        <f t="shared" si="6"/>
        <v>39.64065728775077</v>
      </c>
      <c r="N27" s="12">
        <f t="shared" si="4"/>
        <v>41.2262835792608</v>
      </c>
    </row>
    <row r="28" spans="1:14" ht="15" hidden="1">
      <c r="A28" t="s">
        <v>242</v>
      </c>
      <c r="B28" t="s">
        <v>243</v>
      </c>
      <c r="C28">
        <v>530749</v>
      </c>
      <c r="D28" s="3">
        <f t="shared" si="3"/>
        <v>530.749</v>
      </c>
      <c r="E28" s="4">
        <f t="shared" si="5"/>
        <v>551.97896</v>
      </c>
      <c r="F28" s="4">
        <f t="shared" si="5"/>
        <v>574.0581184</v>
      </c>
      <c r="G28" s="4">
        <f t="shared" si="5"/>
        <v>597.020443136</v>
      </c>
      <c r="H28" s="4">
        <f t="shared" si="5"/>
        <v>620.90126086144</v>
      </c>
      <c r="I28" s="4">
        <f t="shared" si="5"/>
        <v>645.7373112958977</v>
      </c>
      <c r="J28" s="4">
        <f t="shared" si="5"/>
        <v>671.5668037477336</v>
      </c>
      <c r="K28" s="4">
        <f t="shared" si="5"/>
        <v>698.429475897643</v>
      </c>
      <c r="L28" s="4">
        <f t="shared" si="6"/>
        <v>726.3666549335487</v>
      </c>
      <c r="M28" s="12">
        <f t="shared" si="6"/>
        <v>755.4213211308906</v>
      </c>
      <c r="N28" s="12">
        <f t="shared" si="4"/>
        <v>785.6381739761263</v>
      </c>
    </row>
    <row r="29" spans="1:14" ht="15" hidden="1">
      <c r="A29" t="s">
        <v>244</v>
      </c>
      <c r="B29" t="s">
        <v>245</v>
      </c>
      <c r="C29">
        <v>110199</v>
      </c>
      <c r="D29" s="3">
        <f t="shared" si="3"/>
        <v>110.199</v>
      </c>
      <c r="E29" s="4">
        <f t="shared" si="5"/>
        <v>114.60696</v>
      </c>
      <c r="F29" s="4">
        <f t="shared" si="5"/>
        <v>119.1912384</v>
      </c>
      <c r="G29" s="4">
        <f t="shared" si="5"/>
        <v>123.95888793600001</v>
      </c>
      <c r="H29" s="4">
        <f t="shared" si="5"/>
        <v>128.91724345344002</v>
      </c>
      <c r="I29" s="4">
        <f t="shared" si="5"/>
        <v>134.07393319157762</v>
      </c>
      <c r="J29" s="4">
        <f t="shared" si="5"/>
        <v>139.43689051924073</v>
      </c>
      <c r="K29" s="4">
        <f t="shared" si="5"/>
        <v>145.01436614001037</v>
      </c>
      <c r="L29" s="4">
        <f t="shared" si="6"/>
        <v>150.8149407856108</v>
      </c>
      <c r="M29" s="12">
        <f t="shared" si="6"/>
        <v>156.84753841703522</v>
      </c>
      <c r="N29" s="12">
        <f t="shared" si="4"/>
        <v>163.12143995371665</v>
      </c>
    </row>
    <row r="30" spans="1:14" ht="15" hidden="1">
      <c r="A30" t="s">
        <v>246</v>
      </c>
      <c r="B30" t="s">
        <v>247</v>
      </c>
      <c r="C30">
        <f>+C31</f>
        <v>105055774</v>
      </c>
      <c r="D30" s="3">
        <f t="shared" si="3"/>
        <v>105055.774</v>
      </c>
      <c r="E30" s="4">
        <f t="shared" si="5"/>
        <v>109258.00496</v>
      </c>
      <c r="F30" s="4">
        <f t="shared" si="5"/>
        <v>113628.32515840001</v>
      </c>
      <c r="G30" s="4">
        <f t="shared" si="5"/>
        <v>118173.45816473602</v>
      </c>
      <c r="H30" s="4">
        <f t="shared" si="5"/>
        <v>122900.39649132546</v>
      </c>
      <c r="I30" s="4">
        <f t="shared" si="5"/>
        <v>127816.41235097848</v>
      </c>
      <c r="J30" s="4">
        <f t="shared" si="5"/>
        <v>132929.06884501764</v>
      </c>
      <c r="K30" s="4">
        <f t="shared" si="5"/>
        <v>138246.23159881835</v>
      </c>
      <c r="L30" s="4">
        <f t="shared" si="6"/>
        <v>143776.08086277108</v>
      </c>
      <c r="M30" s="12">
        <f t="shared" si="6"/>
        <v>149527.12409728192</v>
      </c>
      <c r="N30" s="12">
        <f t="shared" si="4"/>
        <v>155508.2090611732</v>
      </c>
    </row>
    <row r="31" spans="1:14" ht="15" hidden="1">
      <c r="A31" t="s">
        <v>248</v>
      </c>
      <c r="B31" t="s">
        <v>249</v>
      </c>
      <c r="C31">
        <v>105055774</v>
      </c>
      <c r="D31" s="3">
        <f t="shared" si="3"/>
        <v>105055.774</v>
      </c>
      <c r="E31" s="4">
        <f t="shared" si="5"/>
        <v>109258.00496</v>
      </c>
      <c r="F31" s="4">
        <f t="shared" si="5"/>
        <v>113628.32515840001</v>
      </c>
      <c r="G31" s="4">
        <f t="shared" si="5"/>
        <v>118173.45816473602</v>
      </c>
      <c r="H31" s="4">
        <f t="shared" si="5"/>
        <v>122900.39649132546</v>
      </c>
      <c r="I31" s="4">
        <f t="shared" si="5"/>
        <v>127816.41235097848</v>
      </c>
      <c r="J31" s="4">
        <f t="shared" si="5"/>
        <v>132929.06884501764</v>
      </c>
      <c r="K31" s="4">
        <f t="shared" si="5"/>
        <v>138246.23159881835</v>
      </c>
      <c r="L31" s="4">
        <f t="shared" si="6"/>
        <v>143776.08086277108</v>
      </c>
      <c r="M31" s="12">
        <f t="shared" si="6"/>
        <v>149527.12409728192</v>
      </c>
      <c r="N31" s="12">
        <f t="shared" si="4"/>
        <v>155508.2090611732</v>
      </c>
    </row>
    <row r="32" spans="1:14" ht="15" hidden="1">
      <c r="A32" t="s">
        <v>250</v>
      </c>
      <c r="B32" t="s">
        <v>251</v>
      </c>
      <c r="C32">
        <f>+C33+C39</f>
        <v>4029340</v>
      </c>
      <c r="D32" s="3">
        <f t="shared" si="3"/>
        <v>4029.34</v>
      </c>
      <c r="E32" s="4">
        <f t="shared" si="5"/>
        <v>4190.5136</v>
      </c>
      <c r="F32" s="4">
        <f t="shared" si="5"/>
        <v>4358.134144000001</v>
      </c>
      <c r="G32" s="4">
        <f t="shared" si="5"/>
        <v>4532.45950976</v>
      </c>
      <c r="H32" s="4">
        <f t="shared" si="5"/>
        <v>4713.7578901504</v>
      </c>
      <c r="I32" s="4">
        <f t="shared" si="5"/>
        <v>4902.308205756416</v>
      </c>
      <c r="J32" s="4">
        <f t="shared" si="5"/>
        <v>5098.400533986673</v>
      </c>
      <c r="K32" s="4">
        <f t="shared" si="5"/>
        <v>5302.33655534614</v>
      </c>
      <c r="L32" s="4">
        <f t="shared" si="6"/>
        <v>5514.430017559986</v>
      </c>
      <c r="M32" s="12">
        <f t="shared" si="6"/>
        <v>5735.007218262385</v>
      </c>
      <c r="N32" s="12">
        <f t="shared" si="4"/>
        <v>5964.407506992881</v>
      </c>
    </row>
    <row r="33" spans="1:14" ht="15" hidden="1">
      <c r="A33" t="s">
        <v>252</v>
      </c>
      <c r="B33" t="s">
        <v>253</v>
      </c>
      <c r="C33">
        <f>+C34</f>
        <v>3126962</v>
      </c>
      <c r="D33" s="3">
        <f t="shared" si="3"/>
        <v>3126.962</v>
      </c>
      <c r="E33" s="4">
        <f t="shared" si="5"/>
        <v>3252.04048</v>
      </c>
      <c r="F33" s="4">
        <f t="shared" si="5"/>
        <v>3382.1220992000003</v>
      </c>
      <c r="G33" s="4">
        <f t="shared" si="5"/>
        <v>3517.4069831680004</v>
      </c>
      <c r="H33" s="4">
        <f t="shared" si="5"/>
        <v>3658.1032624947206</v>
      </c>
      <c r="I33" s="4">
        <f t="shared" si="5"/>
        <v>3804.42739299451</v>
      </c>
      <c r="J33" s="4">
        <f t="shared" si="5"/>
        <v>3956.6044887142903</v>
      </c>
      <c r="K33" s="4">
        <f t="shared" si="5"/>
        <v>4114.868668262862</v>
      </c>
      <c r="L33" s="4">
        <f t="shared" si="6"/>
        <v>4279.463414993377</v>
      </c>
      <c r="M33" s="12">
        <f t="shared" si="6"/>
        <v>4450.641951593112</v>
      </c>
      <c r="N33" s="12">
        <f t="shared" si="4"/>
        <v>4628.667629656837</v>
      </c>
    </row>
    <row r="34" spans="1:14" ht="15" hidden="1">
      <c r="A34" t="s">
        <v>254</v>
      </c>
      <c r="B34" t="s">
        <v>255</v>
      </c>
      <c r="C34">
        <f>SUM(C35:C38)</f>
        <v>3126962</v>
      </c>
      <c r="D34" s="3">
        <f t="shared" si="3"/>
        <v>3126.962</v>
      </c>
      <c r="E34" s="4">
        <f t="shared" si="5"/>
        <v>3252.04048</v>
      </c>
      <c r="F34" s="4">
        <f t="shared" si="5"/>
        <v>3382.1220992000003</v>
      </c>
      <c r="G34" s="4">
        <f t="shared" si="5"/>
        <v>3517.4069831680004</v>
      </c>
      <c r="H34" s="4">
        <f t="shared" si="5"/>
        <v>3658.1032624947206</v>
      </c>
      <c r="I34" s="4">
        <f t="shared" si="5"/>
        <v>3804.42739299451</v>
      </c>
      <c r="J34" s="4">
        <f t="shared" si="5"/>
        <v>3956.6044887142903</v>
      </c>
      <c r="K34" s="4">
        <f t="shared" si="5"/>
        <v>4114.868668262862</v>
      </c>
      <c r="L34" s="4">
        <f t="shared" si="6"/>
        <v>4279.463414993377</v>
      </c>
      <c r="M34" s="12">
        <f t="shared" si="6"/>
        <v>4450.641951593112</v>
      </c>
      <c r="N34" s="12">
        <f t="shared" si="4"/>
        <v>4628.667629656837</v>
      </c>
    </row>
    <row r="35" spans="1:14" ht="15" hidden="1">
      <c r="A35" t="s">
        <v>256</v>
      </c>
      <c r="B35" t="s">
        <v>257</v>
      </c>
      <c r="C35">
        <v>852247</v>
      </c>
      <c r="D35" s="3">
        <f t="shared" si="3"/>
        <v>852.247</v>
      </c>
      <c r="E35" s="4">
        <f t="shared" si="5"/>
        <v>886.33688</v>
      </c>
      <c r="F35" s="4">
        <f t="shared" si="5"/>
        <v>921.7903552</v>
      </c>
      <c r="G35" s="4">
        <f t="shared" si="5"/>
        <v>958.661969408</v>
      </c>
      <c r="H35" s="4">
        <f t="shared" si="5"/>
        <v>997.0084481843201</v>
      </c>
      <c r="I35" s="4">
        <f t="shared" si="5"/>
        <v>1036.888786111693</v>
      </c>
      <c r="J35" s="4">
        <f t="shared" si="5"/>
        <v>1078.3643375561608</v>
      </c>
      <c r="K35" s="4">
        <f t="shared" si="5"/>
        <v>1121.4989110584072</v>
      </c>
      <c r="L35" s="4">
        <f t="shared" si="6"/>
        <v>1166.3588675007436</v>
      </c>
      <c r="M35" s="12">
        <f t="shared" si="6"/>
        <v>1213.0132222007735</v>
      </c>
      <c r="N35" s="12">
        <f t="shared" si="4"/>
        <v>1261.5337510888046</v>
      </c>
    </row>
    <row r="36" spans="1:14" ht="15" hidden="1">
      <c r="A36" t="s">
        <v>258</v>
      </c>
      <c r="B36" t="s">
        <v>259</v>
      </c>
      <c r="C36">
        <v>1203172</v>
      </c>
      <c r="D36" s="3">
        <f t="shared" si="3"/>
        <v>1203.172</v>
      </c>
      <c r="E36" s="4">
        <f t="shared" si="5"/>
        <v>1251.29888</v>
      </c>
      <c r="F36" s="4">
        <f t="shared" si="5"/>
        <v>1301.3508352000001</v>
      </c>
      <c r="G36" s="4">
        <f t="shared" si="5"/>
        <v>1353.4048686080002</v>
      </c>
      <c r="H36" s="4">
        <f t="shared" si="5"/>
        <v>1407.5410633523204</v>
      </c>
      <c r="I36" s="4">
        <f t="shared" si="5"/>
        <v>1463.8427058864133</v>
      </c>
      <c r="J36" s="4">
        <f t="shared" si="5"/>
        <v>1522.3964141218698</v>
      </c>
      <c r="K36" s="4">
        <f t="shared" si="5"/>
        <v>1583.2922706867446</v>
      </c>
      <c r="L36" s="4">
        <f t="shared" si="6"/>
        <v>1646.6239615142144</v>
      </c>
      <c r="M36" s="12">
        <f t="shared" si="6"/>
        <v>1712.4889199747831</v>
      </c>
      <c r="N36" s="12">
        <f t="shared" si="4"/>
        <v>1780.9884767737744</v>
      </c>
    </row>
    <row r="37" spans="1:14" ht="15" hidden="1">
      <c r="A37" t="s">
        <v>260</v>
      </c>
      <c r="B37" t="s">
        <v>261</v>
      </c>
      <c r="C37">
        <v>52338</v>
      </c>
      <c r="D37" s="3">
        <f t="shared" si="3"/>
        <v>52.338</v>
      </c>
      <c r="E37" s="4">
        <f t="shared" si="5"/>
        <v>54.431520000000006</v>
      </c>
      <c r="F37" s="4">
        <f t="shared" si="5"/>
        <v>56.608780800000005</v>
      </c>
      <c r="G37" s="4">
        <f t="shared" si="5"/>
        <v>58.87313203200001</v>
      </c>
      <c r="H37" s="4">
        <f t="shared" si="5"/>
        <v>61.22805731328001</v>
      </c>
      <c r="I37" s="4">
        <f t="shared" si="5"/>
        <v>63.67717960581121</v>
      </c>
      <c r="J37" s="4">
        <f t="shared" si="5"/>
        <v>66.22426679004366</v>
      </c>
      <c r="K37" s="4">
        <f t="shared" si="5"/>
        <v>68.8732374616454</v>
      </c>
      <c r="L37" s="4">
        <f t="shared" si="6"/>
        <v>71.62816696011122</v>
      </c>
      <c r="M37" s="12">
        <f t="shared" si="6"/>
        <v>74.49329363851567</v>
      </c>
      <c r="N37" s="12">
        <f t="shared" si="4"/>
        <v>77.4730253840563</v>
      </c>
    </row>
    <row r="38" spans="1:14" ht="15" hidden="1">
      <c r="A38" t="s">
        <v>262</v>
      </c>
      <c r="B38" t="s">
        <v>263</v>
      </c>
      <c r="C38">
        <v>1019205</v>
      </c>
      <c r="D38" s="3">
        <f t="shared" si="3"/>
        <v>1019.205</v>
      </c>
      <c r="E38" s="4">
        <f t="shared" si="5"/>
        <v>1059.9732000000001</v>
      </c>
      <c r="F38" s="4">
        <f t="shared" si="5"/>
        <v>1102.3721280000002</v>
      </c>
      <c r="G38" s="4">
        <f t="shared" si="5"/>
        <v>1146.4670131200003</v>
      </c>
      <c r="H38" s="4">
        <f t="shared" si="5"/>
        <v>1192.3256936448004</v>
      </c>
      <c r="I38" s="4">
        <f t="shared" si="5"/>
        <v>1240.0187213905924</v>
      </c>
      <c r="J38" s="4">
        <f t="shared" si="5"/>
        <v>1289.6194702462162</v>
      </c>
      <c r="K38" s="4">
        <f t="shared" si="5"/>
        <v>1341.204249056065</v>
      </c>
      <c r="L38" s="4">
        <f t="shared" si="6"/>
        <v>1394.8524190183077</v>
      </c>
      <c r="M38" s="12">
        <f t="shared" si="6"/>
        <v>1450.64651577904</v>
      </c>
      <c r="N38" s="12">
        <f t="shared" si="4"/>
        <v>1508.6723764102017</v>
      </c>
    </row>
    <row r="39" spans="1:14" ht="15" hidden="1">
      <c r="A39" t="s">
        <v>264</v>
      </c>
      <c r="B39" t="s">
        <v>265</v>
      </c>
      <c r="C39">
        <f>SUM(C40:C44)</f>
        <v>902378</v>
      </c>
      <c r="D39" s="3">
        <f t="shared" si="3"/>
        <v>902.378</v>
      </c>
      <c r="E39" s="4">
        <f t="shared" si="5"/>
        <v>938.4731200000001</v>
      </c>
      <c r="F39" s="4">
        <f t="shared" si="5"/>
        <v>976.0120448000001</v>
      </c>
      <c r="G39" s="4">
        <f t="shared" si="5"/>
        <v>1015.0525265920002</v>
      </c>
      <c r="H39" s="4">
        <f t="shared" si="5"/>
        <v>1055.6546276556803</v>
      </c>
      <c r="I39" s="4">
        <f t="shared" si="5"/>
        <v>1097.8808127619075</v>
      </c>
      <c r="J39" s="4">
        <f t="shared" si="5"/>
        <v>1141.7960452723837</v>
      </c>
      <c r="K39" s="4">
        <f t="shared" si="5"/>
        <v>1187.467887083279</v>
      </c>
      <c r="L39" s="4">
        <f t="shared" si="6"/>
        <v>1234.9666025666102</v>
      </c>
      <c r="M39" s="12">
        <f t="shared" si="6"/>
        <v>1284.3652666692747</v>
      </c>
      <c r="N39" s="12">
        <f t="shared" si="4"/>
        <v>1335.7398773360458</v>
      </c>
    </row>
    <row r="40" spans="1:14" ht="15" hidden="1">
      <c r="A40" t="s">
        <v>266</v>
      </c>
      <c r="B40" t="s">
        <v>267</v>
      </c>
      <c r="C40">
        <v>50132</v>
      </c>
      <c r="D40" s="3">
        <f t="shared" si="3"/>
        <v>50.132</v>
      </c>
      <c r="E40" s="4">
        <f t="shared" si="5"/>
        <v>52.13728</v>
      </c>
      <c r="F40" s="4">
        <f t="shared" si="5"/>
        <v>54.2227712</v>
      </c>
      <c r="G40" s="4">
        <f t="shared" si="5"/>
        <v>56.391682048</v>
      </c>
      <c r="H40" s="4">
        <f t="shared" si="5"/>
        <v>58.647349329920004</v>
      </c>
      <c r="I40" s="4">
        <f t="shared" si="5"/>
        <v>60.993243303116806</v>
      </c>
      <c r="J40" s="4">
        <f t="shared" si="5"/>
        <v>63.43297303524148</v>
      </c>
      <c r="K40" s="4">
        <f t="shared" si="5"/>
        <v>65.97029195665114</v>
      </c>
      <c r="L40" s="4">
        <f t="shared" si="6"/>
        <v>68.60910363491719</v>
      </c>
      <c r="M40" s="12">
        <f t="shared" si="6"/>
        <v>71.35346778031388</v>
      </c>
      <c r="N40" s="12">
        <f t="shared" si="4"/>
        <v>74.20760649152643</v>
      </c>
    </row>
    <row r="41" spans="1:14" ht="15" hidden="1">
      <c r="A41" t="s">
        <v>268</v>
      </c>
      <c r="B41" t="s">
        <v>269</v>
      </c>
      <c r="C41">
        <v>300793</v>
      </c>
      <c r="D41" s="3">
        <f t="shared" si="3"/>
        <v>300.793</v>
      </c>
      <c r="E41" s="4">
        <f t="shared" si="5"/>
        <v>312.82472</v>
      </c>
      <c r="F41" s="4">
        <f t="shared" si="5"/>
        <v>325.33770880000003</v>
      </c>
      <c r="G41" s="4">
        <f t="shared" si="5"/>
        <v>338.35121715200006</v>
      </c>
      <c r="H41" s="4">
        <f t="shared" si="5"/>
        <v>351.8852658380801</v>
      </c>
      <c r="I41" s="4">
        <f t="shared" si="5"/>
        <v>365.96067647160334</v>
      </c>
      <c r="J41" s="4">
        <f t="shared" si="5"/>
        <v>380.59910353046746</v>
      </c>
      <c r="K41" s="4">
        <f t="shared" si="5"/>
        <v>395.82306767168615</v>
      </c>
      <c r="L41" s="4">
        <f t="shared" si="6"/>
        <v>411.6559903785536</v>
      </c>
      <c r="M41" s="12">
        <f t="shared" si="6"/>
        <v>428.1222299936958</v>
      </c>
      <c r="N41" s="12">
        <f t="shared" si="4"/>
        <v>445.2471191934436</v>
      </c>
    </row>
    <row r="42" spans="1:14" ht="15" hidden="1">
      <c r="A42" t="s">
        <v>270</v>
      </c>
      <c r="B42" t="s">
        <v>271</v>
      </c>
      <c r="C42">
        <v>50132</v>
      </c>
      <c r="D42" s="3">
        <f t="shared" si="3"/>
        <v>50.132</v>
      </c>
      <c r="E42" s="4">
        <f t="shared" si="5"/>
        <v>52.13728</v>
      </c>
      <c r="F42" s="4">
        <f t="shared" si="5"/>
        <v>54.2227712</v>
      </c>
      <c r="G42" s="4">
        <f t="shared" si="5"/>
        <v>56.391682048</v>
      </c>
      <c r="H42" s="4">
        <f t="shared" si="5"/>
        <v>58.647349329920004</v>
      </c>
      <c r="I42" s="4">
        <f t="shared" si="5"/>
        <v>60.993243303116806</v>
      </c>
      <c r="J42" s="4">
        <f t="shared" si="5"/>
        <v>63.43297303524148</v>
      </c>
      <c r="K42" s="4">
        <f t="shared" si="5"/>
        <v>65.97029195665114</v>
      </c>
      <c r="L42" s="4">
        <f t="shared" si="6"/>
        <v>68.60910363491719</v>
      </c>
      <c r="M42" s="12">
        <f t="shared" si="6"/>
        <v>71.35346778031388</v>
      </c>
      <c r="N42" s="12">
        <f t="shared" si="4"/>
        <v>74.20760649152643</v>
      </c>
    </row>
    <row r="43" spans="1:14" ht="15" hidden="1">
      <c r="A43" t="s">
        <v>272</v>
      </c>
      <c r="B43" t="s">
        <v>273</v>
      </c>
      <c r="C43">
        <v>401057</v>
      </c>
      <c r="D43" s="3">
        <f t="shared" si="3"/>
        <v>401.057</v>
      </c>
      <c r="E43" s="4">
        <f t="shared" si="5"/>
        <v>417.09928</v>
      </c>
      <c r="F43" s="4">
        <f t="shared" si="5"/>
        <v>433.78325120000005</v>
      </c>
      <c r="G43" s="4">
        <f t="shared" si="5"/>
        <v>451.1345812480001</v>
      </c>
      <c r="H43" s="4">
        <f t="shared" si="5"/>
        <v>469.1799644979201</v>
      </c>
      <c r="I43" s="4">
        <f t="shared" si="5"/>
        <v>487.9471630778369</v>
      </c>
      <c r="J43" s="4">
        <f t="shared" si="5"/>
        <v>507.46504960095035</v>
      </c>
      <c r="K43" s="4">
        <f t="shared" si="5"/>
        <v>527.7636515849883</v>
      </c>
      <c r="L43" s="4">
        <f t="shared" si="6"/>
        <v>548.8741976483878</v>
      </c>
      <c r="M43" s="12">
        <f t="shared" si="6"/>
        <v>570.8291655543234</v>
      </c>
      <c r="N43" s="12">
        <f t="shared" si="4"/>
        <v>593.6623321764963</v>
      </c>
    </row>
    <row r="44" spans="1:14" ht="15" hidden="1">
      <c r="A44" t="s">
        <v>274</v>
      </c>
      <c r="B44" t="s">
        <v>275</v>
      </c>
      <c r="C44">
        <v>100264</v>
      </c>
      <c r="D44" s="3">
        <f t="shared" si="3"/>
        <v>100.264</v>
      </c>
      <c r="E44" s="4">
        <f t="shared" si="5"/>
        <v>104.27456</v>
      </c>
      <c r="F44" s="4">
        <f t="shared" si="5"/>
        <v>108.4455424</v>
      </c>
      <c r="G44" s="4">
        <f t="shared" si="5"/>
        <v>112.783364096</v>
      </c>
      <c r="H44" s="4">
        <f t="shared" si="5"/>
        <v>117.29469865984001</v>
      </c>
      <c r="I44" s="4">
        <f t="shared" si="5"/>
        <v>121.98648660623361</v>
      </c>
      <c r="J44" s="4">
        <f t="shared" si="5"/>
        <v>126.86594607048296</v>
      </c>
      <c r="K44" s="4">
        <f aca="true" t="shared" si="7" ref="K44:K54">J44*1.04</f>
        <v>131.94058391330228</v>
      </c>
      <c r="L44" s="4">
        <f t="shared" si="6"/>
        <v>137.21820726983438</v>
      </c>
      <c r="M44" s="12">
        <f t="shared" si="6"/>
        <v>142.70693556062776</v>
      </c>
      <c r="N44" s="12">
        <f t="shared" si="4"/>
        <v>148.41521298305287</v>
      </c>
    </row>
    <row r="45" spans="1:14" ht="15" hidden="1">
      <c r="A45" t="s">
        <v>276</v>
      </c>
      <c r="B45" t="s">
        <v>277</v>
      </c>
      <c r="C45">
        <f>+C46+C48</f>
        <v>4147543</v>
      </c>
      <c r="D45" s="3">
        <f t="shared" si="3"/>
        <v>4147.543</v>
      </c>
      <c r="E45" s="4">
        <f t="shared" si="5"/>
        <v>4313.4447199999995</v>
      </c>
      <c r="F45" s="4">
        <f t="shared" si="5"/>
        <v>4485.9825088</v>
      </c>
      <c r="G45" s="4">
        <f t="shared" si="5"/>
        <v>4665.421809152</v>
      </c>
      <c r="H45" s="4">
        <f t="shared" si="5"/>
        <v>4852.03868151808</v>
      </c>
      <c r="I45" s="4">
        <f t="shared" si="5"/>
        <v>5046.120228778804</v>
      </c>
      <c r="J45" s="4">
        <f t="shared" si="5"/>
        <v>5247.965037929956</v>
      </c>
      <c r="K45" s="4">
        <f t="shared" si="7"/>
        <v>5457.883639447155</v>
      </c>
      <c r="L45" s="4">
        <f t="shared" si="6"/>
        <v>5676.198985025041</v>
      </c>
      <c r="M45" s="12">
        <f t="shared" si="6"/>
        <v>5903.246944426043</v>
      </c>
      <c r="N45" s="12">
        <f t="shared" si="4"/>
        <v>6139.376822203085</v>
      </c>
    </row>
    <row r="46" spans="1:14" ht="15" hidden="1">
      <c r="A46" t="s">
        <v>278</v>
      </c>
      <c r="B46" t="s">
        <v>279</v>
      </c>
      <c r="C46">
        <f>+C47</f>
        <v>2047543</v>
      </c>
      <c r="D46" s="3">
        <f t="shared" si="3"/>
        <v>2047.543</v>
      </c>
      <c r="E46" s="4">
        <f t="shared" si="5"/>
        <v>2129.44472</v>
      </c>
      <c r="F46" s="4">
        <f t="shared" si="5"/>
        <v>2214.6225088</v>
      </c>
      <c r="G46" s="4">
        <f t="shared" si="5"/>
        <v>2303.2074091520003</v>
      </c>
      <c r="H46" s="4">
        <f t="shared" si="5"/>
        <v>2395.3357055180804</v>
      </c>
      <c r="I46" s="4">
        <f t="shared" si="5"/>
        <v>2491.149133738804</v>
      </c>
      <c r="J46" s="4">
        <f t="shared" si="5"/>
        <v>2590.795099088356</v>
      </c>
      <c r="K46" s="4">
        <f t="shared" si="7"/>
        <v>2694.4269030518903</v>
      </c>
      <c r="L46" s="4">
        <f t="shared" si="6"/>
        <v>2802.203979173966</v>
      </c>
      <c r="M46" s="12">
        <f t="shared" si="6"/>
        <v>2914.292138340925</v>
      </c>
      <c r="N46" s="12">
        <f t="shared" si="4"/>
        <v>3030.863823874562</v>
      </c>
    </row>
    <row r="47" spans="1:14" ht="15" hidden="1">
      <c r="A47" t="s">
        <v>280</v>
      </c>
      <c r="B47" t="s">
        <v>281</v>
      </c>
      <c r="C47">
        <v>2047543</v>
      </c>
      <c r="D47" s="3">
        <f t="shared" si="3"/>
        <v>2047.543</v>
      </c>
      <c r="E47" s="4">
        <f t="shared" si="5"/>
        <v>2129.44472</v>
      </c>
      <c r="F47" s="4">
        <f t="shared" si="5"/>
        <v>2214.6225088</v>
      </c>
      <c r="G47" s="4">
        <f t="shared" si="5"/>
        <v>2303.2074091520003</v>
      </c>
      <c r="H47" s="4">
        <f t="shared" si="5"/>
        <v>2395.3357055180804</v>
      </c>
      <c r="I47" s="4">
        <f t="shared" si="5"/>
        <v>2491.149133738804</v>
      </c>
      <c r="J47" s="4">
        <f t="shared" si="5"/>
        <v>2590.795099088356</v>
      </c>
      <c r="K47" s="4">
        <f t="shared" si="7"/>
        <v>2694.4269030518903</v>
      </c>
      <c r="L47" s="4">
        <f t="shared" si="6"/>
        <v>2802.203979173966</v>
      </c>
      <c r="M47" s="12">
        <f t="shared" si="6"/>
        <v>2914.292138340925</v>
      </c>
      <c r="N47" s="12">
        <f t="shared" si="4"/>
        <v>3030.863823874562</v>
      </c>
    </row>
    <row r="48" spans="1:14" ht="15" hidden="1">
      <c r="A48" t="s">
        <v>282</v>
      </c>
      <c r="B48" t="s">
        <v>283</v>
      </c>
      <c r="C48">
        <f>+C49+C50+C51</f>
        <v>2100000</v>
      </c>
      <c r="D48" s="3">
        <f t="shared" si="3"/>
        <v>2100</v>
      </c>
      <c r="E48" s="4">
        <f t="shared" si="5"/>
        <v>2184</v>
      </c>
      <c r="F48" s="4">
        <f t="shared" si="5"/>
        <v>2271.36</v>
      </c>
      <c r="G48" s="4">
        <f t="shared" si="5"/>
        <v>2362.2144000000003</v>
      </c>
      <c r="H48" s="4">
        <f t="shared" si="5"/>
        <v>2456.7029760000005</v>
      </c>
      <c r="I48" s="4">
        <f t="shared" si="5"/>
        <v>2554.971095040001</v>
      </c>
      <c r="J48" s="4">
        <f t="shared" si="5"/>
        <v>2657.169938841601</v>
      </c>
      <c r="K48" s="4">
        <f t="shared" si="7"/>
        <v>2763.456736395265</v>
      </c>
      <c r="L48" s="4">
        <f t="shared" si="6"/>
        <v>2873.995005851076</v>
      </c>
      <c r="M48" s="12">
        <f t="shared" si="6"/>
        <v>2988.954806085119</v>
      </c>
      <c r="N48" s="12">
        <f t="shared" si="4"/>
        <v>3108.5129983285237</v>
      </c>
    </row>
    <row r="49" spans="1:14" ht="15" hidden="1">
      <c r="A49" t="s">
        <v>284</v>
      </c>
      <c r="B49" t="s">
        <v>285</v>
      </c>
      <c r="C49">
        <v>1000000</v>
      </c>
      <c r="D49" s="3">
        <f t="shared" si="3"/>
        <v>1000</v>
      </c>
      <c r="E49" s="4">
        <f t="shared" si="5"/>
        <v>1040</v>
      </c>
      <c r="F49" s="4">
        <f t="shared" si="5"/>
        <v>1081.6000000000001</v>
      </c>
      <c r="G49" s="4">
        <f t="shared" si="5"/>
        <v>1124.8640000000003</v>
      </c>
      <c r="H49" s="4">
        <f t="shared" si="5"/>
        <v>1169.8585600000004</v>
      </c>
      <c r="I49" s="4">
        <f t="shared" si="5"/>
        <v>1216.6529024000004</v>
      </c>
      <c r="J49" s="4">
        <f t="shared" si="5"/>
        <v>1265.3190184960004</v>
      </c>
      <c r="K49" s="4">
        <f t="shared" si="7"/>
        <v>1315.9317792358404</v>
      </c>
      <c r="L49" s="4">
        <f t="shared" si="6"/>
        <v>1368.569050405274</v>
      </c>
      <c r="M49" s="12">
        <f t="shared" si="6"/>
        <v>1423.311812421485</v>
      </c>
      <c r="N49" s="12">
        <f t="shared" si="4"/>
        <v>1480.2442849183444</v>
      </c>
    </row>
    <row r="50" spans="1:14" ht="15" hidden="1">
      <c r="A50" t="s">
        <v>286</v>
      </c>
      <c r="B50" t="s">
        <v>287</v>
      </c>
      <c r="C50">
        <v>500000</v>
      </c>
      <c r="D50" s="3">
        <f t="shared" si="3"/>
        <v>500</v>
      </c>
      <c r="E50" s="4">
        <f t="shared" si="5"/>
        <v>520</v>
      </c>
      <c r="F50" s="4">
        <f t="shared" si="5"/>
        <v>540.8000000000001</v>
      </c>
      <c r="G50" s="4">
        <f t="shared" si="5"/>
        <v>562.4320000000001</v>
      </c>
      <c r="H50" s="4">
        <f t="shared" si="5"/>
        <v>584.9292800000002</v>
      </c>
      <c r="I50" s="4">
        <f t="shared" si="5"/>
        <v>608.3264512000002</v>
      </c>
      <c r="J50" s="4">
        <f t="shared" si="5"/>
        <v>632.6595092480002</v>
      </c>
      <c r="K50" s="4">
        <f t="shared" si="7"/>
        <v>657.9658896179202</v>
      </c>
      <c r="L50" s="4">
        <f t="shared" si="6"/>
        <v>684.284525202637</v>
      </c>
      <c r="M50" s="12">
        <f t="shared" si="6"/>
        <v>711.6559062107425</v>
      </c>
      <c r="N50" s="12">
        <f t="shared" si="4"/>
        <v>740.1221424591722</v>
      </c>
    </row>
    <row r="51" spans="1:14" ht="15" hidden="1">
      <c r="A51" t="s">
        <v>288</v>
      </c>
      <c r="B51" t="s">
        <v>289</v>
      </c>
      <c r="C51">
        <f>+C52</f>
        <v>600000</v>
      </c>
      <c r="D51" s="3">
        <f t="shared" si="3"/>
        <v>600</v>
      </c>
      <c r="E51" s="4">
        <f t="shared" si="5"/>
        <v>624</v>
      </c>
      <c r="F51" s="4">
        <f t="shared" si="5"/>
        <v>648.96</v>
      </c>
      <c r="G51" s="4">
        <f t="shared" si="5"/>
        <v>674.9184</v>
      </c>
      <c r="H51" s="4">
        <f t="shared" si="5"/>
        <v>701.9151360000001</v>
      </c>
      <c r="I51" s="4">
        <f t="shared" si="5"/>
        <v>729.99174144</v>
      </c>
      <c r="J51" s="4">
        <f t="shared" si="5"/>
        <v>759.1914110976</v>
      </c>
      <c r="K51" s="4">
        <f t="shared" si="7"/>
        <v>789.5590675415041</v>
      </c>
      <c r="L51" s="4">
        <f t="shared" si="6"/>
        <v>821.1414302431642</v>
      </c>
      <c r="M51" s="12">
        <f t="shared" si="6"/>
        <v>853.9870874528908</v>
      </c>
      <c r="N51" s="12">
        <f t="shared" si="4"/>
        <v>888.1465709510065</v>
      </c>
    </row>
    <row r="52" spans="1:14" ht="15" hidden="1">
      <c r="A52" t="s">
        <v>290</v>
      </c>
      <c r="B52" t="s">
        <v>291</v>
      </c>
      <c r="C52">
        <v>600000</v>
      </c>
      <c r="D52" s="3">
        <f t="shared" si="3"/>
        <v>600</v>
      </c>
      <c r="E52" s="4">
        <f t="shared" si="5"/>
        <v>624</v>
      </c>
      <c r="F52" s="4">
        <f t="shared" si="5"/>
        <v>648.96</v>
      </c>
      <c r="G52" s="4">
        <f t="shared" si="5"/>
        <v>674.9184</v>
      </c>
      <c r="H52" s="4">
        <f t="shared" si="5"/>
        <v>701.9151360000001</v>
      </c>
      <c r="I52" s="4">
        <f t="shared" si="5"/>
        <v>729.99174144</v>
      </c>
      <c r="J52" s="4">
        <f t="shared" si="5"/>
        <v>759.1914110976</v>
      </c>
      <c r="K52" s="4">
        <f t="shared" si="7"/>
        <v>789.5590675415041</v>
      </c>
      <c r="L52" s="4">
        <f t="shared" si="6"/>
        <v>821.1414302431642</v>
      </c>
      <c r="M52" s="12">
        <f t="shared" si="6"/>
        <v>853.9870874528908</v>
      </c>
      <c r="N52" s="12">
        <f t="shared" si="4"/>
        <v>888.1465709510065</v>
      </c>
    </row>
    <row r="53" spans="2:14" s="10" customFormat="1" ht="15">
      <c r="B53" s="10" t="s">
        <v>221</v>
      </c>
      <c r="D53" s="3">
        <v>122985</v>
      </c>
      <c r="E53" s="4">
        <f t="shared" si="5"/>
        <v>127904.40000000001</v>
      </c>
      <c r="F53" s="4">
        <f t="shared" si="5"/>
        <v>133020.576</v>
      </c>
      <c r="G53" s="4">
        <f t="shared" si="5"/>
        <v>138341.39904000002</v>
      </c>
      <c r="H53" s="4">
        <f t="shared" si="5"/>
        <v>143875.05500160003</v>
      </c>
      <c r="I53" s="4">
        <f t="shared" si="5"/>
        <v>149630.05720166405</v>
      </c>
      <c r="J53" s="4">
        <f t="shared" si="5"/>
        <v>155615.2594897306</v>
      </c>
      <c r="K53" s="4">
        <f t="shared" si="7"/>
        <v>161839.86986931984</v>
      </c>
      <c r="L53" s="4">
        <f t="shared" si="6"/>
        <v>168313.46466409264</v>
      </c>
      <c r="M53" s="12">
        <f t="shared" si="6"/>
        <v>175046.00325065636</v>
      </c>
      <c r="N53" s="12">
        <f t="shared" si="4"/>
        <v>182047.8433806826</v>
      </c>
    </row>
    <row r="54" spans="2:14" s="10" customFormat="1" ht="15">
      <c r="B54" s="10" t="s">
        <v>277</v>
      </c>
      <c r="D54" s="3">
        <v>4148</v>
      </c>
      <c r="E54" s="3">
        <f t="shared" si="5"/>
        <v>4313.92</v>
      </c>
      <c r="F54" s="3">
        <f t="shared" si="5"/>
        <v>4486.4768</v>
      </c>
      <c r="G54" s="4">
        <f t="shared" si="5"/>
        <v>4665.935872000001</v>
      </c>
      <c r="H54" s="4">
        <f t="shared" si="5"/>
        <v>4852.573306880001</v>
      </c>
      <c r="I54" s="4">
        <f t="shared" si="5"/>
        <v>5046.676239155201</v>
      </c>
      <c r="J54" s="4">
        <f t="shared" si="5"/>
        <v>5248.543288721409</v>
      </c>
      <c r="K54" s="4">
        <f t="shared" si="7"/>
        <v>5458.4850202702655</v>
      </c>
      <c r="L54" s="4">
        <f t="shared" si="6"/>
        <v>5676.824421081076</v>
      </c>
      <c r="M54" s="12">
        <f t="shared" si="6"/>
        <v>5903.897397924319</v>
      </c>
      <c r="N54" s="12">
        <f t="shared" si="4"/>
        <v>6140.0532938412925</v>
      </c>
    </row>
    <row r="55" spans="4:14" ht="1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4:14" s="10" customFormat="1" ht="1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t="s">
        <v>292</v>
      </c>
      <c r="B57" t="s">
        <v>293</v>
      </c>
      <c r="C57">
        <f>+C59+C84</f>
        <v>83553600</v>
      </c>
      <c r="D57" s="3">
        <f t="shared" si="3"/>
        <v>83553.6</v>
      </c>
      <c r="E57" s="3">
        <f>D57*1.04</f>
        <v>86895.744</v>
      </c>
      <c r="F57" s="3">
        <f aca="true" t="shared" si="8" ref="F57:N72">E57*1.04</f>
        <v>90371.57376000001</v>
      </c>
      <c r="G57" s="3">
        <f t="shared" si="8"/>
        <v>93986.43671040001</v>
      </c>
      <c r="H57" s="3">
        <f t="shared" si="8"/>
        <v>97745.89417881602</v>
      </c>
      <c r="I57" s="3">
        <f t="shared" si="8"/>
        <v>101655.72994596866</v>
      </c>
      <c r="J57" s="3">
        <f t="shared" si="8"/>
        <v>105721.95914380741</v>
      </c>
      <c r="K57" s="3">
        <f t="shared" si="8"/>
        <v>109950.83750955971</v>
      </c>
      <c r="L57" s="3">
        <f t="shared" si="8"/>
        <v>114348.8710099421</v>
      </c>
      <c r="M57" s="3">
        <f t="shared" si="8"/>
        <v>118922.8258503398</v>
      </c>
      <c r="N57" s="3">
        <f t="shared" si="8"/>
        <v>123679.73888435338</v>
      </c>
    </row>
    <row r="58" spans="4:14" ht="15" hidden="1">
      <c r="D58" s="3">
        <f t="shared" si="3"/>
        <v>0</v>
      </c>
      <c r="E58" s="3">
        <f aca="true" t="shared" si="9" ref="E58:L94">D58*1.04</f>
        <v>0</v>
      </c>
      <c r="F58" s="3">
        <f t="shared" si="8"/>
        <v>0</v>
      </c>
      <c r="G58" s="3">
        <f t="shared" si="8"/>
        <v>0</v>
      </c>
      <c r="H58" s="3">
        <f t="shared" si="8"/>
        <v>0</v>
      </c>
      <c r="I58" s="3">
        <f t="shared" si="8"/>
        <v>0</v>
      </c>
      <c r="J58" s="3">
        <f t="shared" si="8"/>
        <v>0</v>
      </c>
      <c r="K58" s="3">
        <f t="shared" si="8"/>
        <v>0</v>
      </c>
      <c r="L58" s="3">
        <f t="shared" si="8"/>
        <v>0</v>
      </c>
      <c r="M58" s="3">
        <f t="shared" si="8"/>
        <v>0</v>
      </c>
      <c r="N58" s="3">
        <f aca="true" t="shared" si="10" ref="N58:N94">M58*1.04</f>
        <v>0</v>
      </c>
    </row>
    <row r="59" spans="1:14" ht="15" hidden="1">
      <c r="A59" t="s">
        <v>294</v>
      </c>
      <c r="B59" t="s">
        <v>221</v>
      </c>
      <c r="C59">
        <f>+C60+C71</f>
        <v>73537591</v>
      </c>
      <c r="D59" s="3">
        <f t="shared" si="3"/>
        <v>73537.591</v>
      </c>
      <c r="E59" s="3">
        <f t="shared" si="9"/>
        <v>76479.09464</v>
      </c>
      <c r="F59" s="3">
        <f t="shared" si="8"/>
        <v>79538.2584256</v>
      </c>
      <c r="G59" s="3">
        <f t="shared" si="8"/>
        <v>82719.788762624</v>
      </c>
      <c r="H59" s="3">
        <f t="shared" si="8"/>
        <v>86028.58031312896</v>
      </c>
      <c r="I59" s="3">
        <f t="shared" si="8"/>
        <v>89469.72352565412</v>
      </c>
      <c r="J59" s="3">
        <f t="shared" si="8"/>
        <v>93048.51246668029</v>
      </c>
      <c r="K59" s="3">
        <f t="shared" si="8"/>
        <v>96770.4529653475</v>
      </c>
      <c r="L59" s="3">
        <f t="shared" si="8"/>
        <v>100641.2710839614</v>
      </c>
      <c r="M59" s="3">
        <f t="shared" si="8"/>
        <v>104666.92192731985</v>
      </c>
      <c r="N59" s="3">
        <f t="shared" si="10"/>
        <v>108853.59880441266</v>
      </c>
    </row>
    <row r="60" spans="1:14" ht="15" hidden="1">
      <c r="A60" t="s">
        <v>295</v>
      </c>
      <c r="B60" t="s">
        <v>223</v>
      </c>
      <c r="C60">
        <f>+C61+C62+C65+C66+C67+C68</f>
        <v>55783330</v>
      </c>
      <c r="D60" s="3">
        <f t="shared" si="3"/>
        <v>55783.33</v>
      </c>
      <c r="E60" s="3">
        <f t="shared" si="9"/>
        <v>58014.6632</v>
      </c>
      <c r="F60" s="3">
        <f t="shared" si="8"/>
        <v>60335.249728</v>
      </c>
      <c r="G60" s="3">
        <f t="shared" si="8"/>
        <v>62748.659717120005</v>
      </c>
      <c r="H60" s="3">
        <f t="shared" si="8"/>
        <v>65258.60610580481</v>
      </c>
      <c r="I60" s="3">
        <f t="shared" si="8"/>
        <v>67868.950350037</v>
      </c>
      <c r="J60" s="3">
        <f t="shared" si="8"/>
        <v>70583.70836403848</v>
      </c>
      <c r="K60" s="3">
        <f t="shared" si="8"/>
        <v>73407.05669860002</v>
      </c>
      <c r="L60" s="3">
        <f t="shared" si="8"/>
        <v>76343.33896654402</v>
      </c>
      <c r="M60" s="3">
        <f t="shared" si="8"/>
        <v>79397.07252520579</v>
      </c>
      <c r="N60" s="3">
        <f t="shared" si="10"/>
        <v>82572.95542621403</v>
      </c>
    </row>
    <row r="61" spans="1:14" ht="15" hidden="1">
      <c r="A61" t="s">
        <v>296</v>
      </c>
      <c r="B61" t="s">
        <v>225</v>
      </c>
      <c r="C61">
        <v>45109696</v>
      </c>
      <c r="D61" s="3">
        <f t="shared" si="3"/>
        <v>45109.696</v>
      </c>
      <c r="E61" s="3">
        <f t="shared" si="9"/>
        <v>46914.08384000001</v>
      </c>
      <c r="F61" s="3">
        <f t="shared" si="8"/>
        <v>48790.64719360001</v>
      </c>
      <c r="G61" s="3">
        <f t="shared" si="8"/>
        <v>50742.273081344014</v>
      </c>
      <c r="H61" s="3">
        <f t="shared" si="8"/>
        <v>52771.96400459778</v>
      </c>
      <c r="I61" s="3">
        <f t="shared" si="8"/>
        <v>54882.84256478169</v>
      </c>
      <c r="J61" s="3">
        <f t="shared" si="8"/>
        <v>57078.156267372964</v>
      </c>
      <c r="K61" s="3">
        <f t="shared" si="8"/>
        <v>59361.282518067885</v>
      </c>
      <c r="L61" s="3">
        <f t="shared" si="8"/>
        <v>61735.7338187906</v>
      </c>
      <c r="M61" s="3">
        <f t="shared" si="8"/>
        <v>64205.163171542226</v>
      </c>
      <c r="N61" s="3">
        <f t="shared" si="10"/>
        <v>66773.36969840391</v>
      </c>
    </row>
    <row r="62" spans="1:14" ht="15" hidden="1">
      <c r="A62" t="s">
        <v>297</v>
      </c>
      <c r="B62" t="s">
        <v>227</v>
      </c>
      <c r="C62">
        <f>+C63+C64</f>
        <v>5804541</v>
      </c>
      <c r="D62" s="3">
        <f t="shared" si="3"/>
        <v>5804.541</v>
      </c>
      <c r="E62" s="3">
        <f t="shared" si="9"/>
        <v>6036.72264</v>
      </c>
      <c r="F62" s="3">
        <f t="shared" si="8"/>
        <v>6278.191545600001</v>
      </c>
      <c r="G62" s="3">
        <f t="shared" si="8"/>
        <v>6529.3192074240005</v>
      </c>
      <c r="H62" s="3">
        <f t="shared" si="8"/>
        <v>6790.491975720961</v>
      </c>
      <c r="I62" s="3">
        <f t="shared" si="8"/>
        <v>7062.1116547497995</v>
      </c>
      <c r="J62" s="3">
        <f t="shared" si="8"/>
        <v>7344.596120939792</v>
      </c>
      <c r="K62" s="3">
        <f t="shared" si="8"/>
        <v>7638.379965777384</v>
      </c>
      <c r="L62" s="3">
        <f t="shared" si="8"/>
        <v>7943.9151644084795</v>
      </c>
      <c r="M62" s="3">
        <f t="shared" si="8"/>
        <v>8261.67177098482</v>
      </c>
      <c r="N62" s="3">
        <f t="shared" si="10"/>
        <v>8592.138641824213</v>
      </c>
    </row>
    <row r="63" spans="1:14" ht="15" hidden="1">
      <c r="A63" t="s">
        <v>298</v>
      </c>
      <c r="B63" t="s">
        <v>229</v>
      </c>
      <c r="C63">
        <v>3924970</v>
      </c>
      <c r="D63" s="3">
        <f t="shared" si="3"/>
        <v>3924.97</v>
      </c>
      <c r="E63" s="3">
        <f t="shared" si="9"/>
        <v>4081.9688</v>
      </c>
      <c r="F63" s="3">
        <f t="shared" si="8"/>
        <v>4245.247552</v>
      </c>
      <c r="G63" s="3">
        <f t="shared" si="8"/>
        <v>4415.05745408</v>
      </c>
      <c r="H63" s="3">
        <f t="shared" si="8"/>
        <v>4591.6597522432</v>
      </c>
      <c r="I63" s="3">
        <f t="shared" si="8"/>
        <v>4775.326142332929</v>
      </c>
      <c r="J63" s="3">
        <f t="shared" si="8"/>
        <v>4966.339188026246</v>
      </c>
      <c r="K63" s="3">
        <f t="shared" si="8"/>
        <v>5164.992755547296</v>
      </c>
      <c r="L63" s="3">
        <f t="shared" si="8"/>
        <v>5371.592465769188</v>
      </c>
      <c r="M63" s="3">
        <f t="shared" si="8"/>
        <v>5586.456164399955</v>
      </c>
      <c r="N63" s="3">
        <f t="shared" si="10"/>
        <v>5809.914410975954</v>
      </c>
    </row>
    <row r="64" spans="1:14" ht="15" hidden="1">
      <c r="A64" t="s">
        <v>299</v>
      </c>
      <c r="B64" t="s">
        <v>231</v>
      </c>
      <c r="C64">
        <v>1879571</v>
      </c>
      <c r="D64" s="3">
        <f t="shared" si="3"/>
        <v>1879.571</v>
      </c>
      <c r="E64" s="3">
        <f t="shared" si="9"/>
        <v>1954.75384</v>
      </c>
      <c r="F64" s="3">
        <f t="shared" si="8"/>
        <v>2032.9439936</v>
      </c>
      <c r="G64" s="3">
        <f t="shared" si="8"/>
        <v>2114.261753344</v>
      </c>
      <c r="H64" s="3">
        <f t="shared" si="8"/>
        <v>2198.83222347776</v>
      </c>
      <c r="I64" s="3">
        <f t="shared" si="8"/>
        <v>2286.7855124168705</v>
      </c>
      <c r="J64" s="3">
        <f t="shared" si="8"/>
        <v>2378.2569329135454</v>
      </c>
      <c r="K64" s="3">
        <f t="shared" si="8"/>
        <v>2473.3872102300875</v>
      </c>
      <c r="L64" s="3">
        <f t="shared" si="8"/>
        <v>2572.322698639291</v>
      </c>
      <c r="M64" s="3">
        <f aca="true" t="shared" si="11" ref="M64:M94">L64*1.04</f>
        <v>2675.2156065848626</v>
      </c>
      <c r="N64" s="3">
        <f t="shared" si="10"/>
        <v>2782.2242308482573</v>
      </c>
    </row>
    <row r="65" spans="1:14" ht="15" hidden="1">
      <c r="A65" t="s">
        <v>300</v>
      </c>
      <c r="B65" t="s">
        <v>233</v>
      </c>
      <c r="C65">
        <v>2512095</v>
      </c>
      <c r="D65" s="3">
        <f t="shared" si="3"/>
        <v>2512.095</v>
      </c>
      <c r="E65" s="3">
        <f t="shared" si="9"/>
        <v>2612.5788</v>
      </c>
      <c r="F65" s="3">
        <f t="shared" si="8"/>
        <v>2717.081952</v>
      </c>
      <c r="G65" s="3">
        <f t="shared" si="8"/>
        <v>2825.76523008</v>
      </c>
      <c r="H65" s="3">
        <f t="shared" si="8"/>
        <v>2938.7958392832</v>
      </c>
      <c r="I65" s="3">
        <f t="shared" si="8"/>
        <v>3056.3476728545284</v>
      </c>
      <c r="J65" s="3">
        <f t="shared" si="8"/>
        <v>3178.6015797687096</v>
      </c>
      <c r="K65" s="3">
        <f t="shared" si="8"/>
        <v>3305.745642959458</v>
      </c>
      <c r="L65" s="3">
        <f t="shared" si="8"/>
        <v>3437.9754686778365</v>
      </c>
      <c r="M65" s="3">
        <f t="shared" si="11"/>
        <v>3575.49448742495</v>
      </c>
      <c r="N65" s="3">
        <f t="shared" si="10"/>
        <v>3718.514266921948</v>
      </c>
    </row>
    <row r="66" spans="1:14" ht="15" hidden="1">
      <c r="A66" t="s">
        <v>301</v>
      </c>
      <c r="B66" t="s">
        <v>235</v>
      </c>
      <c r="C66">
        <v>793728</v>
      </c>
      <c r="D66" s="3">
        <f t="shared" si="3"/>
        <v>793.728</v>
      </c>
      <c r="E66" s="3">
        <f t="shared" si="9"/>
        <v>825.47712</v>
      </c>
      <c r="F66" s="3">
        <f t="shared" si="8"/>
        <v>858.4962048</v>
      </c>
      <c r="G66" s="3">
        <f t="shared" si="8"/>
        <v>892.836052992</v>
      </c>
      <c r="H66" s="3">
        <f t="shared" si="8"/>
        <v>928.54949511168</v>
      </c>
      <c r="I66" s="3">
        <f t="shared" si="8"/>
        <v>965.6914749161473</v>
      </c>
      <c r="J66" s="3">
        <f t="shared" si="8"/>
        <v>1004.3191339127932</v>
      </c>
      <c r="K66" s="3">
        <f t="shared" si="8"/>
        <v>1044.491899269305</v>
      </c>
      <c r="L66" s="3">
        <f t="shared" si="8"/>
        <v>1086.271575240077</v>
      </c>
      <c r="M66" s="3">
        <f t="shared" si="11"/>
        <v>1129.7224382496802</v>
      </c>
      <c r="N66" s="3">
        <f t="shared" si="10"/>
        <v>1174.9113357796675</v>
      </c>
    </row>
    <row r="67" spans="1:14" ht="15" hidden="1">
      <c r="A67" t="s">
        <v>302</v>
      </c>
      <c r="B67" t="s">
        <v>237</v>
      </c>
      <c r="C67">
        <v>907216</v>
      </c>
      <c r="D67" s="3">
        <f t="shared" si="3"/>
        <v>907.216</v>
      </c>
      <c r="E67" s="3">
        <f t="shared" si="9"/>
        <v>943.50464</v>
      </c>
      <c r="F67" s="3">
        <f t="shared" si="8"/>
        <v>981.2448256</v>
      </c>
      <c r="G67" s="3">
        <f t="shared" si="8"/>
        <v>1020.494618624</v>
      </c>
      <c r="H67" s="3">
        <f t="shared" si="8"/>
        <v>1061.31440336896</v>
      </c>
      <c r="I67" s="3">
        <f t="shared" si="8"/>
        <v>1103.7669795037184</v>
      </c>
      <c r="J67" s="3">
        <f t="shared" si="8"/>
        <v>1147.917658683867</v>
      </c>
      <c r="K67" s="3">
        <f t="shared" si="8"/>
        <v>1193.8343650312218</v>
      </c>
      <c r="L67" s="3">
        <f t="shared" si="8"/>
        <v>1241.5877396324706</v>
      </c>
      <c r="M67" s="3">
        <f t="shared" si="11"/>
        <v>1291.2512492177696</v>
      </c>
      <c r="N67" s="3">
        <f t="shared" si="10"/>
        <v>1342.9012991864804</v>
      </c>
    </row>
    <row r="68" spans="1:14" ht="15" hidden="1">
      <c r="A68" t="s">
        <v>303</v>
      </c>
      <c r="B68" t="s">
        <v>239</v>
      </c>
      <c r="C68">
        <f>+C69+C70</f>
        <v>656054</v>
      </c>
      <c r="D68" s="3">
        <f t="shared" si="3"/>
        <v>656.054</v>
      </c>
      <c r="E68" s="3">
        <f t="shared" si="9"/>
        <v>682.29616</v>
      </c>
      <c r="F68" s="3">
        <f t="shared" si="8"/>
        <v>709.5880064</v>
      </c>
      <c r="G68" s="3">
        <f t="shared" si="8"/>
        <v>737.971526656</v>
      </c>
      <c r="H68" s="3">
        <f t="shared" si="8"/>
        <v>767.49038772224</v>
      </c>
      <c r="I68" s="3">
        <f t="shared" si="8"/>
        <v>798.1900032311297</v>
      </c>
      <c r="J68" s="3">
        <f t="shared" si="8"/>
        <v>830.1176033603749</v>
      </c>
      <c r="K68" s="3">
        <f t="shared" si="8"/>
        <v>863.3223074947899</v>
      </c>
      <c r="L68" s="3">
        <f t="shared" si="8"/>
        <v>897.8551997945816</v>
      </c>
      <c r="M68" s="3">
        <f t="shared" si="11"/>
        <v>933.7694077863649</v>
      </c>
      <c r="N68" s="3">
        <f t="shared" si="10"/>
        <v>971.1201840978196</v>
      </c>
    </row>
    <row r="69" spans="1:14" ht="15" hidden="1">
      <c r="A69" t="s">
        <v>304</v>
      </c>
      <c r="B69" t="s">
        <v>305</v>
      </c>
      <c r="C69">
        <v>125305</v>
      </c>
      <c r="D69" s="3">
        <f t="shared" si="3"/>
        <v>125.305</v>
      </c>
      <c r="E69" s="3">
        <f t="shared" si="9"/>
        <v>130.3172</v>
      </c>
      <c r="F69" s="3">
        <f t="shared" si="8"/>
        <v>135.52988800000003</v>
      </c>
      <c r="G69" s="3">
        <f t="shared" si="8"/>
        <v>140.95108352000003</v>
      </c>
      <c r="H69" s="3">
        <f t="shared" si="8"/>
        <v>146.58912686080004</v>
      </c>
      <c r="I69" s="3">
        <f t="shared" si="8"/>
        <v>152.45269193523205</v>
      </c>
      <c r="J69" s="3">
        <f t="shared" si="8"/>
        <v>158.55079961264133</v>
      </c>
      <c r="K69" s="3">
        <f t="shared" si="8"/>
        <v>164.892831597147</v>
      </c>
      <c r="L69" s="3">
        <f t="shared" si="8"/>
        <v>171.4885448610329</v>
      </c>
      <c r="M69" s="3">
        <f t="shared" si="11"/>
        <v>178.34808665547422</v>
      </c>
      <c r="N69" s="3">
        <f t="shared" si="10"/>
        <v>185.4820101216932</v>
      </c>
    </row>
    <row r="70" spans="1:14" ht="15" hidden="1">
      <c r="A70" t="s">
        <v>306</v>
      </c>
      <c r="B70" t="s">
        <v>243</v>
      </c>
      <c r="C70">
        <v>530749</v>
      </c>
      <c r="D70" s="3">
        <f t="shared" si="3"/>
        <v>530.749</v>
      </c>
      <c r="E70" s="3">
        <f t="shared" si="9"/>
        <v>551.97896</v>
      </c>
      <c r="F70" s="3">
        <f t="shared" si="8"/>
        <v>574.0581184</v>
      </c>
      <c r="G70" s="3">
        <f t="shared" si="8"/>
        <v>597.020443136</v>
      </c>
      <c r="H70" s="3">
        <f t="shared" si="8"/>
        <v>620.90126086144</v>
      </c>
      <c r="I70" s="3">
        <f t="shared" si="8"/>
        <v>645.7373112958977</v>
      </c>
      <c r="J70" s="3">
        <f t="shared" si="8"/>
        <v>671.5668037477336</v>
      </c>
      <c r="K70" s="3">
        <f t="shared" si="8"/>
        <v>698.429475897643</v>
      </c>
      <c r="L70" s="3">
        <f t="shared" si="8"/>
        <v>726.3666549335487</v>
      </c>
      <c r="M70" s="3">
        <f t="shared" si="11"/>
        <v>755.4213211308906</v>
      </c>
      <c r="N70" s="3">
        <f t="shared" si="10"/>
        <v>785.6381739761263</v>
      </c>
    </row>
    <row r="71" spans="1:14" ht="15" hidden="1">
      <c r="A71" t="s">
        <v>307</v>
      </c>
      <c r="B71" t="s">
        <v>251</v>
      </c>
      <c r="C71">
        <f>+C72+C78</f>
        <v>17754261</v>
      </c>
      <c r="D71" s="3">
        <f t="shared" si="3"/>
        <v>17754.261</v>
      </c>
      <c r="E71" s="3">
        <f t="shared" si="9"/>
        <v>18464.43144</v>
      </c>
      <c r="F71" s="3">
        <f t="shared" si="8"/>
        <v>19203.008697600002</v>
      </c>
      <c r="G71" s="3">
        <f t="shared" si="8"/>
        <v>19971.129045504003</v>
      </c>
      <c r="H71" s="3">
        <f t="shared" si="8"/>
        <v>20769.974207324165</v>
      </c>
      <c r="I71" s="3">
        <f t="shared" si="8"/>
        <v>21600.77317561713</v>
      </c>
      <c r="J71" s="3">
        <f t="shared" si="8"/>
        <v>22464.804102641818</v>
      </c>
      <c r="K71" s="3">
        <f t="shared" si="8"/>
        <v>23363.39626674749</v>
      </c>
      <c r="L71" s="3">
        <f t="shared" si="8"/>
        <v>24297.932117417393</v>
      </c>
      <c r="M71" s="3">
        <f t="shared" si="11"/>
        <v>25269.84940211409</v>
      </c>
      <c r="N71" s="3">
        <f t="shared" si="10"/>
        <v>26280.643378198656</v>
      </c>
    </row>
    <row r="72" spans="1:14" ht="15" hidden="1">
      <c r="A72" t="s">
        <v>308</v>
      </c>
      <c r="B72" t="s">
        <v>253</v>
      </c>
      <c r="C72">
        <f>+C73</f>
        <v>13694389</v>
      </c>
      <c r="D72" s="3">
        <f t="shared" si="3"/>
        <v>13694.389</v>
      </c>
      <c r="E72" s="3">
        <f t="shared" si="9"/>
        <v>14242.16456</v>
      </c>
      <c r="F72" s="3">
        <f t="shared" si="8"/>
        <v>14811.851142399999</v>
      </c>
      <c r="G72" s="3">
        <f t="shared" si="8"/>
        <v>15404.325188096</v>
      </c>
      <c r="H72" s="3">
        <f t="shared" si="8"/>
        <v>16020.49819561984</v>
      </c>
      <c r="I72" s="3">
        <f t="shared" si="8"/>
        <v>16661.318123444635</v>
      </c>
      <c r="J72" s="3">
        <f t="shared" si="8"/>
        <v>17327.77084838242</v>
      </c>
      <c r="K72" s="3">
        <f t="shared" si="8"/>
        <v>18020.88168231772</v>
      </c>
      <c r="L72" s="3">
        <f t="shared" si="8"/>
        <v>18741.71694961043</v>
      </c>
      <c r="M72" s="3">
        <f t="shared" si="11"/>
        <v>19491.385627594846</v>
      </c>
      <c r="N72" s="3">
        <f t="shared" si="10"/>
        <v>20271.04105269864</v>
      </c>
    </row>
    <row r="73" spans="1:14" ht="15" hidden="1">
      <c r="A73" t="s">
        <v>309</v>
      </c>
      <c r="B73" t="s">
        <v>255</v>
      </c>
      <c r="C73">
        <f>SUM(C74:C77)</f>
        <v>13694389</v>
      </c>
      <c r="D73" s="3">
        <f t="shared" si="3"/>
        <v>13694.389</v>
      </c>
      <c r="E73" s="3">
        <f t="shared" si="9"/>
        <v>14242.16456</v>
      </c>
      <c r="F73" s="3">
        <f t="shared" si="9"/>
        <v>14811.851142399999</v>
      </c>
      <c r="G73" s="3">
        <f t="shared" si="9"/>
        <v>15404.325188096</v>
      </c>
      <c r="H73" s="3">
        <f t="shared" si="9"/>
        <v>16020.49819561984</v>
      </c>
      <c r="I73" s="3">
        <f t="shared" si="9"/>
        <v>16661.318123444635</v>
      </c>
      <c r="J73" s="3">
        <f t="shared" si="9"/>
        <v>17327.77084838242</v>
      </c>
      <c r="K73" s="3">
        <f t="shared" si="9"/>
        <v>18020.88168231772</v>
      </c>
      <c r="L73" s="3">
        <f t="shared" si="9"/>
        <v>18741.71694961043</v>
      </c>
      <c r="M73" s="3">
        <f t="shared" si="11"/>
        <v>19491.385627594846</v>
      </c>
      <c r="N73" s="3">
        <f t="shared" si="10"/>
        <v>20271.04105269864</v>
      </c>
    </row>
    <row r="74" spans="1:14" ht="15" hidden="1">
      <c r="A74" t="s">
        <v>310</v>
      </c>
      <c r="B74" t="s">
        <v>257</v>
      </c>
      <c r="C74">
        <v>3834324</v>
      </c>
      <c r="D74" s="3">
        <f t="shared" si="3"/>
        <v>3834.324</v>
      </c>
      <c r="E74" s="3">
        <f t="shared" si="9"/>
        <v>3987.69696</v>
      </c>
      <c r="F74" s="3">
        <f t="shared" si="9"/>
        <v>4147.2048384</v>
      </c>
      <c r="G74" s="3">
        <f t="shared" si="9"/>
        <v>4313.093031936</v>
      </c>
      <c r="H74" s="3">
        <f t="shared" si="9"/>
        <v>4485.6167532134405</v>
      </c>
      <c r="I74" s="3">
        <f t="shared" si="9"/>
        <v>4665.041423341978</v>
      </c>
      <c r="J74" s="3">
        <f t="shared" si="9"/>
        <v>4851.643080275657</v>
      </c>
      <c r="K74" s="3">
        <f t="shared" si="9"/>
        <v>5045.708803486683</v>
      </c>
      <c r="L74" s="3">
        <f t="shared" si="9"/>
        <v>5247.537155626151</v>
      </c>
      <c r="M74" s="3">
        <f t="shared" si="11"/>
        <v>5457.438641851197</v>
      </c>
      <c r="N74" s="3">
        <f t="shared" si="10"/>
        <v>5675.7361875252445</v>
      </c>
    </row>
    <row r="75" spans="1:14" ht="15" hidden="1">
      <c r="A75" t="s">
        <v>311</v>
      </c>
      <c r="B75" t="s">
        <v>259</v>
      </c>
      <c r="C75">
        <v>5413164</v>
      </c>
      <c r="D75" s="3">
        <f t="shared" si="3"/>
        <v>5413.164</v>
      </c>
      <c r="E75" s="3">
        <f t="shared" si="9"/>
        <v>5629.69056</v>
      </c>
      <c r="F75" s="3">
        <f t="shared" si="9"/>
        <v>5854.8781824</v>
      </c>
      <c r="G75" s="3">
        <f t="shared" si="9"/>
        <v>6089.073309696</v>
      </c>
      <c r="H75" s="3">
        <f t="shared" si="9"/>
        <v>6332.63624208384</v>
      </c>
      <c r="I75" s="3">
        <f t="shared" si="9"/>
        <v>6585.941691767194</v>
      </c>
      <c r="J75" s="3">
        <f t="shared" si="9"/>
        <v>6849.379359437882</v>
      </c>
      <c r="K75" s="3">
        <f t="shared" si="9"/>
        <v>7123.354533815398</v>
      </c>
      <c r="L75" s="3">
        <f t="shared" si="9"/>
        <v>7408.288715168014</v>
      </c>
      <c r="M75" s="3">
        <f t="shared" si="11"/>
        <v>7704.620263774735</v>
      </c>
      <c r="N75" s="3">
        <f t="shared" si="10"/>
        <v>8012.8050743257245</v>
      </c>
    </row>
    <row r="76" spans="1:14" ht="15" hidden="1">
      <c r="A76" t="s">
        <v>312</v>
      </c>
      <c r="B76" t="s">
        <v>261</v>
      </c>
      <c r="C76">
        <v>250306</v>
      </c>
      <c r="D76" s="3">
        <f t="shared" si="3"/>
        <v>250.306</v>
      </c>
      <c r="E76" s="3">
        <f t="shared" si="9"/>
        <v>260.31824</v>
      </c>
      <c r="F76" s="3">
        <f t="shared" si="9"/>
        <v>270.73096960000004</v>
      </c>
      <c r="G76" s="3">
        <f t="shared" si="9"/>
        <v>281.560208384</v>
      </c>
      <c r="H76" s="3">
        <f t="shared" si="9"/>
        <v>292.82261671936004</v>
      </c>
      <c r="I76" s="3">
        <f t="shared" si="9"/>
        <v>304.53552138813444</v>
      </c>
      <c r="J76" s="3">
        <f t="shared" si="9"/>
        <v>316.71694224365984</v>
      </c>
      <c r="K76" s="3">
        <f t="shared" si="9"/>
        <v>329.38561993340625</v>
      </c>
      <c r="L76" s="3">
        <f t="shared" si="9"/>
        <v>342.5610447307425</v>
      </c>
      <c r="M76" s="3">
        <f t="shared" si="11"/>
        <v>356.2634865199722</v>
      </c>
      <c r="N76" s="3">
        <f t="shared" si="10"/>
        <v>370.5140259807711</v>
      </c>
    </row>
    <row r="77" spans="1:14" ht="15" hidden="1">
      <c r="A77" t="s">
        <v>313</v>
      </c>
      <c r="B77" t="s">
        <v>263</v>
      </c>
      <c r="C77">
        <v>4196595</v>
      </c>
      <c r="D77" s="3">
        <f t="shared" si="3"/>
        <v>4196.595</v>
      </c>
      <c r="E77" s="3">
        <f t="shared" si="9"/>
        <v>4364.4588</v>
      </c>
      <c r="F77" s="3">
        <f t="shared" si="9"/>
        <v>4539.037152000001</v>
      </c>
      <c r="G77" s="3">
        <f t="shared" si="9"/>
        <v>4720.598638080001</v>
      </c>
      <c r="H77" s="3">
        <f t="shared" si="9"/>
        <v>4909.422583603202</v>
      </c>
      <c r="I77" s="3">
        <f t="shared" si="9"/>
        <v>5105.7994869473305</v>
      </c>
      <c r="J77" s="3">
        <f t="shared" si="9"/>
        <v>5310.031466425224</v>
      </c>
      <c r="K77" s="3">
        <f t="shared" si="9"/>
        <v>5522.4327250822325</v>
      </c>
      <c r="L77" s="3">
        <f t="shared" si="9"/>
        <v>5743.330034085522</v>
      </c>
      <c r="M77" s="3">
        <f t="shared" si="11"/>
        <v>5973.0632354489435</v>
      </c>
      <c r="N77" s="3">
        <f t="shared" si="10"/>
        <v>6211.985764866901</v>
      </c>
    </row>
    <row r="78" spans="1:14" ht="15" hidden="1">
      <c r="A78" t="s">
        <v>314</v>
      </c>
      <c r="B78" t="s">
        <v>265</v>
      </c>
      <c r="C78">
        <f>SUM(C79:C83)</f>
        <v>4059872</v>
      </c>
      <c r="D78" s="3">
        <f t="shared" si="3"/>
        <v>4059.872</v>
      </c>
      <c r="E78" s="3">
        <f t="shared" si="9"/>
        <v>4222.26688</v>
      </c>
      <c r="F78" s="3">
        <f t="shared" si="9"/>
        <v>4391.1575552</v>
      </c>
      <c r="G78" s="3">
        <f t="shared" si="9"/>
        <v>4566.803857408</v>
      </c>
      <c r="H78" s="3">
        <f t="shared" si="9"/>
        <v>4749.476011704321</v>
      </c>
      <c r="I78" s="3">
        <f t="shared" si="9"/>
        <v>4939.455052172493</v>
      </c>
      <c r="J78" s="3">
        <f t="shared" si="9"/>
        <v>5137.033254259393</v>
      </c>
      <c r="K78" s="3">
        <f t="shared" si="9"/>
        <v>5342.5145844297695</v>
      </c>
      <c r="L78" s="3">
        <f t="shared" si="9"/>
        <v>5556.21516780696</v>
      </c>
      <c r="M78" s="3">
        <f t="shared" si="11"/>
        <v>5778.4637745192385</v>
      </c>
      <c r="N78" s="3">
        <f t="shared" si="10"/>
        <v>6009.602325500008</v>
      </c>
    </row>
    <row r="79" spans="1:14" ht="15" hidden="1">
      <c r="A79" t="s">
        <v>315</v>
      </c>
      <c r="B79" t="s">
        <v>267</v>
      </c>
      <c r="C79">
        <v>225548</v>
      </c>
      <c r="D79" s="3">
        <f t="shared" si="3"/>
        <v>225.548</v>
      </c>
      <c r="E79" s="3">
        <f t="shared" si="9"/>
        <v>234.56992</v>
      </c>
      <c r="F79" s="3">
        <f t="shared" si="9"/>
        <v>243.9527168</v>
      </c>
      <c r="G79" s="3">
        <f t="shared" si="9"/>
        <v>253.710825472</v>
      </c>
      <c r="H79" s="3">
        <f t="shared" si="9"/>
        <v>263.85925849088</v>
      </c>
      <c r="I79" s="3">
        <f t="shared" si="9"/>
        <v>274.4136288305152</v>
      </c>
      <c r="J79" s="3">
        <f t="shared" si="9"/>
        <v>285.39017398373585</v>
      </c>
      <c r="K79" s="3">
        <f t="shared" si="9"/>
        <v>296.80578094308527</v>
      </c>
      <c r="L79" s="3">
        <f t="shared" si="9"/>
        <v>308.6780121808087</v>
      </c>
      <c r="M79" s="3">
        <f t="shared" si="11"/>
        <v>321.02513266804107</v>
      </c>
      <c r="N79" s="3">
        <f t="shared" si="10"/>
        <v>333.8661379747627</v>
      </c>
    </row>
    <row r="80" spans="1:14" ht="15" hidden="1">
      <c r="A80" t="s">
        <v>316</v>
      </c>
      <c r="B80" t="s">
        <v>269</v>
      </c>
      <c r="C80">
        <v>1353291</v>
      </c>
      <c r="D80" s="3">
        <f t="shared" si="3"/>
        <v>1353.291</v>
      </c>
      <c r="E80" s="3">
        <f t="shared" si="9"/>
        <v>1407.42264</v>
      </c>
      <c r="F80" s="3">
        <f t="shared" si="9"/>
        <v>1463.7195456</v>
      </c>
      <c r="G80" s="3">
        <f t="shared" si="9"/>
        <v>1522.268327424</v>
      </c>
      <c r="H80" s="3">
        <f t="shared" si="9"/>
        <v>1583.15906052096</v>
      </c>
      <c r="I80" s="3">
        <f t="shared" si="9"/>
        <v>1646.4854229417986</v>
      </c>
      <c r="J80" s="3">
        <f t="shared" si="9"/>
        <v>1712.3448398594705</v>
      </c>
      <c r="K80" s="3">
        <f t="shared" si="9"/>
        <v>1780.8386334538495</v>
      </c>
      <c r="L80" s="3">
        <f t="shared" si="9"/>
        <v>1852.0721787920036</v>
      </c>
      <c r="M80" s="3">
        <f t="shared" si="11"/>
        <v>1926.1550659436837</v>
      </c>
      <c r="N80" s="3">
        <f t="shared" si="10"/>
        <v>2003.2012685814311</v>
      </c>
    </row>
    <row r="81" spans="1:14" ht="15" hidden="1">
      <c r="A81" t="s">
        <v>317</v>
      </c>
      <c r="B81" t="s">
        <v>271</v>
      </c>
      <c r="C81">
        <v>225548</v>
      </c>
      <c r="D81" s="3">
        <f t="shared" si="3"/>
        <v>225.548</v>
      </c>
      <c r="E81" s="3">
        <f t="shared" si="9"/>
        <v>234.56992</v>
      </c>
      <c r="F81" s="3">
        <f t="shared" si="9"/>
        <v>243.9527168</v>
      </c>
      <c r="G81" s="3">
        <f t="shared" si="9"/>
        <v>253.710825472</v>
      </c>
      <c r="H81" s="3">
        <f t="shared" si="9"/>
        <v>263.85925849088</v>
      </c>
      <c r="I81" s="3">
        <f t="shared" si="9"/>
        <v>274.4136288305152</v>
      </c>
      <c r="J81" s="3">
        <f t="shared" si="9"/>
        <v>285.39017398373585</v>
      </c>
      <c r="K81" s="3">
        <f t="shared" si="9"/>
        <v>296.80578094308527</v>
      </c>
      <c r="L81" s="3">
        <f t="shared" si="9"/>
        <v>308.6780121808087</v>
      </c>
      <c r="M81" s="3">
        <f t="shared" si="11"/>
        <v>321.02513266804107</v>
      </c>
      <c r="N81" s="3">
        <f t="shared" si="10"/>
        <v>333.8661379747627</v>
      </c>
    </row>
    <row r="82" spans="1:14" ht="15" hidden="1">
      <c r="A82" t="s">
        <v>318</v>
      </c>
      <c r="B82" t="s">
        <v>273</v>
      </c>
      <c r="C82">
        <v>1804388</v>
      </c>
      <c r="D82" s="3">
        <f aca="true" t="shared" si="12" ref="D82:D146">C82/1000</f>
        <v>1804.388</v>
      </c>
      <c r="E82" s="3">
        <f t="shared" si="9"/>
        <v>1876.56352</v>
      </c>
      <c r="F82" s="3">
        <f t="shared" si="9"/>
        <v>1951.6260608</v>
      </c>
      <c r="G82" s="3">
        <f t="shared" si="9"/>
        <v>2029.6911032320002</v>
      </c>
      <c r="H82" s="3">
        <f t="shared" si="9"/>
        <v>2110.87874736128</v>
      </c>
      <c r="I82" s="3">
        <f t="shared" si="9"/>
        <v>2195.3138972557313</v>
      </c>
      <c r="J82" s="3">
        <f t="shared" si="9"/>
        <v>2283.1264531459606</v>
      </c>
      <c r="K82" s="3">
        <f t="shared" si="9"/>
        <v>2374.451511271799</v>
      </c>
      <c r="L82" s="3">
        <f t="shared" si="9"/>
        <v>2469.429571722671</v>
      </c>
      <c r="M82" s="3">
        <f t="shared" si="11"/>
        <v>2568.206754591578</v>
      </c>
      <c r="N82" s="3">
        <f t="shared" si="10"/>
        <v>2670.9350247752413</v>
      </c>
    </row>
    <row r="83" spans="1:14" ht="15" hidden="1">
      <c r="A83" t="s">
        <v>319</v>
      </c>
      <c r="B83" t="s">
        <v>275</v>
      </c>
      <c r="C83">
        <v>451097</v>
      </c>
      <c r="D83" s="3">
        <f t="shared" si="12"/>
        <v>451.097</v>
      </c>
      <c r="E83" s="3">
        <f t="shared" si="9"/>
        <v>469.14088</v>
      </c>
      <c r="F83" s="3">
        <f t="shared" si="9"/>
        <v>487.9065152</v>
      </c>
      <c r="G83" s="3">
        <f t="shared" si="9"/>
        <v>507.42277580800004</v>
      </c>
      <c r="H83" s="3">
        <f t="shared" si="9"/>
        <v>527.71968684032</v>
      </c>
      <c r="I83" s="3">
        <f t="shared" si="9"/>
        <v>548.8284743139328</v>
      </c>
      <c r="J83" s="3">
        <f t="shared" si="9"/>
        <v>570.7816132864901</v>
      </c>
      <c r="K83" s="3">
        <f t="shared" si="9"/>
        <v>593.6128778179498</v>
      </c>
      <c r="L83" s="3">
        <f t="shared" si="9"/>
        <v>617.3573929306677</v>
      </c>
      <c r="M83" s="3">
        <f t="shared" si="11"/>
        <v>642.0516886478945</v>
      </c>
      <c r="N83" s="3">
        <f t="shared" si="10"/>
        <v>667.7337561938103</v>
      </c>
    </row>
    <row r="84" spans="1:14" ht="15" hidden="1">
      <c r="A84" t="s">
        <v>320</v>
      </c>
      <c r="B84" t="s">
        <v>277</v>
      </c>
      <c r="C84">
        <f>+C85+C88</f>
        <v>10016009</v>
      </c>
      <c r="D84" s="3">
        <f t="shared" si="12"/>
        <v>10016.009</v>
      </c>
      <c r="E84" s="3">
        <f t="shared" si="9"/>
        <v>10416.649360000001</v>
      </c>
      <c r="F84" s="3">
        <f t="shared" si="9"/>
        <v>10833.315334400002</v>
      </c>
      <c r="G84" s="3">
        <f t="shared" si="9"/>
        <v>11266.647947776002</v>
      </c>
      <c r="H84" s="3">
        <f t="shared" si="9"/>
        <v>11717.313865687043</v>
      </c>
      <c r="I84" s="3">
        <f t="shared" si="9"/>
        <v>12186.006420314525</v>
      </c>
      <c r="J84" s="3">
        <f t="shared" si="9"/>
        <v>12673.446677127105</v>
      </c>
      <c r="K84" s="3">
        <f t="shared" si="9"/>
        <v>13180.38454421219</v>
      </c>
      <c r="L84" s="3">
        <f t="shared" si="9"/>
        <v>13707.599925980678</v>
      </c>
      <c r="M84" s="3">
        <f t="shared" si="11"/>
        <v>14255.903923019905</v>
      </c>
      <c r="N84" s="3">
        <f t="shared" si="10"/>
        <v>14826.140079940702</v>
      </c>
    </row>
    <row r="85" spans="1:14" ht="15" hidden="1">
      <c r="A85" t="s">
        <v>321</v>
      </c>
      <c r="B85" t="s">
        <v>279</v>
      </c>
      <c r="C85">
        <f>+C86+C87</f>
        <v>2500000</v>
      </c>
      <c r="D85" s="3">
        <f t="shared" si="12"/>
        <v>2500</v>
      </c>
      <c r="E85" s="3">
        <f t="shared" si="9"/>
        <v>2600</v>
      </c>
      <c r="F85" s="3">
        <f t="shared" si="9"/>
        <v>2704</v>
      </c>
      <c r="G85" s="3">
        <f t="shared" si="9"/>
        <v>2812.1600000000003</v>
      </c>
      <c r="H85" s="3">
        <f t="shared" si="9"/>
        <v>2924.6464000000005</v>
      </c>
      <c r="I85" s="3">
        <f t="shared" si="9"/>
        <v>3041.632256000001</v>
      </c>
      <c r="J85" s="3">
        <f t="shared" si="9"/>
        <v>3163.297546240001</v>
      </c>
      <c r="K85" s="3">
        <f t="shared" si="9"/>
        <v>3289.829448089601</v>
      </c>
      <c r="L85" s="3">
        <f t="shared" si="9"/>
        <v>3421.4226260131854</v>
      </c>
      <c r="M85" s="3">
        <f t="shared" si="11"/>
        <v>3558.279531053713</v>
      </c>
      <c r="N85" s="3">
        <f t="shared" si="10"/>
        <v>3700.6107122958615</v>
      </c>
    </row>
    <row r="86" spans="1:14" ht="15" hidden="1">
      <c r="A86" t="s">
        <v>322</v>
      </c>
      <c r="B86" t="s">
        <v>323</v>
      </c>
      <c r="C86">
        <v>500000</v>
      </c>
      <c r="D86" s="3">
        <f t="shared" si="12"/>
        <v>500</v>
      </c>
      <c r="E86" s="3">
        <f t="shared" si="9"/>
        <v>520</v>
      </c>
      <c r="F86" s="3">
        <f t="shared" si="9"/>
        <v>540.8000000000001</v>
      </c>
      <c r="G86" s="3">
        <f t="shared" si="9"/>
        <v>562.4320000000001</v>
      </c>
      <c r="H86" s="3">
        <f t="shared" si="9"/>
        <v>584.9292800000002</v>
      </c>
      <c r="I86" s="3">
        <f t="shared" si="9"/>
        <v>608.3264512000002</v>
      </c>
      <c r="J86" s="3">
        <f t="shared" si="9"/>
        <v>632.6595092480002</v>
      </c>
      <c r="K86" s="3">
        <f t="shared" si="9"/>
        <v>657.9658896179202</v>
      </c>
      <c r="L86" s="3">
        <f t="shared" si="9"/>
        <v>684.284525202637</v>
      </c>
      <c r="M86" s="3">
        <f t="shared" si="11"/>
        <v>711.6559062107425</v>
      </c>
      <c r="N86" s="3">
        <f t="shared" si="10"/>
        <v>740.1221424591722</v>
      </c>
    </row>
    <row r="87" spans="1:14" ht="15" hidden="1">
      <c r="A87" t="s">
        <v>324</v>
      </c>
      <c r="B87" t="s">
        <v>281</v>
      </c>
      <c r="C87">
        <v>2000000</v>
      </c>
      <c r="D87" s="3">
        <f t="shared" si="12"/>
        <v>2000</v>
      </c>
      <c r="E87" s="3">
        <f t="shared" si="9"/>
        <v>2080</v>
      </c>
      <c r="F87" s="3">
        <f t="shared" si="9"/>
        <v>2163.2000000000003</v>
      </c>
      <c r="G87" s="3">
        <f t="shared" si="9"/>
        <v>2249.7280000000005</v>
      </c>
      <c r="H87" s="3">
        <f t="shared" si="9"/>
        <v>2339.7171200000007</v>
      </c>
      <c r="I87" s="3">
        <f t="shared" si="9"/>
        <v>2433.3058048000007</v>
      </c>
      <c r="J87" s="3">
        <f t="shared" si="9"/>
        <v>2530.6380369920007</v>
      </c>
      <c r="K87" s="3">
        <f t="shared" si="9"/>
        <v>2631.863558471681</v>
      </c>
      <c r="L87" s="3">
        <f t="shared" si="9"/>
        <v>2737.138100810548</v>
      </c>
      <c r="M87" s="3">
        <f t="shared" si="11"/>
        <v>2846.62362484297</v>
      </c>
      <c r="N87" s="3">
        <f t="shared" si="10"/>
        <v>2960.488569836689</v>
      </c>
    </row>
    <row r="88" spans="1:14" ht="15" hidden="1">
      <c r="A88" t="s">
        <v>325</v>
      </c>
      <c r="B88" t="s">
        <v>283</v>
      </c>
      <c r="C88">
        <f>+C89+C90+C92</f>
        <v>7516009</v>
      </c>
      <c r="D88" s="3">
        <f t="shared" si="12"/>
        <v>7516.009</v>
      </c>
      <c r="E88" s="3">
        <f t="shared" si="9"/>
        <v>7816.64936</v>
      </c>
      <c r="F88" s="3">
        <f t="shared" si="9"/>
        <v>8129.3153344</v>
      </c>
      <c r="G88" s="3">
        <f t="shared" si="9"/>
        <v>8454.487947776</v>
      </c>
      <c r="H88" s="3">
        <f t="shared" si="9"/>
        <v>8792.66746568704</v>
      </c>
      <c r="I88" s="3">
        <f t="shared" si="9"/>
        <v>9144.374164314522</v>
      </c>
      <c r="J88" s="3">
        <f t="shared" si="9"/>
        <v>9510.149130887103</v>
      </c>
      <c r="K88" s="3">
        <f t="shared" si="9"/>
        <v>9890.555096122587</v>
      </c>
      <c r="L88" s="3">
        <f t="shared" si="9"/>
        <v>10286.17729996749</v>
      </c>
      <c r="M88" s="3">
        <f t="shared" si="11"/>
        <v>10697.62439196619</v>
      </c>
      <c r="N88" s="3">
        <f t="shared" si="10"/>
        <v>11125.529367644838</v>
      </c>
    </row>
    <row r="89" spans="1:14" ht="15" hidden="1">
      <c r="A89" t="s">
        <v>326</v>
      </c>
      <c r="B89" t="s">
        <v>285</v>
      </c>
      <c r="C89">
        <v>3000000</v>
      </c>
      <c r="D89" s="3">
        <f t="shared" si="12"/>
        <v>3000</v>
      </c>
      <c r="E89" s="3">
        <f t="shared" si="9"/>
        <v>3120</v>
      </c>
      <c r="F89" s="3">
        <f t="shared" si="9"/>
        <v>3244.8</v>
      </c>
      <c r="G89" s="3">
        <f t="shared" si="9"/>
        <v>3374.592</v>
      </c>
      <c r="H89" s="3">
        <f t="shared" si="9"/>
        <v>3509.5756800000004</v>
      </c>
      <c r="I89" s="3">
        <f t="shared" si="9"/>
        <v>3649.9587072000004</v>
      </c>
      <c r="J89" s="3">
        <f t="shared" si="9"/>
        <v>3795.9570554880006</v>
      </c>
      <c r="K89" s="3">
        <f t="shared" si="9"/>
        <v>3947.795337707521</v>
      </c>
      <c r="L89" s="3">
        <f t="shared" si="9"/>
        <v>4105.707151215822</v>
      </c>
      <c r="M89" s="3">
        <f t="shared" si="11"/>
        <v>4269.935437264455</v>
      </c>
      <c r="N89" s="3">
        <f t="shared" si="10"/>
        <v>4440.732854755033</v>
      </c>
    </row>
    <row r="90" spans="1:14" ht="15" hidden="1">
      <c r="A90" t="s">
        <v>327</v>
      </c>
      <c r="B90" t="s">
        <v>287</v>
      </c>
      <c r="C90">
        <f>+C91</f>
        <v>293637</v>
      </c>
      <c r="D90" s="3">
        <f t="shared" si="12"/>
        <v>293.637</v>
      </c>
      <c r="E90" s="3">
        <f t="shared" si="9"/>
        <v>305.38248</v>
      </c>
      <c r="F90" s="3">
        <f t="shared" si="9"/>
        <v>317.5977792</v>
      </c>
      <c r="G90" s="3">
        <f t="shared" si="9"/>
        <v>330.301690368</v>
      </c>
      <c r="H90" s="3">
        <f t="shared" si="9"/>
        <v>343.51375798272</v>
      </c>
      <c r="I90" s="3">
        <f t="shared" si="9"/>
        <v>357.2543083020288</v>
      </c>
      <c r="J90" s="3">
        <f t="shared" si="9"/>
        <v>371.54448063410996</v>
      </c>
      <c r="K90" s="3">
        <f t="shared" si="9"/>
        <v>386.40625985947435</v>
      </c>
      <c r="L90" s="3">
        <f t="shared" si="9"/>
        <v>401.8625102538533</v>
      </c>
      <c r="M90" s="3">
        <f t="shared" si="11"/>
        <v>417.93701066400746</v>
      </c>
      <c r="N90" s="3">
        <f t="shared" si="10"/>
        <v>434.6544910905678</v>
      </c>
    </row>
    <row r="91" spans="1:14" ht="15" hidden="1">
      <c r="A91" t="s">
        <v>328</v>
      </c>
      <c r="B91" t="s">
        <v>329</v>
      </c>
      <c r="C91">
        <v>293637</v>
      </c>
      <c r="D91" s="3">
        <f t="shared" si="12"/>
        <v>293.637</v>
      </c>
      <c r="E91" s="3">
        <f t="shared" si="9"/>
        <v>305.38248</v>
      </c>
      <c r="F91" s="3">
        <f t="shared" si="9"/>
        <v>317.5977792</v>
      </c>
      <c r="G91" s="3">
        <f t="shared" si="9"/>
        <v>330.301690368</v>
      </c>
      <c r="H91" s="3">
        <f t="shared" si="9"/>
        <v>343.51375798272</v>
      </c>
      <c r="I91" s="3">
        <f t="shared" si="9"/>
        <v>357.2543083020288</v>
      </c>
      <c r="J91" s="3">
        <f t="shared" si="9"/>
        <v>371.54448063410996</v>
      </c>
      <c r="K91" s="3">
        <f t="shared" si="9"/>
        <v>386.40625985947435</v>
      </c>
      <c r="L91" s="3">
        <f t="shared" si="9"/>
        <v>401.8625102538533</v>
      </c>
      <c r="M91" s="3">
        <f t="shared" si="11"/>
        <v>417.93701066400746</v>
      </c>
      <c r="N91" s="3">
        <f t="shared" si="10"/>
        <v>434.6544910905678</v>
      </c>
    </row>
    <row r="92" spans="1:14" ht="15" hidden="1">
      <c r="A92" t="s">
        <v>330</v>
      </c>
      <c r="B92" t="s">
        <v>331</v>
      </c>
      <c r="C92">
        <v>4222372</v>
      </c>
      <c r="D92" s="3">
        <f t="shared" si="12"/>
        <v>4222.372</v>
      </c>
      <c r="E92" s="3">
        <f t="shared" si="9"/>
        <v>4391.26688</v>
      </c>
      <c r="F92" s="3">
        <f t="shared" si="9"/>
        <v>4566.917555200001</v>
      </c>
      <c r="G92" s="3">
        <f t="shared" si="9"/>
        <v>4749.594257408001</v>
      </c>
      <c r="H92" s="3">
        <f t="shared" si="9"/>
        <v>4939.578027704321</v>
      </c>
      <c r="I92" s="3">
        <f t="shared" si="9"/>
        <v>5137.1611488124945</v>
      </c>
      <c r="J92" s="3">
        <f t="shared" si="9"/>
        <v>5342.647594764994</v>
      </c>
      <c r="K92" s="3">
        <f t="shared" si="9"/>
        <v>5556.353498555594</v>
      </c>
      <c r="L92" s="3">
        <f t="shared" si="9"/>
        <v>5778.607638497819</v>
      </c>
      <c r="M92" s="3">
        <f t="shared" si="11"/>
        <v>6009.751944037732</v>
      </c>
      <c r="N92" s="3">
        <f t="shared" si="10"/>
        <v>6250.142021799242</v>
      </c>
    </row>
    <row r="93" spans="2:14" ht="15">
      <c r="B93" s="10" t="s">
        <v>221</v>
      </c>
      <c r="D93" s="3">
        <v>73538</v>
      </c>
      <c r="E93" s="3">
        <f t="shared" si="9"/>
        <v>76479.52</v>
      </c>
      <c r="F93" s="3">
        <f t="shared" si="9"/>
        <v>79538.7008</v>
      </c>
      <c r="G93" s="3">
        <f t="shared" si="9"/>
        <v>82720.24883200001</v>
      </c>
      <c r="H93" s="3">
        <f t="shared" si="9"/>
        <v>86029.05878528001</v>
      </c>
      <c r="I93" s="3">
        <f t="shared" si="9"/>
        <v>89470.22113669121</v>
      </c>
      <c r="J93" s="3">
        <f t="shared" si="9"/>
        <v>93049.02998215886</v>
      </c>
      <c r="K93" s="3">
        <f t="shared" si="9"/>
        <v>96770.99118144522</v>
      </c>
      <c r="L93" s="3">
        <f t="shared" si="9"/>
        <v>100641.83082870304</v>
      </c>
      <c r="M93" s="3">
        <f t="shared" si="11"/>
        <v>104667.50406185116</v>
      </c>
      <c r="N93" s="3">
        <f t="shared" si="10"/>
        <v>108854.2042243252</v>
      </c>
    </row>
    <row r="94" spans="2:14" s="10" customFormat="1" ht="15">
      <c r="B94" s="10" t="s">
        <v>277</v>
      </c>
      <c r="D94" s="3">
        <v>10016</v>
      </c>
      <c r="E94" s="3">
        <f t="shared" si="9"/>
        <v>10416.640000000001</v>
      </c>
      <c r="F94" s="3">
        <f t="shared" si="9"/>
        <v>10833.305600000002</v>
      </c>
      <c r="G94" s="3">
        <f t="shared" si="9"/>
        <v>11266.637824000001</v>
      </c>
      <c r="H94" s="3">
        <f t="shared" si="9"/>
        <v>11717.303336960002</v>
      </c>
      <c r="I94" s="3">
        <f t="shared" si="9"/>
        <v>12185.995470438402</v>
      </c>
      <c r="J94" s="3">
        <f t="shared" si="9"/>
        <v>12673.435289255938</v>
      </c>
      <c r="K94" s="3">
        <f t="shared" si="9"/>
        <v>13180.372700826176</v>
      </c>
      <c r="L94" s="3">
        <f t="shared" si="9"/>
        <v>13707.587608859223</v>
      </c>
      <c r="M94" s="3">
        <f t="shared" si="11"/>
        <v>14255.891113213593</v>
      </c>
      <c r="N94" s="3">
        <f t="shared" si="10"/>
        <v>14826.126757742137</v>
      </c>
    </row>
    <row r="95" spans="1:14" ht="15">
      <c r="A95" t="s">
        <v>332</v>
      </c>
      <c r="B95" t="s">
        <v>333</v>
      </c>
      <c r="C95">
        <f>+C96+C129+C160</f>
        <v>959991228</v>
      </c>
      <c r="D95" s="3">
        <f t="shared" si="12"/>
        <v>959991.228</v>
      </c>
      <c r="E95" s="3">
        <f>D95*1.04</f>
        <v>998390.8771200001</v>
      </c>
      <c r="F95" s="3">
        <f>E95*1.04</f>
        <v>1038326.5122048002</v>
      </c>
      <c r="G95" s="3">
        <f>F95*1.04</f>
        <v>1079859.5726929922</v>
      </c>
      <c r="H95" s="3">
        <f>G95*1.04</f>
        <v>1123053.955600712</v>
      </c>
      <c r="I95" s="3">
        <f>H95*1.04</f>
        <v>1167976.1138247405</v>
      </c>
      <c r="J95" s="3">
        <f>I95*1.04</f>
        <v>1214695.1583777303</v>
      </c>
      <c r="K95" s="3">
        <f>J95*1.04</f>
        <v>1263282.9647128396</v>
      </c>
      <c r="L95" s="3">
        <f>K95*1.04</f>
        <v>1313814.2833013532</v>
      </c>
      <c r="M95" s="3">
        <f>L95*1.04</f>
        <v>1366366.8546334074</v>
      </c>
      <c r="N95" s="3">
        <f aca="true" t="shared" si="13" ref="N95:N105">M95*1.04</f>
        <v>1421021.5288187438</v>
      </c>
    </row>
    <row r="96" spans="1:14" ht="15">
      <c r="A96" t="s">
        <v>334</v>
      </c>
      <c r="B96" t="s">
        <v>221</v>
      </c>
      <c r="C96">
        <f>+C97+C108+C111</f>
        <v>682782294</v>
      </c>
      <c r="D96" s="3">
        <f t="shared" si="12"/>
        <v>682782.294</v>
      </c>
      <c r="E96" s="3">
        <f>D96*1.04</f>
        <v>710093.58576</v>
      </c>
      <c r="F96" s="3">
        <f>E96*1.04</f>
        <v>738497.3291904001</v>
      </c>
      <c r="G96" s="3">
        <f>F96*1.04</f>
        <v>768037.2223580161</v>
      </c>
      <c r="H96" s="3">
        <f>G96*1.04</f>
        <v>798758.7112523367</v>
      </c>
      <c r="I96" s="3">
        <f>H96*1.04</f>
        <v>830709.0597024303</v>
      </c>
      <c r="J96" s="3">
        <f>I96*1.04</f>
        <v>863937.4220905275</v>
      </c>
      <c r="K96" s="3">
        <f>J96*1.04</f>
        <v>898494.9189741486</v>
      </c>
      <c r="L96" s="3">
        <f>K96*1.04</f>
        <v>934434.7157331145</v>
      </c>
      <c r="M96" s="3">
        <f>L96*1.04</f>
        <v>971812.1043624391</v>
      </c>
      <c r="N96" s="3">
        <f t="shared" si="13"/>
        <v>1010684.5885369367</v>
      </c>
    </row>
    <row r="97" spans="1:14" ht="15" hidden="1">
      <c r="A97" t="s">
        <v>335</v>
      </c>
      <c r="B97" t="s">
        <v>223</v>
      </c>
      <c r="C97">
        <f>+C98+C99+C102+C103+C104+C105</f>
        <v>489769602</v>
      </c>
      <c r="D97" s="3">
        <f t="shared" si="12"/>
        <v>489769.602</v>
      </c>
      <c r="E97" s="3">
        <f>D97*1.04</f>
        <v>509360.38608</v>
      </c>
      <c r="F97" s="3">
        <f>E97*1.04</f>
        <v>529734.8015232</v>
      </c>
      <c r="G97" s="3">
        <f>F97*1.04</f>
        <v>550924.193584128</v>
      </c>
      <c r="H97" s="3">
        <f>G97*1.04</f>
        <v>572961.1613274931</v>
      </c>
      <c r="I97" s="3">
        <f>H97*1.04</f>
        <v>595879.6077805929</v>
      </c>
      <c r="J97" s="3">
        <f>I97*1.04</f>
        <v>619714.7920918165</v>
      </c>
      <c r="K97" s="3">
        <f>J97*1.04</f>
        <v>644503.3837754893</v>
      </c>
      <c r="L97" s="3">
        <f>K97*1.04</f>
        <v>670283.5191265089</v>
      </c>
      <c r="M97" s="3">
        <f>L97*1.04</f>
        <v>697094.8598915692</v>
      </c>
      <c r="N97" s="3">
        <f t="shared" si="13"/>
        <v>724978.6542872321</v>
      </c>
    </row>
    <row r="98" spans="1:14" ht="15" hidden="1">
      <c r="A98" t="s">
        <v>336</v>
      </c>
      <c r="B98" t="s">
        <v>225</v>
      </c>
      <c r="C98">
        <v>394663030</v>
      </c>
      <c r="D98" s="3">
        <f t="shared" si="12"/>
        <v>394663.03</v>
      </c>
      <c r="E98" s="3">
        <f>D98*1.04</f>
        <v>410449.55120000005</v>
      </c>
      <c r="F98" s="3">
        <f>E98*1.04</f>
        <v>426867.5332480001</v>
      </c>
      <c r="G98" s="3">
        <f>F98*1.04</f>
        <v>443942.2345779201</v>
      </c>
      <c r="H98" s="3">
        <f>G98*1.04</f>
        <v>461699.92396103696</v>
      </c>
      <c r="I98" s="3">
        <f>H98*1.04</f>
        <v>480167.92091947846</v>
      </c>
      <c r="J98" s="3">
        <f>I98*1.04</f>
        <v>499374.6377562576</v>
      </c>
      <c r="K98" s="3">
        <f>J98*1.04</f>
        <v>519349.62326650793</v>
      </c>
      <c r="L98" s="3">
        <f>K98*1.04</f>
        <v>540123.6081971682</v>
      </c>
      <c r="M98" s="3">
        <f>L98*1.04</f>
        <v>561728.552525055</v>
      </c>
      <c r="N98" s="3">
        <f t="shared" si="13"/>
        <v>584197.6946260573</v>
      </c>
    </row>
    <row r="99" spans="1:14" ht="15" hidden="1">
      <c r="A99" t="s">
        <v>337</v>
      </c>
      <c r="B99" t="s">
        <v>227</v>
      </c>
      <c r="C99">
        <f>+C100+C101</f>
        <v>45990523</v>
      </c>
      <c r="D99" s="3">
        <f t="shared" si="12"/>
        <v>45990.523</v>
      </c>
      <c r="E99" s="3">
        <f>D99*1.04</f>
        <v>47830.14392</v>
      </c>
      <c r="F99" s="3">
        <f>E99*1.04</f>
        <v>49743.349676800004</v>
      </c>
      <c r="G99" s="3">
        <f>F99*1.04</f>
        <v>51733.08366387201</v>
      </c>
      <c r="H99" s="3">
        <f>G99*1.04</f>
        <v>53802.40701042689</v>
      </c>
      <c r="I99" s="3">
        <f>H99*1.04</f>
        <v>55954.50329084397</v>
      </c>
      <c r="J99" s="3">
        <f>I99*1.04</f>
        <v>58192.68342247773</v>
      </c>
      <c r="K99" s="3">
        <f>J99*1.04</f>
        <v>60520.39075937684</v>
      </c>
      <c r="L99" s="3">
        <f>K99*1.04</f>
        <v>62941.20638975191</v>
      </c>
      <c r="M99" s="3">
        <f>L99*1.04</f>
        <v>65458.85464534199</v>
      </c>
      <c r="N99" s="3">
        <f t="shared" si="13"/>
        <v>68077.20883115567</v>
      </c>
    </row>
    <row r="100" spans="1:14" ht="15" hidden="1">
      <c r="A100" t="s">
        <v>338</v>
      </c>
      <c r="B100" t="s">
        <v>339</v>
      </c>
      <c r="C100">
        <v>14900930</v>
      </c>
      <c r="D100" s="3">
        <f t="shared" si="12"/>
        <v>14900.93</v>
      </c>
      <c r="E100" s="3">
        <f>D100*1.04</f>
        <v>15496.967200000001</v>
      </c>
      <c r="F100" s="3">
        <f>E100*1.04</f>
        <v>16116.845888000002</v>
      </c>
      <c r="G100" s="3">
        <f>F100*1.04</f>
        <v>16761.519723520003</v>
      </c>
      <c r="H100" s="3">
        <f>G100*1.04</f>
        <v>17431.980512460803</v>
      </c>
      <c r="I100" s="3">
        <f>H100*1.04</f>
        <v>18129.259732959235</v>
      </c>
      <c r="J100" s="3">
        <f>I100*1.04</f>
        <v>18854.430122277605</v>
      </c>
      <c r="K100" s="3">
        <f>J100*1.04</f>
        <v>19608.60732716871</v>
      </c>
      <c r="L100" s="3">
        <f>K100*1.04</f>
        <v>20392.95162025546</v>
      </c>
      <c r="M100" s="3">
        <f>L100*1.04</f>
        <v>21208.669685065677</v>
      </c>
      <c r="N100" s="3">
        <f t="shared" si="13"/>
        <v>22057.016472468305</v>
      </c>
    </row>
    <row r="101" spans="1:14" ht="15" hidden="1">
      <c r="A101" t="s">
        <v>340</v>
      </c>
      <c r="B101" t="s">
        <v>229</v>
      </c>
      <c r="C101">
        <v>31089593</v>
      </c>
      <c r="D101" s="3">
        <f t="shared" si="12"/>
        <v>31089.593</v>
      </c>
      <c r="E101" s="3">
        <f>D101*1.04</f>
        <v>32333.176720000003</v>
      </c>
      <c r="F101" s="3">
        <f>E101*1.04</f>
        <v>33626.50378880001</v>
      </c>
      <c r="G101" s="3">
        <f>F101*1.04</f>
        <v>34971.56394035201</v>
      </c>
      <c r="H101" s="3">
        <f>G101*1.04</f>
        <v>36370.426497966095</v>
      </c>
      <c r="I101" s="3">
        <f>H101*1.04</f>
        <v>37825.243557884736</v>
      </c>
      <c r="J101" s="3">
        <f>I101*1.04</f>
        <v>39338.25330020013</v>
      </c>
      <c r="K101" s="3">
        <f>J101*1.04</f>
        <v>40911.78343220813</v>
      </c>
      <c r="L101" s="3">
        <f>K101*1.04</f>
        <v>42548.25476949646</v>
      </c>
      <c r="M101" s="3">
        <f>L101*1.04</f>
        <v>44250.18496027632</v>
      </c>
      <c r="N101" s="3">
        <f t="shared" si="13"/>
        <v>46020.192358687375</v>
      </c>
    </row>
    <row r="102" spans="1:14" ht="15" hidden="1">
      <c r="A102" t="s">
        <v>341</v>
      </c>
      <c r="B102" t="s">
        <v>233</v>
      </c>
      <c r="C102">
        <v>19867907</v>
      </c>
      <c r="D102" s="3">
        <f t="shared" si="12"/>
        <v>19867.907</v>
      </c>
      <c r="E102" s="3">
        <f>D102*1.04</f>
        <v>20662.62328</v>
      </c>
      <c r="F102" s="3">
        <f>E102*1.04</f>
        <v>21489.1282112</v>
      </c>
      <c r="G102" s="3">
        <f>F102*1.04</f>
        <v>22348.693339648</v>
      </c>
      <c r="H102" s="3">
        <f>G102*1.04</f>
        <v>23242.64107323392</v>
      </c>
      <c r="I102" s="3">
        <f>H102*1.04</f>
        <v>24172.34671616328</v>
      </c>
      <c r="J102" s="3">
        <f>I102*1.04</f>
        <v>25139.240584809813</v>
      </c>
      <c r="K102" s="3">
        <f>J102*1.04</f>
        <v>26144.810208202205</v>
      </c>
      <c r="L102" s="3">
        <f>K102*1.04</f>
        <v>27190.602616530294</v>
      </c>
      <c r="M102" s="3">
        <f>L102*1.04</f>
        <v>28278.226721191506</v>
      </c>
      <c r="N102" s="3">
        <f t="shared" si="13"/>
        <v>29409.355790039168</v>
      </c>
    </row>
    <row r="103" spans="1:14" ht="15" hidden="1">
      <c r="A103" t="s">
        <v>342</v>
      </c>
      <c r="B103" t="s">
        <v>343</v>
      </c>
      <c r="C103">
        <v>22815400</v>
      </c>
      <c r="D103" s="3">
        <f t="shared" si="12"/>
        <v>22815.4</v>
      </c>
      <c r="E103" s="3">
        <f>D103*1.04</f>
        <v>23728.016000000003</v>
      </c>
      <c r="F103" s="3">
        <f>E103*1.04</f>
        <v>24677.136640000004</v>
      </c>
      <c r="G103" s="3">
        <f>F103*1.04</f>
        <v>25664.222105600005</v>
      </c>
      <c r="H103" s="3">
        <f>G103*1.04</f>
        <v>26690.790989824007</v>
      </c>
      <c r="I103" s="3">
        <f>H103*1.04</f>
        <v>27758.422629416968</v>
      </c>
      <c r="J103" s="3">
        <f>I103*1.04</f>
        <v>28868.759534593646</v>
      </c>
      <c r="K103" s="3">
        <f>J103*1.04</f>
        <v>30023.509915977393</v>
      </c>
      <c r="L103" s="3">
        <f>K103*1.04</f>
        <v>31224.45031261649</v>
      </c>
      <c r="M103" s="3">
        <f>L103*1.04</f>
        <v>32473.42832512115</v>
      </c>
      <c r="N103" s="3">
        <f t="shared" si="13"/>
        <v>33772.365458126</v>
      </c>
    </row>
    <row r="104" spans="1:14" ht="15" hidden="1">
      <c r="A104" t="s">
        <v>344</v>
      </c>
      <c r="B104" t="s">
        <v>237</v>
      </c>
      <c r="C104">
        <v>2785600</v>
      </c>
      <c r="D104" s="3">
        <f t="shared" si="12"/>
        <v>2785.6</v>
      </c>
      <c r="E104" s="3">
        <f>D104*1.04</f>
        <v>2897.024</v>
      </c>
      <c r="F104" s="3">
        <f>E104*1.04</f>
        <v>3012.90496</v>
      </c>
      <c r="G104" s="3">
        <f>F104*1.04</f>
        <v>3133.4211584</v>
      </c>
      <c r="H104" s="3">
        <f>G104*1.04</f>
        <v>3258.758004736</v>
      </c>
      <c r="I104" s="3">
        <f>H104*1.04</f>
        <v>3389.1083249254402</v>
      </c>
      <c r="J104" s="3">
        <f>I104*1.04</f>
        <v>3524.672657922458</v>
      </c>
      <c r="K104" s="3">
        <f>J104*1.04</f>
        <v>3665.6595642393563</v>
      </c>
      <c r="L104" s="3">
        <f>K104*1.04</f>
        <v>3812.2859468089305</v>
      </c>
      <c r="M104" s="3">
        <f>L104*1.04</f>
        <v>3964.777384681288</v>
      </c>
      <c r="N104" s="3">
        <f t="shared" si="13"/>
        <v>4123.36848006854</v>
      </c>
    </row>
    <row r="105" spans="1:14" ht="15" hidden="1">
      <c r="A105" t="s">
        <v>345</v>
      </c>
      <c r="B105" t="s">
        <v>239</v>
      </c>
      <c r="C105">
        <f>+C106+C107</f>
        <v>3647142</v>
      </c>
      <c r="D105" s="3">
        <f t="shared" si="12"/>
        <v>3647.142</v>
      </c>
      <c r="E105" s="3">
        <f>D105*1.04</f>
        <v>3793.02768</v>
      </c>
      <c r="F105" s="3">
        <f>E105*1.04</f>
        <v>3944.7487872</v>
      </c>
      <c r="G105" s="3">
        <f>F105*1.04</f>
        <v>4102.538738688</v>
      </c>
      <c r="H105" s="3">
        <f>G105*1.04</f>
        <v>4266.6402882355205</v>
      </c>
      <c r="I105" s="3">
        <f>H105*1.04</f>
        <v>4437.305899764941</v>
      </c>
      <c r="J105" s="3">
        <f>I105*1.04</f>
        <v>4614.798135755539</v>
      </c>
      <c r="K105" s="3">
        <f>J105*1.04</f>
        <v>4799.390061185761</v>
      </c>
      <c r="L105" s="3">
        <f>K105*1.04</f>
        <v>4991.365663633192</v>
      </c>
      <c r="M105" s="3">
        <f>L105*1.04</f>
        <v>5191.02029017852</v>
      </c>
      <c r="N105" s="3">
        <f t="shared" si="13"/>
        <v>5398.66110178566</v>
      </c>
    </row>
    <row r="106" spans="1:14" ht="15" hidden="1">
      <c r="A106" t="s">
        <v>346</v>
      </c>
      <c r="B106" t="s">
        <v>347</v>
      </c>
      <c r="C106">
        <v>2653747</v>
      </c>
      <c r="D106" s="3">
        <f t="shared" si="12"/>
        <v>2653.747</v>
      </c>
      <c r="E106" s="3">
        <f>D106*1.04</f>
        <v>2759.89688</v>
      </c>
      <c r="F106" s="3">
        <f>E106*1.04</f>
        <v>2870.2927551999996</v>
      </c>
      <c r="G106" s="3">
        <f>F106*1.04</f>
        <v>2985.1044654079997</v>
      </c>
      <c r="H106" s="3">
        <f>G106*1.04</f>
        <v>3104.50864402432</v>
      </c>
      <c r="I106" s="3">
        <f>H106*1.04</f>
        <v>3228.688989785293</v>
      </c>
      <c r="J106" s="3">
        <f>I106*1.04</f>
        <v>3357.8365493767046</v>
      </c>
      <c r="K106" s="3">
        <f>J106*1.04</f>
        <v>3492.1500113517727</v>
      </c>
      <c r="L106" s="3">
        <f>K106*1.04</f>
        <v>3631.8360118058436</v>
      </c>
      <c r="M106" s="3">
        <f aca="true" t="shared" si="14" ref="F106:N121">L106*1.04</f>
        <v>3777.1094522780772</v>
      </c>
      <c r="N106" s="3">
        <f t="shared" si="14"/>
        <v>3928.1938303692004</v>
      </c>
    </row>
    <row r="107" spans="1:14" ht="15" hidden="1">
      <c r="A107" t="s">
        <v>348</v>
      </c>
      <c r="B107" t="s">
        <v>305</v>
      </c>
      <c r="C107">
        <v>993395</v>
      </c>
      <c r="D107" s="3">
        <f t="shared" si="12"/>
        <v>993.395</v>
      </c>
      <c r="E107" s="3">
        <f>D107*1.04</f>
        <v>1033.1308</v>
      </c>
      <c r="F107" s="3">
        <f t="shared" si="14"/>
        <v>1074.456032</v>
      </c>
      <c r="G107" s="3">
        <f t="shared" si="14"/>
        <v>1117.43427328</v>
      </c>
      <c r="H107" s="3">
        <f t="shared" si="14"/>
        <v>1162.1316442112002</v>
      </c>
      <c r="I107" s="3">
        <f t="shared" si="14"/>
        <v>1208.6169099796482</v>
      </c>
      <c r="J107" s="3">
        <f t="shared" si="14"/>
        <v>1256.9615863788342</v>
      </c>
      <c r="K107" s="3">
        <f t="shared" si="14"/>
        <v>1307.2400498339875</v>
      </c>
      <c r="L107" s="3">
        <f t="shared" si="14"/>
        <v>1359.5296518273472</v>
      </c>
      <c r="M107" s="3">
        <f t="shared" si="14"/>
        <v>1413.910837900441</v>
      </c>
      <c r="N107" s="3">
        <f t="shared" si="14"/>
        <v>1470.4672714164587</v>
      </c>
    </row>
    <row r="108" spans="1:14" ht="15" hidden="1">
      <c r="A108" t="s">
        <v>349</v>
      </c>
      <c r="B108" t="s">
        <v>247</v>
      </c>
      <c r="C108">
        <f>SUM(C109:C110)</f>
        <v>39000000</v>
      </c>
      <c r="D108" s="3">
        <f t="shared" si="12"/>
        <v>39000</v>
      </c>
      <c r="E108" s="3">
        <f>D108*1.04</f>
        <v>40560</v>
      </c>
      <c r="F108" s="3">
        <f t="shared" si="14"/>
        <v>42182.4</v>
      </c>
      <c r="G108" s="3">
        <f t="shared" si="14"/>
        <v>43869.696</v>
      </c>
      <c r="H108" s="3">
        <f t="shared" si="14"/>
        <v>45624.48384000001</v>
      </c>
      <c r="I108" s="3">
        <f t="shared" si="14"/>
        <v>47449.46319360001</v>
      </c>
      <c r="J108" s="3">
        <f t="shared" si="14"/>
        <v>49347.44172134401</v>
      </c>
      <c r="K108" s="3">
        <f t="shared" si="14"/>
        <v>51321.33939019777</v>
      </c>
      <c r="L108" s="3">
        <f t="shared" si="14"/>
        <v>53374.19296580568</v>
      </c>
      <c r="M108" s="3">
        <f t="shared" si="14"/>
        <v>55509.16068443791</v>
      </c>
      <c r="N108" s="3">
        <f t="shared" si="14"/>
        <v>57729.527111815434</v>
      </c>
    </row>
    <row r="109" spans="1:14" ht="15" hidden="1">
      <c r="A109" t="s">
        <v>350</v>
      </c>
      <c r="B109" t="s">
        <v>351</v>
      </c>
      <c r="C109">
        <v>30000000</v>
      </c>
      <c r="D109" s="3">
        <f t="shared" si="12"/>
        <v>30000</v>
      </c>
      <c r="E109" s="3">
        <f>D109*1.04</f>
        <v>31200</v>
      </c>
      <c r="F109" s="3">
        <f t="shared" si="14"/>
        <v>32448</v>
      </c>
      <c r="G109" s="3">
        <f t="shared" si="14"/>
        <v>33745.92</v>
      </c>
      <c r="H109" s="3">
        <f t="shared" si="14"/>
        <v>35095.7568</v>
      </c>
      <c r="I109" s="3">
        <f t="shared" si="14"/>
        <v>36499.587072</v>
      </c>
      <c r="J109" s="3">
        <f t="shared" si="14"/>
        <v>37959.57055488</v>
      </c>
      <c r="K109" s="3">
        <f t="shared" si="14"/>
        <v>39477.9533770752</v>
      </c>
      <c r="L109" s="3">
        <f t="shared" si="14"/>
        <v>41057.07151215821</v>
      </c>
      <c r="M109" s="3">
        <f t="shared" si="14"/>
        <v>42699.35437264454</v>
      </c>
      <c r="N109" s="3">
        <f t="shared" si="14"/>
        <v>44407.32854755033</v>
      </c>
    </row>
    <row r="110" spans="1:14" ht="15" hidden="1">
      <c r="A110" t="s">
        <v>352</v>
      </c>
      <c r="B110" t="s">
        <v>353</v>
      </c>
      <c r="C110">
        <v>9000000</v>
      </c>
      <c r="D110" s="3">
        <f t="shared" si="12"/>
        <v>9000</v>
      </c>
      <c r="E110" s="3">
        <f>D110*1.04</f>
        <v>9360</v>
      </c>
      <c r="F110" s="3">
        <f t="shared" si="14"/>
        <v>9734.4</v>
      </c>
      <c r="G110" s="3">
        <f t="shared" si="14"/>
        <v>10123.776</v>
      </c>
      <c r="H110" s="3">
        <f t="shared" si="14"/>
        <v>10528.72704</v>
      </c>
      <c r="I110" s="3">
        <f t="shared" si="14"/>
        <v>10949.8761216</v>
      </c>
      <c r="J110" s="3">
        <f t="shared" si="14"/>
        <v>11387.871166464001</v>
      </c>
      <c r="K110" s="3">
        <f t="shared" si="14"/>
        <v>11843.386013122561</v>
      </c>
      <c r="L110" s="3">
        <f t="shared" si="14"/>
        <v>12317.121453647464</v>
      </c>
      <c r="M110" s="3">
        <f t="shared" si="14"/>
        <v>12809.806311793363</v>
      </c>
      <c r="N110" s="3">
        <f t="shared" si="14"/>
        <v>13322.198564265098</v>
      </c>
    </row>
    <row r="111" spans="1:14" ht="15" hidden="1">
      <c r="A111" t="s">
        <v>354</v>
      </c>
      <c r="B111" t="s">
        <v>251</v>
      </c>
      <c r="C111">
        <f>+C112+C119+C123</f>
        <v>154012692</v>
      </c>
      <c r="D111" s="3">
        <f t="shared" si="12"/>
        <v>154012.692</v>
      </c>
      <c r="E111" s="3">
        <f>D111*1.04</f>
        <v>160173.19968000002</v>
      </c>
      <c r="F111" s="3">
        <f t="shared" si="14"/>
        <v>166580.12766720002</v>
      </c>
      <c r="G111" s="3">
        <f t="shared" si="14"/>
        <v>173243.33277388802</v>
      </c>
      <c r="H111" s="3">
        <f t="shared" si="14"/>
        <v>180173.06608484354</v>
      </c>
      <c r="I111" s="3">
        <f t="shared" si="14"/>
        <v>187379.98872823728</v>
      </c>
      <c r="J111" s="3">
        <f t="shared" si="14"/>
        <v>194875.18827736677</v>
      </c>
      <c r="K111" s="3">
        <f t="shared" si="14"/>
        <v>202670.19580846146</v>
      </c>
      <c r="L111" s="3">
        <f t="shared" si="14"/>
        <v>210777.00364079993</v>
      </c>
      <c r="M111" s="3">
        <f t="shared" si="14"/>
        <v>219208.08378643193</v>
      </c>
      <c r="N111" s="3">
        <f t="shared" si="14"/>
        <v>227976.4071378892</v>
      </c>
    </row>
    <row r="112" spans="1:14" ht="15" hidden="1">
      <c r="A112" t="s">
        <v>355</v>
      </c>
      <c r="B112" t="s">
        <v>253</v>
      </c>
      <c r="C112">
        <f>+C113</f>
        <v>78202039</v>
      </c>
      <c r="D112" s="3">
        <f t="shared" si="12"/>
        <v>78202.039</v>
      </c>
      <c r="E112" s="3">
        <f>D112*1.04</f>
        <v>81330.12056000001</v>
      </c>
      <c r="F112" s="3">
        <f t="shared" si="14"/>
        <v>84583.32538240001</v>
      </c>
      <c r="G112" s="3">
        <f t="shared" si="14"/>
        <v>87966.65839769601</v>
      </c>
      <c r="H112" s="3">
        <f t="shared" si="14"/>
        <v>91485.32473360385</v>
      </c>
      <c r="I112" s="3">
        <f t="shared" si="14"/>
        <v>95144.737722948</v>
      </c>
      <c r="J112" s="3">
        <f t="shared" si="14"/>
        <v>98950.52723186593</v>
      </c>
      <c r="K112" s="3">
        <f t="shared" si="14"/>
        <v>102908.54832114057</v>
      </c>
      <c r="L112" s="3">
        <f t="shared" si="14"/>
        <v>107024.89025398619</v>
      </c>
      <c r="M112" s="3">
        <f t="shared" si="14"/>
        <v>111305.88586414565</v>
      </c>
      <c r="N112" s="3">
        <f t="shared" si="14"/>
        <v>115758.12129871147</v>
      </c>
    </row>
    <row r="113" spans="1:14" ht="15" hidden="1">
      <c r="A113" t="s">
        <v>356</v>
      </c>
      <c r="B113" t="s">
        <v>255</v>
      </c>
      <c r="C113">
        <f>SUM(C114:C118)</f>
        <v>78202039</v>
      </c>
      <c r="D113" s="3">
        <f t="shared" si="12"/>
        <v>78202.039</v>
      </c>
      <c r="E113" s="3">
        <f>D113*1.04</f>
        <v>81330.12056000001</v>
      </c>
      <c r="F113" s="3">
        <f t="shared" si="14"/>
        <v>84583.32538240001</v>
      </c>
      <c r="G113" s="3">
        <f t="shared" si="14"/>
        <v>87966.65839769601</v>
      </c>
      <c r="H113" s="3">
        <f t="shared" si="14"/>
        <v>91485.32473360385</v>
      </c>
      <c r="I113" s="3">
        <f t="shared" si="14"/>
        <v>95144.737722948</v>
      </c>
      <c r="J113" s="3">
        <f t="shared" si="14"/>
        <v>98950.52723186593</v>
      </c>
      <c r="K113" s="3">
        <f t="shared" si="14"/>
        <v>102908.54832114057</v>
      </c>
      <c r="L113" s="3">
        <f t="shared" si="14"/>
        <v>107024.89025398619</v>
      </c>
      <c r="M113" s="3">
        <f t="shared" si="14"/>
        <v>111305.88586414565</v>
      </c>
      <c r="N113" s="3">
        <f t="shared" si="14"/>
        <v>115758.12129871147</v>
      </c>
    </row>
    <row r="114" spans="1:14" ht="15" hidden="1">
      <c r="A114" t="s">
        <v>357</v>
      </c>
      <c r="B114" t="s">
        <v>257</v>
      </c>
      <c r="C114">
        <v>3000000</v>
      </c>
      <c r="D114" s="3">
        <f t="shared" si="12"/>
        <v>3000</v>
      </c>
      <c r="E114" s="3">
        <f>D114*1.04</f>
        <v>3120</v>
      </c>
      <c r="F114" s="3">
        <f t="shared" si="14"/>
        <v>3244.8</v>
      </c>
      <c r="G114" s="3">
        <f t="shared" si="14"/>
        <v>3374.592</v>
      </c>
      <c r="H114" s="3">
        <f t="shared" si="14"/>
        <v>3509.5756800000004</v>
      </c>
      <c r="I114" s="3">
        <f t="shared" si="14"/>
        <v>3649.9587072000004</v>
      </c>
      <c r="J114" s="3">
        <f t="shared" si="14"/>
        <v>3795.9570554880006</v>
      </c>
      <c r="K114" s="3">
        <f t="shared" si="14"/>
        <v>3947.795337707521</v>
      </c>
      <c r="L114" s="3">
        <f t="shared" si="14"/>
        <v>4105.707151215822</v>
      </c>
      <c r="M114" s="3">
        <f t="shared" si="14"/>
        <v>4269.935437264455</v>
      </c>
      <c r="N114" s="3">
        <f t="shared" si="14"/>
        <v>4440.732854755033</v>
      </c>
    </row>
    <row r="115" spans="1:14" ht="15" hidden="1">
      <c r="A115" t="s">
        <v>358</v>
      </c>
      <c r="B115" t="s">
        <v>259</v>
      </c>
      <c r="C115">
        <v>29528756</v>
      </c>
      <c r="D115" s="3">
        <f t="shared" si="12"/>
        <v>29528.756</v>
      </c>
      <c r="E115" s="3">
        <f>D115*1.04</f>
        <v>30709.906240000004</v>
      </c>
      <c r="F115" s="3">
        <f t="shared" si="14"/>
        <v>31938.302489600006</v>
      </c>
      <c r="G115" s="3">
        <f t="shared" si="14"/>
        <v>33215.83458918401</v>
      </c>
      <c r="H115" s="3">
        <f t="shared" si="14"/>
        <v>34544.46797275137</v>
      </c>
      <c r="I115" s="3">
        <f t="shared" si="14"/>
        <v>35926.24669166143</v>
      </c>
      <c r="J115" s="3">
        <f t="shared" si="14"/>
        <v>37363.296559327886</v>
      </c>
      <c r="K115" s="3">
        <f t="shared" si="14"/>
        <v>38857.828421701</v>
      </c>
      <c r="L115" s="3">
        <f t="shared" si="14"/>
        <v>40412.14155856904</v>
      </c>
      <c r="M115" s="3">
        <f t="shared" si="14"/>
        <v>42028.6272209118</v>
      </c>
      <c r="N115" s="3">
        <f t="shared" si="14"/>
        <v>43709.772309748274</v>
      </c>
    </row>
    <row r="116" spans="1:14" ht="15" hidden="1">
      <c r="A116" t="s">
        <v>359</v>
      </c>
      <c r="B116" t="s">
        <v>261</v>
      </c>
      <c r="C116">
        <v>1866789</v>
      </c>
      <c r="D116" s="3">
        <f t="shared" si="12"/>
        <v>1866.789</v>
      </c>
      <c r="E116" s="3">
        <f>D116*1.04</f>
        <v>1941.46056</v>
      </c>
      <c r="F116" s="3">
        <f t="shared" si="14"/>
        <v>2019.1189824</v>
      </c>
      <c r="G116" s="3">
        <f t="shared" si="14"/>
        <v>2099.883741696</v>
      </c>
      <c r="H116" s="3">
        <f t="shared" si="14"/>
        <v>2183.87909136384</v>
      </c>
      <c r="I116" s="3">
        <f t="shared" si="14"/>
        <v>2271.2342550183935</v>
      </c>
      <c r="J116" s="3">
        <f t="shared" si="14"/>
        <v>2362.0836252191293</v>
      </c>
      <c r="K116" s="3">
        <f t="shared" si="14"/>
        <v>2456.5669702278947</v>
      </c>
      <c r="L116" s="3">
        <f t="shared" si="14"/>
        <v>2554.8296490370108</v>
      </c>
      <c r="M116" s="3">
        <f t="shared" si="14"/>
        <v>2657.0228349984914</v>
      </c>
      <c r="N116" s="3">
        <f t="shared" si="14"/>
        <v>2763.3037483984313</v>
      </c>
    </row>
    <row r="117" spans="1:14" ht="15" hidden="1">
      <c r="A117" t="s">
        <v>360</v>
      </c>
      <c r="B117" t="s">
        <v>263</v>
      </c>
      <c r="C117">
        <v>32944526</v>
      </c>
      <c r="D117" s="3">
        <f t="shared" si="12"/>
        <v>32944.526</v>
      </c>
      <c r="E117" s="3">
        <f>D117*1.04</f>
        <v>34262.30704</v>
      </c>
      <c r="F117" s="3">
        <f t="shared" si="14"/>
        <v>35632.7993216</v>
      </c>
      <c r="G117" s="3">
        <f t="shared" si="14"/>
        <v>37058.111294464004</v>
      </c>
      <c r="H117" s="3">
        <f t="shared" si="14"/>
        <v>38540.43574624257</v>
      </c>
      <c r="I117" s="3">
        <f t="shared" si="14"/>
        <v>40082.053176092275</v>
      </c>
      <c r="J117" s="3">
        <f t="shared" si="14"/>
        <v>41685.335303135966</v>
      </c>
      <c r="K117" s="3">
        <f t="shared" si="14"/>
        <v>43352.748715261405</v>
      </c>
      <c r="L117" s="3">
        <f t="shared" si="14"/>
        <v>45086.85866387186</v>
      </c>
      <c r="M117" s="3">
        <f t="shared" si="14"/>
        <v>46890.33301042674</v>
      </c>
      <c r="N117" s="3">
        <f t="shared" si="14"/>
        <v>48765.946330843806</v>
      </c>
    </row>
    <row r="118" spans="1:14" ht="15" hidden="1">
      <c r="A118" t="s">
        <v>361</v>
      </c>
      <c r="B118" t="s">
        <v>362</v>
      </c>
      <c r="C118">
        <v>10861968</v>
      </c>
      <c r="D118" s="3">
        <f t="shared" si="12"/>
        <v>10861.968</v>
      </c>
      <c r="E118" s="3">
        <f>D118*1.04</f>
        <v>11296.446720000002</v>
      </c>
      <c r="F118" s="3">
        <f t="shared" si="14"/>
        <v>11748.304588800002</v>
      </c>
      <c r="G118" s="3">
        <f t="shared" si="14"/>
        <v>12218.236772352002</v>
      </c>
      <c r="H118" s="3">
        <f t="shared" si="14"/>
        <v>12706.966243246083</v>
      </c>
      <c r="I118" s="3">
        <f t="shared" si="14"/>
        <v>13215.244892975927</v>
      </c>
      <c r="J118" s="3">
        <f t="shared" si="14"/>
        <v>13743.854688694964</v>
      </c>
      <c r="K118" s="3">
        <f t="shared" si="14"/>
        <v>14293.608876242763</v>
      </c>
      <c r="L118" s="3">
        <f t="shared" si="14"/>
        <v>14865.353231292474</v>
      </c>
      <c r="M118" s="3">
        <f t="shared" si="14"/>
        <v>15459.967360544173</v>
      </c>
      <c r="N118" s="3">
        <f t="shared" si="14"/>
        <v>16078.36605496594</v>
      </c>
    </row>
    <row r="119" spans="1:14" ht="15" hidden="1">
      <c r="A119" t="s">
        <v>363</v>
      </c>
      <c r="B119" t="s">
        <v>364</v>
      </c>
      <c r="C119">
        <f>+C120</f>
        <v>43624643</v>
      </c>
      <c r="D119" s="3">
        <f t="shared" si="12"/>
        <v>43624.643</v>
      </c>
      <c r="E119" s="3">
        <f>D119*1.04</f>
        <v>45369.62872</v>
      </c>
      <c r="F119" s="3">
        <f t="shared" si="14"/>
        <v>47184.4138688</v>
      </c>
      <c r="G119" s="3">
        <f t="shared" si="14"/>
        <v>49071.790423552</v>
      </c>
      <c r="H119" s="3">
        <f t="shared" si="14"/>
        <v>51034.662040494084</v>
      </c>
      <c r="I119" s="3">
        <f t="shared" si="14"/>
        <v>53076.04852211385</v>
      </c>
      <c r="J119" s="3">
        <f t="shared" si="14"/>
        <v>55199.09046299841</v>
      </c>
      <c r="K119" s="3">
        <f t="shared" si="14"/>
        <v>57407.05408151835</v>
      </c>
      <c r="L119" s="3">
        <f t="shared" si="14"/>
        <v>59703.336244779086</v>
      </c>
      <c r="M119" s="3">
        <f t="shared" si="14"/>
        <v>62091.46969457025</v>
      </c>
      <c r="N119" s="3">
        <f t="shared" si="14"/>
        <v>64575.128482353066</v>
      </c>
    </row>
    <row r="120" spans="1:14" ht="15" hidden="1">
      <c r="A120" t="s">
        <v>365</v>
      </c>
      <c r="B120" t="s">
        <v>255</v>
      </c>
      <c r="C120">
        <f>+C121+C122</f>
        <v>43624643</v>
      </c>
      <c r="D120" s="3">
        <f t="shared" si="12"/>
        <v>43624.643</v>
      </c>
      <c r="E120" s="3">
        <f>D120*1.04</f>
        <v>45369.62872</v>
      </c>
      <c r="F120" s="3">
        <f t="shared" si="14"/>
        <v>47184.4138688</v>
      </c>
      <c r="G120" s="3">
        <f t="shared" si="14"/>
        <v>49071.790423552</v>
      </c>
      <c r="H120" s="3">
        <f t="shared" si="14"/>
        <v>51034.662040494084</v>
      </c>
      <c r="I120" s="3">
        <f t="shared" si="14"/>
        <v>53076.04852211385</v>
      </c>
      <c r="J120" s="3">
        <f t="shared" si="14"/>
        <v>55199.09046299841</v>
      </c>
      <c r="K120" s="3">
        <f t="shared" si="14"/>
        <v>57407.05408151835</v>
      </c>
      <c r="L120" s="3">
        <f t="shared" si="14"/>
        <v>59703.336244779086</v>
      </c>
      <c r="M120" s="3">
        <f t="shared" si="14"/>
        <v>62091.46969457025</v>
      </c>
      <c r="N120" s="3">
        <f t="shared" si="14"/>
        <v>64575.128482353066</v>
      </c>
    </row>
    <row r="121" spans="1:14" ht="15" hidden="1">
      <c r="A121" t="s">
        <v>366</v>
      </c>
      <c r="B121" t="s">
        <v>257</v>
      </c>
      <c r="C121">
        <v>30238720</v>
      </c>
      <c r="D121" s="3">
        <f t="shared" si="12"/>
        <v>30238.72</v>
      </c>
      <c r="E121" s="3">
        <f>D121*1.04</f>
        <v>31448.2688</v>
      </c>
      <c r="F121" s="3">
        <f t="shared" si="14"/>
        <v>32706.199552000002</v>
      </c>
      <c r="G121" s="3">
        <f t="shared" si="14"/>
        <v>34014.447534080005</v>
      </c>
      <c r="H121" s="3">
        <f t="shared" si="14"/>
        <v>35375.0254354432</v>
      </c>
      <c r="I121" s="3">
        <f t="shared" si="14"/>
        <v>36790.02645286093</v>
      </c>
      <c r="J121" s="3">
        <f t="shared" si="14"/>
        <v>38261.62751097537</v>
      </c>
      <c r="K121" s="3">
        <f t="shared" si="14"/>
        <v>39792.09261141439</v>
      </c>
      <c r="L121" s="3">
        <f t="shared" si="14"/>
        <v>41383.776315870964</v>
      </c>
      <c r="M121" s="3">
        <f t="shared" si="14"/>
        <v>43039.127368505804</v>
      </c>
      <c r="N121" s="3">
        <f t="shared" si="14"/>
        <v>44760.692463246036</v>
      </c>
    </row>
    <row r="122" spans="1:14" ht="15" hidden="1">
      <c r="A122" t="s">
        <v>367</v>
      </c>
      <c r="B122" t="s">
        <v>259</v>
      </c>
      <c r="C122">
        <v>13385923</v>
      </c>
      <c r="D122" s="3">
        <f t="shared" si="12"/>
        <v>13385.923</v>
      </c>
      <c r="E122" s="3">
        <f>D122*1.04</f>
        <v>13921.35992</v>
      </c>
      <c r="F122" s="3">
        <f aca="true" t="shared" si="15" ref="F122:N137">E122*1.04</f>
        <v>14478.214316800002</v>
      </c>
      <c r="G122" s="3">
        <f t="shared" si="15"/>
        <v>15057.342889472002</v>
      </c>
      <c r="H122" s="3">
        <f t="shared" si="15"/>
        <v>15659.636605050882</v>
      </c>
      <c r="I122" s="3">
        <f t="shared" si="15"/>
        <v>16286.022069252918</v>
      </c>
      <c r="J122" s="3">
        <f t="shared" si="15"/>
        <v>16937.462952023037</v>
      </c>
      <c r="K122" s="3">
        <f t="shared" si="15"/>
        <v>17614.96147010396</v>
      </c>
      <c r="L122" s="3">
        <f t="shared" si="15"/>
        <v>18319.55992890812</v>
      </c>
      <c r="M122" s="3">
        <f t="shared" si="15"/>
        <v>19052.342326064445</v>
      </c>
      <c r="N122" s="3">
        <f t="shared" si="15"/>
        <v>19814.436019107023</v>
      </c>
    </row>
    <row r="123" spans="1:14" ht="15" hidden="1">
      <c r="A123" t="s">
        <v>368</v>
      </c>
      <c r="B123" t="s">
        <v>265</v>
      </c>
      <c r="C123">
        <f>SUM(C124:C128)</f>
        <v>32186010</v>
      </c>
      <c r="D123" s="3">
        <f t="shared" si="12"/>
        <v>32186.01</v>
      </c>
      <c r="E123" s="3">
        <f>D123*1.04</f>
        <v>33473.4504</v>
      </c>
      <c r="F123" s="3">
        <f t="shared" si="15"/>
        <v>34812.388416</v>
      </c>
      <c r="G123" s="3">
        <f t="shared" si="15"/>
        <v>36204.883952640004</v>
      </c>
      <c r="H123" s="3">
        <f t="shared" si="15"/>
        <v>37653.079310745605</v>
      </c>
      <c r="I123" s="3">
        <f t="shared" si="15"/>
        <v>39159.20248317543</v>
      </c>
      <c r="J123" s="3">
        <f t="shared" si="15"/>
        <v>40725.57058250245</v>
      </c>
      <c r="K123" s="3">
        <f t="shared" si="15"/>
        <v>42354.593405802545</v>
      </c>
      <c r="L123" s="3">
        <f t="shared" si="15"/>
        <v>44048.77714203465</v>
      </c>
      <c r="M123" s="3">
        <f t="shared" si="15"/>
        <v>45810.728227716034</v>
      </c>
      <c r="N123" s="3">
        <f t="shared" si="15"/>
        <v>47643.157356824675</v>
      </c>
    </row>
    <row r="124" spans="1:14" ht="15" hidden="1">
      <c r="A124" t="s">
        <v>369</v>
      </c>
      <c r="B124" t="s">
        <v>267</v>
      </c>
      <c r="C124">
        <v>1788112</v>
      </c>
      <c r="D124" s="3">
        <f t="shared" si="12"/>
        <v>1788.112</v>
      </c>
      <c r="E124" s="3">
        <f>D124*1.04</f>
        <v>1859.6364800000001</v>
      </c>
      <c r="F124" s="3">
        <f t="shared" si="15"/>
        <v>1934.0219392000001</v>
      </c>
      <c r="G124" s="3">
        <f t="shared" si="15"/>
        <v>2011.382816768</v>
      </c>
      <c r="H124" s="3">
        <f t="shared" si="15"/>
        <v>2091.83812943872</v>
      </c>
      <c r="I124" s="3">
        <f t="shared" si="15"/>
        <v>2175.511654616269</v>
      </c>
      <c r="J124" s="3">
        <f t="shared" si="15"/>
        <v>2262.53212080092</v>
      </c>
      <c r="K124" s="3">
        <f t="shared" si="15"/>
        <v>2353.033405632957</v>
      </c>
      <c r="L124" s="3">
        <f t="shared" si="15"/>
        <v>2447.1547418582754</v>
      </c>
      <c r="M124" s="3">
        <f t="shared" si="15"/>
        <v>2545.0409315326065</v>
      </c>
      <c r="N124" s="3">
        <f t="shared" si="15"/>
        <v>2646.8425687939107</v>
      </c>
    </row>
    <row r="125" spans="1:14" ht="15" hidden="1">
      <c r="A125" t="s">
        <v>370</v>
      </c>
      <c r="B125" t="s">
        <v>269</v>
      </c>
      <c r="C125">
        <v>10728670</v>
      </c>
      <c r="D125" s="3">
        <f t="shared" si="12"/>
        <v>10728.67</v>
      </c>
      <c r="E125" s="3">
        <f>D125*1.04</f>
        <v>11157.8168</v>
      </c>
      <c r="F125" s="3">
        <f t="shared" si="15"/>
        <v>11604.129472</v>
      </c>
      <c r="G125" s="3">
        <f t="shared" si="15"/>
        <v>12068.294650880001</v>
      </c>
      <c r="H125" s="3">
        <f t="shared" si="15"/>
        <v>12551.026436915203</v>
      </c>
      <c r="I125" s="3">
        <f t="shared" si="15"/>
        <v>13053.067494391811</v>
      </c>
      <c r="J125" s="3">
        <f t="shared" si="15"/>
        <v>13575.190194167484</v>
      </c>
      <c r="K125" s="3">
        <f t="shared" si="15"/>
        <v>14118.197801934184</v>
      </c>
      <c r="L125" s="3">
        <f t="shared" si="15"/>
        <v>14682.925714011551</v>
      </c>
      <c r="M125" s="3">
        <f t="shared" si="15"/>
        <v>15270.242742572014</v>
      </c>
      <c r="N125" s="3">
        <f t="shared" si="15"/>
        <v>15881.052452274895</v>
      </c>
    </row>
    <row r="126" spans="1:14" ht="15" hidden="1">
      <c r="A126" t="s">
        <v>371</v>
      </c>
      <c r="B126" t="s">
        <v>271</v>
      </c>
      <c r="C126">
        <v>1788112</v>
      </c>
      <c r="D126" s="3">
        <f t="shared" si="12"/>
        <v>1788.112</v>
      </c>
      <c r="E126" s="3">
        <f>D126*1.04</f>
        <v>1859.6364800000001</v>
      </c>
      <c r="F126" s="3">
        <f t="shared" si="15"/>
        <v>1934.0219392000001</v>
      </c>
      <c r="G126" s="3">
        <f t="shared" si="15"/>
        <v>2011.382816768</v>
      </c>
      <c r="H126" s="3">
        <f t="shared" si="15"/>
        <v>2091.83812943872</v>
      </c>
      <c r="I126" s="3">
        <f t="shared" si="15"/>
        <v>2175.511654616269</v>
      </c>
      <c r="J126" s="3">
        <f t="shared" si="15"/>
        <v>2262.53212080092</v>
      </c>
      <c r="K126" s="3">
        <f t="shared" si="15"/>
        <v>2353.033405632957</v>
      </c>
      <c r="L126" s="3">
        <f t="shared" si="15"/>
        <v>2447.1547418582754</v>
      </c>
      <c r="M126" s="3">
        <f t="shared" si="15"/>
        <v>2545.0409315326065</v>
      </c>
      <c r="N126" s="3">
        <f t="shared" si="15"/>
        <v>2646.8425687939107</v>
      </c>
    </row>
    <row r="127" spans="1:14" ht="15" hidden="1">
      <c r="A127" t="s">
        <v>372</v>
      </c>
      <c r="B127" t="s">
        <v>273</v>
      </c>
      <c r="C127">
        <v>14304893</v>
      </c>
      <c r="D127" s="3">
        <f t="shared" si="12"/>
        <v>14304.893</v>
      </c>
      <c r="E127" s="3">
        <f>D127*1.04</f>
        <v>14877.08872</v>
      </c>
      <c r="F127" s="3">
        <f t="shared" si="15"/>
        <v>15472.1722688</v>
      </c>
      <c r="G127" s="3">
        <f t="shared" si="15"/>
        <v>16091.059159552002</v>
      </c>
      <c r="H127" s="3">
        <f t="shared" si="15"/>
        <v>16734.701525934084</v>
      </c>
      <c r="I127" s="3">
        <f t="shared" si="15"/>
        <v>17404.089586971448</v>
      </c>
      <c r="J127" s="3">
        <f t="shared" si="15"/>
        <v>18100.253170450305</v>
      </c>
      <c r="K127" s="3">
        <f t="shared" si="15"/>
        <v>18824.263297268317</v>
      </c>
      <c r="L127" s="3">
        <f t="shared" si="15"/>
        <v>19577.23382915905</v>
      </c>
      <c r="M127" s="3">
        <f t="shared" si="15"/>
        <v>20360.323182325414</v>
      </c>
      <c r="N127" s="3">
        <f t="shared" si="15"/>
        <v>21174.736109618432</v>
      </c>
    </row>
    <row r="128" spans="1:14" ht="15" hidden="1">
      <c r="A128" t="s">
        <v>373</v>
      </c>
      <c r="B128" t="s">
        <v>275</v>
      </c>
      <c r="C128">
        <v>3576223</v>
      </c>
      <c r="D128" s="3">
        <f t="shared" si="12"/>
        <v>3576.223</v>
      </c>
      <c r="E128" s="3">
        <f>D128*1.04</f>
        <v>3719.27192</v>
      </c>
      <c r="F128" s="3">
        <f t="shared" si="15"/>
        <v>3868.0427968000004</v>
      </c>
      <c r="G128" s="3">
        <f t="shared" si="15"/>
        <v>4022.7645086720004</v>
      </c>
      <c r="H128" s="3">
        <f t="shared" si="15"/>
        <v>4183.6750890188805</v>
      </c>
      <c r="I128" s="3">
        <f t="shared" si="15"/>
        <v>4351.022092579636</v>
      </c>
      <c r="J128" s="3">
        <f t="shared" si="15"/>
        <v>4525.062976282821</v>
      </c>
      <c r="K128" s="3">
        <f t="shared" si="15"/>
        <v>4706.0654953341345</v>
      </c>
      <c r="L128" s="3">
        <f t="shared" si="15"/>
        <v>4894.3081151475</v>
      </c>
      <c r="M128" s="3">
        <f t="shared" si="15"/>
        <v>5090.0804397534</v>
      </c>
      <c r="N128" s="3">
        <f t="shared" si="15"/>
        <v>5293.683657343537</v>
      </c>
    </row>
    <row r="129" spans="1:14" ht="15">
      <c r="A129" t="s">
        <v>374</v>
      </c>
      <c r="B129" t="s">
        <v>277</v>
      </c>
      <c r="C129">
        <f>+C130+C133+C152</f>
        <v>79368673</v>
      </c>
      <c r="D129" s="3">
        <f t="shared" si="12"/>
        <v>79368.673</v>
      </c>
      <c r="E129" s="3">
        <f>D129*1.04</f>
        <v>82543.41992</v>
      </c>
      <c r="F129" s="3">
        <f t="shared" si="15"/>
        <v>85845.1567168</v>
      </c>
      <c r="G129" s="3">
        <f t="shared" si="15"/>
        <v>89278.96298547201</v>
      </c>
      <c r="H129" s="3">
        <f t="shared" si="15"/>
        <v>92850.12150489089</v>
      </c>
      <c r="I129" s="3">
        <f t="shared" si="15"/>
        <v>96564.12636508653</v>
      </c>
      <c r="J129" s="3">
        <f t="shared" si="15"/>
        <v>100426.69141968999</v>
      </c>
      <c r="K129" s="3">
        <f t="shared" si="15"/>
        <v>104443.7590764776</v>
      </c>
      <c r="L129" s="3">
        <f t="shared" si="15"/>
        <v>108621.5094395367</v>
      </c>
      <c r="M129" s="3">
        <f t="shared" si="15"/>
        <v>112966.36981711817</v>
      </c>
      <c r="N129" s="3">
        <f t="shared" si="15"/>
        <v>117485.0246098029</v>
      </c>
    </row>
    <row r="130" spans="1:14" ht="15">
      <c r="A130" t="s">
        <v>375</v>
      </c>
      <c r="B130" t="s">
        <v>279</v>
      </c>
      <c r="C130">
        <f>+C131+C132</f>
        <v>8000000</v>
      </c>
      <c r="D130" s="3">
        <f t="shared" si="12"/>
        <v>8000</v>
      </c>
      <c r="E130" s="3">
        <f>D130*1.04</f>
        <v>8320</v>
      </c>
      <c r="F130" s="3">
        <f t="shared" si="15"/>
        <v>8652.800000000001</v>
      </c>
      <c r="G130" s="3">
        <f t="shared" si="15"/>
        <v>8998.912000000002</v>
      </c>
      <c r="H130" s="3">
        <f t="shared" si="15"/>
        <v>9358.868480000003</v>
      </c>
      <c r="I130" s="3">
        <f t="shared" si="15"/>
        <v>9733.223219200003</v>
      </c>
      <c r="J130" s="3">
        <f t="shared" si="15"/>
        <v>10122.552147968003</v>
      </c>
      <c r="K130" s="3">
        <f t="shared" si="15"/>
        <v>10527.454233886723</v>
      </c>
      <c r="L130" s="3">
        <f t="shared" si="15"/>
        <v>10948.552403242193</v>
      </c>
      <c r="M130" s="3">
        <f t="shared" si="15"/>
        <v>11386.49449937188</v>
      </c>
      <c r="N130" s="3">
        <f t="shared" si="15"/>
        <v>11841.954279346755</v>
      </c>
    </row>
    <row r="131" spans="1:14" ht="15" hidden="1">
      <c r="A131" t="s">
        <v>376</v>
      </c>
      <c r="B131" t="s">
        <v>323</v>
      </c>
      <c r="C131">
        <v>3000000</v>
      </c>
      <c r="D131" s="3">
        <f t="shared" si="12"/>
        <v>3000</v>
      </c>
      <c r="E131" s="3">
        <f>D131*1.04</f>
        <v>3120</v>
      </c>
      <c r="F131" s="3">
        <f t="shared" si="15"/>
        <v>3244.8</v>
      </c>
      <c r="G131" s="3">
        <f t="shared" si="15"/>
        <v>3374.592</v>
      </c>
      <c r="H131" s="3">
        <f t="shared" si="15"/>
        <v>3509.5756800000004</v>
      </c>
      <c r="I131" s="3">
        <f t="shared" si="15"/>
        <v>3649.9587072000004</v>
      </c>
      <c r="J131" s="3">
        <f t="shared" si="15"/>
        <v>3795.9570554880006</v>
      </c>
      <c r="K131" s="3">
        <f t="shared" si="15"/>
        <v>3947.795337707521</v>
      </c>
      <c r="L131" s="3">
        <f t="shared" si="15"/>
        <v>4105.707151215822</v>
      </c>
      <c r="M131" s="3">
        <f t="shared" si="15"/>
        <v>4269.935437264455</v>
      </c>
      <c r="N131" s="3">
        <f t="shared" si="15"/>
        <v>4440.732854755033</v>
      </c>
    </row>
    <row r="132" spans="1:14" ht="15" hidden="1">
      <c r="A132" t="s">
        <v>377</v>
      </c>
      <c r="B132" t="s">
        <v>281</v>
      </c>
      <c r="C132">
        <v>5000000</v>
      </c>
      <c r="D132" s="3">
        <f t="shared" si="12"/>
        <v>5000</v>
      </c>
      <c r="E132" s="3">
        <f>D132*1.04</f>
        <v>5200</v>
      </c>
      <c r="F132" s="3">
        <f t="shared" si="15"/>
        <v>5408</v>
      </c>
      <c r="G132" s="3">
        <f t="shared" si="15"/>
        <v>5624.320000000001</v>
      </c>
      <c r="H132" s="3">
        <f t="shared" si="15"/>
        <v>5849.292800000001</v>
      </c>
      <c r="I132" s="3">
        <f t="shared" si="15"/>
        <v>6083.264512000002</v>
      </c>
      <c r="J132" s="3">
        <f t="shared" si="15"/>
        <v>6326.595092480002</v>
      </c>
      <c r="K132" s="3">
        <f t="shared" si="15"/>
        <v>6579.658896179202</v>
      </c>
      <c r="L132" s="3">
        <f t="shared" si="15"/>
        <v>6842.845252026371</v>
      </c>
      <c r="M132" s="3">
        <f t="shared" si="15"/>
        <v>7116.559062107426</v>
      </c>
      <c r="N132" s="3">
        <f t="shared" si="15"/>
        <v>7401.221424591723</v>
      </c>
    </row>
    <row r="133" spans="1:14" ht="15">
      <c r="A133" t="s">
        <v>378</v>
      </c>
      <c r="B133" t="s">
        <v>283</v>
      </c>
      <c r="C133">
        <f>+C134+C135+C136+C141+C142+C143+C148+C149</f>
        <v>48368673</v>
      </c>
      <c r="D133" s="3">
        <f t="shared" si="12"/>
        <v>48368.673</v>
      </c>
      <c r="E133" s="3">
        <f>D133*1.04</f>
        <v>50303.41992000001</v>
      </c>
      <c r="F133" s="3">
        <f t="shared" si="15"/>
        <v>52315.55671680001</v>
      </c>
      <c r="G133" s="3">
        <f t="shared" si="15"/>
        <v>54408.17898547201</v>
      </c>
      <c r="H133" s="3">
        <f t="shared" si="15"/>
        <v>56584.5061448909</v>
      </c>
      <c r="I133" s="3">
        <f t="shared" si="15"/>
        <v>58847.88639068654</v>
      </c>
      <c r="J133" s="3">
        <f t="shared" si="15"/>
        <v>61201.801846314</v>
      </c>
      <c r="K133" s="3">
        <f t="shared" si="15"/>
        <v>63649.87392016657</v>
      </c>
      <c r="L133" s="3">
        <f t="shared" si="15"/>
        <v>66195.86887697323</v>
      </c>
      <c r="M133" s="3">
        <f t="shared" si="15"/>
        <v>68843.70363205216</v>
      </c>
      <c r="N133" s="3">
        <f t="shared" si="15"/>
        <v>71597.45177733425</v>
      </c>
    </row>
    <row r="134" spans="1:14" ht="15" hidden="1">
      <c r="A134" t="s">
        <v>379</v>
      </c>
      <c r="B134" t="s">
        <v>285</v>
      </c>
      <c r="C134">
        <v>2000000</v>
      </c>
      <c r="D134" s="3">
        <f t="shared" si="12"/>
        <v>2000</v>
      </c>
      <c r="E134" s="3">
        <f>D134*1.04</f>
        <v>2080</v>
      </c>
      <c r="F134" s="3">
        <f t="shared" si="15"/>
        <v>2163.2000000000003</v>
      </c>
      <c r="G134" s="3">
        <f t="shared" si="15"/>
        <v>2249.7280000000005</v>
      </c>
      <c r="H134" s="3">
        <f t="shared" si="15"/>
        <v>2339.7171200000007</v>
      </c>
      <c r="I134" s="3">
        <f t="shared" si="15"/>
        <v>2433.3058048000007</v>
      </c>
      <c r="J134" s="3">
        <f t="shared" si="15"/>
        <v>2530.6380369920007</v>
      </c>
      <c r="K134" s="3">
        <f t="shared" si="15"/>
        <v>2631.863558471681</v>
      </c>
      <c r="L134" s="3">
        <f t="shared" si="15"/>
        <v>2737.138100810548</v>
      </c>
      <c r="M134" s="3">
        <f t="shared" si="15"/>
        <v>2846.62362484297</v>
      </c>
      <c r="N134" s="3">
        <f t="shared" si="15"/>
        <v>2960.488569836689</v>
      </c>
    </row>
    <row r="135" spans="1:14" ht="15" hidden="1">
      <c r="A135" t="s">
        <v>380</v>
      </c>
      <c r="B135" t="s">
        <v>381</v>
      </c>
      <c r="C135">
        <v>1500000</v>
      </c>
      <c r="D135" s="3">
        <f t="shared" si="12"/>
        <v>1500</v>
      </c>
      <c r="E135" s="3">
        <f>D135*1.04</f>
        <v>1560</v>
      </c>
      <c r="F135" s="3">
        <f t="shared" si="15"/>
        <v>1622.4</v>
      </c>
      <c r="G135" s="3">
        <f t="shared" si="15"/>
        <v>1687.296</v>
      </c>
      <c r="H135" s="3">
        <f t="shared" si="15"/>
        <v>1754.7878400000002</v>
      </c>
      <c r="I135" s="3">
        <f t="shared" si="15"/>
        <v>1824.9793536000002</v>
      </c>
      <c r="J135" s="3">
        <f t="shared" si="15"/>
        <v>1897.9785277440003</v>
      </c>
      <c r="K135" s="3">
        <f t="shared" si="15"/>
        <v>1973.8976688537605</v>
      </c>
      <c r="L135" s="3">
        <f t="shared" si="15"/>
        <v>2052.853575607911</v>
      </c>
      <c r="M135" s="3">
        <f t="shared" si="15"/>
        <v>2134.9677186322274</v>
      </c>
      <c r="N135" s="3">
        <f t="shared" si="15"/>
        <v>2220.3664273775166</v>
      </c>
    </row>
    <row r="136" spans="1:14" ht="15" hidden="1">
      <c r="A136" t="s">
        <v>382</v>
      </c>
      <c r="B136" t="s">
        <v>383</v>
      </c>
      <c r="C136">
        <f>+C137+C138+C140</f>
        <v>16200000</v>
      </c>
      <c r="D136" s="3">
        <f t="shared" si="12"/>
        <v>16200</v>
      </c>
      <c r="E136" s="3">
        <f>D136*1.04</f>
        <v>16848</v>
      </c>
      <c r="F136" s="3">
        <f t="shared" si="15"/>
        <v>17521.920000000002</v>
      </c>
      <c r="G136" s="3">
        <f t="shared" si="15"/>
        <v>18222.796800000004</v>
      </c>
      <c r="H136" s="3">
        <f t="shared" si="15"/>
        <v>18951.708672000004</v>
      </c>
      <c r="I136" s="3">
        <f t="shared" si="15"/>
        <v>19709.777018880006</v>
      </c>
      <c r="J136" s="3">
        <f t="shared" si="15"/>
        <v>20498.168099635208</v>
      </c>
      <c r="K136" s="3">
        <f t="shared" si="15"/>
        <v>21318.094823620617</v>
      </c>
      <c r="L136" s="3">
        <f t="shared" si="15"/>
        <v>22170.81861656544</v>
      </c>
      <c r="M136" s="3">
        <f t="shared" si="15"/>
        <v>23057.651361228058</v>
      </c>
      <c r="N136" s="3">
        <f t="shared" si="15"/>
        <v>23979.95741567718</v>
      </c>
    </row>
    <row r="137" spans="1:14" ht="15" hidden="1">
      <c r="A137" t="s">
        <v>384</v>
      </c>
      <c r="B137" t="s">
        <v>385</v>
      </c>
      <c r="C137">
        <v>1200000</v>
      </c>
      <c r="D137" s="3">
        <f t="shared" si="12"/>
        <v>1200</v>
      </c>
      <c r="E137" s="3">
        <f>D137*1.04</f>
        <v>1248</v>
      </c>
      <c r="F137" s="3">
        <f t="shared" si="15"/>
        <v>1297.92</v>
      </c>
      <c r="G137" s="3">
        <f t="shared" si="15"/>
        <v>1349.8368</v>
      </c>
      <c r="H137" s="3">
        <f t="shared" si="15"/>
        <v>1403.8302720000002</v>
      </c>
      <c r="I137" s="3">
        <f t="shared" si="15"/>
        <v>1459.98348288</v>
      </c>
      <c r="J137" s="3">
        <f t="shared" si="15"/>
        <v>1518.3828221952</v>
      </c>
      <c r="K137" s="3">
        <f t="shared" si="15"/>
        <v>1579.1181350830082</v>
      </c>
      <c r="L137" s="3">
        <f t="shared" si="15"/>
        <v>1642.2828604863284</v>
      </c>
      <c r="M137" s="3">
        <f t="shared" si="15"/>
        <v>1707.9741749057816</v>
      </c>
      <c r="N137" s="3">
        <f t="shared" si="15"/>
        <v>1776.293141902013</v>
      </c>
    </row>
    <row r="138" spans="1:14" ht="15" hidden="1">
      <c r="A138" t="s">
        <v>386</v>
      </c>
      <c r="B138" t="s">
        <v>387</v>
      </c>
      <c r="C138">
        <f>+C139</f>
        <v>12000000</v>
      </c>
      <c r="D138" s="3">
        <f t="shared" si="12"/>
        <v>12000</v>
      </c>
      <c r="E138" s="3">
        <f>D138*1.04</f>
        <v>12480</v>
      </c>
      <c r="F138" s="3">
        <f aca="true" t="shared" si="16" ref="F138:N146">E138*1.04</f>
        <v>12979.2</v>
      </c>
      <c r="G138" s="3">
        <f t="shared" si="16"/>
        <v>13498.368</v>
      </c>
      <c r="H138" s="3">
        <f t="shared" si="16"/>
        <v>14038.302720000002</v>
      </c>
      <c r="I138" s="3">
        <f t="shared" si="16"/>
        <v>14599.834828800002</v>
      </c>
      <c r="J138" s="3">
        <f t="shared" si="16"/>
        <v>15183.828221952002</v>
      </c>
      <c r="K138" s="3">
        <f t="shared" si="16"/>
        <v>15791.181350830084</v>
      </c>
      <c r="L138" s="3">
        <f t="shared" si="16"/>
        <v>16422.828604863287</v>
      </c>
      <c r="M138" s="3">
        <f t="shared" si="16"/>
        <v>17079.74174905782</v>
      </c>
      <c r="N138" s="3">
        <f t="shared" si="16"/>
        <v>17762.931419020133</v>
      </c>
    </row>
    <row r="139" spans="1:14" ht="15" hidden="1">
      <c r="A139" t="s">
        <v>388</v>
      </c>
      <c r="B139" t="s">
        <v>389</v>
      </c>
      <c r="C139">
        <v>12000000</v>
      </c>
      <c r="D139" s="3">
        <f t="shared" si="12"/>
        <v>12000</v>
      </c>
      <c r="E139" s="3">
        <f>D139*1.04</f>
        <v>12480</v>
      </c>
      <c r="F139" s="3">
        <f t="shared" si="16"/>
        <v>12979.2</v>
      </c>
      <c r="G139" s="3">
        <f t="shared" si="16"/>
        <v>13498.368</v>
      </c>
      <c r="H139" s="3">
        <f t="shared" si="16"/>
        <v>14038.302720000002</v>
      </c>
      <c r="I139" s="3">
        <f t="shared" si="16"/>
        <v>14599.834828800002</v>
      </c>
      <c r="J139" s="3">
        <f t="shared" si="16"/>
        <v>15183.828221952002</v>
      </c>
      <c r="K139" s="3">
        <f t="shared" si="16"/>
        <v>15791.181350830084</v>
      </c>
      <c r="L139" s="3">
        <f t="shared" si="16"/>
        <v>16422.828604863287</v>
      </c>
      <c r="M139" s="3">
        <f t="shared" si="16"/>
        <v>17079.74174905782</v>
      </c>
      <c r="N139" s="3">
        <f t="shared" si="16"/>
        <v>17762.931419020133</v>
      </c>
    </row>
    <row r="140" spans="1:14" ht="15" hidden="1">
      <c r="A140" t="s">
        <v>390</v>
      </c>
      <c r="B140" t="s">
        <v>391</v>
      </c>
      <c r="C140">
        <v>3000000</v>
      </c>
      <c r="D140" s="3">
        <f t="shared" si="12"/>
        <v>3000</v>
      </c>
      <c r="E140" s="3">
        <f>D140*1.04</f>
        <v>3120</v>
      </c>
      <c r="F140" s="3">
        <f t="shared" si="16"/>
        <v>3244.8</v>
      </c>
      <c r="G140" s="3">
        <f t="shared" si="16"/>
        <v>3374.592</v>
      </c>
      <c r="H140" s="3">
        <f t="shared" si="16"/>
        <v>3509.5756800000004</v>
      </c>
      <c r="I140" s="3">
        <f t="shared" si="16"/>
        <v>3649.9587072000004</v>
      </c>
      <c r="J140" s="3">
        <f t="shared" si="16"/>
        <v>3795.9570554880006</v>
      </c>
      <c r="K140" s="3">
        <f t="shared" si="16"/>
        <v>3947.795337707521</v>
      </c>
      <c r="L140" s="3">
        <f t="shared" si="16"/>
        <v>4105.707151215822</v>
      </c>
      <c r="M140" s="3">
        <f t="shared" si="16"/>
        <v>4269.935437264455</v>
      </c>
      <c r="N140" s="3">
        <f t="shared" si="16"/>
        <v>4440.732854755033</v>
      </c>
    </row>
    <row r="141" spans="1:14" ht="15" hidden="1">
      <c r="A141" t="s">
        <v>392</v>
      </c>
      <c r="B141" t="s">
        <v>393</v>
      </c>
      <c r="C141">
        <v>2000000</v>
      </c>
      <c r="D141" s="3">
        <f t="shared" si="12"/>
        <v>2000</v>
      </c>
      <c r="E141" s="3">
        <f>D141*1.04</f>
        <v>2080</v>
      </c>
      <c r="F141" s="3">
        <f t="shared" si="16"/>
        <v>2163.2000000000003</v>
      </c>
      <c r="G141" s="3">
        <f t="shared" si="16"/>
        <v>2249.7280000000005</v>
      </c>
      <c r="H141" s="3">
        <f t="shared" si="16"/>
        <v>2339.7171200000007</v>
      </c>
      <c r="I141" s="3">
        <f t="shared" si="16"/>
        <v>2433.3058048000007</v>
      </c>
      <c r="J141" s="3">
        <f t="shared" si="16"/>
        <v>2530.6380369920007</v>
      </c>
      <c r="K141" s="3">
        <f t="shared" si="16"/>
        <v>2631.863558471681</v>
      </c>
      <c r="L141" s="3">
        <f t="shared" si="16"/>
        <v>2737.138100810548</v>
      </c>
      <c r="M141" s="3">
        <f t="shared" si="16"/>
        <v>2846.62362484297</v>
      </c>
      <c r="N141" s="3">
        <f t="shared" si="16"/>
        <v>2960.488569836689</v>
      </c>
    </row>
    <row r="142" spans="1:14" ht="15" hidden="1">
      <c r="A142" t="s">
        <v>394</v>
      </c>
      <c r="B142" t="s">
        <v>395</v>
      </c>
      <c r="C142">
        <v>2668673</v>
      </c>
      <c r="D142" s="3">
        <f t="shared" si="12"/>
        <v>2668.673</v>
      </c>
      <c r="E142" s="3">
        <f>D142*1.04</f>
        <v>2775.41992</v>
      </c>
      <c r="F142" s="3">
        <f t="shared" si="16"/>
        <v>2886.4367168</v>
      </c>
      <c r="G142" s="3">
        <f t="shared" si="16"/>
        <v>3001.894185472</v>
      </c>
      <c r="H142" s="3">
        <f t="shared" si="16"/>
        <v>3121.9699528908804</v>
      </c>
      <c r="I142" s="3">
        <f t="shared" si="16"/>
        <v>3246.8487510065156</v>
      </c>
      <c r="J142" s="3">
        <f t="shared" si="16"/>
        <v>3376.7227010467764</v>
      </c>
      <c r="K142" s="3">
        <f t="shared" si="16"/>
        <v>3511.7916090886474</v>
      </c>
      <c r="L142" s="3">
        <f t="shared" si="16"/>
        <v>3652.2632734521935</v>
      </c>
      <c r="M142" s="3">
        <f t="shared" si="16"/>
        <v>3798.3538043902813</v>
      </c>
      <c r="N142" s="3">
        <f t="shared" si="16"/>
        <v>3950.2879565658927</v>
      </c>
    </row>
    <row r="143" spans="1:14" ht="15" hidden="1">
      <c r="A143" t="s">
        <v>396</v>
      </c>
      <c r="B143" t="s">
        <v>287</v>
      </c>
      <c r="C143">
        <f>SUM(C144:C147)</f>
        <v>17000000</v>
      </c>
      <c r="D143" s="3">
        <f t="shared" si="12"/>
        <v>17000</v>
      </c>
      <c r="E143" s="3">
        <f>D143*1.04</f>
        <v>17680</v>
      </c>
      <c r="F143" s="3">
        <f t="shared" si="16"/>
        <v>18387.2</v>
      </c>
      <c r="G143" s="3">
        <f t="shared" si="16"/>
        <v>19122.688000000002</v>
      </c>
      <c r="H143" s="3">
        <f t="shared" si="16"/>
        <v>19887.595520000003</v>
      </c>
      <c r="I143" s="3">
        <f t="shared" si="16"/>
        <v>20683.099340800003</v>
      </c>
      <c r="J143" s="3">
        <f t="shared" si="16"/>
        <v>21510.423314432002</v>
      </c>
      <c r="K143" s="3">
        <f t="shared" si="16"/>
        <v>22370.840247009284</v>
      </c>
      <c r="L143" s="3">
        <f t="shared" si="16"/>
        <v>23265.673856889658</v>
      </c>
      <c r="M143" s="3">
        <f t="shared" si="16"/>
        <v>24196.300811165245</v>
      </c>
      <c r="N143" s="3">
        <f t="shared" si="16"/>
        <v>25164.152843611857</v>
      </c>
    </row>
    <row r="144" spans="1:14" ht="15" hidden="1">
      <c r="A144" t="s">
        <v>397</v>
      </c>
      <c r="B144" t="s">
        <v>398</v>
      </c>
      <c r="C144">
        <v>7000000</v>
      </c>
      <c r="D144" s="3">
        <f t="shared" si="12"/>
        <v>7000</v>
      </c>
      <c r="E144" s="3">
        <f>D144*1.04</f>
        <v>7280</v>
      </c>
      <c r="F144" s="3">
        <f t="shared" si="16"/>
        <v>7571.2</v>
      </c>
      <c r="G144" s="3">
        <f t="shared" si="16"/>
        <v>7874.048</v>
      </c>
      <c r="H144" s="3">
        <f t="shared" si="16"/>
        <v>8189.00992</v>
      </c>
      <c r="I144" s="3">
        <f t="shared" si="16"/>
        <v>8516.5703168</v>
      </c>
      <c r="J144" s="3">
        <f t="shared" si="16"/>
        <v>8857.233129472</v>
      </c>
      <c r="K144" s="3">
        <f t="shared" si="16"/>
        <v>9211.522454650882</v>
      </c>
      <c r="L144" s="3">
        <f t="shared" si="16"/>
        <v>9579.983352836916</v>
      </c>
      <c r="M144" s="3">
        <f t="shared" si="16"/>
        <v>9963.182686950393</v>
      </c>
      <c r="N144" s="3">
        <f t="shared" si="16"/>
        <v>10361.70999442841</v>
      </c>
    </row>
    <row r="145" spans="1:14" ht="15" hidden="1">
      <c r="A145" t="s">
        <v>399</v>
      </c>
      <c r="B145" t="s">
        <v>329</v>
      </c>
      <c r="C145">
        <v>3000000</v>
      </c>
      <c r="D145" s="3">
        <f t="shared" si="12"/>
        <v>3000</v>
      </c>
      <c r="E145" s="3">
        <f>D145*1.04</f>
        <v>3120</v>
      </c>
      <c r="F145" s="3">
        <f t="shared" si="16"/>
        <v>3244.8</v>
      </c>
      <c r="G145" s="3">
        <f t="shared" si="16"/>
        <v>3374.592</v>
      </c>
      <c r="H145" s="3">
        <f t="shared" si="16"/>
        <v>3509.5756800000004</v>
      </c>
      <c r="I145" s="3">
        <f t="shared" si="16"/>
        <v>3649.9587072000004</v>
      </c>
      <c r="J145" s="3">
        <f t="shared" si="16"/>
        <v>3795.9570554880006</v>
      </c>
      <c r="K145" s="3">
        <f t="shared" si="16"/>
        <v>3947.795337707521</v>
      </c>
      <c r="L145" s="3">
        <f t="shared" si="16"/>
        <v>4105.707151215822</v>
      </c>
      <c r="M145" s="3">
        <f t="shared" si="16"/>
        <v>4269.935437264455</v>
      </c>
      <c r="N145" s="3">
        <f t="shared" si="16"/>
        <v>4440.732854755033</v>
      </c>
    </row>
    <row r="146" spans="1:14" ht="15" hidden="1">
      <c r="A146" t="s">
        <v>400</v>
      </c>
      <c r="B146" t="s">
        <v>401</v>
      </c>
      <c r="C146">
        <v>2000000</v>
      </c>
      <c r="D146" s="3">
        <f t="shared" si="12"/>
        <v>2000</v>
      </c>
      <c r="E146" s="3">
        <f>D146*1.04</f>
        <v>2080</v>
      </c>
      <c r="F146" s="3">
        <f t="shared" si="16"/>
        <v>2163.2000000000003</v>
      </c>
      <c r="G146" s="3">
        <f t="shared" si="16"/>
        <v>2249.7280000000005</v>
      </c>
      <c r="H146" s="3">
        <f t="shared" si="16"/>
        <v>2339.7171200000007</v>
      </c>
      <c r="I146" s="3">
        <f t="shared" si="16"/>
        <v>2433.3058048000007</v>
      </c>
      <c r="J146" s="3">
        <f t="shared" si="16"/>
        <v>2530.6380369920007</v>
      </c>
      <c r="K146" s="3">
        <f t="shared" si="16"/>
        <v>2631.863558471681</v>
      </c>
      <c r="L146" s="3">
        <f t="shared" si="16"/>
        <v>2737.138100810548</v>
      </c>
      <c r="M146" s="3">
        <f t="shared" si="16"/>
        <v>2846.62362484297</v>
      </c>
      <c r="N146" s="3">
        <f t="shared" si="16"/>
        <v>2960.488569836689</v>
      </c>
    </row>
    <row r="147" spans="1:14" ht="15" hidden="1">
      <c r="A147" t="s">
        <v>402</v>
      </c>
      <c r="B147" t="s">
        <v>403</v>
      </c>
      <c r="C147">
        <v>5000000</v>
      </c>
      <c r="D147" s="3">
        <f aca="true" t="shared" si="17" ref="D147:D211">C147/1000</f>
        <v>5000</v>
      </c>
      <c r="E147" s="3">
        <f>D147*1.04</f>
        <v>5200</v>
      </c>
      <c r="F147" s="3">
        <f>E147*1.04</f>
        <v>5408</v>
      </c>
      <c r="G147" s="3">
        <f>F147*1.04</f>
        <v>5624.320000000001</v>
      </c>
      <c r="H147" s="3">
        <f>G147*1.04</f>
        <v>5849.292800000001</v>
      </c>
      <c r="I147" s="3">
        <f>H147*1.04</f>
        <v>6083.264512000002</v>
      </c>
      <c r="J147" s="3">
        <f>I147*1.04</f>
        <v>6326.595092480002</v>
      </c>
      <c r="K147" s="3">
        <f>J147*1.04</f>
        <v>6579.658896179202</v>
      </c>
      <c r="L147" s="3">
        <f>K147*1.04</f>
        <v>6842.845252026371</v>
      </c>
      <c r="M147" s="3">
        <f>L147*1.04</f>
        <v>7116.559062107426</v>
      </c>
      <c r="N147" s="3">
        <f>M147*1.04</f>
        <v>7401.221424591723</v>
      </c>
    </row>
    <row r="148" spans="1:14" ht="15" hidden="1">
      <c r="A148" t="s">
        <v>404</v>
      </c>
      <c r="B148" t="s">
        <v>331</v>
      </c>
      <c r="C148">
        <v>5000000</v>
      </c>
      <c r="D148" s="3">
        <f t="shared" si="17"/>
        <v>5000</v>
      </c>
      <c r="E148" s="3">
        <f>D148*1.04</f>
        <v>5200</v>
      </c>
      <c r="F148" s="3">
        <f>E148*1.04</f>
        <v>5408</v>
      </c>
      <c r="G148" s="3">
        <f>F148*1.04</f>
        <v>5624.320000000001</v>
      </c>
      <c r="H148" s="3">
        <f>G148*1.04</f>
        <v>5849.292800000001</v>
      </c>
      <c r="I148" s="3">
        <f>H148*1.04</f>
        <v>6083.264512000002</v>
      </c>
      <c r="J148" s="3">
        <f>I148*1.04</f>
        <v>6326.595092480002</v>
      </c>
      <c r="K148" s="3">
        <f>J148*1.04</f>
        <v>6579.658896179202</v>
      </c>
      <c r="L148" s="3">
        <f>K148*1.04</f>
        <v>6842.845252026371</v>
      </c>
      <c r="M148" s="3">
        <f>L148*1.04</f>
        <v>7116.559062107426</v>
      </c>
      <c r="N148" s="3">
        <f>M148*1.04</f>
        <v>7401.221424591723</v>
      </c>
    </row>
    <row r="149" spans="1:14" ht="15" hidden="1">
      <c r="A149" t="s">
        <v>405</v>
      </c>
      <c r="B149" t="s">
        <v>289</v>
      </c>
      <c r="C149">
        <f>+C150+C151</f>
        <v>2000000</v>
      </c>
      <c r="D149" s="3">
        <f t="shared" si="17"/>
        <v>2000</v>
      </c>
      <c r="E149" s="3">
        <f>D149*1.04</f>
        <v>2080</v>
      </c>
      <c r="F149" s="3">
        <f>E149*1.04</f>
        <v>2163.2000000000003</v>
      </c>
      <c r="G149" s="3">
        <f>F149*1.04</f>
        <v>2249.7280000000005</v>
      </c>
      <c r="H149" s="3">
        <f>G149*1.04</f>
        <v>2339.7171200000007</v>
      </c>
      <c r="I149" s="3">
        <f>H149*1.04</f>
        <v>2433.3058048000007</v>
      </c>
      <c r="J149" s="3">
        <f>I149*1.04</f>
        <v>2530.6380369920007</v>
      </c>
      <c r="K149" s="3">
        <f>J149*1.04</f>
        <v>2631.863558471681</v>
      </c>
      <c r="L149" s="3">
        <f>K149*1.04</f>
        <v>2737.138100810548</v>
      </c>
      <c r="M149" s="3">
        <f>L149*1.04</f>
        <v>2846.62362484297</v>
      </c>
      <c r="N149" s="3">
        <f>M149*1.04</f>
        <v>2960.488569836689</v>
      </c>
    </row>
    <row r="150" spans="1:14" ht="15" hidden="1">
      <c r="A150" t="s">
        <v>406</v>
      </c>
      <c r="B150" t="s">
        <v>407</v>
      </c>
      <c r="C150">
        <v>1000000</v>
      </c>
      <c r="D150" s="3">
        <f t="shared" si="17"/>
        <v>1000</v>
      </c>
      <c r="E150" s="3">
        <f>D150*1.04</f>
        <v>1040</v>
      </c>
      <c r="F150" s="3">
        <f>E150*1.04</f>
        <v>1081.6000000000001</v>
      </c>
      <c r="G150" s="3">
        <f>F150*1.04</f>
        <v>1124.8640000000003</v>
      </c>
      <c r="H150" s="3">
        <f>G150*1.04</f>
        <v>1169.8585600000004</v>
      </c>
      <c r="I150" s="3">
        <f>H150*1.04</f>
        <v>1216.6529024000004</v>
      </c>
      <c r="J150" s="3">
        <f>I150*1.04</f>
        <v>1265.3190184960004</v>
      </c>
      <c r="K150" s="3">
        <f>J150*1.04</f>
        <v>1315.9317792358404</v>
      </c>
      <c r="L150" s="3">
        <f>K150*1.04</f>
        <v>1368.569050405274</v>
      </c>
      <c r="M150" s="3">
        <f>L150*1.04</f>
        <v>1423.311812421485</v>
      </c>
      <c r="N150" s="3">
        <f>M150*1.04</f>
        <v>1480.2442849183444</v>
      </c>
    </row>
    <row r="151" spans="1:14" ht="15" hidden="1">
      <c r="A151" t="s">
        <v>408</v>
      </c>
      <c r="B151" t="s">
        <v>409</v>
      </c>
      <c r="C151">
        <v>1000000</v>
      </c>
      <c r="D151" s="3">
        <f t="shared" si="17"/>
        <v>1000</v>
      </c>
      <c r="E151" s="3">
        <f>D151*1.04</f>
        <v>1040</v>
      </c>
      <c r="F151" s="3">
        <f>E151*1.04</f>
        <v>1081.6000000000001</v>
      </c>
      <c r="G151" s="3">
        <f>F151*1.04</f>
        <v>1124.8640000000003</v>
      </c>
      <c r="H151" s="3">
        <f>G151*1.04</f>
        <v>1169.8585600000004</v>
      </c>
      <c r="I151" s="3">
        <f>H151*1.04</f>
        <v>1216.6529024000004</v>
      </c>
      <c r="J151" s="3">
        <f>I151*1.04</f>
        <v>1265.3190184960004</v>
      </c>
      <c r="K151" s="3">
        <f>J151*1.04</f>
        <v>1315.9317792358404</v>
      </c>
      <c r="L151" s="3">
        <f>K151*1.04</f>
        <v>1368.569050405274</v>
      </c>
      <c r="M151" s="3">
        <f>L151*1.04</f>
        <v>1423.311812421485</v>
      </c>
      <c r="N151" s="3">
        <f>M151*1.04</f>
        <v>1480.2442849183444</v>
      </c>
    </row>
    <row r="152" spans="1:14" ht="15" hidden="1">
      <c r="A152" t="s">
        <v>410</v>
      </c>
      <c r="B152" t="s">
        <v>411</v>
      </c>
      <c r="C152">
        <f>SUM(C153:C159)</f>
        <v>23000000</v>
      </c>
      <c r="D152" s="3">
        <f t="shared" si="17"/>
        <v>23000</v>
      </c>
      <c r="E152" s="3">
        <f>D152*1.04</f>
        <v>23920</v>
      </c>
      <c r="F152" s="3">
        <f>E152*1.04</f>
        <v>24876.8</v>
      </c>
      <c r="G152" s="3">
        <f>F152*1.04</f>
        <v>25871.872</v>
      </c>
      <c r="H152" s="3">
        <f>G152*1.04</f>
        <v>26906.74688</v>
      </c>
      <c r="I152" s="3">
        <f>H152*1.04</f>
        <v>27983.0167552</v>
      </c>
      <c r="J152" s="3">
        <f>I152*1.04</f>
        <v>29102.337425408</v>
      </c>
      <c r="K152" s="3">
        <f>J152*1.04</f>
        <v>30266.430922424322</v>
      </c>
      <c r="L152" s="3">
        <f>K152*1.04</f>
        <v>31477.088159321298</v>
      </c>
      <c r="M152" s="3">
        <f>L152*1.04</f>
        <v>32736.17168569415</v>
      </c>
      <c r="N152" s="3">
        <f>M152*1.04</f>
        <v>34045.618553121916</v>
      </c>
    </row>
    <row r="153" spans="1:14" ht="15" hidden="1">
      <c r="A153" t="s">
        <v>412</v>
      </c>
      <c r="B153" t="s">
        <v>413</v>
      </c>
      <c r="C153">
        <v>1000000</v>
      </c>
      <c r="D153" s="3">
        <f t="shared" si="17"/>
        <v>1000</v>
      </c>
      <c r="E153" s="3">
        <f>D153*1.04</f>
        <v>1040</v>
      </c>
      <c r="F153" s="3">
        <f>E153*1.04</f>
        <v>1081.6000000000001</v>
      </c>
      <c r="G153" s="3">
        <f>F153*1.04</f>
        <v>1124.8640000000003</v>
      </c>
      <c r="H153" s="3">
        <f>G153*1.04</f>
        <v>1169.8585600000004</v>
      </c>
      <c r="I153" s="3">
        <f>H153*1.04</f>
        <v>1216.6529024000004</v>
      </c>
      <c r="J153" s="3">
        <f>I153*1.04</f>
        <v>1265.3190184960004</v>
      </c>
      <c r="K153" s="3">
        <f>J153*1.04</f>
        <v>1315.9317792358404</v>
      </c>
      <c r="L153" s="3">
        <f>K153*1.04</f>
        <v>1368.569050405274</v>
      </c>
      <c r="M153" s="3">
        <f>L153*1.04</f>
        <v>1423.311812421485</v>
      </c>
      <c r="N153" s="3">
        <f>M153*1.04</f>
        <v>1480.2442849183444</v>
      </c>
    </row>
    <row r="154" spans="1:14" ht="15" hidden="1">
      <c r="A154" t="s">
        <v>414</v>
      </c>
      <c r="B154" t="s">
        <v>415</v>
      </c>
      <c r="C154">
        <v>5000000</v>
      </c>
      <c r="D154" s="3">
        <f t="shared" si="17"/>
        <v>5000</v>
      </c>
      <c r="E154" s="3">
        <f>D154*1.04</f>
        <v>5200</v>
      </c>
      <c r="F154" s="3">
        <f>E154*1.04</f>
        <v>5408</v>
      </c>
      <c r="G154" s="3">
        <f>F154*1.04</f>
        <v>5624.320000000001</v>
      </c>
      <c r="H154" s="3">
        <f>G154*1.04</f>
        <v>5849.292800000001</v>
      </c>
      <c r="I154" s="3">
        <f>H154*1.04</f>
        <v>6083.264512000002</v>
      </c>
      <c r="J154" s="3">
        <f>I154*1.04</f>
        <v>6326.595092480002</v>
      </c>
      <c r="K154" s="3">
        <f>J154*1.04</f>
        <v>6579.658896179202</v>
      </c>
      <c r="L154" s="3">
        <f>K154*1.04</f>
        <v>6842.845252026371</v>
      </c>
      <c r="M154" s="3">
        <f>L154*1.04</f>
        <v>7116.559062107426</v>
      </c>
      <c r="N154" s="3">
        <f>M154*1.04</f>
        <v>7401.221424591723</v>
      </c>
    </row>
    <row r="155" spans="1:14" ht="15" hidden="1">
      <c r="A155" t="s">
        <v>416</v>
      </c>
      <c r="B155" t="s">
        <v>417</v>
      </c>
      <c r="C155">
        <v>3000000</v>
      </c>
      <c r="D155" s="3">
        <f t="shared" si="17"/>
        <v>3000</v>
      </c>
      <c r="E155" s="3">
        <f>D155*1.04</f>
        <v>3120</v>
      </c>
      <c r="F155" s="3">
        <f>E155*1.04</f>
        <v>3244.8</v>
      </c>
      <c r="G155" s="3">
        <f>F155*1.04</f>
        <v>3374.592</v>
      </c>
      <c r="H155" s="3">
        <f>G155*1.04</f>
        <v>3509.5756800000004</v>
      </c>
      <c r="I155" s="3">
        <f>H155*1.04</f>
        <v>3649.9587072000004</v>
      </c>
      <c r="J155" s="3">
        <f>I155*1.04</f>
        <v>3795.9570554880006</v>
      </c>
      <c r="K155" s="3">
        <f>J155*1.04</f>
        <v>3947.795337707521</v>
      </c>
      <c r="L155" s="3">
        <f>K155*1.04</f>
        <v>4105.707151215822</v>
      </c>
      <c r="M155" s="3">
        <f>L155*1.04</f>
        <v>4269.935437264455</v>
      </c>
      <c r="N155" s="3">
        <f>M155*1.04</f>
        <v>4440.732854755033</v>
      </c>
    </row>
    <row r="156" spans="1:14" ht="15" hidden="1">
      <c r="A156" t="s">
        <v>418</v>
      </c>
      <c r="B156" t="s">
        <v>419</v>
      </c>
      <c r="C156">
        <v>5000000</v>
      </c>
      <c r="D156" s="3">
        <f t="shared" si="17"/>
        <v>5000</v>
      </c>
      <c r="E156" s="3">
        <f>D156*1.04</f>
        <v>5200</v>
      </c>
      <c r="F156" s="3">
        <f>E156*1.04</f>
        <v>5408</v>
      </c>
      <c r="G156" s="3">
        <f>F156*1.04</f>
        <v>5624.320000000001</v>
      </c>
      <c r="H156" s="3">
        <f>G156*1.04</f>
        <v>5849.292800000001</v>
      </c>
      <c r="I156" s="3">
        <f>H156*1.04</f>
        <v>6083.264512000002</v>
      </c>
      <c r="J156" s="3">
        <f>I156*1.04</f>
        <v>6326.595092480002</v>
      </c>
      <c r="K156" s="3">
        <f>J156*1.04</f>
        <v>6579.658896179202</v>
      </c>
      <c r="L156" s="3">
        <f>K156*1.04</f>
        <v>6842.845252026371</v>
      </c>
      <c r="M156" s="3">
        <f>L156*1.04</f>
        <v>7116.559062107426</v>
      </c>
      <c r="N156" s="3">
        <f aca="true" t="shared" si="18" ref="N156:N170">M156*1.04</f>
        <v>7401.221424591723</v>
      </c>
    </row>
    <row r="157" spans="1:14" ht="15" hidden="1">
      <c r="A157" t="s">
        <v>420</v>
      </c>
      <c r="B157" t="s">
        <v>421</v>
      </c>
      <c r="C157">
        <v>5000000</v>
      </c>
      <c r="D157" s="3">
        <f t="shared" si="17"/>
        <v>5000</v>
      </c>
      <c r="E157" s="3">
        <f>D157*1.04</f>
        <v>5200</v>
      </c>
      <c r="F157" s="3">
        <f>E157*1.04</f>
        <v>5408</v>
      </c>
      <c r="G157" s="3">
        <f>F157*1.04</f>
        <v>5624.320000000001</v>
      </c>
      <c r="H157" s="3">
        <f>G157*1.04</f>
        <v>5849.292800000001</v>
      </c>
      <c r="I157" s="3">
        <f>H157*1.04</f>
        <v>6083.264512000002</v>
      </c>
      <c r="J157" s="3">
        <f>I157*1.04</f>
        <v>6326.595092480002</v>
      </c>
      <c r="K157" s="3">
        <f>J157*1.04</f>
        <v>6579.658896179202</v>
      </c>
      <c r="L157" s="3">
        <f>K157*1.04</f>
        <v>6842.845252026371</v>
      </c>
      <c r="M157" s="3">
        <f>L157*1.04</f>
        <v>7116.559062107426</v>
      </c>
      <c r="N157" s="3">
        <f t="shared" si="18"/>
        <v>7401.221424591723</v>
      </c>
    </row>
    <row r="158" spans="1:14" ht="15" hidden="1">
      <c r="A158" t="s">
        <v>422</v>
      </c>
      <c r="B158" t="s">
        <v>423</v>
      </c>
      <c r="C158">
        <v>2000000</v>
      </c>
      <c r="D158" s="3">
        <f t="shared" si="17"/>
        <v>2000</v>
      </c>
      <c r="E158" s="3">
        <f>D158*1.04</f>
        <v>2080</v>
      </c>
      <c r="F158" s="3">
        <f>E158*1.04</f>
        <v>2163.2000000000003</v>
      </c>
      <c r="G158" s="3">
        <f>F158*1.04</f>
        <v>2249.7280000000005</v>
      </c>
      <c r="H158" s="3">
        <f>G158*1.04</f>
        <v>2339.7171200000007</v>
      </c>
      <c r="I158" s="3">
        <f>H158*1.04</f>
        <v>2433.3058048000007</v>
      </c>
      <c r="J158" s="3">
        <f>I158*1.04</f>
        <v>2530.6380369920007</v>
      </c>
      <c r="K158" s="3">
        <f>J158*1.04</f>
        <v>2631.863558471681</v>
      </c>
      <c r="L158" s="3">
        <f>K158*1.04</f>
        <v>2737.138100810548</v>
      </c>
      <c r="M158" s="3">
        <f>L158*1.04</f>
        <v>2846.62362484297</v>
      </c>
      <c r="N158" s="3">
        <f t="shared" si="18"/>
        <v>2960.488569836689</v>
      </c>
    </row>
    <row r="159" spans="1:14" ht="15" hidden="1">
      <c r="A159" t="s">
        <v>424</v>
      </c>
      <c r="B159" t="s">
        <v>425</v>
      </c>
      <c r="C159">
        <v>2000000</v>
      </c>
      <c r="D159" s="3">
        <f t="shared" si="17"/>
        <v>2000</v>
      </c>
      <c r="E159" s="3">
        <f>D159*1.04</f>
        <v>2080</v>
      </c>
      <c r="F159" s="3">
        <f>E159*1.04</f>
        <v>2163.2000000000003</v>
      </c>
      <c r="G159" s="3">
        <f>F159*1.04</f>
        <v>2249.7280000000005</v>
      </c>
      <c r="H159" s="3">
        <f>G159*1.04</f>
        <v>2339.7171200000007</v>
      </c>
      <c r="I159" s="3">
        <f>H159*1.04</f>
        <v>2433.3058048000007</v>
      </c>
      <c r="J159" s="3">
        <f>I159*1.04</f>
        <v>2530.6380369920007</v>
      </c>
      <c r="K159" s="3">
        <f>J159*1.04</f>
        <v>2631.863558471681</v>
      </c>
      <c r="L159" s="3">
        <f>K159*1.04</f>
        <v>2737.138100810548</v>
      </c>
      <c r="M159" s="3">
        <f>L159*1.04</f>
        <v>2846.62362484297</v>
      </c>
      <c r="N159" s="3">
        <f t="shared" si="18"/>
        <v>2960.488569836689</v>
      </c>
    </row>
    <row r="160" spans="1:14" ht="15">
      <c r="A160" t="s">
        <v>426</v>
      </c>
      <c r="B160" t="s">
        <v>427</v>
      </c>
      <c r="C160">
        <f>SUM(C161:C164)</f>
        <v>197840261</v>
      </c>
      <c r="D160" s="3">
        <f t="shared" si="17"/>
        <v>197840.261</v>
      </c>
      <c r="E160" s="3">
        <f>D160*1.04</f>
        <v>205753.87144000002</v>
      </c>
      <c r="F160" s="3">
        <f>E160*1.04</f>
        <v>213984.02629760004</v>
      </c>
      <c r="G160" s="3">
        <f>F160*1.04</f>
        <v>222543.38734950405</v>
      </c>
      <c r="H160" s="3">
        <f>G160*1.04</f>
        <v>231445.12284348422</v>
      </c>
      <c r="I160" s="3">
        <f>H160*1.04</f>
        <v>240702.9277572236</v>
      </c>
      <c r="J160" s="3">
        <f>I160*1.04</f>
        <v>250331.04486751257</v>
      </c>
      <c r="K160" s="3">
        <f>J160*1.04</f>
        <v>260344.28666221307</v>
      </c>
      <c r="L160" s="3">
        <f>K160*1.04</f>
        <v>270758.0581287016</v>
      </c>
      <c r="M160" s="3">
        <f>L160*1.04</f>
        <v>281588.3804538497</v>
      </c>
      <c r="N160" s="3">
        <f t="shared" si="18"/>
        <v>292851.9156720037</v>
      </c>
    </row>
    <row r="161" spans="1:14" ht="15">
      <c r="A161" t="s">
        <v>428</v>
      </c>
      <c r="B161" t="s">
        <v>429</v>
      </c>
      <c r="C161">
        <v>109498538</v>
      </c>
      <c r="D161" s="3">
        <f t="shared" si="17"/>
        <v>109498.538</v>
      </c>
      <c r="E161" s="3">
        <f>D161*1.04</f>
        <v>113878.47952000001</v>
      </c>
      <c r="F161" s="3">
        <f>E161*1.04</f>
        <v>118433.61870080001</v>
      </c>
      <c r="G161" s="3">
        <f>F161*1.04</f>
        <v>123170.96344883202</v>
      </c>
      <c r="H161" s="3">
        <f>G161*1.04</f>
        <v>128097.8019867853</v>
      </c>
      <c r="I161" s="3">
        <f>H161*1.04</f>
        <v>133221.7140662567</v>
      </c>
      <c r="J161" s="3">
        <f>I161*1.04</f>
        <v>138550.582628907</v>
      </c>
      <c r="K161" s="3">
        <f>J161*1.04</f>
        <v>144092.6059340633</v>
      </c>
      <c r="L161" s="3">
        <f>K161*1.04</f>
        <v>149856.31017142584</v>
      </c>
      <c r="M161" s="3">
        <f>L161*1.04</f>
        <v>155850.56257828287</v>
      </c>
      <c r="N161" s="3">
        <f t="shared" si="18"/>
        <v>162084.5850814142</v>
      </c>
    </row>
    <row r="162" spans="1:14" ht="15">
      <c r="A162" t="s">
        <v>430</v>
      </c>
      <c r="B162" t="s">
        <v>431</v>
      </c>
      <c r="C162">
        <v>28898000</v>
      </c>
      <c r="D162" s="3">
        <f t="shared" si="17"/>
        <v>28898</v>
      </c>
      <c r="E162" s="3">
        <f>D162*1.04</f>
        <v>30053.920000000002</v>
      </c>
      <c r="F162" s="3">
        <f>E162*1.04</f>
        <v>31256.076800000003</v>
      </c>
      <c r="G162" s="3">
        <f>F162*1.04</f>
        <v>32506.319872000004</v>
      </c>
      <c r="H162" s="3">
        <f>G162*1.04</f>
        <v>33806.572666880005</v>
      </c>
      <c r="I162" s="3">
        <f>H162*1.04</f>
        <v>35158.8355735552</v>
      </c>
      <c r="J162" s="3">
        <f>I162*1.04</f>
        <v>36565.18899649741</v>
      </c>
      <c r="K162" s="3">
        <f>J162*1.04</f>
        <v>38027.79655635731</v>
      </c>
      <c r="L162" s="3">
        <f>K162*1.04</f>
        <v>39548.9084186116</v>
      </c>
      <c r="M162" s="3">
        <f>L162*1.04</f>
        <v>41130.864755356066</v>
      </c>
      <c r="N162" s="3">
        <f t="shared" si="18"/>
        <v>42776.09934557031</v>
      </c>
    </row>
    <row r="163" spans="1:14" ht="15">
      <c r="A163" t="s">
        <v>432</v>
      </c>
      <c r="B163" t="s">
        <v>433</v>
      </c>
      <c r="C163">
        <v>16668000</v>
      </c>
      <c r="D163" s="3">
        <f t="shared" si="17"/>
        <v>16668</v>
      </c>
      <c r="E163" s="3">
        <f>D163*1.04</f>
        <v>17334.72</v>
      </c>
      <c r="F163" s="3">
        <f>E163*1.04</f>
        <v>18028.1088</v>
      </c>
      <c r="G163" s="3">
        <f>F163*1.04</f>
        <v>18749.233152</v>
      </c>
      <c r="H163" s="3">
        <f>G163*1.04</f>
        <v>19499.202478080002</v>
      </c>
      <c r="I163" s="3">
        <f>H163*1.04</f>
        <v>20279.170577203204</v>
      </c>
      <c r="J163" s="3">
        <f>I163*1.04</f>
        <v>21090.337400291333</v>
      </c>
      <c r="K163" s="3">
        <f>J163*1.04</f>
        <v>21933.950896302988</v>
      </c>
      <c r="L163" s="3">
        <f>K163*1.04</f>
        <v>22811.30893215511</v>
      </c>
      <c r="M163" s="3">
        <f>L163*1.04</f>
        <v>23723.761289441314</v>
      </c>
      <c r="N163" s="3">
        <f t="shared" si="18"/>
        <v>24672.711741018968</v>
      </c>
    </row>
    <row r="164" spans="1:14" ht="15">
      <c r="A164" t="s">
        <v>434</v>
      </c>
      <c r="B164" t="s">
        <v>435</v>
      </c>
      <c r="C164">
        <v>42775723</v>
      </c>
      <c r="D164" s="3">
        <f t="shared" si="17"/>
        <v>42775.723</v>
      </c>
      <c r="E164" s="3">
        <f>D164*1.04</f>
        <v>44486.75192</v>
      </c>
      <c r="F164" s="3">
        <f>E164*1.04</f>
        <v>46266.221996800006</v>
      </c>
      <c r="G164" s="3">
        <f>F164*1.04</f>
        <v>48116.87087667201</v>
      </c>
      <c r="H164" s="3">
        <f>G164*1.04</f>
        <v>50041.54571173889</v>
      </c>
      <c r="I164" s="3">
        <f>H164*1.04</f>
        <v>52043.207540208445</v>
      </c>
      <c r="J164" s="3">
        <f>I164*1.04</f>
        <v>54124.93584181678</v>
      </c>
      <c r="K164" s="3">
        <f>J164*1.04</f>
        <v>56289.93327548946</v>
      </c>
      <c r="L164" s="3">
        <f>K164*1.04</f>
        <v>58541.53060650903</v>
      </c>
      <c r="M164" s="3">
        <f>L164*1.04</f>
        <v>60883.1918307694</v>
      </c>
      <c r="N164" s="3">
        <f t="shared" si="18"/>
        <v>63318.51950400018</v>
      </c>
    </row>
    <row r="165" spans="4:14" ht="15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t="s">
        <v>436</v>
      </c>
      <c r="B166" t="s">
        <v>437</v>
      </c>
      <c r="C166">
        <f>+C168+C423+C463+C473+C501</f>
        <v>12171023086</v>
      </c>
      <c r="D166" s="3">
        <f t="shared" si="17"/>
        <v>12171023.086</v>
      </c>
      <c r="E166" s="3">
        <f>D166*1.04</f>
        <v>12657864.00944</v>
      </c>
      <c r="F166" s="3">
        <f>E166*1.04</f>
        <v>13164178.569817599</v>
      </c>
      <c r="G166" s="3">
        <f>F166*1.04</f>
        <v>13690745.712610302</v>
      </c>
      <c r="H166" s="3">
        <f>G166*1.04</f>
        <v>14238375.541114716</v>
      </c>
      <c r="I166" s="3">
        <f>H166*1.04</f>
        <v>14807910.562759304</v>
      </c>
      <c r="J166" s="3">
        <f>I166*1.04</f>
        <v>15400226.985269677</v>
      </c>
      <c r="K166" s="3">
        <f>J166*1.04</f>
        <v>16016236.064680465</v>
      </c>
      <c r="L166" s="3">
        <f>K166*1.04</f>
        <v>16656885.507267684</v>
      </c>
      <c r="M166" s="3">
        <f>L166*1.04</f>
        <v>17323160.927558392</v>
      </c>
      <c r="N166" s="3">
        <f t="shared" si="18"/>
        <v>18016087.36466073</v>
      </c>
    </row>
    <row r="167" spans="4:14" ht="15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t="s">
        <v>438</v>
      </c>
      <c r="B168" t="s">
        <v>439</v>
      </c>
      <c r="C168">
        <f>+C169+C212+C215+C269+C283+C299+C419</f>
        <v>3955135038</v>
      </c>
      <c r="D168" s="3">
        <f t="shared" si="17"/>
        <v>3955135.038</v>
      </c>
      <c r="E168" s="3">
        <f>D168*1.04</f>
        <v>4113340.4395200005</v>
      </c>
      <c r="F168" s="3">
        <f>E168*1.04</f>
        <v>4277874.057100801</v>
      </c>
      <c r="G168" s="3">
        <f>F168*1.04</f>
        <v>4448989.019384833</v>
      </c>
      <c r="H168" s="3">
        <f>G168*1.04</f>
        <v>4626948.580160227</v>
      </c>
      <c r="I168" s="3">
        <f>H168*1.04</f>
        <v>4812026.523366636</v>
      </c>
      <c r="J168" s="3">
        <f>I168*1.04</f>
        <v>5004507.584301301</v>
      </c>
      <c r="K168" s="3">
        <f>J168*1.04</f>
        <v>5204687.887673354</v>
      </c>
      <c r="L168" s="3">
        <f>K168*1.04</f>
        <v>5412875.403180288</v>
      </c>
      <c r="M168" s="3">
        <f>L168*1.04</f>
        <v>5629390.4193075</v>
      </c>
      <c r="N168" s="3">
        <f t="shared" si="18"/>
        <v>5854566.036079801</v>
      </c>
    </row>
    <row r="169" spans="1:14" ht="15">
      <c r="A169" t="s">
        <v>440</v>
      </c>
      <c r="B169" t="s">
        <v>441</v>
      </c>
      <c r="C169">
        <f>+C170</f>
        <v>1309075386</v>
      </c>
      <c r="D169" s="3">
        <f t="shared" si="17"/>
        <v>1309075.386</v>
      </c>
      <c r="E169" s="3">
        <f>D169*1.04</f>
        <v>1361438.40144</v>
      </c>
      <c r="F169" s="3">
        <f>E169*1.04</f>
        <v>1415895.9374976</v>
      </c>
      <c r="G169" s="3">
        <f>F169*1.04</f>
        <v>1472531.774997504</v>
      </c>
      <c r="H169" s="3">
        <f>G169*1.04</f>
        <v>1531433.0459974043</v>
      </c>
      <c r="I169" s="3">
        <f>H169*1.04</f>
        <v>1592690.3678373005</v>
      </c>
      <c r="J169" s="3">
        <f>I169*1.04</f>
        <v>1656397.9825507926</v>
      </c>
      <c r="K169" s="3">
        <f>J169*1.04</f>
        <v>1722653.9018528245</v>
      </c>
      <c r="L169" s="3">
        <f>K169*1.04</f>
        <v>1791560.0579269375</v>
      </c>
      <c r="M169" s="3">
        <f>L169*1.04</f>
        <v>1863222.460244015</v>
      </c>
      <c r="N169" s="3">
        <f t="shared" si="18"/>
        <v>1937751.3586537756</v>
      </c>
    </row>
    <row r="170" spans="1:14" ht="15" hidden="1">
      <c r="A170" t="s">
        <v>442</v>
      </c>
      <c r="B170" t="s">
        <v>443</v>
      </c>
      <c r="C170">
        <f>+C171+C174+C201+C203+C206+C209+C211</f>
        <v>1309075386</v>
      </c>
      <c r="D170" s="3">
        <f t="shared" si="17"/>
        <v>1309075.386</v>
      </c>
      <c r="E170" s="3">
        <f>D170*1.04</f>
        <v>1361438.40144</v>
      </c>
      <c r="F170" s="3">
        <f>E170*1.04</f>
        <v>1415895.9374976</v>
      </c>
      <c r="G170" s="3">
        <f>F170*1.04</f>
        <v>1472531.774997504</v>
      </c>
      <c r="H170" s="3">
        <f>G170*1.04</f>
        <v>1531433.0459974043</v>
      </c>
      <c r="I170" s="3">
        <f>H170*1.04</f>
        <v>1592690.3678373005</v>
      </c>
      <c r="J170" s="3">
        <f>I170*1.04</f>
        <v>1656397.9825507926</v>
      </c>
      <c r="K170" s="3">
        <f>J170*1.04</f>
        <v>1722653.9018528245</v>
      </c>
      <c r="L170" s="3">
        <f>K170*1.04</f>
        <v>1791560.0579269375</v>
      </c>
      <c r="M170" s="3">
        <f>L170*1.04</f>
        <v>1863222.460244015</v>
      </c>
      <c r="N170" s="3">
        <f t="shared" si="18"/>
        <v>1937751.3586537756</v>
      </c>
    </row>
    <row r="171" spans="1:14" ht="15" hidden="1">
      <c r="A171" t="s">
        <v>444</v>
      </c>
      <c r="B171" t="s">
        <v>445</v>
      </c>
      <c r="C171">
        <f>+C172+C173</f>
        <v>52891340.400000006</v>
      </c>
      <c r="D171" s="3">
        <f t="shared" si="17"/>
        <v>52891.34040000001</v>
      </c>
      <c r="E171" s="3">
        <f>D171*1.04</f>
        <v>55006.99401600001</v>
      </c>
      <c r="F171" s="3">
        <f>E171*1.04</f>
        <v>57207.27377664002</v>
      </c>
      <c r="G171" s="3">
        <f>F171*1.04</f>
        <v>59495.56472770562</v>
      </c>
      <c r="H171" s="3">
        <f>G171*1.04</f>
        <v>61875.387316813845</v>
      </c>
      <c r="I171" s="3">
        <f>H171*1.04</f>
        <v>64350.402809486404</v>
      </c>
      <c r="J171" s="3">
        <f>I171*1.04</f>
        <v>66924.41892186586</v>
      </c>
      <c r="K171" s="3">
        <f>J171*1.04</f>
        <v>69601.39567874049</v>
      </c>
      <c r="L171" s="3">
        <f>K171*1.04</f>
        <v>72385.45150589012</v>
      </c>
      <c r="M171" s="3">
        <f aca="true" t="shared" si="19" ref="F171:N186">L171*1.04</f>
        <v>75280.86956612572</v>
      </c>
      <c r="N171" s="3">
        <f t="shared" si="19"/>
        <v>78292.10434877075</v>
      </c>
    </row>
    <row r="172" spans="1:14" ht="15" hidden="1">
      <c r="A172" t="s">
        <v>446</v>
      </c>
      <c r="B172" t="s">
        <v>447</v>
      </c>
      <c r="C172">
        <v>31391899</v>
      </c>
      <c r="D172" s="3">
        <f t="shared" si="17"/>
        <v>31391.899</v>
      </c>
      <c r="E172" s="3">
        <f>D172*1.04</f>
        <v>32647.57496</v>
      </c>
      <c r="F172" s="3">
        <f t="shared" si="19"/>
        <v>33953.477958400006</v>
      </c>
      <c r="G172" s="3">
        <f t="shared" si="19"/>
        <v>35311.61707673601</v>
      </c>
      <c r="H172" s="3">
        <f t="shared" si="19"/>
        <v>36724.08175980545</v>
      </c>
      <c r="I172" s="3">
        <f t="shared" si="19"/>
        <v>38193.04503019767</v>
      </c>
      <c r="J172" s="3">
        <f t="shared" si="19"/>
        <v>39720.76683140558</v>
      </c>
      <c r="K172" s="3">
        <f t="shared" si="19"/>
        <v>41309.597504661804</v>
      </c>
      <c r="L172" s="3">
        <f t="shared" si="19"/>
        <v>42961.98140484828</v>
      </c>
      <c r="M172" s="3">
        <f t="shared" si="19"/>
        <v>44680.46066104221</v>
      </c>
      <c r="N172" s="3">
        <f t="shared" si="19"/>
        <v>46467.6790874839</v>
      </c>
    </row>
    <row r="173" spans="1:14" ht="15" hidden="1">
      <c r="A173" t="s">
        <v>448</v>
      </c>
      <c r="B173" t="s">
        <v>449</v>
      </c>
      <c r="C173">
        <v>21499441.400000006</v>
      </c>
      <c r="D173" s="3">
        <f t="shared" si="17"/>
        <v>21499.441400000007</v>
      </c>
      <c r="E173" s="3">
        <f>D173*1.04</f>
        <v>22359.41905600001</v>
      </c>
      <c r="F173" s="3">
        <f t="shared" si="19"/>
        <v>23253.79581824001</v>
      </c>
      <c r="G173" s="3">
        <f t="shared" si="19"/>
        <v>24183.94765096961</v>
      </c>
      <c r="H173" s="3">
        <f t="shared" si="19"/>
        <v>25151.305557008396</v>
      </c>
      <c r="I173" s="3">
        <f t="shared" si="19"/>
        <v>26157.357779288734</v>
      </c>
      <c r="J173" s="3">
        <f t="shared" si="19"/>
        <v>27203.652090460284</v>
      </c>
      <c r="K173" s="3">
        <f t="shared" si="19"/>
        <v>28291.798174078696</v>
      </c>
      <c r="L173" s="3">
        <f t="shared" si="19"/>
        <v>29423.470101041847</v>
      </c>
      <c r="M173" s="3">
        <f t="shared" si="19"/>
        <v>30600.40890508352</v>
      </c>
      <c r="N173" s="3">
        <f t="shared" si="19"/>
        <v>31824.425261286862</v>
      </c>
    </row>
    <row r="174" spans="1:14" ht="15" hidden="1">
      <c r="A174" t="s">
        <v>450</v>
      </c>
      <c r="B174" t="s">
        <v>451</v>
      </c>
      <c r="C174">
        <f>+SUM(C175:C200)</f>
        <v>755000000</v>
      </c>
      <c r="D174" s="3">
        <f t="shared" si="17"/>
        <v>755000</v>
      </c>
      <c r="E174" s="3">
        <f>D174*1.04</f>
        <v>785200</v>
      </c>
      <c r="F174" s="3">
        <f t="shared" si="19"/>
        <v>816608</v>
      </c>
      <c r="G174" s="3">
        <f t="shared" si="19"/>
        <v>849272.3200000001</v>
      </c>
      <c r="H174" s="3">
        <f t="shared" si="19"/>
        <v>883243.2128000001</v>
      </c>
      <c r="I174" s="3">
        <f t="shared" si="19"/>
        <v>918572.9413120002</v>
      </c>
      <c r="J174" s="3">
        <f t="shared" si="19"/>
        <v>955315.8589644802</v>
      </c>
      <c r="K174" s="3">
        <f t="shared" si="19"/>
        <v>993528.4933230595</v>
      </c>
      <c r="L174" s="3">
        <f t="shared" si="19"/>
        <v>1033269.633055982</v>
      </c>
      <c r="M174" s="3">
        <f t="shared" si="19"/>
        <v>1074600.4183782213</v>
      </c>
      <c r="N174" s="3">
        <f t="shared" si="19"/>
        <v>1117584.4351133502</v>
      </c>
    </row>
    <row r="175" spans="1:14" ht="15" hidden="1">
      <c r="A175" t="s">
        <v>452</v>
      </c>
      <c r="B175" t="s">
        <v>453</v>
      </c>
      <c r="C175">
        <v>30000000</v>
      </c>
      <c r="D175" s="3">
        <f t="shared" si="17"/>
        <v>30000</v>
      </c>
      <c r="E175" s="3">
        <f>D175*1.04</f>
        <v>31200</v>
      </c>
      <c r="F175" s="3">
        <f t="shared" si="19"/>
        <v>32448</v>
      </c>
      <c r="G175" s="3">
        <f t="shared" si="19"/>
        <v>33745.92</v>
      </c>
      <c r="H175" s="3">
        <f t="shared" si="19"/>
        <v>35095.7568</v>
      </c>
      <c r="I175" s="3">
        <f t="shared" si="19"/>
        <v>36499.587072</v>
      </c>
      <c r="J175" s="3">
        <f t="shared" si="19"/>
        <v>37959.57055488</v>
      </c>
      <c r="K175" s="3">
        <f t="shared" si="19"/>
        <v>39477.9533770752</v>
      </c>
      <c r="L175" s="3">
        <f t="shared" si="19"/>
        <v>41057.07151215821</v>
      </c>
      <c r="M175" s="3">
        <f t="shared" si="19"/>
        <v>42699.35437264454</v>
      </c>
      <c r="N175" s="3">
        <f t="shared" si="19"/>
        <v>44407.32854755033</v>
      </c>
    </row>
    <row r="176" spans="1:14" ht="15" hidden="1">
      <c r="A176" t="s">
        <v>454</v>
      </c>
      <c r="B176" t="s">
        <v>455</v>
      </c>
      <c r="C176">
        <v>30000000</v>
      </c>
      <c r="D176" s="3">
        <f t="shared" si="17"/>
        <v>30000</v>
      </c>
      <c r="E176" s="3">
        <f>D176*1.04</f>
        <v>31200</v>
      </c>
      <c r="F176" s="3">
        <f t="shared" si="19"/>
        <v>32448</v>
      </c>
      <c r="G176" s="3">
        <f t="shared" si="19"/>
        <v>33745.92</v>
      </c>
      <c r="H176" s="3">
        <f t="shared" si="19"/>
        <v>35095.7568</v>
      </c>
      <c r="I176" s="3">
        <f t="shared" si="19"/>
        <v>36499.587072</v>
      </c>
      <c r="J176" s="3">
        <f t="shared" si="19"/>
        <v>37959.57055488</v>
      </c>
      <c r="K176" s="3">
        <f t="shared" si="19"/>
        <v>39477.9533770752</v>
      </c>
      <c r="L176" s="3">
        <f t="shared" si="19"/>
        <v>41057.07151215821</v>
      </c>
      <c r="M176" s="3">
        <f t="shared" si="19"/>
        <v>42699.35437264454</v>
      </c>
      <c r="N176" s="3">
        <f t="shared" si="19"/>
        <v>44407.32854755033</v>
      </c>
    </row>
    <row r="177" spans="1:14" ht="15" hidden="1">
      <c r="A177" t="s">
        <v>456</v>
      </c>
      <c r="B177" t="s">
        <v>457</v>
      </c>
      <c r="C177">
        <v>25000000</v>
      </c>
      <c r="D177" s="3">
        <f t="shared" si="17"/>
        <v>25000</v>
      </c>
      <c r="E177" s="3">
        <f>D177*1.04</f>
        <v>26000</v>
      </c>
      <c r="F177" s="3">
        <f t="shared" si="19"/>
        <v>27040</v>
      </c>
      <c r="G177" s="3">
        <f t="shared" si="19"/>
        <v>28121.600000000002</v>
      </c>
      <c r="H177" s="3">
        <f t="shared" si="19"/>
        <v>29246.464000000004</v>
      </c>
      <c r="I177" s="3">
        <f t="shared" si="19"/>
        <v>30416.322560000004</v>
      </c>
      <c r="J177" s="3">
        <f t="shared" si="19"/>
        <v>31632.975462400005</v>
      </c>
      <c r="K177" s="3">
        <f t="shared" si="19"/>
        <v>32898.29448089601</v>
      </c>
      <c r="L177" s="3">
        <f t="shared" si="19"/>
        <v>34214.22626013185</v>
      </c>
      <c r="M177" s="3">
        <f t="shared" si="19"/>
        <v>35582.79531053713</v>
      </c>
      <c r="N177" s="3">
        <f t="shared" si="19"/>
        <v>37006.107122958616</v>
      </c>
    </row>
    <row r="178" spans="1:14" ht="15" hidden="1">
      <c r="A178" t="s">
        <v>458</v>
      </c>
      <c r="B178" t="s">
        <v>459</v>
      </c>
      <c r="C178">
        <v>30000000</v>
      </c>
      <c r="D178" s="3">
        <f t="shared" si="17"/>
        <v>30000</v>
      </c>
      <c r="E178" s="3">
        <f>D178*1.04</f>
        <v>31200</v>
      </c>
      <c r="F178" s="3">
        <f t="shared" si="19"/>
        <v>32448</v>
      </c>
      <c r="G178" s="3">
        <f t="shared" si="19"/>
        <v>33745.92</v>
      </c>
      <c r="H178" s="3">
        <f t="shared" si="19"/>
        <v>35095.7568</v>
      </c>
      <c r="I178" s="3">
        <f t="shared" si="19"/>
        <v>36499.587072</v>
      </c>
      <c r="J178" s="3">
        <f t="shared" si="19"/>
        <v>37959.57055488</v>
      </c>
      <c r="K178" s="3">
        <f t="shared" si="19"/>
        <v>39477.9533770752</v>
      </c>
      <c r="L178" s="3">
        <f t="shared" si="19"/>
        <v>41057.07151215821</v>
      </c>
      <c r="M178" s="3">
        <f t="shared" si="19"/>
        <v>42699.35437264454</v>
      </c>
      <c r="N178" s="3">
        <f t="shared" si="19"/>
        <v>44407.32854755033</v>
      </c>
    </row>
    <row r="179" spans="1:14" ht="15" hidden="1">
      <c r="A179" t="s">
        <v>460</v>
      </c>
      <c r="B179" t="s">
        <v>461</v>
      </c>
      <c r="C179">
        <v>20000000</v>
      </c>
      <c r="D179" s="3">
        <f t="shared" si="17"/>
        <v>20000</v>
      </c>
      <c r="E179" s="3">
        <f>D179*1.04</f>
        <v>20800</v>
      </c>
      <c r="F179" s="3">
        <f t="shared" si="19"/>
        <v>21632</v>
      </c>
      <c r="G179" s="3">
        <f t="shared" si="19"/>
        <v>22497.280000000002</v>
      </c>
      <c r="H179" s="3">
        <f t="shared" si="19"/>
        <v>23397.171200000004</v>
      </c>
      <c r="I179" s="3">
        <f t="shared" si="19"/>
        <v>24333.058048000006</v>
      </c>
      <c r="J179" s="3">
        <f t="shared" si="19"/>
        <v>25306.380369920007</v>
      </c>
      <c r="K179" s="3">
        <f t="shared" si="19"/>
        <v>26318.63558471681</v>
      </c>
      <c r="L179" s="3">
        <f t="shared" si="19"/>
        <v>27371.381008105483</v>
      </c>
      <c r="M179" s="3">
        <f t="shared" si="19"/>
        <v>28466.236248429705</v>
      </c>
      <c r="N179" s="3">
        <f t="shared" si="19"/>
        <v>29604.885698366892</v>
      </c>
    </row>
    <row r="180" spans="1:14" ht="15" hidden="1">
      <c r="A180" t="s">
        <v>462</v>
      </c>
      <c r="B180" t="s">
        <v>463</v>
      </c>
      <c r="C180">
        <v>30000000</v>
      </c>
      <c r="D180" s="3">
        <f t="shared" si="17"/>
        <v>30000</v>
      </c>
      <c r="E180" s="3">
        <f>D180*1.04</f>
        <v>31200</v>
      </c>
      <c r="F180" s="3">
        <f t="shared" si="19"/>
        <v>32448</v>
      </c>
      <c r="G180" s="3">
        <f t="shared" si="19"/>
        <v>33745.92</v>
      </c>
      <c r="H180" s="3">
        <f t="shared" si="19"/>
        <v>35095.7568</v>
      </c>
      <c r="I180" s="3">
        <f t="shared" si="19"/>
        <v>36499.587072</v>
      </c>
      <c r="J180" s="3">
        <f t="shared" si="19"/>
        <v>37959.57055488</v>
      </c>
      <c r="K180" s="3">
        <f t="shared" si="19"/>
        <v>39477.9533770752</v>
      </c>
      <c r="L180" s="3">
        <f t="shared" si="19"/>
        <v>41057.07151215821</v>
      </c>
      <c r="M180" s="3">
        <f t="shared" si="19"/>
        <v>42699.35437264454</v>
      </c>
      <c r="N180" s="3">
        <f t="shared" si="19"/>
        <v>44407.32854755033</v>
      </c>
    </row>
    <row r="181" spans="1:14" ht="15" hidden="1">
      <c r="A181" t="s">
        <v>464</v>
      </c>
      <c r="B181" t="s">
        <v>465</v>
      </c>
      <c r="C181">
        <v>30000000</v>
      </c>
      <c r="D181" s="3">
        <f t="shared" si="17"/>
        <v>30000</v>
      </c>
      <c r="E181" s="3">
        <f>D181*1.04</f>
        <v>31200</v>
      </c>
      <c r="F181" s="3">
        <f t="shared" si="19"/>
        <v>32448</v>
      </c>
      <c r="G181" s="3">
        <f t="shared" si="19"/>
        <v>33745.92</v>
      </c>
      <c r="H181" s="3">
        <f t="shared" si="19"/>
        <v>35095.7568</v>
      </c>
      <c r="I181" s="3">
        <f t="shared" si="19"/>
        <v>36499.587072</v>
      </c>
      <c r="J181" s="3">
        <f t="shared" si="19"/>
        <v>37959.57055488</v>
      </c>
      <c r="K181" s="3">
        <f t="shared" si="19"/>
        <v>39477.9533770752</v>
      </c>
      <c r="L181" s="3">
        <f t="shared" si="19"/>
        <v>41057.07151215821</v>
      </c>
      <c r="M181" s="3">
        <f t="shared" si="19"/>
        <v>42699.35437264454</v>
      </c>
      <c r="N181" s="3">
        <f t="shared" si="19"/>
        <v>44407.32854755033</v>
      </c>
    </row>
    <row r="182" spans="1:14" ht="15" hidden="1">
      <c r="A182" t="s">
        <v>466</v>
      </c>
      <c r="B182" t="s">
        <v>467</v>
      </c>
      <c r="C182">
        <v>30000000</v>
      </c>
      <c r="D182" s="3">
        <f t="shared" si="17"/>
        <v>30000</v>
      </c>
      <c r="E182" s="3">
        <f>D182*1.04</f>
        <v>31200</v>
      </c>
      <c r="F182" s="3">
        <f t="shared" si="19"/>
        <v>32448</v>
      </c>
      <c r="G182" s="3">
        <f t="shared" si="19"/>
        <v>33745.92</v>
      </c>
      <c r="H182" s="3">
        <f t="shared" si="19"/>
        <v>35095.7568</v>
      </c>
      <c r="I182" s="3">
        <f t="shared" si="19"/>
        <v>36499.587072</v>
      </c>
      <c r="J182" s="3">
        <f t="shared" si="19"/>
        <v>37959.57055488</v>
      </c>
      <c r="K182" s="3">
        <f t="shared" si="19"/>
        <v>39477.9533770752</v>
      </c>
      <c r="L182" s="3">
        <f t="shared" si="19"/>
        <v>41057.07151215821</v>
      </c>
      <c r="M182" s="3">
        <f t="shared" si="19"/>
        <v>42699.35437264454</v>
      </c>
      <c r="N182" s="3">
        <f t="shared" si="19"/>
        <v>44407.32854755033</v>
      </c>
    </row>
    <row r="183" spans="1:14" ht="15" hidden="1">
      <c r="A183" t="s">
        <v>468</v>
      </c>
      <c r="B183" t="s">
        <v>469</v>
      </c>
      <c r="C183">
        <v>20000000</v>
      </c>
      <c r="D183" s="3">
        <f t="shared" si="17"/>
        <v>20000</v>
      </c>
      <c r="E183" s="3">
        <f>D183*1.04</f>
        <v>20800</v>
      </c>
      <c r="F183" s="3">
        <f t="shared" si="19"/>
        <v>21632</v>
      </c>
      <c r="G183" s="3">
        <f t="shared" si="19"/>
        <v>22497.280000000002</v>
      </c>
      <c r="H183" s="3">
        <f t="shared" si="19"/>
        <v>23397.171200000004</v>
      </c>
      <c r="I183" s="3">
        <f t="shared" si="19"/>
        <v>24333.058048000006</v>
      </c>
      <c r="J183" s="3">
        <f t="shared" si="19"/>
        <v>25306.380369920007</v>
      </c>
      <c r="K183" s="3">
        <f t="shared" si="19"/>
        <v>26318.63558471681</v>
      </c>
      <c r="L183" s="3">
        <f t="shared" si="19"/>
        <v>27371.381008105483</v>
      </c>
      <c r="M183" s="3">
        <f t="shared" si="19"/>
        <v>28466.236248429705</v>
      </c>
      <c r="N183" s="3">
        <f t="shared" si="19"/>
        <v>29604.885698366892</v>
      </c>
    </row>
    <row r="184" spans="1:14" ht="15" hidden="1">
      <c r="A184" t="s">
        <v>470</v>
      </c>
      <c r="B184" t="s">
        <v>471</v>
      </c>
      <c r="C184">
        <v>30000000</v>
      </c>
      <c r="D184" s="3">
        <f t="shared" si="17"/>
        <v>30000</v>
      </c>
      <c r="E184" s="3">
        <f>D184*1.04</f>
        <v>31200</v>
      </c>
      <c r="F184" s="3">
        <f t="shared" si="19"/>
        <v>32448</v>
      </c>
      <c r="G184" s="3">
        <f t="shared" si="19"/>
        <v>33745.92</v>
      </c>
      <c r="H184" s="3">
        <f t="shared" si="19"/>
        <v>35095.7568</v>
      </c>
      <c r="I184" s="3">
        <f t="shared" si="19"/>
        <v>36499.587072</v>
      </c>
      <c r="J184" s="3">
        <f t="shared" si="19"/>
        <v>37959.57055488</v>
      </c>
      <c r="K184" s="3">
        <f t="shared" si="19"/>
        <v>39477.9533770752</v>
      </c>
      <c r="L184" s="3">
        <f t="shared" si="19"/>
        <v>41057.07151215821</v>
      </c>
      <c r="M184" s="3">
        <f t="shared" si="19"/>
        <v>42699.35437264454</v>
      </c>
      <c r="N184" s="3">
        <f t="shared" si="19"/>
        <v>44407.32854755033</v>
      </c>
    </row>
    <row r="185" spans="1:14" ht="15" hidden="1">
      <c r="A185" t="s">
        <v>472</v>
      </c>
      <c r="B185" t="s">
        <v>473</v>
      </c>
      <c r="C185">
        <v>30000000</v>
      </c>
      <c r="D185" s="3">
        <f t="shared" si="17"/>
        <v>30000</v>
      </c>
      <c r="E185" s="3">
        <f>D185*1.04</f>
        <v>31200</v>
      </c>
      <c r="F185" s="3">
        <f t="shared" si="19"/>
        <v>32448</v>
      </c>
      <c r="G185" s="3">
        <f t="shared" si="19"/>
        <v>33745.92</v>
      </c>
      <c r="H185" s="3">
        <f t="shared" si="19"/>
        <v>35095.7568</v>
      </c>
      <c r="I185" s="3">
        <f t="shared" si="19"/>
        <v>36499.587072</v>
      </c>
      <c r="J185" s="3">
        <f t="shared" si="19"/>
        <v>37959.57055488</v>
      </c>
      <c r="K185" s="3">
        <f t="shared" si="19"/>
        <v>39477.9533770752</v>
      </c>
      <c r="L185" s="3">
        <f t="shared" si="19"/>
        <v>41057.07151215821</v>
      </c>
      <c r="M185" s="3">
        <f t="shared" si="19"/>
        <v>42699.35437264454</v>
      </c>
      <c r="N185" s="3">
        <f t="shared" si="19"/>
        <v>44407.32854755033</v>
      </c>
    </row>
    <row r="186" spans="1:14" ht="15" hidden="1">
      <c r="A186" t="s">
        <v>474</v>
      </c>
      <c r="B186" t="s">
        <v>475</v>
      </c>
      <c r="C186">
        <v>25000000</v>
      </c>
      <c r="D186" s="3">
        <f t="shared" si="17"/>
        <v>25000</v>
      </c>
      <c r="E186" s="3">
        <f>D186*1.04</f>
        <v>26000</v>
      </c>
      <c r="F186" s="3">
        <f t="shared" si="19"/>
        <v>27040</v>
      </c>
      <c r="G186" s="3">
        <f t="shared" si="19"/>
        <v>28121.600000000002</v>
      </c>
      <c r="H186" s="3">
        <f t="shared" si="19"/>
        <v>29246.464000000004</v>
      </c>
      <c r="I186" s="3">
        <f t="shared" si="19"/>
        <v>30416.322560000004</v>
      </c>
      <c r="J186" s="3">
        <f t="shared" si="19"/>
        <v>31632.975462400005</v>
      </c>
      <c r="K186" s="3">
        <f t="shared" si="19"/>
        <v>32898.29448089601</v>
      </c>
      <c r="L186" s="3">
        <f t="shared" si="19"/>
        <v>34214.22626013185</v>
      </c>
      <c r="M186" s="3">
        <f t="shared" si="19"/>
        <v>35582.79531053713</v>
      </c>
      <c r="N186" s="3">
        <f t="shared" si="19"/>
        <v>37006.107122958616</v>
      </c>
    </row>
    <row r="187" spans="1:14" ht="15" hidden="1">
      <c r="A187" t="s">
        <v>476</v>
      </c>
      <c r="B187" t="s">
        <v>477</v>
      </c>
      <c r="C187">
        <v>30000000</v>
      </c>
      <c r="D187" s="3">
        <f t="shared" si="17"/>
        <v>30000</v>
      </c>
      <c r="E187" s="3">
        <f>D187*1.04</f>
        <v>31200</v>
      </c>
      <c r="F187" s="3">
        <f aca="true" t="shared" si="20" ref="F187:N202">E187*1.04</f>
        <v>32448</v>
      </c>
      <c r="G187" s="3">
        <f t="shared" si="20"/>
        <v>33745.92</v>
      </c>
      <c r="H187" s="3">
        <f t="shared" si="20"/>
        <v>35095.7568</v>
      </c>
      <c r="I187" s="3">
        <f t="shared" si="20"/>
        <v>36499.587072</v>
      </c>
      <c r="J187" s="3">
        <f t="shared" si="20"/>
        <v>37959.57055488</v>
      </c>
      <c r="K187" s="3">
        <f t="shared" si="20"/>
        <v>39477.9533770752</v>
      </c>
      <c r="L187" s="3">
        <f t="shared" si="20"/>
        <v>41057.07151215821</v>
      </c>
      <c r="M187" s="3">
        <f t="shared" si="20"/>
        <v>42699.35437264454</v>
      </c>
      <c r="N187" s="3">
        <f t="shared" si="20"/>
        <v>44407.32854755033</v>
      </c>
    </row>
    <row r="188" spans="1:14" ht="15" hidden="1">
      <c r="A188" t="s">
        <v>478</v>
      </c>
      <c r="B188" t="s">
        <v>479</v>
      </c>
      <c r="C188">
        <v>25000000</v>
      </c>
      <c r="D188" s="3">
        <f t="shared" si="17"/>
        <v>25000</v>
      </c>
      <c r="E188" s="3">
        <f>D188*1.04</f>
        <v>26000</v>
      </c>
      <c r="F188" s="3">
        <f t="shared" si="20"/>
        <v>27040</v>
      </c>
      <c r="G188" s="3">
        <f t="shared" si="20"/>
        <v>28121.600000000002</v>
      </c>
      <c r="H188" s="3">
        <f t="shared" si="20"/>
        <v>29246.464000000004</v>
      </c>
      <c r="I188" s="3">
        <f t="shared" si="20"/>
        <v>30416.322560000004</v>
      </c>
      <c r="J188" s="3">
        <f t="shared" si="20"/>
        <v>31632.975462400005</v>
      </c>
      <c r="K188" s="3">
        <f t="shared" si="20"/>
        <v>32898.29448089601</v>
      </c>
      <c r="L188" s="3">
        <f t="shared" si="20"/>
        <v>34214.22626013185</v>
      </c>
      <c r="M188" s="3">
        <f t="shared" si="20"/>
        <v>35582.79531053713</v>
      </c>
      <c r="N188" s="3">
        <f t="shared" si="20"/>
        <v>37006.107122958616</v>
      </c>
    </row>
    <row r="189" spans="1:14" ht="15" hidden="1">
      <c r="A189" t="s">
        <v>480</v>
      </c>
      <c r="B189" t="s">
        <v>481</v>
      </c>
      <c r="C189">
        <v>30000000</v>
      </c>
      <c r="D189" s="3">
        <f t="shared" si="17"/>
        <v>30000</v>
      </c>
      <c r="E189" s="3">
        <f>D189*1.04</f>
        <v>31200</v>
      </c>
      <c r="F189" s="3">
        <f t="shared" si="20"/>
        <v>32448</v>
      </c>
      <c r="G189" s="3">
        <f t="shared" si="20"/>
        <v>33745.92</v>
      </c>
      <c r="H189" s="3">
        <f t="shared" si="20"/>
        <v>35095.7568</v>
      </c>
      <c r="I189" s="3">
        <f t="shared" si="20"/>
        <v>36499.587072</v>
      </c>
      <c r="J189" s="3">
        <f t="shared" si="20"/>
        <v>37959.57055488</v>
      </c>
      <c r="K189" s="3">
        <f t="shared" si="20"/>
        <v>39477.9533770752</v>
      </c>
      <c r="L189" s="3">
        <f t="shared" si="20"/>
        <v>41057.07151215821</v>
      </c>
      <c r="M189" s="3">
        <f t="shared" si="20"/>
        <v>42699.35437264454</v>
      </c>
      <c r="N189" s="3">
        <f t="shared" si="20"/>
        <v>44407.32854755033</v>
      </c>
    </row>
    <row r="190" spans="1:14" ht="15" hidden="1">
      <c r="A190" t="s">
        <v>482</v>
      </c>
      <c r="B190" t="s">
        <v>483</v>
      </c>
      <c r="C190">
        <v>30000000</v>
      </c>
      <c r="D190" s="3">
        <f t="shared" si="17"/>
        <v>30000</v>
      </c>
      <c r="E190" s="3">
        <f>D190*1.04</f>
        <v>31200</v>
      </c>
      <c r="F190" s="3">
        <f t="shared" si="20"/>
        <v>32448</v>
      </c>
      <c r="G190" s="3">
        <f t="shared" si="20"/>
        <v>33745.92</v>
      </c>
      <c r="H190" s="3">
        <f t="shared" si="20"/>
        <v>35095.7568</v>
      </c>
      <c r="I190" s="3">
        <f t="shared" si="20"/>
        <v>36499.587072</v>
      </c>
      <c r="J190" s="3">
        <f t="shared" si="20"/>
        <v>37959.57055488</v>
      </c>
      <c r="K190" s="3">
        <f t="shared" si="20"/>
        <v>39477.9533770752</v>
      </c>
      <c r="L190" s="3">
        <f t="shared" si="20"/>
        <v>41057.07151215821</v>
      </c>
      <c r="M190" s="3">
        <f t="shared" si="20"/>
        <v>42699.35437264454</v>
      </c>
      <c r="N190" s="3">
        <f t="shared" si="20"/>
        <v>44407.32854755033</v>
      </c>
    </row>
    <row r="191" spans="1:14" ht="15" hidden="1">
      <c r="A191" t="s">
        <v>484</v>
      </c>
      <c r="B191" t="s">
        <v>485</v>
      </c>
      <c r="C191">
        <v>20000000</v>
      </c>
      <c r="D191" s="3">
        <f t="shared" si="17"/>
        <v>20000</v>
      </c>
      <c r="E191" s="3">
        <f>D191*1.04</f>
        <v>20800</v>
      </c>
      <c r="F191" s="3">
        <f t="shared" si="20"/>
        <v>21632</v>
      </c>
      <c r="G191" s="3">
        <f t="shared" si="20"/>
        <v>22497.280000000002</v>
      </c>
      <c r="H191" s="3">
        <f t="shared" si="20"/>
        <v>23397.171200000004</v>
      </c>
      <c r="I191" s="3">
        <f t="shared" si="20"/>
        <v>24333.058048000006</v>
      </c>
      <c r="J191" s="3">
        <f t="shared" si="20"/>
        <v>25306.380369920007</v>
      </c>
      <c r="K191" s="3">
        <f t="shared" si="20"/>
        <v>26318.63558471681</v>
      </c>
      <c r="L191" s="3">
        <f t="shared" si="20"/>
        <v>27371.381008105483</v>
      </c>
      <c r="M191" s="3">
        <f t="shared" si="20"/>
        <v>28466.236248429705</v>
      </c>
      <c r="N191" s="3">
        <f t="shared" si="20"/>
        <v>29604.885698366892</v>
      </c>
    </row>
    <row r="192" spans="1:14" ht="15" hidden="1">
      <c r="A192" t="s">
        <v>486</v>
      </c>
      <c r="B192" t="s">
        <v>487</v>
      </c>
      <c r="C192">
        <v>25000000</v>
      </c>
      <c r="D192" s="3">
        <f t="shared" si="17"/>
        <v>25000</v>
      </c>
      <c r="E192" s="3">
        <f>D192*1.04</f>
        <v>26000</v>
      </c>
      <c r="F192" s="3">
        <f t="shared" si="20"/>
        <v>27040</v>
      </c>
      <c r="G192" s="3">
        <f t="shared" si="20"/>
        <v>28121.600000000002</v>
      </c>
      <c r="H192" s="3">
        <f t="shared" si="20"/>
        <v>29246.464000000004</v>
      </c>
      <c r="I192" s="3">
        <f t="shared" si="20"/>
        <v>30416.322560000004</v>
      </c>
      <c r="J192" s="3">
        <f t="shared" si="20"/>
        <v>31632.975462400005</v>
      </c>
      <c r="K192" s="3">
        <f t="shared" si="20"/>
        <v>32898.29448089601</v>
      </c>
      <c r="L192" s="3">
        <f t="shared" si="20"/>
        <v>34214.22626013185</v>
      </c>
      <c r="M192" s="3">
        <f t="shared" si="20"/>
        <v>35582.79531053713</v>
      </c>
      <c r="N192" s="3">
        <f t="shared" si="20"/>
        <v>37006.107122958616</v>
      </c>
    </row>
    <row r="193" spans="1:14" ht="15" hidden="1">
      <c r="A193" t="s">
        <v>488</v>
      </c>
      <c r="B193" t="s">
        <v>489</v>
      </c>
      <c r="C193">
        <v>30000000</v>
      </c>
      <c r="D193" s="3">
        <f t="shared" si="17"/>
        <v>30000</v>
      </c>
      <c r="E193" s="3">
        <f>D193*1.04</f>
        <v>31200</v>
      </c>
      <c r="F193" s="3">
        <f t="shared" si="20"/>
        <v>32448</v>
      </c>
      <c r="G193" s="3">
        <f t="shared" si="20"/>
        <v>33745.92</v>
      </c>
      <c r="H193" s="3">
        <f t="shared" si="20"/>
        <v>35095.7568</v>
      </c>
      <c r="I193" s="3">
        <f t="shared" si="20"/>
        <v>36499.587072</v>
      </c>
      <c r="J193" s="3">
        <f t="shared" si="20"/>
        <v>37959.57055488</v>
      </c>
      <c r="K193" s="3">
        <f t="shared" si="20"/>
        <v>39477.9533770752</v>
      </c>
      <c r="L193" s="3">
        <f t="shared" si="20"/>
        <v>41057.07151215821</v>
      </c>
      <c r="M193" s="3">
        <f t="shared" si="20"/>
        <v>42699.35437264454</v>
      </c>
      <c r="N193" s="3">
        <f t="shared" si="20"/>
        <v>44407.32854755033</v>
      </c>
    </row>
    <row r="194" spans="1:14" ht="15" hidden="1">
      <c r="A194" t="s">
        <v>490</v>
      </c>
      <c r="B194" t="s">
        <v>491</v>
      </c>
      <c r="C194">
        <v>25000000</v>
      </c>
      <c r="D194" s="3">
        <f t="shared" si="17"/>
        <v>25000</v>
      </c>
      <c r="E194" s="3">
        <f>D194*1.04</f>
        <v>26000</v>
      </c>
      <c r="F194" s="3">
        <f t="shared" si="20"/>
        <v>27040</v>
      </c>
      <c r="G194" s="3">
        <f t="shared" si="20"/>
        <v>28121.600000000002</v>
      </c>
      <c r="H194" s="3">
        <f t="shared" si="20"/>
        <v>29246.464000000004</v>
      </c>
      <c r="I194" s="3">
        <f t="shared" si="20"/>
        <v>30416.322560000004</v>
      </c>
      <c r="J194" s="3">
        <f t="shared" si="20"/>
        <v>31632.975462400005</v>
      </c>
      <c r="K194" s="3">
        <f t="shared" si="20"/>
        <v>32898.29448089601</v>
      </c>
      <c r="L194" s="3">
        <f t="shared" si="20"/>
        <v>34214.22626013185</v>
      </c>
      <c r="M194" s="3">
        <f t="shared" si="20"/>
        <v>35582.79531053713</v>
      </c>
      <c r="N194" s="3">
        <f t="shared" si="20"/>
        <v>37006.107122958616</v>
      </c>
    </row>
    <row r="195" spans="1:14" ht="15" hidden="1">
      <c r="A195" t="s">
        <v>492</v>
      </c>
      <c r="B195" t="s">
        <v>493</v>
      </c>
      <c r="C195">
        <v>25000000</v>
      </c>
      <c r="D195" s="3">
        <f t="shared" si="17"/>
        <v>25000</v>
      </c>
      <c r="E195" s="3">
        <f>D195*1.04</f>
        <v>26000</v>
      </c>
      <c r="F195" s="3">
        <f t="shared" si="20"/>
        <v>27040</v>
      </c>
      <c r="G195" s="3">
        <f t="shared" si="20"/>
        <v>28121.600000000002</v>
      </c>
      <c r="H195" s="3">
        <f t="shared" si="20"/>
        <v>29246.464000000004</v>
      </c>
      <c r="I195" s="3">
        <f t="shared" si="20"/>
        <v>30416.322560000004</v>
      </c>
      <c r="J195" s="3">
        <f t="shared" si="20"/>
        <v>31632.975462400005</v>
      </c>
      <c r="K195" s="3">
        <f t="shared" si="20"/>
        <v>32898.29448089601</v>
      </c>
      <c r="L195" s="3">
        <f t="shared" si="20"/>
        <v>34214.22626013185</v>
      </c>
      <c r="M195" s="3">
        <f t="shared" si="20"/>
        <v>35582.79531053713</v>
      </c>
      <c r="N195" s="3">
        <f t="shared" si="20"/>
        <v>37006.107122958616</v>
      </c>
    </row>
    <row r="196" spans="1:14" ht="15" hidden="1">
      <c r="A196" t="s">
        <v>494</v>
      </c>
      <c r="B196" t="s">
        <v>495</v>
      </c>
      <c r="C196">
        <v>20000000</v>
      </c>
      <c r="D196" s="3">
        <f t="shared" si="17"/>
        <v>20000</v>
      </c>
      <c r="E196" s="3">
        <f>D196*1.04</f>
        <v>20800</v>
      </c>
      <c r="F196" s="3">
        <f t="shared" si="20"/>
        <v>21632</v>
      </c>
      <c r="G196" s="3">
        <f t="shared" si="20"/>
        <v>22497.280000000002</v>
      </c>
      <c r="H196" s="3">
        <f t="shared" si="20"/>
        <v>23397.171200000004</v>
      </c>
      <c r="I196" s="3">
        <f t="shared" si="20"/>
        <v>24333.058048000006</v>
      </c>
      <c r="J196" s="3">
        <f t="shared" si="20"/>
        <v>25306.380369920007</v>
      </c>
      <c r="K196" s="3">
        <f t="shared" si="20"/>
        <v>26318.63558471681</v>
      </c>
      <c r="L196" s="3">
        <f t="shared" si="20"/>
        <v>27371.381008105483</v>
      </c>
      <c r="M196" s="3">
        <f t="shared" si="20"/>
        <v>28466.236248429705</v>
      </c>
      <c r="N196" s="3">
        <f t="shared" si="20"/>
        <v>29604.885698366892</v>
      </c>
    </row>
    <row r="197" spans="1:14" ht="15" hidden="1">
      <c r="A197" t="s">
        <v>496</v>
      </c>
      <c r="B197" t="s">
        <v>497</v>
      </c>
      <c r="C197">
        <v>20000000</v>
      </c>
      <c r="D197" s="3">
        <f t="shared" si="17"/>
        <v>20000</v>
      </c>
      <c r="E197" s="3">
        <f>D197*1.04</f>
        <v>20800</v>
      </c>
      <c r="F197" s="3">
        <f t="shared" si="20"/>
        <v>21632</v>
      </c>
      <c r="G197" s="3">
        <f t="shared" si="20"/>
        <v>22497.280000000002</v>
      </c>
      <c r="H197" s="3">
        <f t="shared" si="20"/>
        <v>23397.171200000004</v>
      </c>
      <c r="I197" s="3">
        <f t="shared" si="20"/>
        <v>24333.058048000006</v>
      </c>
      <c r="J197" s="3">
        <f t="shared" si="20"/>
        <v>25306.380369920007</v>
      </c>
      <c r="K197" s="3">
        <f t="shared" si="20"/>
        <v>26318.63558471681</v>
      </c>
      <c r="L197" s="3">
        <f t="shared" si="20"/>
        <v>27371.381008105483</v>
      </c>
      <c r="M197" s="3">
        <f t="shared" si="20"/>
        <v>28466.236248429705</v>
      </c>
      <c r="N197" s="3">
        <f t="shared" si="20"/>
        <v>29604.885698366892</v>
      </c>
    </row>
    <row r="198" spans="1:14" ht="15" hidden="1">
      <c r="A198" t="s">
        <v>498</v>
      </c>
      <c r="B198" t="s">
        <v>499</v>
      </c>
      <c r="C198">
        <v>20000000</v>
      </c>
      <c r="D198" s="3">
        <f t="shared" si="17"/>
        <v>20000</v>
      </c>
      <c r="E198" s="3">
        <f>D198*1.04</f>
        <v>20800</v>
      </c>
      <c r="F198" s="3">
        <f t="shared" si="20"/>
        <v>21632</v>
      </c>
      <c r="G198" s="3">
        <f t="shared" si="20"/>
        <v>22497.280000000002</v>
      </c>
      <c r="H198" s="3">
        <f t="shared" si="20"/>
        <v>23397.171200000004</v>
      </c>
      <c r="I198" s="3">
        <f t="shared" si="20"/>
        <v>24333.058048000006</v>
      </c>
      <c r="J198" s="3">
        <f t="shared" si="20"/>
        <v>25306.380369920007</v>
      </c>
      <c r="K198" s="3">
        <f t="shared" si="20"/>
        <v>26318.63558471681</v>
      </c>
      <c r="L198" s="3">
        <f t="shared" si="20"/>
        <v>27371.381008105483</v>
      </c>
      <c r="M198" s="3">
        <f t="shared" si="20"/>
        <v>28466.236248429705</v>
      </c>
      <c r="N198" s="3">
        <f t="shared" si="20"/>
        <v>29604.885698366892</v>
      </c>
    </row>
    <row r="199" spans="1:14" ht="15" hidden="1">
      <c r="A199" t="s">
        <v>500</v>
      </c>
      <c r="B199" t="s">
        <v>501</v>
      </c>
      <c r="C199">
        <v>25000000</v>
      </c>
      <c r="D199" s="3">
        <f t="shared" si="17"/>
        <v>25000</v>
      </c>
      <c r="E199" s="3">
        <f>D199*1.04</f>
        <v>26000</v>
      </c>
      <c r="F199" s="3">
        <f t="shared" si="20"/>
        <v>27040</v>
      </c>
      <c r="G199" s="3">
        <f t="shared" si="20"/>
        <v>28121.600000000002</v>
      </c>
      <c r="H199" s="3">
        <f t="shared" si="20"/>
        <v>29246.464000000004</v>
      </c>
      <c r="I199" s="3">
        <f t="shared" si="20"/>
        <v>30416.322560000004</v>
      </c>
      <c r="J199" s="3">
        <f t="shared" si="20"/>
        <v>31632.975462400005</v>
      </c>
      <c r="K199" s="3">
        <f t="shared" si="20"/>
        <v>32898.29448089601</v>
      </c>
      <c r="L199" s="3">
        <f t="shared" si="20"/>
        <v>34214.22626013185</v>
      </c>
      <c r="M199" s="3">
        <f t="shared" si="20"/>
        <v>35582.79531053713</v>
      </c>
      <c r="N199" s="3">
        <f t="shared" si="20"/>
        <v>37006.107122958616</v>
      </c>
    </row>
    <row r="200" spans="1:14" ht="15" hidden="1">
      <c r="A200" t="s">
        <v>502</v>
      </c>
      <c r="B200" t="s">
        <v>503</v>
      </c>
      <c r="C200">
        <v>100000000</v>
      </c>
      <c r="D200" s="3">
        <f t="shared" si="17"/>
        <v>100000</v>
      </c>
      <c r="E200" s="3">
        <f>D200*1.04</f>
        <v>104000</v>
      </c>
      <c r="F200" s="3">
        <f t="shared" si="20"/>
        <v>108160</v>
      </c>
      <c r="G200" s="3">
        <f t="shared" si="20"/>
        <v>112486.40000000001</v>
      </c>
      <c r="H200" s="3">
        <f t="shared" si="20"/>
        <v>116985.85600000001</v>
      </c>
      <c r="I200" s="3">
        <f t="shared" si="20"/>
        <v>121665.29024000002</v>
      </c>
      <c r="J200" s="3">
        <f t="shared" si="20"/>
        <v>126531.90184960002</v>
      </c>
      <c r="K200" s="3">
        <f t="shared" si="20"/>
        <v>131593.17792358404</v>
      </c>
      <c r="L200" s="3">
        <f t="shared" si="20"/>
        <v>136856.9050405274</v>
      </c>
      <c r="M200" s="3">
        <f t="shared" si="20"/>
        <v>142331.1812421485</v>
      </c>
      <c r="N200" s="3">
        <f t="shared" si="20"/>
        <v>148024.42849183446</v>
      </c>
    </row>
    <row r="201" spans="1:14" ht="15" hidden="1">
      <c r="A201" t="s">
        <v>504</v>
      </c>
      <c r="B201" t="s">
        <v>505</v>
      </c>
      <c r="C201">
        <f>+C202</f>
        <v>20000000</v>
      </c>
      <c r="D201" s="3">
        <f t="shared" si="17"/>
        <v>20000</v>
      </c>
      <c r="E201" s="3">
        <f>D201*1.04</f>
        <v>20800</v>
      </c>
      <c r="F201" s="3">
        <f t="shared" si="20"/>
        <v>21632</v>
      </c>
      <c r="G201" s="3">
        <f t="shared" si="20"/>
        <v>22497.280000000002</v>
      </c>
      <c r="H201" s="3">
        <f t="shared" si="20"/>
        <v>23397.171200000004</v>
      </c>
      <c r="I201" s="3">
        <f t="shared" si="20"/>
        <v>24333.058048000006</v>
      </c>
      <c r="J201" s="3">
        <f t="shared" si="20"/>
        <v>25306.380369920007</v>
      </c>
      <c r="K201" s="3">
        <f t="shared" si="20"/>
        <v>26318.63558471681</v>
      </c>
      <c r="L201" s="3">
        <f t="shared" si="20"/>
        <v>27371.381008105483</v>
      </c>
      <c r="M201" s="3">
        <f t="shared" si="20"/>
        <v>28466.236248429705</v>
      </c>
      <c r="N201" s="3">
        <f t="shared" si="20"/>
        <v>29604.885698366892</v>
      </c>
    </row>
    <row r="202" spans="1:14" ht="15" hidden="1">
      <c r="A202" t="s">
        <v>506</v>
      </c>
      <c r="B202" t="s">
        <v>507</v>
      </c>
      <c r="C202">
        <v>20000000</v>
      </c>
      <c r="D202" s="3">
        <f t="shared" si="17"/>
        <v>20000</v>
      </c>
      <c r="E202" s="3">
        <f>D202*1.04</f>
        <v>20800</v>
      </c>
      <c r="F202" s="3">
        <f t="shared" si="20"/>
        <v>21632</v>
      </c>
      <c r="G202" s="3">
        <f t="shared" si="20"/>
        <v>22497.280000000002</v>
      </c>
      <c r="H202" s="3">
        <f t="shared" si="20"/>
        <v>23397.171200000004</v>
      </c>
      <c r="I202" s="3">
        <f t="shared" si="20"/>
        <v>24333.058048000006</v>
      </c>
      <c r="J202" s="3">
        <f t="shared" si="20"/>
        <v>25306.380369920007</v>
      </c>
      <c r="K202" s="3">
        <f t="shared" si="20"/>
        <v>26318.63558471681</v>
      </c>
      <c r="L202" s="3">
        <f t="shared" si="20"/>
        <v>27371.381008105483</v>
      </c>
      <c r="M202" s="3">
        <f t="shared" si="20"/>
        <v>28466.236248429705</v>
      </c>
      <c r="N202" s="3">
        <f t="shared" si="20"/>
        <v>29604.885698366892</v>
      </c>
    </row>
    <row r="203" spans="1:14" ht="15" hidden="1">
      <c r="A203" t="s">
        <v>508</v>
      </c>
      <c r="B203" t="s">
        <v>509</v>
      </c>
      <c r="C203">
        <f>+C204</f>
        <v>155446045.6</v>
      </c>
      <c r="D203" s="3">
        <f t="shared" si="17"/>
        <v>155446.04559999998</v>
      </c>
      <c r="E203" s="3">
        <f>D203*1.04</f>
        <v>161663.887424</v>
      </c>
      <c r="F203" s="3">
        <f aca="true" t="shared" si="21" ref="F203:N218">E203*1.04</f>
        <v>168130.44292096</v>
      </c>
      <c r="G203" s="3">
        <f t="shared" si="21"/>
        <v>174855.6606377984</v>
      </c>
      <c r="H203" s="3">
        <f t="shared" si="21"/>
        <v>181849.88706331034</v>
      </c>
      <c r="I203" s="3">
        <f t="shared" si="21"/>
        <v>189123.88254584276</v>
      </c>
      <c r="J203" s="3">
        <f t="shared" si="21"/>
        <v>196688.83784767648</v>
      </c>
      <c r="K203" s="3">
        <f t="shared" si="21"/>
        <v>204556.39136158355</v>
      </c>
      <c r="L203" s="3">
        <f t="shared" si="21"/>
        <v>212738.6470160469</v>
      </c>
      <c r="M203" s="3">
        <f t="shared" si="21"/>
        <v>221248.19289668876</v>
      </c>
      <c r="N203" s="3">
        <f t="shared" si="21"/>
        <v>230098.12061255632</v>
      </c>
    </row>
    <row r="204" spans="1:14" ht="15" hidden="1">
      <c r="A204" t="s">
        <v>510</v>
      </c>
      <c r="B204" t="s">
        <v>511</v>
      </c>
      <c r="C204">
        <v>155446045.6</v>
      </c>
      <c r="D204" s="3">
        <f t="shared" si="17"/>
        <v>155446.04559999998</v>
      </c>
      <c r="E204" s="3">
        <f>D204*1.04</f>
        <v>161663.887424</v>
      </c>
      <c r="F204" s="3">
        <f t="shared" si="21"/>
        <v>168130.44292096</v>
      </c>
      <c r="G204" s="3">
        <f t="shared" si="21"/>
        <v>174855.6606377984</v>
      </c>
      <c r="H204" s="3">
        <f t="shared" si="21"/>
        <v>181849.88706331034</v>
      </c>
      <c r="I204" s="3">
        <f t="shared" si="21"/>
        <v>189123.88254584276</v>
      </c>
      <c r="J204" s="3">
        <f t="shared" si="21"/>
        <v>196688.83784767648</v>
      </c>
      <c r="K204" s="3">
        <f t="shared" si="21"/>
        <v>204556.39136158355</v>
      </c>
      <c r="L204" s="3">
        <f t="shared" si="21"/>
        <v>212738.6470160469</v>
      </c>
      <c r="M204" s="3">
        <f t="shared" si="21"/>
        <v>221248.19289668876</v>
      </c>
      <c r="N204" s="3">
        <f t="shared" si="21"/>
        <v>230098.12061255632</v>
      </c>
    </row>
    <row r="205" spans="1:14" ht="15" hidden="1">
      <c r="A205" t="s">
        <v>512</v>
      </c>
      <c r="B205" t="s">
        <v>513</v>
      </c>
      <c r="C205">
        <v>10000000</v>
      </c>
      <c r="D205" s="3">
        <f t="shared" si="17"/>
        <v>10000</v>
      </c>
      <c r="E205" s="3">
        <f>D205*1.04</f>
        <v>10400</v>
      </c>
      <c r="F205" s="3">
        <f t="shared" si="21"/>
        <v>10816</v>
      </c>
      <c r="G205" s="3">
        <f t="shared" si="21"/>
        <v>11248.640000000001</v>
      </c>
      <c r="H205" s="3">
        <f t="shared" si="21"/>
        <v>11698.585600000002</v>
      </c>
      <c r="I205" s="3">
        <f t="shared" si="21"/>
        <v>12166.529024000003</v>
      </c>
      <c r="J205" s="3">
        <f t="shared" si="21"/>
        <v>12653.190184960004</v>
      </c>
      <c r="K205" s="3">
        <f t="shared" si="21"/>
        <v>13159.317792358404</v>
      </c>
      <c r="L205" s="3">
        <f t="shared" si="21"/>
        <v>13685.690504052742</v>
      </c>
      <c r="M205" s="3">
        <f t="shared" si="21"/>
        <v>14233.118124214852</v>
      </c>
      <c r="N205" s="3">
        <f t="shared" si="21"/>
        <v>14802.442849183446</v>
      </c>
    </row>
    <row r="206" spans="1:14" ht="15" hidden="1">
      <c r="A206" t="s">
        <v>514</v>
      </c>
      <c r="B206" t="s">
        <v>515</v>
      </c>
      <c r="C206">
        <f>+C207+C208</f>
        <v>80000000</v>
      </c>
      <c r="D206" s="3">
        <f t="shared" si="17"/>
        <v>80000</v>
      </c>
      <c r="E206" s="3">
        <f>D206*1.04</f>
        <v>83200</v>
      </c>
      <c r="F206" s="3">
        <f t="shared" si="21"/>
        <v>86528</v>
      </c>
      <c r="G206" s="3">
        <f t="shared" si="21"/>
        <v>89989.12000000001</v>
      </c>
      <c r="H206" s="3">
        <f t="shared" si="21"/>
        <v>93588.68480000002</v>
      </c>
      <c r="I206" s="3">
        <f t="shared" si="21"/>
        <v>97332.23219200002</v>
      </c>
      <c r="J206" s="3">
        <f t="shared" si="21"/>
        <v>101225.52147968003</v>
      </c>
      <c r="K206" s="3">
        <f t="shared" si="21"/>
        <v>105274.54233886724</v>
      </c>
      <c r="L206" s="3">
        <f t="shared" si="21"/>
        <v>109485.52403242193</v>
      </c>
      <c r="M206" s="3">
        <f t="shared" si="21"/>
        <v>113864.94499371882</v>
      </c>
      <c r="N206" s="3">
        <f t="shared" si="21"/>
        <v>118419.54279346757</v>
      </c>
    </row>
    <row r="207" spans="1:14" ht="15" hidden="1">
      <c r="A207" t="s">
        <v>516</v>
      </c>
      <c r="B207" t="s">
        <v>401</v>
      </c>
      <c r="C207">
        <v>10000000</v>
      </c>
      <c r="D207" s="3">
        <f t="shared" si="17"/>
        <v>10000</v>
      </c>
      <c r="E207" s="3">
        <f>D207*1.04</f>
        <v>10400</v>
      </c>
      <c r="F207" s="3">
        <f t="shared" si="21"/>
        <v>10816</v>
      </c>
      <c r="G207" s="3">
        <f t="shared" si="21"/>
        <v>11248.640000000001</v>
      </c>
      <c r="H207" s="3">
        <f t="shared" si="21"/>
        <v>11698.585600000002</v>
      </c>
      <c r="I207" s="3">
        <f t="shared" si="21"/>
        <v>12166.529024000003</v>
      </c>
      <c r="J207" s="3">
        <f t="shared" si="21"/>
        <v>12653.190184960004</v>
      </c>
      <c r="K207" s="3">
        <f t="shared" si="21"/>
        <v>13159.317792358404</v>
      </c>
      <c r="L207" s="3">
        <f t="shared" si="21"/>
        <v>13685.690504052742</v>
      </c>
      <c r="M207" s="3">
        <f t="shared" si="21"/>
        <v>14233.118124214852</v>
      </c>
      <c r="N207" s="3">
        <f t="shared" si="21"/>
        <v>14802.442849183446</v>
      </c>
    </row>
    <row r="208" spans="1:14" ht="15" hidden="1">
      <c r="A208" t="s">
        <v>517</v>
      </c>
      <c r="B208" t="s">
        <v>398</v>
      </c>
      <c r="C208">
        <v>70000000</v>
      </c>
      <c r="D208" s="3">
        <f t="shared" si="17"/>
        <v>70000</v>
      </c>
      <c r="E208" s="3">
        <f>D208*1.04</f>
        <v>72800</v>
      </c>
      <c r="F208" s="3">
        <f t="shared" si="21"/>
        <v>75712</v>
      </c>
      <c r="G208" s="3">
        <f t="shared" si="21"/>
        <v>78740.48</v>
      </c>
      <c r="H208" s="3">
        <f t="shared" si="21"/>
        <v>81890.0992</v>
      </c>
      <c r="I208" s="3">
        <f t="shared" si="21"/>
        <v>85165.703168</v>
      </c>
      <c r="J208" s="3">
        <f t="shared" si="21"/>
        <v>88572.33129471999</v>
      </c>
      <c r="K208" s="3">
        <f t="shared" si="21"/>
        <v>92115.22454650879</v>
      </c>
      <c r="L208" s="3">
        <f t="shared" si="21"/>
        <v>95799.83352836914</v>
      </c>
      <c r="M208" s="3">
        <f t="shared" si="21"/>
        <v>99631.82686950392</v>
      </c>
      <c r="N208" s="3">
        <f t="shared" si="21"/>
        <v>103617.09994428407</v>
      </c>
    </row>
    <row r="209" spans="1:14" ht="15" hidden="1">
      <c r="A209" t="s">
        <v>518</v>
      </c>
      <c r="B209" t="s">
        <v>519</v>
      </c>
      <c r="C209">
        <f>+C210</f>
        <v>245737000</v>
      </c>
      <c r="D209" s="3">
        <f t="shared" si="17"/>
        <v>245737</v>
      </c>
      <c r="E209" s="3">
        <f>D209*1.04</f>
        <v>255566.48</v>
      </c>
      <c r="F209" s="3">
        <f t="shared" si="21"/>
        <v>265789.13920000003</v>
      </c>
      <c r="G209" s="3">
        <f t="shared" si="21"/>
        <v>276420.70476800005</v>
      </c>
      <c r="H209" s="3">
        <f t="shared" si="21"/>
        <v>287477.53295872005</v>
      </c>
      <c r="I209" s="3">
        <f t="shared" si="21"/>
        <v>298976.6342770689</v>
      </c>
      <c r="J209" s="3">
        <f t="shared" si="21"/>
        <v>310935.69964815164</v>
      </c>
      <c r="K209" s="3">
        <f t="shared" si="21"/>
        <v>323373.12763407774</v>
      </c>
      <c r="L209" s="3">
        <f t="shared" si="21"/>
        <v>336308.0527394409</v>
      </c>
      <c r="M209" s="3">
        <f t="shared" si="21"/>
        <v>349760.3748490185</v>
      </c>
      <c r="N209" s="3">
        <f t="shared" si="21"/>
        <v>363750.7898429793</v>
      </c>
    </row>
    <row r="210" spans="1:14" ht="15" hidden="1">
      <c r="A210" t="s">
        <v>520</v>
      </c>
      <c r="B210" t="s">
        <v>521</v>
      </c>
      <c r="C210">
        <v>245737000</v>
      </c>
      <c r="D210" s="3">
        <f t="shared" si="17"/>
        <v>245737</v>
      </c>
      <c r="E210" s="3">
        <f>D210*1.04</f>
        <v>255566.48</v>
      </c>
      <c r="F210" s="3">
        <f t="shared" si="21"/>
        <v>265789.13920000003</v>
      </c>
      <c r="G210" s="3">
        <f t="shared" si="21"/>
        <v>276420.70476800005</v>
      </c>
      <c r="H210" s="3">
        <f t="shared" si="21"/>
        <v>287477.53295872005</v>
      </c>
      <c r="I210" s="3">
        <f t="shared" si="21"/>
        <v>298976.6342770689</v>
      </c>
      <c r="J210" s="3">
        <f t="shared" si="21"/>
        <v>310935.69964815164</v>
      </c>
      <c r="K210" s="3">
        <f t="shared" si="21"/>
        <v>323373.12763407774</v>
      </c>
      <c r="L210" s="3">
        <f t="shared" si="21"/>
        <v>336308.0527394409</v>
      </c>
      <c r="M210" s="3">
        <f t="shared" si="21"/>
        <v>349760.3748490185</v>
      </c>
      <c r="N210" s="3">
        <f t="shared" si="21"/>
        <v>363750.7898429793</v>
      </c>
    </row>
    <row r="211" spans="1:14" ht="15" hidden="1">
      <c r="A211" t="s">
        <v>522</v>
      </c>
      <c r="B211" t="s">
        <v>523</v>
      </c>
      <c r="C211">
        <v>1000</v>
      </c>
      <c r="D211" s="3">
        <f t="shared" si="17"/>
        <v>1</v>
      </c>
      <c r="E211" s="3">
        <f>D211*1.04</f>
        <v>1.04</v>
      </c>
      <c r="F211" s="3">
        <f t="shared" si="21"/>
        <v>1.0816000000000001</v>
      </c>
      <c r="G211" s="3">
        <f t="shared" si="21"/>
        <v>1.124864</v>
      </c>
      <c r="H211" s="3">
        <f t="shared" si="21"/>
        <v>1.1698585600000002</v>
      </c>
      <c r="I211" s="3">
        <f t="shared" si="21"/>
        <v>1.2166529024000003</v>
      </c>
      <c r="J211" s="3">
        <f t="shared" si="21"/>
        <v>1.2653190184960004</v>
      </c>
      <c r="K211" s="3">
        <f t="shared" si="21"/>
        <v>1.3159317792358405</v>
      </c>
      <c r="L211" s="3">
        <f t="shared" si="21"/>
        <v>1.368569050405274</v>
      </c>
      <c r="M211" s="3">
        <f t="shared" si="21"/>
        <v>1.4233118124214852</v>
      </c>
      <c r="N211" s="3">
        <f t="shared" si="21"/>
        <v>1.4802442849183446</v>
      </c>
    </row>
    <row r="212" spans="1:14" ht="15">
      <c r="A212" t="s">
        <v>524</v>
      </c>
      <c r="B212" t="s">
        <v>525</v>
      </c>
      <c r="C212">
        <f>+C213+C214</f>
        <v>257493245</v>
      </c>
      <c r="D212" s="3">
        <f aca="true" t="shared" si="22" ref="D212:D275">C212/1000</f>
        <v>257493.245</v>
      </c>
      <c r="E212" s="3">
        <f>D212*1.04</f>
        <v>267792.9748</v>
      </c>
      <c r="F212" s="3">
        <f>E212*1.04</f>
        <v>278504.69379200006</v>
      </c>
      <c r="G212" s="3">
        <f>F212*1.04</f>
        <v>289644.8815436801</v>
      </c>
      <c r="H212" s="3">
        <f>G212*1.04</f>
        <v>301230.6768054273</v>
      </c>
      <c r="I212" s="3">
        <f>H212*1.04</f>
        <v>313279.9038776444</v>
      </c>
      <c r="J212" s="3">
        <f>I212*1.04</f>
        <v>325811.10003275017</v>
      </c>
      <c r="K212" s="3">
        <f>J212*1.04</f>
        <v>338843.5440340602</v>
      </c>
      <c r="L212" s="3">
        <f>K212*1.04</f>
        <v>352397.2857954226</v>
      </c>
      <c r="M212" s="3">
        <f>L212*1.04</f>
        <v>366493.17722723953</v>
      </c>
      <c r="N212" s="3">
        <f t="shared" si="21"/>
        <v>381152.9043163291</v>
      </c>
    </row>
    <row r="213" spans="1:14" ht="15" hidden="1">
      <c r="A213" t="s">
        <v>526</v>
      </c>
      <c r="B213" t="s">
        <v>527</v>
      </c>
      <c r="C213">
        <v>257492245</v>
      </c>
      <c r="D213" s="3">
        <f t="shared" si="22"/>
        <v>257492.245</v>
      </c>
      <c r="E213" s="3">
        <f>D213*1.04</f>
        <v>267791.9348</v>
      </c>
      <c r="F213" s="3">
        <f>E213*1.04</f>
        <v>278503.612192</v>
      </c>
      <c r="G213" s="3">
        <f>F213*1.04</f>
        <v>289643.75667967997</v>
      </c>
      <c r="H213" s="3">
        <f>G213*1.04</f>
        <v>301229.50694686716</v>
      </c>
      <c r="I213" s="3">
        <f>H213*1.04</f>
        <v>313278.68722474185</v>
      </c>
      <c r="J213" s="3">
        <f>I213*1.04</f>
        <v>325809.83471373154</v>
      </c>
      <c r="K213" s="3">
        <f>J213*1.04</f>
        <v>338842.2281022808</v>
      </c>
      <c r="L213" s="3">
        <f>K213*1.04</f>
        <v>352395.91722637205</v>
      </c>
      <c r="M213" s="3">
        <f>L213*1.04</f>
        <v>366491.75391542696</v>
      </c>
      <c r="N213" s="3">
        <f t="shared" si="21"/>
        <v>381151.424072044</v>
      </c>
    </row>
    <row r="214" spans="1:14" ht="15" hidden="1">
      <c r="A214" t="s">
        <v>528</v>
      </c>
      <c r="B214" t="s">
        <v>523</v>
      </c>
      <c r="C214">
        <v>1000</v>
      </c>
      <c r="D214" s="3">
        <f t="shared" si="22"/>
        <v>1</v>
      </c>
      <c r="E214" s="3">
        <f>D214*1.04</f>
        <v>1.04</v>
      </c>
      <c r="F214" s="3">
        <f>E214*1.04</f>
        <v>1.0816000000000001</v>
      </c>
      <c r="G214" s="3">
        <f>F214*1.04</f>
        <v>1.124864</v>
      </c>
      <c r="H214" s="3">
        <f>G214*1.04</f>
        <v>1.1698585600000002</v>
      </c>
      <c r="I214" s="3">
        <f>H214*1.04</f>
        <v>1.2166529024000003</v>
      </c>
      <c r="J214" s="3">
        <f>I214*1.04</f>
        <v>1.2653190184960004</v>
      </c>
      <c r="K214" s="3">
        <f>J214*1.04</f>
        <v>1.3159317792358405</v>
      </c>
      <c r="L214" s="3">
        <f>K214*1.04</f>
        <v>1.368569050405274</v>
      </c>
      <c r="M214" s="3">
        <f>L214*1.04</f>
        <v>1.4233118124214852</v>
      </c>
      <c r="N214" s="3">
        <f t="shared" si="21"/>
        <v>1.4802442849183446</v>
      </c>
    </row>
    <row r="215" spans="1:14" ht="15">
      <c r="A215" t="s">
        <v>529</v>
      </c>
      <c r="B215" t="s">
        <v>530</v>
      </c>
      <c r="C215">
        <f>+C216+C237+C252+C259+C268</f>
        <v>1178245463</v>
      </c>
      <c r="D215" s="3">
        <f t="shared" si="22"/>
        <v>1178245.463</v>
      </c>
      <c r="E215" s="3">
        <f>D215*1.04</f>
        <v>1225375.28152</v>
      </c>
      <c r="F215" s="3">
        <f>E215*1.04</f>
        <v>1274390.2927808</v>
      </c>
      <c r="G215" s="3">
        <f>F215*1.04</f>
        <v>1325365.904492032</v>
      </c>
      <c r="H215" s="3">
        <f>G215*1.04</f>
        <v>1378380.5406717134</v>
      </c>
      <c r="I215" s="3">
        <f>H215*1.04</f>
        <v>1433515.762298582</v>
      </c>
      <c r="J215" s="3">
        <f>I215*1.04</f>
        <v>1490856.3927905252</v>
      </c>
      <c r="K215" s="3">
        <f>J215*1.04</f>
        <v>1550490.6485021464</v>
      </c>
      <c r="L215" s="3">
        <f>K215*1.04</f>
        <v>1612510.2744422322</v>
      </c>
      <c r="M215" s="3">
        <f>L215*1.04</f>
        <v>1677010.6854199215</v>
      </c>
      <c r="N215" s="3">
        <f t="shared" si="21"/>
        <v>1744091.1128367186</v>
      </c>
    </row>
    <row r="216" spans="1:14" ht="15" hidden="1">
      <c r="A216" t="s">
        <v>531</v>
      </c>
      <c r="B216" t="s">
        <v>532</v>
      </c>
      <c r="C216">
        <f>+C217+C218+C219+C220+C225+C235</f>
        <v>658103290</v>
      </c>
      <c r="D216" s="3">
        <f t="shared" si="22"/>
        <v>658103.29</v>
      </c>
      <c r="E216" s="3">
        <f>D216*1.04</f>
        <v>684427.4216000001</v>
      </c>
      <c r="F216" s="3">
        <f>E216*1.04</f>
        <v>711804.5184640002</v>
      </c>
      <c r="G216" s="3">
        <f>F216*1.04</f>
        <v>740276.6992025602</v>
      </c>
      <c r="H216" s="3">
        <f>G216*1.04</f>
        <v>769887.7671706626</v>
      </c>
      <c r="I216" s="3">
        <f>H216*1.04</f>
        <v>800683.2778574892</v>
      </c>
      <c r="J216" s="3">
        <f>I216*1.04</f>
        <v>832710.6089717888</v>
      </c>
      <c r="K216" s="3">
        <f>J216*1.04</f>
        <v>866019.0333306603</v>
      </c>
      <c r="L216" s="3">
        <f>K216*1.04</f>
        <v>900659.7946638868</v>
      </c>
      <c r="M216" s="3">
        <f>L216*1.04</f>
        <v>936686.1864504423</v>
      </c>
      <c r="N216" s="3">
        <f t="shared" si="21"/>
        <v>974153.63390846</v>
      </c>
    </row>
    <row r="217" spans="1:14" ht="15" hidden="1">
      <c r="A217" t="s">
        <v>533</v>
      </c>
      <c r="B217" t="s">
        <v>534</v>
      </c>
      <c r="C217">
        <v>95778646</v>
      </c>
      <c r="D217" s="3">
        <f t="shared" si="22"/>
        <v>95778.646</v>
      </c>
      <c r="E217" s="3">
        <f>D217*1.04</f>
        <v>99609.79183999999</v>
      </c>
      <c r="F217" s="3">
        <f>E217*1.04</f>
        <v>103594.1835136</v>
      </c>
      <c r="G217" s="3">
        <f>F217*1.04</f>
        <v>107737.950854144</v>
      </c>
      <c r="H217" s="3">
        <f>G217*1.04</f>
        <v>112047.46888830977</v>
      </c>
      <c r="I217" s="3">
        <f>H217*1.04</f>
        <v>116529.36764384217</v>
      </c>
      <c r="J217" s="3">
        <f>I217*1.04</f>
        <v>121190.54234959585</v>
      </c>
      <c r="K217" s="3">
        <f>J217*1.04</f>
        <v>126038.16404357969</v>
      </c>
      <c r="L217" s="3">
        <f>K217*1.04</f>
        <v>131079.6906053229</v>
      </c>
      <c r="M217" s="3">
        <f>L217*1.04</f>
        <v>136322.8782295358</v>
      </c>
      <c r="N217" s="3">
        <f t="shared" si="21"/>
        <v>141775.79335871723</v>
      </c>
    </row>
    <row r="218" spans="1:14" ht="15" hidden="1">
      <c r="A218" t="s">
        <v>535</v>
      </c>
      <c r="B218" t="s">
        <v>536</v>
      </c>
      <c r="C218">
        <v>20000000</v>
      </c>
      <c r="D218" s="3">
        <f t="shared" si="22"/>
        <v>20000</v>
      </c>
      <c r="E218" s="3">
        <f>D218*1.04</f>
        <v>20800</v>
      </c>
      <c r="F218" s="3">
        <f>E218*1.04</f>
        <v>21632</v>
      </c>
      <c r="G218" s="3">
        <f>F218*1.04</f>
        <v>22497.280000000002</v>
      </c>
      <c r="H218" s="3">
        <f>G218*1.04</f>
        <v>23397.171200000004</v>
      </c>
      <c r="I218" s="3">
        <f>H218*1.04</f>
        <v>24333.058048000006</v>
      </c>
      <c r="J218" s="3">
        <f>I218*1.04</f>
        <v>25306.380369920007</v>
      </c>
      <c r="K218" s="3">
        <f>J218*1.04</f>
        <v>26318.63558471681</v>
      </c>
      <c r="L218" s="3">
        <f>K218*1.04</f>
        <v>27371.381008105483</v>
      </c>
      <c r="M218" s="3">
        <f>L218*1.04</f>
        <v>28466.236248429705</v>
      </c>
      <c r="N218" s="3">
        <f t="shared" si="21"/>
        <v>29604.885698366892</v>
      </c>
    </row>
    <row r="219" spans="1:14" ht="15" hidden="1">
      <c r="A219" t="s">
        <v>537</v>
      </c>
      <c r="B219" t="s">
        <v>538</v>
      </c>
      <c r="C219">
        <v>10000000</v>
      </c>
      <c r="D219" s="3">
        <f t="shared" si="22"/>
        <v>10000</v>
      </c>
      <c r="E219" s="3">
        <f>D219*1.04</f>
        <v>10400</v>
      </c>
      <c r="F219" s="3">
        <f>E219*1.04</f>
        <v>10816</v>
      </c>
      <c r="G219" s="3">
        <f>F219*1.04</f>
        <v>11248.640000000001</v>
      </c>
      <c r="H219" s="3">
        <f>G219*1.04</f>
        <v>11698.585600000002</v>
      </c>
      <c r="I219" s="3">
        <f>H219*1.04</f>
        <v>12166.529024000003</v>
      </c>
      <c r="J219" s="3">
        <f>I219*1.04</f>
        <v>12653.190184960004</v>
      </c>
      <c r="K219" s="3">
        <f>J219*1.04</f>
        <v>13159.317792358404</v>
      </c>
      <c r="L219" s="3">
        <f>K219*1.04</f>
        <v>13685.690504052742</v>
      </c>
      <c r="M219" s="3">
        <f>L219*1.04</f>
        <v>14233.118124214852</v>
      </c>
      <c r="N219" s="3">
        <f aca="true" t="shared" si="23" ref="N219:N234">M219*1.04</f>
        <v>14802.442849183446</v>
      </c>
    </row>
    <row r="220" spans="1:14" ht="15" hidden="1">
      <c r="A220" t="s">
        <v>539</v>
      </c>
      <c r="B220" t="s">
        <v>540</v>
      </c>
      <c r="C220">
        <f>+SUM(C221:C224)</f>
        <v>63000000</v>
      </c>
      <c r="D220" s="3">
        <f t="shared" si="22"/>
        <v>63000</v>
      </c>
      <c r="E220" s="3">
        <f>D220*1.04</f>
        <v>65520</v>
      </c>
      <c r="F220" s="3">
        <f>E220*1.04</f>
        <v>68140.8</v>
      </c>
      <c r="G220" s="3">
        <f>F220*1.04</f>
        <v>70866.432</v>
      </c>
      <c r="H220" s="3">
        <f>G220*1.04</f>
        <v>73701.08928</v>
      </c>
      <c r="I220" s="3">
        <f>H220*1.04</f>
        <v>76649.1328512</v>
      </c>
      <c r="J220" s="3">
        <f>I220*1.04</f>
        <v>79715.09816524801</v>
      </c>
      <c r="K220" s="3">
        <f>J220*1.04</f>
        <v>82903.70209185794</v>
      </c>
      <c r="L220" s="3">
        <f>K220*1.04</f>
        <v>86219.85017553225</v>
      </c>
      <c r="M220" s="3">
        <f>L220*1.04</f>
        <v>89668.64418255354</v>
      </c>
      <c r="N220" s="3">
        <f t="shared" si="23"/>
        <v>93255.38994985569</v>
      </c>
    </row>
    <row r="221" spans="1:14" ht="15" hidden="1">
      <c r="A221" t="s">
        <v>541</v>
      </c>
      <c r="B221" t="s">
        <v>542</v>
      </c>
      <c r="C221">
        <v>41000000</v>
      </c>
      <c r="D221" s="3">
        <f t="shared" si="22"/>
        <v>41000</v>
      </c>
      <c r="E221" s="3">
        <f>D221*1.04</f>
        <v>42640</v>
      </c>
      <c r="F221" s="3">
        <f>E221*1.04</f>
        <v>44345.6</v>
      </c>
      <c r="G221" s="3">
        <f>F221*1.04</f>
        <v>46119.424</v>
      </c>
      <c r="H221" s="3">
        <f>G221*1.04</f>
        <v>47964.20096</v>
      </c>
      <c r="I221" s="3">
        <f>H221*1.04</f>
        <v>49882.7689984</v>
      </c>
      <c r="J221" s="3">
        <f>I221*1.04</f>
        <v>51878.079758336</v>
      </c>
      <c r="K221" s="3">
        <f>J221*1.04</f>
        <v>53953.202948669445</v>
      </c>
      <c r="L221" s="3">
        <f>K221*1.04</f>
        <v>56111.33106661622</v>
      </c>
      <c r="M221" s="3">
        <f>L221*1.04</f>
        <v>58355.78430928087</v>
      </c>
      <c r="N221" s="3">
        <f t="shared" si="23"/>
        <v>60690.015681652105</v>
      </c>
    </row>
    <row r="222" spans="1:14" ht="15" hidden="1">
      <c r="A222" t="s">
        <v>543</v>
      </c>
      <c r="B222" t="s">
        <v>544</v>
      </c>
      <c r="C222">
        <v>5000000</v>
      </c>
      <c r="D222" s="3">
        <f t="shared" si="22"/>
        <v>5000</v>
      </c>
      <c r="E222" s="3">
        <f>D222*1.04</f>
        <v>5200</v>
      </c>
      <c r="F222" s="3">
        <f>E222*1.04</f>
        <v>5408</v>
      </c>
      <c r="G222" s="3">
        <f>F222*1.04</f>
        <v>5624.320000000001</v>
      </c>
      <c r="H222" s="3">
        <f>G222*1.04</f>
        <v>5849.292800000001</v>
      </c>
      <c r="I222" s="3">
        <f>H222*1.04</f>
        <v>6083.264512000002</v>
      </c>
      <c r="J222" s="3">
        <f>I222*1.04</f>
        <v>6326.595092480002</v>
      </c>
      <c r="K222" s="3">
        <f>J222*1.04</f>
        <v>6579.658896179202</v>
      </c>
      <c r="L222" s="3">
        <f>K222*1.04</f>
        <v>6842.845252026371</v>
      </c>
      <c r="M222" s="3">
        <f>L222*1.04</f>
        <v>7116.559062107426</v>
      </c>
      <c r="N222" s="3">
        <f t="shared" si="23"/>
        <v>7401.221424591723</v>
      </c>
    </row>
    <row r="223" spans="1:14" ht="15" hidden="1">
      <c r="A223" t="s">
        <v>545</v>
      </c>
      <c r="B223" t="s">
        <v>546</v>
      </c>
      <c r="C223">
        <v>1000000</v>
      </c>
      <c r="D223" s="3">
        <f t="shared" si="22"/>
        <v>1000</v>
      </c>
      <c r="E223" s="3">
        <f>D223*1.04</f>
        <v>1040</v>
      </c>
      <c r="F223" s="3">
        <f>E223*1.04</f>
        <v>1081.6000000000001</v>
      </c>
      <c r="G223" s="3">
        <f>F223*1.04</f>
        <v>1124.8640000000003</v>
      </c>
      <c r="H223" s="3">
        <f>G223*1.04</f>
        <v>1169.8585600000004</v>
      </c>
      <c r="I223" s="3">
        <f>H223*1.04</f>
        <v>1216.6529024000004</v>
      </c>
      <c r="J223" s="3">
        <f>I223*1.04</f>
        <v>1265.3190184960004</v>
      </c>
      <c r="K223" s="3">
        <f>J223*1.04</f>
        <v>1315.9317792358404</v>
      </c>
      <c r="L223" s="3">
        <f>K223*1.04</f>
        <v>1368.569050405274</v>
      </c>
      <c r="M223" s="3">
        <f>L223*1.04</f>
        <v>1423.311812421485</v>
      </c>
      <c r="N223" s="3">
        <f t="shared" si="23"/>
        <v>1480.2442849183444</v>
      </c>
    </row>
    <row r="224" spans="1:14" ht="15" hidden="1">
      <c r="A224" t="s">
        <v>547</v>
      </c>
      <c r="B224" t="s">
        <v>548</v>
      </c>
      <c r="C224">
        <v>16000000</v>
      </c>
      <c r="D224" s="3">
        <f t="shared" si="22"/>
        <v>16000</v>
      </c>
      <c r="E224" s="3">
        <f>D224*1.04</f>
        <v>16640</v>
      </c>
      <c r="F224" s="3">
        <f>E224*1.04</f>
        <v>17305.600000000002</v>
      </c>
      <c r="G224" s="3">
        <f>F224*1.04</f>
        <v>17997.824000000004</v>
      </c>
      <c r="H224" s="3">
        <f>G224*1.04</f>
        <v>18717.736960000006</v>
      </c>
      <c r="I224" s="3">
        <f>H224*1.04</f>
        <v>19466.446438400006</v>
      </c>
      <c r="J224" s="3">
        <f>I224*1.04</f>
        <v>20245.104295936006</v>
      </c>
      <c r="K224" s="3">
        <f>J224*1.04</f>
        <v>21054.908467773446</v>
      </c>
      <c r="L224" s="3">
        <f>K224*1.04</f>
        <v>21897.104806484385</v>
      </c>
      <c r="M224" s="3">
        <f>L224*1.04</f>
        <v>22772.98899874376</v>
      </c>
      <c r="N224" s="3">
        <f t="shared" si="23"/>
        <v>23683.90855869351</v>
      </c>
    </row>
    <row r="225" spans="1:14" ht="15" hidden="1">
      <c r="A225" t="s">
        <v>549</v>
      </c>
      <c r="B225" t="s">
        <v>550</v>
      </c>
      <c r="C225">
        <f>+SUM(C226:C234)</f>
        <v>389324644</v>
      </c>
      <c r="D225" s="3">
        <f t="shared" si="22"/>
        <v>389324.644</v>
      </c>
      <c r="E225" s="3">
        <f>D225*1.04</f>
        <v>404897.62976</v>
      </c>
      <c r="F225" s="3">
        <f>E225*1.04</f>
        <v>421093.5349504</v>
      </c>
      <c r="G225" s="3">
        <f>F225*1.04</f>
        <v>437937.276348416</v>
      </c>
      <c r="H225" s="3">
        <f>G225*1.04</f>
        <v>455454.76740235265</v>
      </c>
      <c r="I225" s="3">
        <f>H225*1.04</f>
        <v>473672.9580984468</v>
      </c>
      <c r="J225" s="3">
        <f>I225*1.04</f>
        <v>492619.87642238464</v>
      </c>
      <c r="K225" s="3">
        <f>J225*1.04</f>
        <v>512324.67147928005</v>
      </c>
      <c r="L225" s="3">
        <f>K225*1.04</f>
        <v>532817.6583384513</v>
      </c>
      <c r="M225" s="3">
        <f>L225*1.04</f>
        <v>554130.3646719893</v>
      </c>
      <c r="N225" s="3">
        <f t="shared" si="23"/>
        <v>576295.5792588689</v>
      </c>
    </row>
    <row r="226" spans="1:14" ht="15" hidden="1">
      <c r="A226" t="s">
        <v>551</v>
      </c>
      <c r="B226" t="s">
        <v>552</v>
      </c>
      <c r="C226">
        <v>59000000</v>
      </c>
      <c r="D226" s="3">
        <f t="shared" si="22"/>
        <v>59000</v>
      </c>
      <c r="E226" s="3">
        <f>D226*1.04</f>
        <v>61360</v>
      </c>
      <c r="F226" s="3">
        <f>E226*1.04</f>
        <v>63814.4</v>
      </c>
      <c r="G226" s="3">
        <f>F226*1.04</f>
        <v>66366.97600000001</v>
      </c>
      <c r="H226" s="3">
        <f>G226*1.04</f>
        <v>69021.65504000001</v>
      </c>
      <c r="I226" s="3">
        <f>H226*1.04</f>
        <v>71782.52124160001</v>
      </c>
      <c r="J226" s="3">
        <f>I226*1.04</f>
        <v>74653.82209126401</v>
      </c>
      <c r="K226" s="3">
        <f>J226*1.04</f>
        <v>77639.97497491457</v>
      </c>
      <c r="L226" s="3">
        <f>K226*1.04</f>
        <v>80745.57397391116</v>
      </c>
      <c r="M226" s="3">
        <f>L226*1.04</f>
        <v>83975.3969328676</v>
      </c>
      <c r="N226" s="3">
        <f t="shared" si="23"/>
        <v>87334.41281018232</v>
      </c>
    </row>
    <row r="227" spans="1:14" ht="15" hidden="1">
      <c r="A227" t="s">
        <v>553</v>
      </c>
      <c r="B227" t="s">
        <v>554</v>
      </c>
      <c r="C227">
        <v>20578983</v>
      </c>
      <c r="D227" s="3">
        <f t="shared" si="22"/>
        <v>20578.983</v>
      </c>
      <c r="E227" s="3">
        <f>D227*1.04</f>
        <v>21402.142320000003</v>
      </c>
      <c r="F227" s="3">
        <f>E227*1.04</f>
        <v>22258.228012800002</v>
      </c>
      <c r="G227" s="3">
        <f>F227*1.04</f>
        <v>23148.557133312002</v>
      </c>
      <c r="H227" s="3">
        <f>G227*1.04</f>
        <v>24074.499418644482</v>
      </c>
      <c r="I227" s="3">
        <f>H227*1.04</f>
        <v>25037.479395390263</v>
      </c>
      <c r="J227" s="3">
        <f>I227*1.04</f>
        <v>26038.978571205873</v>
      </c>
      <c r="K227" s="3">
        <f>J227*1.04</f>
        <v>27080.53771405411</v>
      </c>
      <c r="L227" s="3">
        <f>K227*1.04</f>
        <v>28163.759222616274</v>
      </c>
      <c r="M227" s="3">
        <f>L227*1.04</f>
        <v>29290.309591520927</v>
      </c>
      <c r="N227" s="3">
        <f t="shared" si="23"/>
        <v>30461.921975181765</v>
      </c>
    </row>
    <row r="228" spans="1:14" ht="15" hidden="1">
      <c r="A228" t="s">
        <v>555</v>
      </c>
      <c r="B228" t="s">
        <v>556</v>
      </c>
      <c r="C228">
        <v>17745661</v>
      </c>
      <c r="D228" s="3">
        <f t="shared" si="22"/>
        <v>17745.661</v>
      </c>
      <c r="E228" s="3">
        <f>D228*1.04</f>
        <v>18455.48744</v>
      </c>
      <c r="F228" s="3">
        <f>E228*1.04</f>
        <v>19193.7069376</v>
      </c>
      <c r="G228" s="3">
        <f>F228*1.04</f>
        <v>19961.455215104</v>
      </c>
      <c r="H228" s="3">
        <f>G228*1.04</f>
        <v>20759.91342370816</v>
      </c>
      <c r="I228" s="3">
        <f>H228*1.04</f>
        <v>21590.309960656487</v>
      </c>
      <c r="J228" s="3">
        <f>I228*1.04</f>
        <v>22453.922359082746</v>
      </c>
      <c r="K228" s="3">
        <f>J228*1.04</f>
        <v>23352.079253446056</v>
      </c>
      <c r="L228" s="3">
        <f>K228*1.04</f>
        <v>24286.1624235839</v>
      </c>
      <c r="M228" s="3">
        <f>L228*1.04</f>
        <v>25257.60892052726</v>
      </c>
      <c r="N228" s="3">
        <f t="shared" si="23"/>
        <v>26267.91327734835</v>
      </c>
    </row>
    <row r="229" spans="1:14" ht="15" hidden="1">
      <c r="A229" t="s">
        <v>557</v>
      </c>
      <c r="B229" t="s">
        <v>558</v>
      </c>
      <c r="C229">
        <v>40000000</v>
      </c>
      <c r="D229" s="3">
        <f t="shared" si="22"/>
        <v>40000</v>
      </c>
      <c r="E229" s="3">
        <f>D229*1.04</f>
        <v>41600</v>
      </c>
      <c r="F229" s="3">
        <f>E229*1.04</f>
        <v>43264</v>
      </c>
      <c r="G229" s="3">
        <f>F229*1.04</f>
        <v>44994.560000000005</v>
      </c>
      <c r="H229" s="3">
        <f>G229*1.04</f>
        <v>46794.34240000001</v>
      </c>
      <c r="I229" s="3">
        <f>H229*1.04</f>
        <v>48666.11609600001</v>
      </c>
      <c r="J229" s="3">
        <f>I229*1.04</f>
        <v>50612.760739840014</v>
      </c>
      <c r="K229" s="3">
        <f>J229*1.04</f>
        <v>52637.27116943362</v>
      </c>
      <c r="L229" s="3">
        <f>K229*1.04</f>
        <v>54742.76201621097</v>
      </c>
      <c r="M229" s="3">
        <f>L229*1.04</f>
        <v>56932.47249685941</v>
      </c>
      <c r="N229" s="3">
        <f t="shared" si="23"/>
        <v>59209.771396733784</v>
      </c>
    </row>
    <row r="230" spans="1:14" ht="15" hidden="1">
      <c r="A230" t="s">
        <v>559</v>
      </c>
      <c r="B230" t="s">
        <v>560</v>
      </c>
      <c r="C230">
        <v>52000000</v>
      </c>
      <c r="D230" s="3">
        <f t="shared" si="22"/>
        <v>52000</v>
      </c>
      <c r="E230" s="3">
        <f>D230*1.04</f>
        <v>54080</v>
      </c>
      <c r="F230" s="3">
        <f>E230*1.04</f>
        <v>56243.200000000004</v>
      </c>
      <c r="G230" s="3">
        <f>F230*1.04</f>
        <v>58492.92800000001</v>
      </c>
      <c r="H230" s="3">
        <f>G230*1.04</f>
        <v>60832.64512000001</v>
      </c>
      <c r="I230" s="3">
        <f>H230*1.04</f>
        <v>63265.95092480001</v>
      </c>
      <c r="J230" s="3">
        <f>I230*1.04</f>
        <v>65796.58896179202</v>
      </c>
      <c r="K230" s="3">
        <f>J230*1.04</f>
        <v>68428.4525202637</v>
      </c>
      <c r="L230" s="3">
        <f>K230*1.04</f>
        <v>71165.59062107425</v>
      </c>
      <c r="M230" s="3">
        <f>L230*1.04</f>
        <v>74012.21424591723</v>
      </c>
      <c r="N230" s="3">
        <f t="shared" si="23"/>
        <v>76972.70281575392</v>
      </c>
    </row>
    <row r="231" spans="1:14" ht="15" hidden="1">
      <c r="A231" t="s">
        <v>561</v>
      </c>
      <c r="B231" t="s">
        <v>562</v>
      </c>
      <c r="C231">
        <v>50000000</v>
      </c>
      <c r="D231" s="3">
        <f t="shared" si="22"/>
        <v>50000</v>
      </c>
      <c r="E231" s="3">
        <f>D231*1.04</f>
        <v>52000</v>
      </c>
      <c r="F231" s="3">
        <f>E231*1.04</f>
        <v>54080</v>
      </c>
      <c r="G231" s="3">
        <f>F231*1.04</f>
        <v>56243.200000000004</v>
      </c>
      <c r="H231" s="3">
        <f>G231*1.04</f>
        <v>58492.92800000001</v>
      </c>
      <c r="I231" s="3">
        <f>H231*1.04</f>
        <v>60832.64512000001</v>
      </c>
      <c r="J231" s="3">
        <f>I231*1.04</f>
        <v>63265.95092480001</v>
      </c>
      <c r="K231" s="3">
        <f>J231*1.04</f>
        <v>65796.58896179202</v>
      </c>
      <c r="L231" s="3">
        <f>K231*1.04</f>
        <v>68428.4525202637</v>
      </c>
      <c r="M231" s="3">
        <f>L231*1.04</f>
        <v>71165.59062107425</v>
      </c>
      <c r="N231" s="3">
        <f t="shared" si="23"/>
        <v>74012.21424591723</v>
      </c>
    </row>
    <row r="232" spans="1:14" ht="15" hidden="1">
      <c r="A232" t="s">
        <v>563</v>
      </c>
      <c r="B232" t="s">
        <v>564</v>
      </c>
      <c r="C232">
        <v>40000000</v>
      </c>
      <c r="D232" s="3">
        <f t="shared" si="22"/>
        <v>40000</v>
      </c>
      <c r="E232" s="3">
        <f>D232*1.04</f>
        <v>41600</v>
      </c>
      <c r="F232" s="3">
        <f>E232*1.04</f>
        <v>43264</v>
      </c>
      <c r="G232" s="3">
        <f>F232*1.04</f>
        <v>44994.560000000005</v>
      </c>
      <c r="H232" s="3">
        <f>G232*1.04</f>
        <v>46794.34240000001</v>
      </c>
      <c r="I232" s="3">
        <f>H232*1.04</f>
        <v>48666.11609600001</v>
      </c>
      <c r="J232" s="3">
        <f>I232*1.04</f>
        <v>50612.760739840014</v>
      </c>
      <c r="K232" s="3">
        <f>J232*1.04</f>
        <v>52637.27116943362</v>
      </c>
      <c r="L232" s="3">
        <f>K232*1.04</f>
        <v>54742.76201621097</v>
      </c>
      <c r="M232" s="3">
        <f>L232*1.04</f>
        <v>56932.47249685941</v>
      </c>
      <c r="N232" s="3">
        <f t="shared" si="23"/>
        <v>59209.771396733784</v>
      </c>
    </row>
    <row r="233" spans="1:14" ht="15" hidden="1">
      <c r="A233" t="s">
        <v>565</v>
      </c>
      <c r="B233" t="s">
        <v>566</v>
      </c>
      <c r="C233">
        <v>40000000</v>
      </c>
      <c r="D233" s="3">
        <f t="shared" si="22"/>
        <v>40000</v>
      </c>
      <c r="E233" s="3">
        <f>D233*1.04</f>
        <v>41600</v>
      </c>
      <c r="F233" s="3">
        <f>E233*1.04</f>
        <v>43264</v>
      </c>
      <c r="G233" s="3">
        <f>F233*1.04</f>
        <v>44994.560000000005</v>
      </c>
      <c r="H233" s="3">
        <f>G233*1.04</f>
        <v>46794.34240000001</v>
      </c>
      <c r="I233" s="3">
        <f>H233*1.04</f>
        <v>48666.11609600001</v>
      </c>
      <c r="J233" s="3">
        <f>I233*1.04</f>
        <v>50612.760739840014</v>
      </c>
      <c r="K233" s="3">
        <f>J233*1.04</f>
        <v>52637.27116943362</v>
      </c>
      <c r="L233" s="3">
        <f>K233*1.04</f>
        <v>54742.76201621097</v>
      </c>
      <c r="M233" s="3">
        <f>L233*1.04</f>
        <v>56932.47249685941</v>
      </c>
      <c r="N233" s="3">
        <f t="shared" si="23"/>
        <v>59209.771396733784</v>
      </c>
    </row>
    <row r="234" spans="1:14" ht="15" hidden="1">
      <c r="A234" t="s">
        <v>567</v>
      </c>
      <c r="B234" t="s">
        <v>568</v>
      </c>
      <c r="C234">
        <v>70000000</v>
      </c>
      <c r="D234" s="3">
        <f t="shared" si="22"/>
        <v>70000</v>
      </c>
      <c r="E234" s="3">
        <f>D234*1.04</f>
        <v>72800</v>
      </c>
      <c r="F234" s="3">
        <f>E234*1.04</f>
        <v>75712</v>
      </c>
      <c r="G234" s="3">
        <f>F234*1.04</f>
        <v>78740.48</v>
      </c>
      <c r="H234" s="3">
        <f>G234*1.04</f>
        <v>81890.0992</v>
      </c>
      <c r="I234" s="3">
        <f>H234*1.04</f>
        <v>85165.703168</v>
      </c>
      <c r="J234" s="3">
        <f>I234*1.04</f>
        <v>88572.33129471999</v>
      </c>
      <c r="K234" s="3">
        <f>J234*1.04</f>
        <v>92115.22454650879</v>
      </c>
      <c r="L234" s="3">
        <f>K234*1.04</f>
        <v>95799.83352836914</v>
      </c>
      <c r="M234" s="3">
        <f>L234*1.04</f>
        <v>99631.82686950392</v>
      </c>
      <c r="N234" s="3">
        <f t="shared" si="23"/>
        <v>103617.09994428407</v>
      </c>
    </row>
    <row r="235" spans="1:14" ht="15" hidden="1">
      <c r="A235" t="s">
        <v>569</v>
      </c>
      <c r="B235" t="s">
        <v>570</v>
      </c>
      <c r="C235">
        <f>+C236</f>
        <v>80000000</v>
      </c>
      <c r="D235" s="3">
        <f t="shared" si="22"/>
        <v>80000</v>
      </c>
      <c r="E235" s="3">
        <f>D235*1.04</f>
        <v>83200</v>
      </c>
      <c r="F235" s="3">
        <f>E235*1.04</f>
        <v>86528</v>
      </c>
      <c r="G235" s="3">
        <f>F235*1.04</f>
        <v>89989.12000000001</v>
      </c>
      <c r="H235" s="3">
        <f>G235*1.04</f>
        <v>93588.68480000002</v>
      </c>
      <c r="I235" s="3">
        <f>H235*1.04</f>
        <v>97332.23219200002</v>
      </c>
      <c r="J235" s="3">
        <f>I235*1.04</f>
        <v>101225.52147968003</v>
      </c>
      <c r="K235" s="3">
        <f>J235*1.04</f>
        <v>105274.54233886724</v>
      </c>
      <c r="L235" s="3">
        <f>K235*1.04</f>
        <v>109485.52403242193</v>
      </c>
      <c r="M235" s="3">
        <f aca="true" t="shared" si="24" ref="F235:N250">L235*1.04</f>
        <v>113864.94499371882</v>
      </c>
      <c r="N235" s="3">
        <f t="shared" si="24"/>
        <v>118419.54279346757</v>
      </c>
    </row>
    <row r="236" spans="1:14" ht="15" hidden="1">
      <c r="A236" t="s">
        <v>571</v>
      </c>
      <c r="B236" t="s">
        <v>572</v>
      </c>
      <c r="C236">
        <v>80000000</v>
      </c>
      <c r="D236" s="3">
        <f t="shared" si="22"/>
        <v>80000</v>
      </c>
      <c r="E236" s="3">
        <f>D236*1.04</f>
        <v>83200</v>
      </c>
      <c r="F236" s="3">
        <f t="shared" si="24"/>
        <v>86528</v>
      </c>
      <c r="G236" s="3">
        <f t="shared" si="24"/>
        <v>89989.12000000001</v>
      </c>
      <c r="H236" s="3">
        <f t="shared" si="24"/>
        <v>93588.68480000002</v>
      </c>
      <c r="I236" s="3">
        <f t="shared" si="24"/>
        <v>97332.23219200002</v>
      </c>
      <c r="J236" s="3">
        <f t="shared" si="24"/>
        <v>101225.52147968003</v>
      </c>
      <c r="K236" s="3">
        <f t="shared" si="24"/>
        <v>105274.54233886724</v>
      </c>
      <c r="L236" s="3">
        <f t="shared" si="24"/>
        <v>109485.52403242193</v>
      </c>
      <c r="M236" s="3">
        <f t="shared" si="24"/>
        <v>113864.94499371882</v>
      </c>
      <c r="N236" s="3">
        <f t="shared" si="24"/>
        <v>118419.54279346757</v>
      </c>
    </row>
    <row r="237" spans="1:14" ht="15" hidden="1">
      <c r="A237" t="s">
        <v>573</v>
      </c>
      <c r="B237" t="s">
        <v>574</v>
      </c>
      <c r="C237">
        <f>+C238+C239+C240+C241+C246+C247+C248+C249+C250+C251</f>
        <v>185961882</v>
      </c>
      <c r="D237" s="3">
        <f t="shared" si="22"/>
        <v>185961.882</v>
      </c>
      <c r="E237" s="3">
        <f>D237*1.04</f>
        <v>193400.35728000003</v>
      </c>
      <c r="F237" s="3">
        <f t="shared" si="24"/>
        <v>201136.37157120003</v>
      </c>
      <c r="G237" s="3">
        <f t="shared" si="24"/>
        <v>209181.82643404804</v>
      </c>
      <c r="H237" s="3">
        <f t="shared" si="24"/>
        <v>217549.09949140996</v>
      </c>
      <c r="I237" s="3">
        <f t="shared" si="24"/>
        <v>226251.06347106636</v>
      </c>
      <c r="J237" s="3">
        <f t="shared" si="24"/>
        <v>235301.106009909</v>
      </c>
      <c r="K237" s="3">
        <f t="shared" si="24"/>
        <v>244713.1502503054</v>
      </c>
      <c r="L237" s="3">
        <f t="shared" si="24"/>
        <v>254501.67626031762</v>
      </c>
      <c r="M237" s="3">
        <f t="shared" si="24"/>
        <v>264681.7433107303</v>
      </c>
      <c r="N237" s="3">
        <f t="shared" si="24"/>
        <v>275269.01304315956</v>
      </c>
    </row>
    <row r="238" spans="1:14" ht="15" hidden="1">
      <c r="A238" t="s">
        <v>575</v>
      </c>
      <c r="B238" t="s">
        <v>576</v>
      </c>
      <c r="C238">
        <v>65361882</v>
      </c>
      <c r="D238" s="3">
        <f t="shared" si="22"/>
        <v>65361.882</v>
      </c>
      <c r="E238" s="3">
        <f>D238*1.04</f>
        <v>67976.35728</v>
      </c>
      <c r="F238" s="3">
        <f t="shared" si="24"/>
        <v>70695.4115712</v>
      </c>
      <c r="G238" s="3">
        <f t="shared" si="24"/>
        <v>73523.228034048</v>
      </c>
      <c r="H238" s="3">
        <f t="shared" si="24"/>
        <v>76464.15715540994</v>
      </c>
      <c r="I238" s="3">
        <f t="shared" si="24"/>
        <v>79522.72344162634</v>
      </c>
      <c r="J238" s="3">
        <f t="shared" si="24"/>
        <v>82703.63237929139</v>
      </c>
      <c r="K238" s="3">
        <f t="shared" si="24"/>
        <v>86011.77767446305</v>
      </c>
      <c r="L238" s="3">
        <f t="shared" si="24"/>
        <v>89452.24878144158</v>
      </c>
      <c r="M238" s="3">
        <f t="shared" si="24"/>
        <v>93030.33873269925</v>
      </c>
      <c r="N238" s="3">
        <f t="shared" si="24"/>
        <v>96751.55228200722</v>
      </c>
    </row>
    <row r="239" spans="1:14" ht="15" hidden="1">
      <c r="A239" t="s">
        <v>577</v>
      </c>
      <c r="B239" t="s">
        <v>536</v>
      </c>
      <c r="C239">
        <v>30000000</v>
      </c>
      <c r="D239" s="3">
        <f t="shared" si="22"/>
        <v>30000</v>
      </c>
      <c r="E239" s="3">
        <f>D239*1.04</f>
        <v>31200</v>
      </c>
      <c r="F239" s="3">
        <f t="shared" si="24"/>
        <v>32448</v>
      </c>
      <c r="G239" s="3">
        <f t="shared" si="24"/>
        <v>33745.92</v>
      </c>
      <c r="H239" s="3">
        <f t="shared" si="24"/>
        <v>35095.7568</v>
      </c>
      <c r="I239" s="3">
        <f t="shared" si="24"/>
        <v>36499.587072</v>
      </c>
      <c r="J239" s="3">
        <f t="shared" si="24"/>
        <v>37959.57055488</v>
      </c>
      <c r="K239" s="3">
        <f t="shared" si="24"/>
        <v>39477.9533770752</v>
      </c>
      <c r="L239" s="3">
        <f t="shared" si="24"/>
        <v>41057.07151215821</v>
      </c>
      <c r="M239" s="3">
        <f t="shared" si="24"/>
        <v>42699.35437264454</v>
      </c>
      <c r="N239" s="3">
        <f t="shared" si="24"/>
        <v>44407.32854755033</v>
      </c>
    </row>
    <row r="240" spans="1:14" ht="15" hidden="1">
      <c r="A240" t="s">
        <v>578</v>
      </c>
      <c r="B240" t="s">
        <v>538</v>
      </c>
      <c r="C240">
        <v>10000000</v>
      </c>
      <c r="D240" s="3">
        <f t="shared" si="22"/>
        <v>10000</v>
      </c>
      <c r="E240" s="3">
        <f>D240*1.04</f>
        <v>10400</v>
      </c>
      <c r="F240" s="3">
        <f t="shared" si="24"/>
        <v>10816</v>
      </c>
      <c r="G240" s="3">
        <f t="shared" si="24"/>
        <v>11248.640000000001</v>
      </c>
      <c r="H240" s="3">
        <f t="shared" si="24"/>
        <v>11698.585600000002</v>
      </c>
      <c r="I240" s="3">
        <f t="shared" si="24"/>
        <v>12166.529024000003</v>
      </c>
      <c r="J240" s="3">
        <f t="shared" si="24"/>
        <v>12653.190184960004</v>
      </c>
      <c r="K240" s="3">
        <f t="shared" si="24"/>
        <v>13159.317792358404</v>
      </c>
      <c r="L240" s="3">
        <f t="shared" si="24"/>
        <v>13685.690504052742</v>
      </c>
      <c r="M240" s="3">
        <f t="shared" si="24"/>
        <v>14233.118124214852</v>
      </c>
      <c r="N240" s="3">
        <f t="shared" si="24"/>
        <v>14802.442849183446</v>
      </c>
    </row>
    <row r="241" spans="1:14" ht="15" hidden="1">
      <c r="A241" t="s">
        <v>579</v>
      </c>
      <c r="B241" t="s">
        <v>580</v>
      </c>
      <c r="C241">
        <f>+SUM(C242:C245)</f>
        <v>80594000</v>
      </c>
      <c r="D241" s="3">
        <f t="shared" si="22"/>
        <v>80594</v>
      </c>
      <c r="E241" s="3">
        <f>D241*1.04</f>
        <v>83817.76000000001</v>
      </c>
      <c r="F241" s="3">
        <f t="shared" si="24"/>
        <v>87170.4704</v>
      </c>
      <c r="G241" s="3">
        <f t="shared" si="24"/>
        <v>90657.289216</v>
      </c>
      <c r="H241" s="3">
        <f t="shared" si="24"/>
        <v>94283.58078464001</v>
      </c>
      <c r="I241" s="3">
        <f t="shared" si="24"/>
        <v>98054.92401602562</v>
      </c>
      <c r="J241" s="3">
        <f t="shared" si="24"/>
        <v>101977.12097666664</v>
      </c>
      <c r="K241" s="3">
        <f t="shared" si="24"/>
        <v>106056.20581573331</v>
      </c>
      <c r="L241" s="3">
        <f t="shared" si="24"/>
        <v>110298.45404836265</v>
      </c>
      <c r="M241" s="3">
        <f t="shared" si="24"/>
        <v>114710.39221029716</v>
      </c>
      <c r="N241" s="3">
        <f t="shared" si="24"/>
        <v>119298.80789870904</v>
      </c>
    </row>
    <row r="242" spans="1:14" ht="15" hidden="1">
      <c r="A242" t="s">
        <v>581</v>
      </c>
      <c r="B242" t="s">
        <v>582</v>
      </c>
      <c r="C242">
        <v>5000000</v>
      </c>
      <c r="D242" s="3">
        <f t="shared" si="22"/>
        <v>5000</v>
      </c>
      <c r="E242" s="3">
        <f>D242*1.04</f>
        <v>5200</v>
      </c>
      <c r="F242" s="3">
        <f t="shared" si="24"/>
        <v>5408</v>
      </c>
      <c r="G242" s="3">
        <f t="shared" si="24"/>
        <v>5624.320000000001</v>
      </c>
      <c r="H242" s="3">
        <f t="shared" si="24"/>
        <v>5849.292800000001</v>
      </c>
      <c r="I242" s="3">
        <f t="shared" si="24"/>
        <v>6083.264512000002</v>
      </c>
      <c r="J242" s="3">
        <f t="shared" si="24"/>
        <v>6326.595092480002</v>
      </c>
      <c r="K242" s="3">
        <f t="shared" si="24"/>
        <v>6579.658896179202</v>
      </c>
      <c r="L242" s="3">
        <f t="shared" si="24"/>
        <v>6842.845252026371</v>
      </c>
      <c r="M242" s="3">
        <f t="shared" si="24"/>
        <v>7116.559062107426</v>
      </c>
      <c r="N242" s="3">
        <f t="shared" si="24"/>
        <v>7401.221424591723</v>
      </c>
    </row>
    <row r="243" spans="1:14" ht="15" hidden="1">
      <c r="A243" t="s">
        <v>583</v>
      </c>
      <c r="B243" t="s">
        <v>584</v>
      </c>
      <c r="C243">
        <v>13000000</v>
      </c>
      <c r="D243" s="3">
        <f t="shared" si="22"/>
        <v>13000</v>
      </c>
      <c r="E243" s="3">
        <f>D243*1.04</f>
        <v>13520</v>
      </c>
      <c r="F243" s="3">
        <f t="shared" si="24"/>
        <v>14060.800000000001</v>
      </c>
      <c r="G243" s="3">
        <f t="shared" si="24"/>
        <v>14623.232000000002</v>
      </c>
      <c r="H243" s="3">
        <f t="shared" si="24"/>
        <v>15208.161280000002</v>
      </c>
      <c r="I243" s="3">
        <f t="shared" si="24"/>
        <v>15816.487731200003</v>
      </c>
      <c r="J243" s="3">
        <f t="shared" si="24"/>
        <v>16449.147240448005</v>
      </c>
      <c r="K243" s="3">
        <f t="shared" si="24"/>
        <v>17107.113130065925</v>
      </c>
      <c r="L243" s="3">
        <f t="shared" si="24"/>
        <v>17791.397655268564</v>
      </c>
      <c r="M243" s="3">
        <f t="shared" si="24"/>
        <v>18503.053561479308</v>
      </c>
      <c r="N243" s="3">
        <f t="shared" si="24"/>
        <v>19243.17570393848</v>
      </c>
    </row>
    <row r="244" spans="1:14" ht="15" hidden="1">
      <c r="A244" t="s">
        <v>585</v>
      </c>
      <c r="B244" t="s">
        <v>586</v>
      </c>
      <c r="C244">
        <v>43000000</v>
      </c>
      <c r="D244" s="3">
        <f t="shared" si="22"/>
        <v>43000</v>
      </c>
      <c r="E244" s="3">
        <f>D244*1.04</f>
        <v>44720</v>
      </c>
      <c r="F244" s="3">
        <f t="shared" si="24"/>
        <v>46508.8</v>
      </c>
      <c r="G244" s="3">
        <f t="shared" si="24"/>
        <v>48369.152</v>
      </c>
      <c r="H244" s="3">
        <f t="shared" si="24"/>
        <v>50303.91808</v>
      </c>
      <c r="I244" s="3">
        <f t="shared" si="24"/>
        <v>52316.074803200005</v>
      </c>
      <c r="J244" s="3">
        <f t="shared" si="24"/>
        <v>54408.717795328004</v>
      </c>
      <c r="K244" s="3">
        <f t="shared" si="24"/>
        <v>56585.06650714113</v>
      </c>
      <c r="L244" s="3">
        <f t="shared" si="24"/>
        <v>58848.469167426774</v>
      </c>
      <c r="M244" s="3">
        <f t="shared" si="24"/>
        <v>61202.40793412385</v>
      </c>
      <c r="N244" s="3">
        <f t="shared" si="24"/>
        <v>63650.504251488805</v>
      </c>
    </row>
    <row r="245" spans="1:14" ht="15" hidden="1">
      <c r="A245" t="s">
        <v>587</v>
      </c>
      <c r="B245" t="s">
        <v>588</v>
      </c>
      <c r="C245">
        <v>19594000</v>
      </c>
      <c r="D245" s="3">
        <f t="shared" si="22"/>
        <v>19594</v>
      </c>
      <c r="E245" s="3">
        <f>D245*1.04</f>
        <v>20377.760000000002</v>
      </c>
      <c r="F245" s="3">
        <f t="shared" si="24"/>
        <v>21192.870400000003</v>
      </c>
      <c r="G245" s="3">
        <f t="shared" si="24"/>
        <v>22040.585216000003</v>
      </c>
      <c r="H245" s="3">
        <f t="shared" si="24"/>
        <v>22922.208624640003</v>
      </c>
      <c r="I245" s="3">
        <f t="shared" si="24"/>
        <v>23839.096969625603</v>
      </c>
      <c r="J245" s="3">
        <f t="shared" si="24"/>
        <v>24792.66084841063</v>
      </c>
      <c r="K245" s="3">
        <f t="shared" si="24"/>
        <v>25784.367282347055</v>
      </c>
      <c r="L245" s="3">
        <f t="shared" si="24"/>
        <v>26815.74197364094</v>
      </c>
      <c r="M245" s="3">
        <f t="shared" si="24"/>
        <v>27888.37165258658</v>
      </c>
      <c r="N245" s="3">
        <f t="shared" si="24"/>
        <v>29003.906518690044</v>
      </c>
    </row>
    <row r="246" spans="1:14" ht="15" hidden="1">
      <c r="A246" t="s">
        <v>589</v>
      </c>
      <c r="B246" t="s">
        <v>590</v>
      </c>
      <c r="C246">
        <v>1000</v>
      </c>
      <c r="D246" s="3">
        <f t="shared" si="22"/>
        <v>1</v>
      </c>
      <c r="E246" s="3">
        <f>D246*1.04</f>
        <v>1.04</v>
      </c>
      <c r="F246" s="3">
        <f t="shared" si="24"/>
        <v>1.0816000000000001</v>
      </c>
      <c r="G246" s="3">
        <f t="shared" si="24"/>
        <v>1.124864</v>
      </c>
      <c r="H246" s="3">
        <f t="shared" si="24"/>
        <v>1.1698585600000002</v>
      </c>
      <c r="I246" s="3">
        <f t="shared" si="24"/>
        <v>1.2166529024000003</v>
      </c>
      <c r="J246" s="3">
        <f t="shared" si="24"/>
        <v>1.2653190184960004</v>
      </c>
      <c r="K246" s="3">
        <f t="shared" si="24"/>
        <v>1.3159317792358405</v>
      </c>
      <c r="L246" s="3">
        <f t="shared" si="24"/>
        <v>1.368569050405274</v>
      </c>
      <c r="M246" s="3">
        <f t="shared" si="24"/>
        <v>1.4233118124214852</v>
      </c>
      <c r="N246" s="3">
        <f t="shared" si="24"/>
        <v>1.4802442849183446</v>
      </c>
    </row>
    <row r="247" spans="1:14" ht="15" hidden="1">
      <c r="A247" t="s">
        <v>591</v>
      </c>
      <c r="B247" t="s">
        <v>592</v>
      </c>
      <c r="C247">
        <v>1000</v>
      </c>
      <c r="D247" s="3">
        <f t="shared" si="22"/>
        <v>1</v>
      </c>
      <c r="E247" s="3">
        <f>D247*1.04</f>
        <v>1.04</v>
      </c>
      <c r="F247" s="3">
        <f t="shared" si="24"/>
        <v>1.0816000000000001</v>
      </c>
      <c r="G247" s="3">
        <f t="shared" si="24"/>
        <v>1.124864</v>
      </c>
      <c r="H247" s="3">
        <f t="shared" si="24"/>
        <v>1.1698585600000002</v>
      </c>
      <c r="I247" s="3">
        <f t="shared" si="24"/>
        <v>1.2166529024000003</v>
      </c>
      <c r="J247" s="3">
        <f t="shared" si="24"/>
        <v>1.2653190184960004</v>
      </c>
      <c r="K247" s="3">
        <f t="shared" si="24"/>
        <v>1.3159317792358405</v>
      </c>
      <c r="L247" s="3">
        <f t="shared" si="24"/>
        <v>1.368569050405274</v>
      </c>
      <c r="M247" s="3">
        <f t="shared" si="24"/>
        <v>1.4233118124214852</v>
      </c>
      <c r="N247" s="3">
        <f t="shared" si="24"/>
        <v>1.4802442849183446</v>
      </c>
    </row>
    <row r="248" spans="1:14" ht="15" hidden="1">
      <c r="A248" t="s">
        <v>593</v>
      </c>
      <c r="B248" t="s">
        <v>594</v>
      </c>
      <c r="C248">
        <v>1000</v>
      </c>
      <c r="D248" s="3">
        <f t="shared" si="22"/>
        <v>1</v>
      </c>
      <c r="E248" s="3">
        <f>D248*1.04</f>
        <v>1.04</v>
      </c>
      <c r="F248" s="3">
        <f t="shared" si="24"/>
        <v>1.0816000000000001</v>
      </c>
      <c r="G248" s="3">
        <f t="shared" si="24"/>
        <v>1.124864</v>
      </c>
      <c r="H248" s="3">
        <f t="shared" si="24"/>
        <v>1.1698585600000002</v>
      </c>
      <c r="I248" s="3">
        <f t="shared" si="24"/>
        <v>1.2166529024000003</v>
      </c>
      <c r="J248" s="3">
        <f t="shared" si="24"/>
        <v>1.2653190184960004</v>
      </c>
      <c r="K248" s="3">
        <f t="shared" si="24"/>
        <v>1.3159317792358405</v>
      </c>
      <c r="L248" s="3">
        <f t="shared" si="24"/>
        <v>1.368569050405274</v>
      </c>
      <c r="M248" s="3">
        <f t="shared" si="24"/>
        <v>1.4233118124214852</v>
      </c>
      <c r="N248" s="3">
        <f t="shared" si="24"/>
        <v>1.4802442849183446</v>
      </c>
    </row>
    <row r="249" spans="1:14" ht="15" hidden="1">
      <c r="A249" t="s">
        <v>595</v>
      </c>
      <c r="B249" t="s">
        <v>596</v>
      </c>
      <c r="C249">
        <v>1000</v>
      </c>
      <c r="D249" s="3">
        <f t="shared" si="22"/>
        <v>1</v>
      </c>
      <c r="E249" s="3">
        <f>D249*1.04</f>
        <v>1.04</v>
      </c>
      <c r="F249" s="3">
        <f t="shared" si="24"/>
        <v>1.0816000000000001</v>
      </c>
      <c r="G249" s="3">
        <f t="shared" si="24"/>
        <v>1.124864</v>
      </c>
      <c r="H249" s="3">
        <f t="shared" si="24"/>
        <v>1.1698585600000002</v>
      </c>
      <c r="I249" s="3">
        <f t="shared" si="24"/>
        <v>1.2166529024000003</v>
      </c>
      <c r="J249" s="3">
        <f t="shared" si="24"/>
        <v>1.2653190184960004</v>
      </c>
      <c r="K249" s="3">
        <f t="shared" si="24"/>
        <v>1.3159317792358405</v>
      </c>
      <c r="L249" s="3">
        <f t="shared" si="24"/>
        <v>1.368569050405274</v>
      </c>
      <c r="M249" s="3">
        <f t="shared" si="24"/>
        <v>1.4233118124214852</v>
      </c>
      <c r="N249" s="3">
        <f t="shared" si="24"/>
        <v>1.4802442849183446</v>
      </c>
    </row>
    <row r="250" spans="1:14" ht="15" hidden="1">
      <c r="A250" t="s">
        <v>597</v>
      </c>
      <c r="B250" t="s">
        <v>598</v>
      </c>
      <c r="C250">
        <v>1000</v>
      </c>
      <c r="D250" s="3">
        <f t="shared" si="22"/>
        <v>1</v>
      </c>
      <c r="E250" s="3">
        <f>D250*1.04</f>
        <v>1.04</v>
      </c>
      <c r="F250" s="3">
        <f t="shared" si="24"/>
        <v>1.0816000000000001</v>
      </c>
      <c r="G250" s="3">
        <f t="shared" si="24"/>
        <v>1.124864</v>
      </c>
      <c r="H250" s="3">
        <f t="shared" si="24"/>
        <v>1.1698585600000002</v>
      </c>
      <c r="I250" s="3">
        <f t="shared" si="24"/>
        <v>1.2166529024000003</v>
      </c>
      <c r="J250" s="3">
        <f t="shared" si="24"/>
        <v>1.2653190184960004</v>
      </c>
      <c r="K250" s="3">
        <f t="shared" si="24"/>
        <v>1.3159317792358405</v>
      </c>
      <c r="L250" s="3">
        <f t="shared" si="24"/>
        <v>1.368569050405274</v>
      </c>
      <c r="M250" s="3">
        <f t="shared" si="24"/>
        <v>1.4233118124214852</v>
      </c>
      <c r="N250" s="3">
        <f t="shared" si="24"/>
        <v>1.4802442849183446</v>
      </c>
    </row>
    <row r="251" spans="1:14" ht="15" hidden="1">
      <c r="A251" t="s">
        <v>599</v>
      </c>
      <c r="B251" t="s">
        <v>600</v>
      </c>
      <c r="C251">
        <v>1000</v>
      </c>
      <c r="D251" s="3">
        <f t="shared" si="22"/>
        <v>1</v>
      </c>
      <c r="E251" s="3">
        <f>D251*1.04</f>
        <v>1.04</v>
      </c>
      <c r="F251" s="3">
        <f aca="true" t="shared" si="25" ref="F251:N266">E251*1.04</f>
        <v>1.0816000000000001</v>
      </c>
      <c r="G251" s="3">
        <f t="shared" si="25"/>
        <v>1.124864</v>
      </c>
      <c r="H251" s="3">
        <f t="shared" si="25"/>
        <v>1.1698585600000002</v>
      </c>
      <c r="I251" s="3">
        <f t="shared" si="25"/>
        <v>1.2166529024000003</v>
      </c>
      <c r="J251" s="3">
        <f t="shared" si="25"/>
        <v>1.2653190184960004</v>
      </c>
      <c r="K251" s="3">
        <f t="shared" si="25"/>
        <v>1.3159317792358405</v>
      </c>
      <c r="L251" s="3">
        <f t="shared" si="25"/>
        <v>1.368569050405274</v>
      </c>
      <c r="M251" s="3">
        <f t="shared" si="25"/>
        <v>1.4233118124214852</v>
      </c>
      <c r="N251" s="3">
        <f t="shared" si="25"/>
        <v>1.4802442849183446</v>
      </c>
    </row>
    <row r="252" spans="1:14" ht="15" hidden="1">
      <c r="A252" t="s">
        <v>601</v>
      </c>
      <c r="B252" t="s">
        <v>602</v>
      </c>
      <c r="C252">
        <f>+C253+C254+C255</f>
        <v>84396291</v>
      </c>
      <c r="D252" s="3">
        <f t="shared" si="22"/>
        <v>84396.291</v>
      </c>
      <c r="E252" s="3">
        <f>D252*1.04</f>
        <v>87772.14264</v>
      </c>
      <c r="F252" s="3">
        <f t="shared" si="25"/>
        <v>91283.0283456</v>
      </c>
      <c r="G252" s="3">
        <f t="shared" si="25"/>
        <v>94934.34947942401</v>
      </c>
      <c r="H252" s="3">
        <f t="shared" si="25"/>
        <v>98731.72345860097</v>
      </c>
      <c r="I252" s="3">
        <f t="shared" si="25"/>
        <v>102680.99239694502</v>
      </c>
      <c r="J252" s="3">
        <f t="shared" si="25"/>
        <v>106788.23209282281</v>
      </c>
      <c r="K252" s="3">
        <f t="shared" si="25"/>
        <v>111059.76137653574</v>
      </c>
      <c r="L252" s="3">
        <f t="shared" si="25"/>
        <v>115502.15183159718</v>
      </c>
      <c r="M252" s="3">
        <f t="shared" si="25"/>
        <v>120122.23790486107</v>
      </c>
      <c r="N252" s="3">
        <f t="shared" si="25"/>
        <v>124927.12742105553</v>
      </c>
    </row>
    <row r="253" spans="1:14" ht="15" hidden="1">
      <c r="A253" t="s">
        <v>603</v>
      </c>
      <c r="B253" t="s">
        <v>576</v>
      </c>
      <c r="C253">
        <v>15596291</v>
      </c>
      <c r="D253" s="3">
        <f t="shared" si="22"/>
        <v>15596.291</v>
      </c>
      <c r="E253" s="3">
        <f>D253*1.04</f>
        <v>16220.14264</v>
      </c>
      <c r="F253" s="3">
        <f t="shared" si="25"/>
        <v>16868.9483456</v>
      </c>
      <c r="G253" s="3">
        <f t="shared" si="25"/>
        <v>17543.706279424</v>
      </c>
      <c r="H253" s="3">
        <f t="shared" si="25"/>
        <v>18245.45453060096</v>
      </c>
      <c r="I253" s="3">
        <f t="shared" si="25"/>
        <v>18975.272711825</v>
      </c>
      <c r="J253" s="3">
        <f t="shared" si="25"/>
        <v>19734.283620298</v>
      </c>
      <c r="K253" s="3">
        <f t="shared" si="25"/>
        <v>20523.65496510992</v>
      </c>
      <c r="L253" s="3">
        <f t="shared" si="25"/>
        <v>21344.601163714316</v>
      </c>
      <c r="M253" s="3">
        <f t="shared" si="25"/>
        <v>22198.38521026289</v>
      </c>
      <c r="N253" s="3">
        <f t="shared" si="25"/>
        <v>23086.32061867341</v>
      </c>
    </row>
    <row r="254" spans="1:14" ht="15" hidden="1">
      <c r="A254" t="s">
        <v>604</v>
      </c>
      <c r="B254" t="s">
        <v>536</v>
      </c>
      <c r="C254">
        <v>5000000</v>
      </c>
      <c r="D254" s="3">
        <f t="shared" si="22"/>
        <v>5000</v>
      </c>
      <c r="E254" s="3">
        <f>D254*1.04</f>
        <v>5200</v>
      </c>
      <c r="F254" s="3">
        <f t="shared" si="25"/>
        <v>5408</v>
      </c>
      <c r="G254" s="3">
        <f t="shared" si="25"/>
        <v>5624.320000000001</v>
      </c>
      <c r="H254" s="3">
        <f t="shared" si="25"/>
        <v>5849.292800000001</v>
      </c>
      <c r="I254" s="3">
        <f t="shared" si="25"/>
        <v>6083.264512000002</v>
      </c>
      <c r="J254" s="3">
        <f t="shared" si="25"/>
        <v>6326.595092480002</v>
      </c>
      <c r="K254" s="3">
        <f t="shared" si="25"/>
        <v>6579.658896179202</v>
      </c>
      <c r="L254" s="3">
        <f t="shared" si="25"/>
        <v>6842.845252026371</v>
      </c>
      <c r="M254" s="3">
        <f t="shared" si="25"/>
        <v>7116.559062107426</v>
      </c>
      <c r="N254" s="3">
        <f t="shared" si="25"/>
        <v>7401.221424591723</v>
      </c>
    </row>
    <row r="255" spans="1:14" ht="15" hidden="1">
      <c r="A255" t="s">
        <v>605</v>
      </c>
      <c r="B255" t="s">
        <v>606</v>
      </c>
      <c r="C255">
        <f>+C256+C257+C258</f>
        <v>63800000</v>
      </c>
      <c r="D255" s="3">
        <f t="shared" si="22"/>
        <v>63800</v>
      </c>
      <c r="E255" s="3">
        <f>D255*1.04</f>
        <v>66352</v>
      </c>
      <c r="F255" s="3">
        <f t="shared" si="25"/>
        <v>69006.08</v>
      </c>
      <c r="G255" s="3">
        <f t="shared" si="25"/>
        <v>71766.3232</v>
      </c>
      <c r="H255" s="3">
        <f t="shared" si="25"/>
        <v>74636.976128</v>
      </c>
      <c r="I255" s="3">
        <f t="shared" si="25"/>
        <v>77622.45517312</v>
      </c>
      <c r="J255" s="3">
        <f t="shared" si="25"/>
        <v>80727.3533800448</v>
      </c>
      <c r="K255" s="3">
        <f t="shared" si="25"/>
        <v>83956.4475152466</v>
      </c>
      <c r="L255" s="3">
        <f t="shared" si="25"/>
        <v>87314.70541585647</v>
      </c>
      <c r="M255" s="3">
        <f t="shared" si="25"/>
        <v>90807.29363249074</v>
      </c>
      <c r="N255" s="3">
        <f t="shared" si="25"/>
        <v>94439.58537779037</v>
      </c>
    </row>
    <row r="256" spans="1:14" ht="15" hidden="1">
      <c r="A256" t="s">
        <v>607</v>
      </c>
      <c r="B256" t="s">
        <v>608</v>
      </c>
      <c r="C256">
        <v>28800000</v>
      </c>
      <c r="D256" s="3">
        <f t="shared" si="22"/>
        <v>28800</v>
      </c>
      <c r="E256" s="3">
        <f>D256*1.04</f>
        <v>29952</v>
      </c>
      <c r="F256" s="3">
        <f t="shared" si="25"/>
        <v>31150.08</v>
      </c>
      <c r="G256" s="3">
        <f t="shared" si="25"/>
        <v>32396.083200000005</v>
      </c>
      <c r="H256" s="3">
        <f t="shared" si="25"/>
        <v>33691.926528</v>
      </c>
      <c r="I256" s="3">
        <f t="shared" si="25"/>
        <v>35039.60358912001</v>
      </c>
      <c r="J256" s="3">
        <f t="shared" si="25"/>
        <v>36441.18773268481</v>
      </c>
      <c r="K256" s="3">
        <f t="shared" si="25"/>
        <v>37898.83524199221</v>
      </c>
      <c r="L256" s="3">
        <f t="shared" si="25"/>
        <v>39414.7886516719</v>
      </c>
      <c r="M256" s="3">
        <f t="shared" si="25"/>
        <v>40991.38019773878</v>
      </c>
      <c r="N256" s="3">
        <f t="shared" si="25"/>
        <v>42631.03540564833</v>
      </c>
    </row>
    <row r="257" spans="1:14" ht="15" hidden="1">
      <c r="A257" t="s">
        <v>609</v>
      </c>
      <c r="B257" t="s">
        <v>610</v>
      </c>
      <c r="C257">
        <v>18000000</v>
      </c>
      <c r="D257" s="3">
        <f t="shared" si="22"/>
        <v>18000</v>
      </c>
      <c r="E257" s="3">
        <f>D257*1.04</f>
        <v>18720</v>
      </c>
      <c r="F257" s="3">
        <f t="shared" si="25"/>
        <v>19468.8</v>
      </c>
      <c r="G257" s="3">
        <f t="shared" si="25"/>
        <v>20247.552</v>
      </c>
      <c r="H257" s="3">
        <f t="shared" si="25"/>
        <v>21057.45408</v>
      </c>
      <c r="I257" s="3">
        <f t="shared" si="25"/>
        <v>21899.7522432</v>
      </c>
      <c r="J257" s="3">
        <f t="shared" si="25"/>
        <v>22775.742332928003</v>
      </c>
      <c r="K257" s="3">
        <f t="shared" si="25"/>
        <v>23686.772026245122</v>
      </c>
      <c r="L257" s="3">
        <f t="shared" si="25"/>
        <v>24634.242907294927</v>
      </c>
      <c r="M257" s="3">
        <f t="shared" si="25"/>
        <v>25619.612623586727</v>
      </c>
      <c r="N257" s="3">
        <f t="shared" si="25"/>
        <v>26644.397128530196</v>
      </c>
    </row>
    <row r="258" spans="1:14" ht="15" hidden="1">
      <c r="A258" t="s">
        <v>611</v>
      </c>
      <c r="B258" t="s">
        <v>612</v>
      </c>
      <c r="C258">
        <v>17000000</v>
      </c>
      <c r="D258" s="3">
        <f t="shared" si="22"/>
        <v>17000</v>
      </c>
      <c r="E258" s="3">
        <f>D258*1.04</f>
        <v>17680</v>
      </c>
      <c r="F258" s="3">
        <f t="shared" si="25"/>
        <v>18387.2</v>
      </c>
      <c r="G258" s="3">
        <f t="shared" si="25"/>
        <v>19122.688000000002</v>
      </c>
      <c r="H258" s="3">
        <f t="shared" si="25"/>
        <v>19887.595520000003</v>
      </c>
      <c r="I258" s="3">
        <f t="shared" si="25"/>
        <v>20683.099340800003</v>
      </c>
      <c r="J258" s="3">
        <f t="shared" si="25"/>
        <v>21510.423314432002</v>
      </c>
      <c r="K258" s="3">
        <f t="shared" si="25"/>
        <v>22370.840247009284</v>
      </c>
      <c r="L258" s="3">
        <f t="shared" si="25"/>
        <v>23265.673856889658</v>
      </c>
      <c r="M258" s="3">
        <f t="shared" si="25"/>
        <v>24196.300811165245</v>
      </c>
      <c r="N258" s="3">
        <f t="shared" si="25"/>
        <v>25164.152843611857</v>
      </c>
    </row>
    <row r="259" spans="1:14" ht="15" hidden="1">
      <c r="A259" t="s">
        <v>613</v>
      </c>
      <c r="B259" t="s">
        <v>614</v>
      </c>
      <c r="C259">
        <f>+SUM(C260:C267)</f>
        <v>249783000</v>
      </c>
      <c r="D259" s="3">
        <f t="shared" si="22"/>
        <v>249783</v>
      </c>
      <c r="E259" s="3">
        <f>D259*1.04</f>
        <v>259774.32</v>
      </c>
      <c r="F259" s="3">
        <f t="shared" si="25"/>
        <v>270165.2928</v>
      </c>
      <c r="G259" s="3">
        <f t="shared" si="25"/>
        <v>280971.904512</v>
      </c>
      <c r="H259" s="3">
        <f t="shared" si="25"/>
        <v>292210.78069248</v>
      </c>
      <c r="I259" s="3">
        <f t="shared" si="25"/>
        <v>303899.2119201792</v>
      </c>
      <c r="J259" s="3">
        <f t="shared" si="25"/>
        <v>316055.18039698637</v>
      </c>
      <c r="K259" s="3">
        <f t="shared" si="25"/>
        <v>328697.38761286583</v>
      </c>
      <c r="L259" s="3">
        <f t="shared" si="25"/>
        <v>341845.28311738046</v>
      </c>
      <c r="M259" s="3">
        <f t="shared" si="25"/>
        <v>355519.0944420757</v>
      </c>
      <c r="N259" s="3">
        <f t="shared" si="25"/>
        <v>369739.8582197587</v>
      </c>
    </row>
    <row r="260" spans="1:14" ht="15" hidden="1">
      <c r="A260" t="s">
        <v>615</v>
      </c>
      <c r="B260" t="s">
        <v>616</v>
      </c>
      <c r="C260">
        <v>40000000</v>
      </c>
      <c r="D260" s="3">
        <f t="shared" si="22"/>
        <v>40000</v>
      </c>
      <c r="E260" s="3">
        <f>D260*1.04</f>
        <v>41600</v>
      </c>
      <c r="F260" s="3">
        <f t="shared" si="25"/>
        <v>43264</v>
      </c>
      <c r="G260" s="3">
        <f t="shared" si="25"/>
        <v>44994.560000000005</v>
      </c>
      <c r="H260" s="3">
        <f t="shared" si="25"/>
        <v>46794.34240000001</v>
      </c>
      <c r="I260" s="3">
        <f t="shared" si="25"/>
        <v>48666.11609600001</v>
      </c>
      <c r="J260" s="3">
        <f t="shared" si="25"/>
        <v>50612.760739840014</v>
      </c>
      <c r="K260" s="3">
        <f t="shared" si="25"/>
        <v>52637.27116943362</v>
      </c>
      <c r="L260" s="3">
        <f t="shared" si="25"/>
        <v>54742.76201621097</v>
      </c>
      <c r="M260" s="3">
        <f t="shared" si="25"/>
        <v>56932.47249685941</v>
      </c>
      <c r="N260" s="3">
        <f t="shared" si="25"/>
        <v>59209.771396733784</v>
      </c>
    </row>
    <row r="261" spans="1:14" ht="15" hidden="1">
      <c r="A261" t="s">
        <v>617</v>
      </c>
      <c r="B261" t="s">
        <v>618</v>
      </c>
      <c r="C261">
        <v>20000000</v>
      </c>
      <c r="D261" s="3">
        <f t="shared" si="22"/>
        <v>20000</v>
      </c>
      <c r="E261" s="3">
        <f>D261*1.04</f>
        <v>20800</v>
      </c>
      <c r="F261" s="3">
        <f t="shared" si="25"/>
        <v>21632</v>
      </c>
      <c r="G261" s="3">
        <f t="shared" si="25"/>
        <v>22497.280000000002</v>
      </c>
      <c r="H261" s="3">
        <f t="shared" si="25"/>
        <v>23397.171200000004</v>
      </c>
      <c r="I261" s="3">
        <f t="shared" si="25"/>
        <v>24333.058048000006</v>
      </c>
      <c r="J261" s="3">
        <f t="shared" si="25"/>
        <v>25306.380369920007</v>
      </c>
      <c r="K261" s="3">
        <f t="shared" si="25"/>
        <v>26318.63558471681</v>
      </c>
      <c r="L261" s="3">
        <f t="shared" si="25"/>
        <v>27371.381008105483</v>
      </c>
      <c r="M261" s="3">
        <f t="shared" si="25"/>
        <v>28466.236248429705</v>
      </c>
      <c r="N261" s="3">
        <f t="shared" si="25"/>
        <v>29604.885698366892</v>
      </c>
    </row>
    <row r="262" spans="1:14" ht="15" hidden="1">
      <c r="A262" t="s">
        <v>619</v>
      </c>
      <c r="B262" t="s">
        <v>620</v>
      </c>
      <c r="C262">
        <v>40000000</v>
      </c>
      <c r="D262" s="3">
        <f t="shared" si="22"/>
        <v>40000</v>
      </c>
      <c r="E262" s="3">
        <f>D262*1.04</f>
        <v>41600</v>
      </c>
      <c r="F262" s="3">
        <f t="shared" si="25"/>
        <v>43264</v>
      </c>
      <c r="G262" s="3">
        <f t="shared" si="25"/>
        <v>44994.560000000005</v>
      </c>
      <c r="H262" s="3">
        <f t="shared" si="25"/>
        <v>46794.34240000001</v>
      </c>
      <c r="I262" s="3">
        <f t="shared" si="25"/>
        <v>48666.11609600001</v>
      </c>
      <c r="J262" s="3">
        <f t="shared" si="25"/>
        <v>50612.760739840014</v>
      </c>
      <c r="K262" s="3">
        <f t="shared" si="25"/>
        <v>52637.27116943362</v>
      </c>
      <c r="L262" s="3">
        <f t="shared" si="25"/>
        <v>54742.76201621097</v>
      </c>
      <c r="M262" s="3">
        <f t="shared" si="25"/>
        <v>56932.47249685941</v>
      </c>
      <c r="N262" s="3">
        <f t="shared" si="25"/>
        <v>59209.771396733784</v>
      </c>
    </row>
    <row r="263" spans="1:14" ht="15" hidden="1">
      <c r="A263" t="s">
        <v>621</v>
      </c>
      <c r="B263" t="s">
        <v>622</v>
      </c>
      <c r="C263">
        <v>24784000</v>
      </c>
      <c r="D263" s="3">
        <f t="shared" si="22"/>
        <v>24784</v>
      </c>
      <c r="E263" s="3">
        <f>D263*1.04</f>
        <v>25775.36</v>
      </c>
      <c r="F263" s="3">
        <f t="shared" si="25"/>
        <v>26806.3744</v>
      </c>
      <c r="G263" s="3">
        <f t="shared" si="25"/>
        <v>27878.629376</v>
      </c>
      <c r="H263" s="3">
        <f t="shared" si="25"/>
        <v>28993.774551040002</v>
      </c>
      <c r="I263" s="3">
        <f t="shared" si="25"/>
        <v>30153.525533081603</v>
      </c>
      <c r="J263" s="3">
        <f t="shared" si="25"/>
        <v>31359.66655440487</v>
      </c>
      <c r="K263" s="3">
        <f t="shared" si="25"/>
        <v>32614.053216581065</v>
      </c>
      <c r="L263" s="3">
        <f t="shared" si="25"/>
        <v>33918.61534524431</v>
      </c>
      <c r="M263" s="3">
        <f t="shared" si="25"/>
        <v>35275.35995905408</v>
      </c>
      <c r="N263" s="3">
        <f t="shared" si="25"/>
        <v>36686.37435741625</v>
      </c>
    </row>
    <row r="264" spans="1:14" ht="15" hidden="1">
      <c r="A264" t="s">
        <v>623</v>
      </c>
      <c r="B264" t="s">
        <v>624</v>
      </c>
      <c r="C264">
        <v>40000000</v>
      </c>
      <c r="D264" s="3">
        <f t="shared" si="22"/>
        <v>40000</v>
      </c>
      <c r="E264" s="3">
        <f>D264*1.04</f>
        <v>41600</v>
      </c>
      <c r="F264" s="3">
        <f t="shared" si="25"/>
        <v>43264</v>
      </c>
      <c r="G264" s="3">
        <f t="shared" si="25"/>
        <v>44994.560000000005</v>
      </c>
      <c r="H264" s="3">
        <f t="shared" si="25"/>
        <v>46794.34240000001</v>
      </c>
      <c r="I264" s="3">
        <f t="shared" si="25"/>
        <v>48666.11609600001</v>
      </c>
      <c r="J264" s="3">
        <f t="shared" si="25"/>
        <v>50612.760739840014</v>
      </c>
      <c r="K264" s="3">
        <f t="shared" si="25"/>
        <v>52637.27116943362</v>
      </c>
      <c r="L264" s="3">
        <f t="shared" si="25"/>
        <v>54742.76201621097</v>
      </c>
      <c r="M264" s="3">
        <f t="shared" si="25"/>
        <v>56932.47249685941</v>
      </c>
      <c r="N264" s="3">
        <f t="shared" si="25"/>
        <v>59209.771396733784</v>
      </c>
    </row>
    <row r="265" spans="1:14" ht="15" hidden="1">
      <c r="A265" t="s">
        <v>625</v>
      </c>
      <c r="B265" t="s">
        <v>626</v>
      </c>
      <c r="C265">
        <v>20000000</v>
      </c>
      <c r="D265" s="3">
        <f t="shared" si="22"/>
        <v>20000</v>
      </c>
      <c r="E265" s="3">
        <f>D265*1.04</f>
        <v>20800</v>
      </c>
      <c r="F265" s="3">
        <f t="shared" si="25"/>
        <v>21632</v>
      </c>
      <c r="G265" s="3">
        <f t="shared" si="25"/>
        <v>22497.280000000002</v>
      </c>
      <c r="H265" s="3">
        <f t="shared" si="25"/>
        <v>23397.171200000004</v>
      </c>
      <c r="I265" s="3">
        <f t="shared" si="25"/>
        <v>24333.058048000006</v>
      </c>
      <c r="J265" s="3">
        <f t="shared" si="25"/>
        <v>25306.380369920007</v>
      </c>
      <c r="K265" s="3">
        <f t="shared" si="25"/>
        <v>26318.63558471681</v>
      </c>
      <c r="L265" s="3">
        <f t="shared" si="25"/>
        <v>27371.381008105483</v>
      </c>
      <c r="M265" s="3">
        <f t="shared" si="25"/>
        <v>28466.236248429705</v>
      </c>
      <c r="N265" s="3">
        <f t="shared" si="25"/>
        <v>29604.885698366892</v>
      </c>
    </row>
    <row r="266" spans="1:14" ht="15" hidden="1">
      <c r="A266" t="s">
        <v>627</v>
      </c>
      <c r="B266" t="s">
        <v>628</v>
      </c>
      <c r="C266">
        <v>25000000</v>
      </c>
      <c r="D266" s="3">
        <f t="shared" si="22"/>
        <v>25000</v>
      </c>
      <c r="E266" s="3">
        <f>D266*1.04</f>
        <v>26000</v>
      </c>
      <c r="F266" s="3">
        <f t="shared" si="25"/>
        <v>27040</v>
      </c>
      <c r="G266" s="3">
        <f t="shared" si="25"/>
        <v>28121.600000000002</v>
      </c>
      <c r="H266" s="3">
        <f t="shared" si="25"/>
        <v>29246.464000000004</v>
      </c>
      <c r="I266" s="3">
        <f t="shared" si="25"/>
        <v>30416.322560000004</v>
      </c>
      <c r="J266" s="3">
        <f t="shared" si="25"/>
        <v>31632.975462400005</v>
      </c>
      <c r="K266" s="3">
        <f t="shared" si="25"/>
        <v>32898.29448089601</v>
      </c>
      <c r="L266" s="3">
        <f t="shared" si="25"/>
        <v>34214.22626013185</v>
      </c>
      <c r="M266" s="3">
        <f t="shared" si="25"/>
        <v>35582.79531053713</v>
      </c>
      <c r="N266" s="3">
        <f t="shared" si="25"/>
        <v>37006.107122958616</v>
      </c>
    </row>
    <row r="267" spans="1:14" ht="15" hidden="1">
      <c r="A267" t="s">
        <v>629</v>
      </c>
      <c r="B267" t="s">
        <v>630</v>
      </c>
      <c r="C267">
        <v>39999000</v>
      </c>
      <c r="D267" s="3">
        <f t="shared" si="22"/>
        <v>39999</v>
      </c>
      <c r="E267" s="3">
        <f>D267*1.04</f>
        <v>41598.96</v>
      </c>
      <c r="F267" s="3">
        <f aca="true" t="shared" si="26" ref="F267:N282">E267*1.04</f>
        <v>43262.9184</v>
      </c>
      <c r="G267" s="3">
        <f t="shared" si="26"/>
        <v>44993.43513600001</v>
      </c>
      <c r="H267" s="3">
        <f t="shared" si="26"/>
        <v>46793.172541440006</v>
      </c>
      <c r="I267" s="3">
        <f t="shared" si="26"/>
        <v>48664.89944309761</v>
      </c>
      <c r="J267" s="3">
        <f t="shared" si="26"/>
        <v>50611.49542082151</v>
      </c>
      <c r="K267" s="3">
        <f t="shared" si="26"/>
        <v>52635.95523765437</v>
      </c>
      <c r="L267" s="3">
        <f t="shared" si="26"/>
        <v>54741.393447160546</v>
      </c>
      <c r="M267" s="3">
        <f t="shared" si="26"/>
        <v>56931.04918504697</v>
      </c>
      <c r="N267" s="3">
        <f t="shared" si="26"/>
        <v>59208.29115244885</v>
      </c>
    </row>
    <row r="268" spans="1:14" ht="15" hidden="1">
      <c r="A268" t="s">
        <v>631</v>
      </c>
      <c r="B268" t="s">
        <v>523</v>
      </c>
      <c r="C268">
        <v>1000</v>
      </c>
      <c r="D268" s="3">
        <f t="shared" si="22"/>
        <v>1</v>
      </c>
      <c r="E268" s="3">
        <f>D268*1.04</f>
        <v>1.04</v>
      </c>
      <c r="F268" s="3">
        <f t="shared" si="26"/>
        <v>1.0816000000000001</v>
      </c>
      <c r="G268" s="3">
        <f t="shared" si="26"/>
        <v>1.124864</v>
      </c>
      <c r="H268" s="3">
        <f t="shared" si="26"/>
        <v>1.1698585600000002</v>
      </c>
      <c r="I268" s="3">
        <f t="shared" si="26"/>
        <v>1.2166529024000003</v>
      </c>
      <c r="J268" s="3">
        <f t="shared" si="26"/>
        <v>1.2653190184960004</v>
      </c>
      <c r="K268" s="3">
        <f t="shared" si="26"/>
        <v>1.3159317792358405</v>
      </c>
      <c r="L268" s="3">
        <f t="shared" si="26"/>
        <v>1.368569050405274</v>
      </c>
      <c r="M268" s="3">
        <f t="shared" si="26"/>
        <v>1.4233118124214852</v>
      </c>
      <c r="N268" s="3">
        <f t="shared" si="26"/>
        <v>1.4802442849183446</v>
      </c>
    </row>
    <row r="269" spans="1:14" ht="15">
      <c r="A269" t="s">
        <v>632</v>
      </c>
      <c r="B269" t="s">
        <v>633</v>
      </c>
      <c r="C269">
        <f>+C270+C275+C281+C282</f>
        <v>105400055</v>
      </c>
      <c r="D269" s="3">
        <f t="shared" si="22"/>
        <v>105400.055</v>
      </c>
      <c r="E269" s="3">
        <f>D269*1.04</f>
        <v>109616.0572</v>
      </c>
      <c r="F269" s="3">
        <f t="shared" si="26"/>
        <v>114000.699488</v>
      </c>
      <c r="G269" s="3">
        <f t="shared" si="26"/>
        <v>118560.72746752</v>
      </c>
      <c r="H269" s="3">
        <f t="shared" si="26"/>
        <v>123303.1565662208</v>
      </c>
      <c r="I269" s="3">
        <f t="shared" si="26"/>
        <v>128235.28282886963</v>
      </c>
      <c r="J269" s="3">
        <f t="shared" si="26"/>
        <v>133364.6941420244</v>
      </c>
      <c r="K269" s="3">
        <f t="shared" si="26"/>
        <v>138699.2819077054</v>
      </c>
      <c r="L269" s="3">
        <f t="shared" si="26"/>
        <v>144247.2531840136</v>
      </c>
      <c r="M269" s="3">
        <f t="shared" si="26"/>
        <v>150017.14331137415</v>
      </c>
      <c r="N269" s="3">
        <f t="shared" si="26"/>
        <v>156017.82904382912</v>
      </c>
    </row>
    <row r="270" spans="1:14" ht="15" hidden="1">
      <c r="A270" t="s">
        <v>634</v>
      </c>
      <c r="B270" t="s">
        <v>635</v>
      </c>
      <c r="C270">
        <f>+SUM(C271:C274)</f>
        <v>30400055</v>
      </c>
      <c r="D270" s="3">
        <f t="shared" si="22"/>
        <v>30400.055</v>
      </c>
      <c r="E270" s="3">
        <f>D270*1.04</f>
        <v>31616.057200000003</v>
      </c>
      <c r="F270" s="3">
        <f t="shared" si="26"/>
        <v>32880.699488000006</v>
      </c>
      <c r="G270" s="3">
        <f t="shared" si="26"/>
        <v>34195.92746752001</v>
      </c>
      <c r="H270" s="3">
        <f t="shared" si="26"/>
        <v>35563.76456622081</v>
      </c>
      <c r="I270" s="3">
        <f t="shared" si="26"/>
        <v>36986.315148869646</v>
      </c>
      <c r="J270" s="3">
        <f t="shared" si="26"/>
        <v>38465.76775482443</v>
      </c>
      <c r="K270" s="3">
        <f t="shared" si="26"/>
        <v>40004.39846501741</v>
      </c>
      <c r="L270" s="3">
        <f t="shared" si="26"/>
        <v>41604.574403618106</v>
      </c>
      <c r="M270" s="3">
        <f t="shared" si="26"/>
        <v>43268.75737976283</v>
      </c>
      <c r="N270" s="3">
        <f t="shared" si="26"/>
        <v>44999.50767495334</v>
      </c>
    </row>
    <row r="271" spans="1:14" ht="15" hidden="1">
      <c r="A271" t="s">
        <v>636</v>
      </c>
      <c r="B271" t="s">
        <v>637</v>
      </c>
      <c r="C271">
        <v>6000000</v>
      </c>
      <c r="D271" s="3">
        <f t="shared" si="22"/>
        <v>6000</v>
      </c>
      <c r="E271" s="3">
        <f>D271*1.04</f>
        <v>6240</v>
      </c>
      <c r="F271" s="3">
        <f t="shared" si="26"/>
        <v>6489.6</v>
      </c>
      <c r="G271" s="3">
        <f t="shared" si="26"/>
        <v>6749.184</v>
      </c>
      <c r="H271" s="3">
        <f t="shared" si="26"/>
        <v>7019.151360000001</v>
      </c>
      <c r="I271" s="3">
        <f t="shared" si="26"/>
        <v>7299.917414400001</v>
      </c>
      <c r="J271" s="3">
        <f t="shared" si="26"/>
        <v>7591.914110976001</v>
      </c>
      <c r="K271" s="3">
        <f t="shared" si="26"/>
        <v>7895.590675415042</v>
      </c>
      <c r="L271" s="3">
        <f t="shared" si="26"/>
        <v>8211.414302431644</v>
      </c>
      <c r="M271" s="3">
        <f t="shared" si="26"/>
        <v>8539.87087452891</v>
      </c>
      <c r="N271" s="3">
        <f t="shared" si="26"/>
        <v>8881.465709510067</v>
      </c>
    </row>
    <row r="272" spans="1:14" ht="15" hidden="1">
      <c r="A272" t="s">
        <v>638</v>
      </c>
      <c r="B272" t="s">
        <v>639</v>
      </c>
      <c r="C272">
        <v>6000000</v>
      </c>
      <c r="D272" s="3">
        <f t="shared" si="22"/>
        <v>6000</v>
      </c>
      <c r="E272" s="3">
        <f>D272*1.04</f>
        <v>6240</v>
      </c>
      <c r="F272" s="3">
        <f t="shared" si="26"/>
        <v>6489.6</v>
      </c>
      <c r="G272" s="3">
        <f t="shared" si="26"/>
        <v>6749.184</v>
      </c>
      <c r="H272" s="3">
        <f t="shared" si="26"/>
        <v>7019.151360000001</v>
      </c>
      <c r="I272" s="3">
        <f t="shared" si="26"/>
        <v>7299.917414400001</v>
      </c>
      <c r="J272" s="3">
        <f t="shared" si="26"/>
        <v>7591.914110976001</v>
      </c>
      <c r="K272" s="3">
        <f t="shared" si="26"/>
        <v>7895.590675415042</v>
      </c>
      <c r="L272" s="3">
        <f t="shared" si="26"/>
        <v>8211.414302431644</v>
      </c>
      <c r="M272" s="3">
        <f t="shared" si="26"/>
        <v>8539.87087452891</v>
      </c>
      <c r="N272" s="3">
        <f t="shared" si="26"/>
        <v>8881.465709510067</v>
      </c>
    </row>
    <row r="273" spans="1:14" ht="15" hidden="1">
      <c r="A273" t="s">
        <v>640</v>
      </c>
      <c r="B273" t="s">
        <v>641</v>
      </c>
      <c r="C273">
        <v>10000000</v>
      </c>
      <c r="D273" s="3">
        <f t="shared" si="22"/>
        <v>10000</v>
      </c>
      <c r="E273" s="3">
        <f>D273*1.04</f>
        <v>10400</v>
      </c>
      <c r="F273" s="3">
        <f t="shared" si="26"/>
        <v>10816</v>
      </c>
      <c r="G273" s="3">
        <f t="shared" si="26"/>
        <v>11248.640000000001</v>
      </c>
      <c r="H273" s="3">
        <f t="shared" si="26"/>
        <v>11698.585600000002</v>
      </c>
      <c r="I273" s="3">
        <f t="shared" si="26"/>
        <v>12166.529024000003</v>
      </c>
      <c r="J273" s="3">
        <f t="shared" si="26"/>
        <v>12653.190184960004</v>
      </c>
      <c r="K273" s="3">
        <f t="shared" si="26"/>
        <v>13159.317792358404</v>
      </c>
      <c r="L273" s="3">
        <f t="shared" si="26"/>
        <v>13685.690504052742</v>
      </c>
      <c r="M273" s="3">
        <f t="shared" si="26"/>
        <v>14233.118124214852</v>
      </c>
      <c r="N273" s="3">
        <f t="shared" si="26"/>
        <v>14802.442849183446</v>
      </c>
    </row>
    <row r="274" spans="1:14" ht="15" hidden="1">
      <c r="A274" t="s">
        <v>642</v>
      </c>
      <c r="B274" t="s">
        <v>643</v>
      </c>
      <c r="C274">
        <v>8400055</v>
      </c>
      <c r="D274" s="3">
        <f t="shared" si="22"/>
        <v>8400.055</v>
      </c>
      <c r="E274" s="3">
        <f>D274*1.04</f>
        <v>8736.057200000001</v>
      </c>
      <c r="F274" s="3">
        <f t="shared" si="26"/>
        <v>9085.499488000001</v>
      </c>
      <c r="G274" s="3">
        <f t="shared" si="26"/>
        <v>9448.919467520001</v>
      </c>
      <c r="H274" s="3">
        <f t="shared" si="26"/>
        <v>9826.876246220801</v>
      </c>
      <c r="I274" s="3">
        <f t="shared" si="26"/>
        <v>10219.951296069634</v>
      </c>
      <c r="J274" s="3">
        <f t="shared" si="26"/>
        <v>10628.749347912419</v>
      </c>
      <c r="K274" s="3">
        <f t="shared" si="26"/>
        <v>11053.899321828916</v>
      </c>
      <c r="L274" s="3">
        <f t="shared" si="26"/>
        <v>11496.055294702073</v>
      </c>
      <c r="M274" s="3">
        <f t="shared" si="26"/>
        <v>11955.897506490157</v>
      </c>
      <c r="N274" s="3">
        <f t="shared" si="26"/>
        <v>12434.133406749763</v>
      </c>
    </row>
    <row r="275" spans="1:14" ht="15" hidden="1">
      <c r="A275" t="s">
        <v>644</v>
      </c>
      <c r="B275" t="s">
        <v>645</v>
      </c>
      <c r="C275">
        <f>+SUM(C276:C280)</f>
        <v>74998000</v>
      </c>
      <c r="D275" s="3">
        <f t="shared" si="22"/>
        <v>74998</v>
      </c>
      <c r="E275" s="3">
        <f>D275*1.04</f>
        <v>77997.92</v>
      </c>
      <c r="F275" s="3">
        <f t="shared" si="26"/>
        <v>81117.8368</v>
      </c>
      <c r="G275" s="3">
        <f t="shared" si="26"/>
        <v>84362.55027200001</v>
      </c>
      <c r="H275" s="3">
        <f t="shared" si="26"/>
        <v>87737.05228288002</v>
      </c>
      <c r="I275" s="3">
        <f t="shared" si="26"/>
        <v>91246.53437419522</v>
      </c>
      <c r="J275" s="3">
        <f t="shared" si="26"/>
        <v>94896.39574916304</v>
      </c>
      <c r="K275" s="3">
        <f t="shared" si="26"/>
        <v>98692.25157912957</v>
      </c>
      <c r="L275" s="3">
        <f t="shared" si="26"/>
        <v>102639.94164229475</v>
      </c>
      <c r="M275" s="3">
        <f t="shared" si="26"/>
        <v>106745.53930798655</v>
      </c>
      <c r="N275" s="3">
        <f t="shared" si="26"/>
        <v>111015.360880306</v>
      </c>
    </row>
    <row r="276" spans="1:14" ht="15" hidden="1">
      <c r="A276" t="s">
        <v>646</v>
      </c>
      <c r="B276" t="s">
        <v>647</v>
      </c>
      <c r="C276">
        <v>25000000</v>
      </c>
      <c r="D276" s="3">
        <f aca="true" t="shared" si="27" ref="D276:D339">C276/1000</f>
        <v>25000</v>
      </c>
      <c r="E276" s="3">
        <f>D276*1.04</f>
        <v>26000</v>
      </c>
      <c r="F276" s="3">
        <f>E276*1.04</f>
        <v>27040</v>
      </c>
      <c r="G276" s="3">
        <f>F276*1.04</f>
        <v>28121.600000000002</v>
      </c>
      <c r="H276" s="3">
        <f>G276*1.04</f>
        <v>29246.464000000004</v>
      </c>
      <c r="I276" s="3">
        <f>H276*1.04</f>
        <v>30416.322560000004</v>
      </c>
      <c r="J276" s="3">
        <f>I276*1.04</f>
        <v>31632.975462400005</v>
      </c>
      <c r="K276" s="3">
        <f>J276*1.04</f>
        <v>32898.29448089601</v>
      </c>
      <c r="L276" s="3">
        <f>K276*1.04</f>
        <v>34214.22626013185</v>
      </c>
      <c r="M276" s="3">
        <f>L276*1.04</f>
        <v>35582.79531053713</v>
      </c>
      <c r="N276" s="3">
        <f t="shared" si="26"/>
        <v>37006.107122958616</v>
      </c>
    </row>
    <row r="277" spans="1:14" ht="15" hidden="1">
      <c r="A277" t="s">
        <v>648</v>
      </c>
      <c r="B277" t="s">
        <v>649</v>
      </c>
      <c r="C277">
        <v>17000000</v>
      </c>
      <c r="D277" s="3">
        <f t="shared" si="27"/>
        <v>17000</v>
      </c>
      <c r="E277" s="3">
        <f>D277*1.04</f>
        <v>17680</v>
      </c>
      <c r="F277" s="3">
        <f>E277*1.04</f>
        <v>18387.2</v>
      </c>
      <c r="G277" s="3">
        <f>F277*1.04</f>
        <v>19122.688000000002</v>
      </c>
      <c r="H277" s="3">
        <f>G277*1.04</f>
        <v>19887.595520000003</v>
      </c>
      <c r="I277" s="3">
        <f>H277*1.04</f>
        <v>20683.099340800003</v>
      </c>
      <c r="J277" s="3">
        <f>I277*1.04</f>
        <v>21510.423314432002</v>
      </c>
      <c r="K277" s="3">
        <f>J277*1.04</f>
        <v>22370.840247009284</v>
      </c>
      <c r="L277" s="3">
        <f>K277*1.04</f>
        <v>23265.673856889658</v>
      </c>
      <c r="M277" s="3">
        <f>L277*1.04</f>
        <v>24196.300811165245</v>
      </c>
      <c r="N277" s="3">
        <f t="shared" si="26"/>
        <v>25164.152843611857</v>
      </c>
    </row>
    <row r="278" spans="1:14" ht="15" hidden="1">
      <c r="A278" t="s">
        <v>650</v>
      </c>
      <c r="B278" t="s">
        <v>651</v>
      </c>
      <c r="C278">
        <v>3000000</v>
      </c>
      <c r="D278" s="3">
        <f t="shared" si="27"/>
        <v>3000</v>
      </c>
      <c r="E278" s="3">
        <f>D278*1.04</f>
        <v>3120</v>
      </c>
      <c r="F278" s="3">
        <f>E278*1.04</f>
        <v>3244.8</v>
      </c>
      <c r="G278" s="3">
        <f>F278*1.04</f>
        <v>3374.592</v>
      </c>
      <c r="H278" s="3">
        <f>G278*1.04</f>
        <v>3509.5756800000004</v>
      </c>
      <c r="I278" s="3">
        <f>H278*1.04</f>
        <v>3649.9587072000004</v>
      </c>
      <c r="J278" s="3">
        <f>I278*1.04</f>
        <v>3795.9570554880006</v>
      </c>
      <c r="K278" s="3">
        <f>J278*1.04</f>
        <v>3947.795337707521</v>
      </c>
      <c r="L278" s="3">
        <f>K278*1.04</f>
        <v>4105.707151215822</v>
      </c>
      <c r="M278" s="3">
        <f>L278*1.04</f>
        <v>4269.935437264455</v>
      </c>
      <c r="N278" s="3">
        <f t="shared" si="26"/>
        <v>4440.732854755033</v>
      </c>
    </row>
    <row r="279" spans="1:14" ht="15" hidden="1">
      <c r="A279" t="s">
        <v>652</v>
      </c>
      <c r="B279" t="s">
        <v>653</v>
      </c>
      <c r="C279">
        <v>10000000</v>
      </c>
      <c r="D279" s="3">
        <f t="shared" si="27"/>
        <v>10000</v>
      </c>
      <c r="E279" s="3">
        <f>D279*1.04</f>
        <v>10400</v>
      </c>
      <c r="F279" s="3">
        <f>E279*1.04</f>
        <v>10816</v>
      </c>
      <c r="G279" s="3">
        <f>F279*1.04</f>
        <v>11248.640000000001</v>
      </c>
      <c r="H279" s="3">
        <f>G279*1.04</f>
        <v>11698.585600000002</v>
      </c>
      <c r="I279" s="3">
        <f>H279*1.04</f>
        <v>12166.529024000003</v>
      </c>
      <c r="J279" s="3">
        <f>I279*1.04</f>
        <v>12653.190184960004</v>
      </c>
      <c r="K279" s="3">
        <f>J279*1.04</f>
        <v>13159.317792358404</v>
      </c>
      <c r="L279" s="3">
        <f>K279*1.04</f>
        <v>13685.690504052742</v>
      </c>
      <c r="M279" s="3">
        <f>L279*1.04</f>
        <v>14233.118124214852</v>
      </c>
      <c r="N279" s="3">
        <f t="shared" si="26"/>
        <v>14802.442849183446</v>
      </c>
    </row>
    <row r="280" spans="1:14" ht="15" hidden="1">
      <c r="A280" t="s">
        <v>654</v>
      </c>
      <c r="B280" t="s">
        <v>655</v>
      </c>
      <c r="C280">
        <v>19998000</v>
      </c>
      <c r="D280" s="3">
        <f t="shared" si="27"/>
        <v>19998</v>
      </c>
      <c r="E280" s="3">
        <f>D280*1.04</f>
        <v>20797.920000000002</v>
      </c>
      <c r="F280" s="3">
        <f>E280*1.04</f>
        <v>21629.8368</v>
      </c>
      <c r="G280" s="3">
        <f>F280*1.04</f>
        <v>22495.030272</v>
      </c>
      <c r="H280" s="3">
        <f>G280*1.04</f>
        <v>23394.83148288</v>
      </c>
      <c r="I280" s="3">
        <f>H280*1.04</f>
        <v>24330.6247421952</v>
      </c>
      <c r="J280" s="3">
        <f>I280*1.04</f>
        <v>25303.84973188301</v>
      </c>
      <c r="K280" s="3">
        <f>J280*1.04</f>
        <v>26316.00372115833</v>
      </c>
      <c r="L280" s="3">
        <f>K280*1.04</f>
        <v>27368.643870004664</v>
      </c>
      <c r="M280" s="3">
        <f>L280*1.04</f>
        <v>28463.38962480485</v>
      </c>
      <c r="N280" s="3">
        <f t="shared" si="26"/>
        <v>29601.925209797046</v>
      </c>
    </row>
    <row r="281" spans="1:14" ht="15" hidden="1">
      <c r="A281" t="s">
        <v>656</v>
      </c>
      <c r="B281" t="s">
        <v>657</v>
      </c>
      <c r="C281">
        <v>1000</v>
      </c>
      <c r="D281" s="3">
        <f t="shared" si="27"/>
        <v>1</v>
      </c>
      <c r="E281" s="3">
        <f>D281*1.04</f>
        <v>1.04</v>
      </c>
      <c r="F281" s="3">
        <f>E281*1.04</f>
        <v>1.0816000000000001</v>
      </c>
      <c r="G281" s="3">
        <f>F281*1.04</f>
        <v>1.124864</v>
      </c>
      <c r="H281" s="3">
        <f>G281*1.04</f>
        <v>1.1698585600000002</v>
      </c>
      <c r="I281" s="3">
        <f>H281*1.04</f>
        <v>1.2166529024000003</v>
      </c>
      <c r="J281" s="3">
        <f>I281*1.04</f>
        <v>1.2653190184960004</v>
      </c>
      <c r="K281" s="3">
        <f>J281*1.04</f>
        <v>1.3159317792358405</v>
      </c>
      <c r="L281" s="3">
        <f>K281*1.04</f>
        <v>1.368569050405274</v>
      </c>
      <c r="M281" s="3">
        <f>L281*1.04</f>
        <v>1.4233118124214852</v>
      </c>
      <c r="N281" s="3">
        <f t="shared" si="26"/>
        <v>1.4802442849183446</v>
      </c>
    </row>
    <row r="282" spans="1:14" ht="15" hidden="1">
      <c r="A282" t="s">
        <v>658</v>
      </c>
      <c r="B282" t="s">
        <v>523</v>
      </c>
      <c r="C282">
        <v>1000</v>
      </c>
      <c r="D282" s="3">
        <f t="shared" si="27"/>
        <v>1</v>
      </c>
      <c r="E282" s="3">
        <f>D282*1.04</f>
        <v>1.04</v>
      </c>
      <c r="F282" s="3">
        <f>E282*1.04</f>
        <v>1.0816000000000001</v>
      </c>
      <c r="G282" s="3">
        <f>F282*1.04</f>
        <v>1.124864</v>
      </c>
      <c r="H282" s="3">
        <f>G282*1.04</f>
        <v>1.1698585600000002</v>
      </c>
      <c r="I282" s="3">
        <f>H282*1.04</f>
        <v>1.2166529024000003</v>
      </c>
      <c r="J282" s="3">
        <f>I282*1.04</f>
        <v>1.2653190184960004</v>
      </c>
      <c r="K282" s="3">
        <f>J282*1.04</f>
        <v>1.3159317792358405</v>
      </c>
      <c r="L282" s="3">
        <f>K282*1.04</f>
        <v>1.368569050405274</v>
      </c>
      <c r="M282" s="3">
        <f>L282*1.04</f>
        <v>1.4233118124214852</v>
      </c>
      <c r="N282" s="3">
        <f t="shared" si="26"/>
        <v>1.4802442849183446</v>
      </c>
    </row>
    <row r="283" spans="1:14" ht="15">
      <c r="A283" t="s">
        <v>659</v>
      </c>
      <c r="B283" t="s">
        <v>660</v>
      </c>
      <c r="C283">
        <f>+C284+C290+C291+C292+C296+C297+C298</f>
        <v>79050042</v>
      </c>
      <c r="D283" s="3">
        <f t="shared" si="27"/>
        <v>79050.042</v>
      </c>
      <c r="E283" s="3">
        <f>D283*1.04</f>
        <v>82212.04368</v>
      </c>
      <c r="F283" s="3">
        <f>E283*1.04</f>
        <v>85500.5254272</v>
      </c>
      <c r="G283" s="3">
        <f>F283*1.04</f>
        <v>88920.546444288</v>
      </c>
      <c r="H283" s="3">
        <f>G283*1.04</f>
        <v>92477.36830205952</v>
      </c>
      <c r="I283" s="3">
        <f>H283*1.04</f>
        <v>96176.46303414191</v>
      </c>
      <c r="J283" s="3">
        <f>I283*1.04</f>
        <v>100023.52155550758</v>
      </c>
      <c r="K283" s="3">
        <f>J283*1.04</f>
        <v>104024.46241772789</v>
      </c>
      <c r="L283" s="3">
        <f>K283*1.04</f>
        <v>108185.44091443701</v>
      </c>
      <c r="M283" s="3">
        <f>L283*1.04</f>
        <v>112512.8585510145</v>
      </c>
      <c r="N283" s="3">
        <f aca="true" t="shared" si="28" ref="N283:N298">M283*1.04</f>
        <v>117013.37289305509</v>
      </c>
    </row>
    <row r="284" spans="1:14" ht="15" hidden="1">
      <c r="A284" t="s">
        <v>661</v>
      </c>
      <c r="B284" t="s">
        <v>662</v>
      </c>
      <c r="C284">
        <f>+SUM(C285:C289)</f>
        <v>47656680</v>
      </c>
      <c r="D284" s="3">
        <f t="shared" si="27"/>
        <v>47656.68</v>
      </c>
      <c r="E284" s="3">
        <f>D284*1.04</f>
        <v>49562.9472</v>
      </c>
      <c r="F284" s="3">
        <f>E284*1.04</f>
        <v>51545.465088000004</v>
      </c>
      <c r="G284" s="3">
        <f>F284*1.04</f>
        <v>53607.28369152001</v>
      </c>
      <c r="H284" s="3">
        <f>G284*1.04</f>
        <v>55751.57503918081</v>
      </c>
      <c r="I284" s="3">
        <f>H284*1.04</f>
        <v>57981.63804074805</v>
      </c>
      <c r="J284" s="3">
        <f>I284*1.04</f>
        <v>60300.90356237797</v>
      </c>
      <c r="K284" s="3">
        <f>J284*1.04</f>
        <v>62712.93970487309</v>
      </c>
      <c r="L284" s="3">
        <f>K284*1.04</f>
        <v>65221.457293068015</v>
      </c>
      <c r="M284" s="3">
        <f>L284*1.04</f>
        <v>67830.31558479073</v>
      </c>
      <c r="N284" s="3">
        <f t="shared" si="28"/>
        <v>70543.52820818237</v>
      </c>
    </row>
    <row r="285" spans="1:14" ht="15" hidden="1">
      <c r="A285" t="s">
        <v>663</v>
      </c>
      <c r="B285" t="s">
        <v>664</v>
      </c>
      <c r="C285">
        <v>6000000</v>
      </c>
      <c r="D285" s="3">
        <f t="shared" si="27"/>
        <v>6000</v>
      </c>
      <c r="E285" s="3">
        <f>D285*1.04</f>
        <v>6240</v>
      </c>
      <c r="F285" s="3">
        <f>E285*1.04</f>
        <v>6489.6</v>
      </c>
      <c r="G285" s="3">
        <f>F285*1.04</f>
        <v>6749.184</v>
      </c>
      <c r="H285" s="3">
        <f>G285*1.04</f>
        <v>7019.151360000001</v>
      </c>
      <c r="I285" s="3">
        <f>H285*1.04</f>
        <v>7299.917414400001</v>
      </c>
      <c r="J285" s="3">
        <f>I285*1.04</f>
        <v>7591.914110976001</v>
      </c>
      <c r="K285" s="3">
        <f>J285*1.04</f>
        <v>7895.590675415042</v>
      </c>
      <c r="L285" s="3">
        <f>K285*1.04</f>
        <v>8211.414302431644</v>
      </c>
      <c r="M285" s="3">
        <f>L285*1.04</f>
        <v>8539.87087452891</v>
      </c>
      <c r="N285" s="3">
        <f t="shared" si="28"/>
        <v>8881.465709510067</v>
      </c>
    </row>
    <row r="286" spans="1:14" ht="15" hidden="1">
      <c r="A286" t="s">
        <v>665</v>
      </c>
      <c r="B286" t="s">
        <v>666</v>
      </c>
      <c r="C286">
        <v>12000000</v>
      </c>
      <c r="D286" s="3">
        <f t="shared" si="27"/>
        <v>12000</v>
      </c>
      <c r="E286" s="3">
        <f>D286*1.04</f>
        <v>12480</v>
      </c>
      <c r="F286" s="3">
        <f>E286*1.04</f>
        <v>12979.2</v>
      </c>
      <c r="G286" s="3">
        <f>F286*1.04</f>
        <v>13498.368</v>
      </c>
      <c r="H286" s="3">
        <f>G286*1.04</f>
        <v>14038.302720000002</v>
      </c>
      <c r="I286" s="3">
        <f>H286*1.04</f>
        <v>14599.834828800002</v>
      </c>
      <c r="J286" s="3">
        <f>I286*1.04</f>
        <v>15183.828221952002</v>
      </c>
      <c r="K286" s="3">
        <f>J286*1.04</f>
        <v>15791.181350830084</v>
      </c>
      <c r="L286" s="3">
        <f>K286*1.04</f>
        <v>16422.828604863287</v>
      </c>
      <c r="M286" s="3">
        <f>L286*1.04</f>
        <v>17079.74174905782</v>
      </c>
      <c r="N286" s="3">
        <f t="shared" si="28"/>
        <v>17762.931419020133</v>
      </c>
    </row>
    <row r="287" spans="1:14" ht="15" hidden="1">
      <c r="A287" t="s">
        <v>667</v>
      </c>
      <c r="B287" t="s">
        <v>668</v>
      </c>
      <c r="C287">
        <v>15000000</v>
      </c>
      <c r="D287" s="3">
        <f t="shared" si="27"/>
        <v>15000</v>
      </c>
      <c r="E287" s="3">
        <f>D287*1.04</f>
        <v>15600</v>
      </c>
      <c r="F287" s="3">
        <f>E287*1.04</f>
        <v>16224</v>
      </c>
      <c r="G287" s="3">
        <f>F287*1.04</f>
        <v>16872.96</v>
      </c>
      <c r="H287" s="3">
        <f>G287*1.04</f>
        <v>17547.8784</v>
      </c>
      <c r="I287" s="3">
        <f>H287*1.04</f>
        <v>18249.793536</v>
      </c>
      <c r="J287" s="3">
        <f>I287*1.04</f>
        <v>18979.78527744</v>
      </c>
      <c r="K287" s="3">
        <f>J287*1.04</f>
        <v>19738.9766885376</v>
      </c>
      <c r="L287" s="3">
        <f>K287*1.04</f>
        <v>20528.535756079105</v>
      </c>
      <c r="M287" s="3">
        <f>L287*1.04</f>
        <v>21349.67718632227</v>
      </c>
      <c r="N287" s="3">
        <f t="shared" si="28"/>
        <v>22203.664273775164</v>
      </c>
    </row>
    <row r="288" spans="1:14" ht="15" hidden="1">
      <c r="A288" t="s">
        <v>669</v>
      </c>
      <c r="B288" t="s">
        <v>670</v>
      </c>
      <c r="C288">
        <v>10000000</v>
      </c>
      <c r="D288" s="3">
        <f t="shared" si="27"/>
        <v>10000</v>
      </c>
      <c r="E288" s="3">
        <f>D288*1.04</f>
        <v>10400</v>
      </c>
      <c r="F288" s="3">
        <f>E288*1.04</f>
        <v>10816</v>
      </c>
      <c r="G288" s="3">
        <f>F288*1.04</f>
        <v>11248.640000000001</v>
      </c>
      <c r="H288" s="3">
        <f>G288*1.04</f>
        <v>11698.585600000002</v>
      </c>
      <c r="I288" s="3">
        <f>H288*1.04</f>
        <v>12166.529024000003</v>
      </c>
      <c r="J288" s="3">
        <f>I288*1.04</f>
        <v>12653.190184960004</v>
      </c>
      <c r="K288" s="3">
        <f>J288*1.04</f>
        <v>13159.317792358404</v>
      </c>
      <c r="L288" s="3">
        <f>K288*1.04</f>
        <v>13685.690504052742</v>
      </c>
      <c r="M288" s="3">
        <f>L288*1.04</f>
        <v>14233.118124214852</v>
      </c>
      <c r="N288" s="3">
        <f t="shared" si="28"/>
        <v>14802.442849183446</v>
      </c>
    </row>
    <row r="289" spans="1:14" ht="15" hidden="1">
      <c r="A289" t="s">
        <v>671</v>
      </c>
      <c r="B289" t="s">
        <v>672</v>
      </c>
      <c r="C289">
        <v>4656680</v>
      </c>
      <c r="D289" s="3">
        <f t="shared" si="27"/>
        <v>4656.68</v>
      </c>
      <c r="E289" s="3">
        <f>D289*1.04</f>
        <v>4842.9472000000005</v>
      </c>
      <c r="F289" s="3">
        <f>E289*1.04</f>
        <v>5036.665088000001</v>
      </c>
      <c r="G289" s="3">
        <f>F289*1.04</f>
        <v>5238.1316915200005</v>
      </c>
      <c r="H289" s="3">
        <f>G289*1.04</f>
        <v>5447.656959180801</v>
      </c>
      <c r="I289" s="3">
        <f>H289*1.04</f>
        <v>5665.563237548034</v>
      </c>
      <c r="J289" s="3">
        <f>I289*1.04</f>
        <v>5892.185767049955</v>
      </c>
      <c r="K289" s="3">
        <f>J289*1.04</f>
        <v>6127.873197731953</v>
      </c>
      <c r="L289" s="3">
        <f>K289*1.04</f>
        <v>6372.988125641232</v>
      </c>
      <c r="M289" s="3">
        <f>L289*1.04</f>
        <v>6627.907650666882</v>
      </c>
      <c r="N289" s="3">
        <f t="shared" si="28"/>
        <v>6893.023956693557</v>
      </c>
    </row>
    <row r="290" spans="1:14" ht="15" hidden="1">
      <c r="A290" t="s">
        <v>673</v>
      </c>
      <c r="B290" t="s">
        <v>674</v>
      </c>
      <c r="C290">
        <v>1000</v>
      </c>
      <c r="D290" s="3">
        <f t="shared" si="27"/>
        <v>1</v>
      </c>
      <c r="E290" s="3">
        <f>D290*1.04</f>
        <v>1.04</v>
      </c>
      <c r="F290" s="3">
        <f>E290*1.04</f>
        <v>1.0816000000000001</v>
      </c>
      <c r="G290" s="3">
        <f>F290*1.04</f>
        <v>1.124864</v>
      </c>
      <c r="H290" s="3">
        <f>G290*1.04</f>
        <v>1.1698585600000002</v>
      </c>
      <c r="I290" s="3">
        <f>H290*1.04</f>
        <v>1.2166529024000003</v>
      </c>
      <c r="J290" s="3">
        <f>I290*1.04</f>
        <v>1.2653190184960004</v>
      </c>
      <c r="K290" s="3">
        <f>J290*1.04</f>
        <v>1.3159317792358405</v>
      </c>
      <c r="L290" s="3">
        <f>K290*1.04</f>
        <v>1.368569050405274</v>
      </c>
      <c r="M290" s="3">
        <f>L290*1.04</f>
        <v>1.4233118124214852</v>
      </c>
      <c r="N290" s="3">
        <f t="shared" si="28"/>
        <v>1.4802442849183446</v>
      </c>
    </row>
    <row r="291" spans="1:14" ht="15" hidden="1">
      <c r="A291" t="s">
        <v>675</v>
      </c>
      <c r="B291" t="s">
        <v>657</v>
      </c>
      <c r="C291">
        <v>1996000</v>
      </c>
      <c r="D291" s="3">
        <f t="shared" si="27"/>
        <v>1996</v>
      </c>
      <c r="E291" s="3">
        <f>D291*1.04</f>
        <v>2075.84</v>
      </c>
      <c r="F291" s="3">
        <f>E291*1.04</f>
        <v>2158.8736000000004</v>
      </c>
      <c r="G291" s="3">
        <f>F291*1.04</f>
        <v>2245.2285440000005</v>
      </c>
      <c r="H291" s="3">
        <f>G291*1.04</f>
        <v>2335.0376857600004</v>
      </c>
      <c r="I291" s="3">
        <f>H291*1.04</f>
        <v>2428.4391931904006</v>
      </c>
      <c r="J291" s="3">
        <f>I291*1.04</f>
        <v>2525.5767609180166</v>
      </c>
      <c r="K291" s="3">
        <f>J291*1.04</f>
        <v>2626.5998313547375</v>
      </c>
      <c r="L291" s="3">
        <f>K291*1.04</f>
        <v>2731.663824608927</v>
      </c>
      <c r="M291" s="3">
        <f>L291*1.04</f>
        <v>2840.930377593284</v>
      </c>
      <c r="N291" s="3">
        <f t="shared" si="28"/>
        <v>2954.5675926970152</v>
      </c>
    </row>
    <row r="292" spans="1:14" ht="15" hidden="1">
      <c r="A292" t="s">
        <v>676</v>
      </c>
      <c r="B292" t="s">
        <v>677</v>
      </c>
      <c r="C292">
        <f>+C293+C294+C295</f>
        <v>29393362</v>
      </c>
      <c r="D292" s="3">
        <f t="shared" si="27"/>
        <v>29393.362</v>
      </c>
      <c r="E292" s="3">
        <f>D292*1.04</f>
        <v>30569.096480000004</v>
      </c>
      <c r="F292" s="3">
        <f>E292*1.04</f>
        <v>31791.860339200004</v>
      </c>
      <c r="G292" s="3">
        <f>F292*1.04</f>
        <v>33063.534752768006</v>
      </c>
      <c r="H292" s="3">
        <f>G292*1.04</f>
        <v>34386.07614287873</v>
      </c>
      <c r="I292" s="3">
        <f>H292*1.04</f>
        <v>35761.519188593884</v>
      </c>
      <c r="J292" s="3">
        <f>I292*1.04</f>
        <v>37191.97995613764</v>
      </c>
      <c r="K292" s="3">
        <f>J292*1.04</f>
        <v>38679.65915438315</v>
      </c>
      <c r="L292" s="3">
        <f>K292*1.04</f>
        <v>40226.84552055848</v>
      </c>
      <c r="M292" s="3">
        <f>L292*1.04</f>
        <v>41835.919341380824</v>
      </c>
      <c r="N292" s="3">
        <f t="shared" si="28"/>
        <v>43509.35611503606</v>
      </c>
    </row>
    <row r="293" spans="1:14" ht="15" hidden="1">
      <c r="A293" t="s">
        <v>678</v>
      </c>
      <c r="B293" t="s">
        <v>679</v>
      </c>
      <c r="C293">
        <v>15000000</v>
      </c>
      <c r="D293" s="3">
        <f t="shared" si="27"/>
        <v>15000</v>
      </c>
      <c r="E293" s="3">
        <f>D293*1.04</f>
        <v>15600</v>
      </c>
      <c r="F293" s="3">
        <f>E293*1.04</f>
        <v>16224</v>
      </c>
      <c r="G293" s="3">
        <f>F293*1.04</f>
        <v>16872.96</v>
      </c>
      <c r="H293" s="3">
        <f>G293*1.04</f>
        <v>17547.8784</v>
      </c>
      <c r="I293" s="3">
        <f>H293*1.04</f>
        <v>18249.793536</v>
      </c>
      <c r="J293" s="3">
        <f>I293*1.04</f>
        <v>18979.78527744</v>
      </c>
      <c r="K293" s="3">
        <f>J293*1.04</f>
        <v>19738.9766885376</v>
      </c>
      <c r="L293" s="3">
        <f>K293*1.04</f>
        <v>20528.535756079105</v>
      </c>
      <c r="M293" s="3">
        <f>L293*1.04</f>
        <v>21349.67718632227</v>
      </c>
      <c r="N293" s="3">
        <f t="shared" si="28"/>
        <v>22203.664273775164</v>
      </c>
    </row>
    <row r="294" spans="1:14" ht="15" hidden="1">
      <c r="A294" t="s">
        <v>680</v>
      </c>
      <c r="B294" t="s">
        <v>681</v>
      </c>
      <c r="C294">
        <v>8393362</v>
      </c>
      <c r="D294" s="3">
        <f t="shared" si="27"/>
        <v>8393.362</v>
      </c>
      <c r="E294" s="3">
        <f>D294*1.04</f>
        <v>8729.09648</v>
      </c>
      <c r="F294" s="3">
        <f>E294*1.04</f>
        <v>9078.2603392</v>
      </c>
      <c r="G294" s="3">
        <f>F294*1.04</f>
        <v>9441.390752768</v>
      </c>
      <c r="H294" s="3">
        <f>G294*1.04</f>
        <v>9819.046382878721</v>
      </c>
      <c r="I294" s="3">
        <f>H294*1.04</f>
        <v>10211.808238193871</v>
      </c>
      <c r="J294" s="3">
        <f>I294*1.04</f>
        <v>10620.280567721626</v>
      </c>
      <c r="K294" s="3">
        <f>J294*1.04</f>
        <v>11045.091790430492</v>
      </c>
      <c r="L294" s="3">
        <f>K294*1.04</f>
        <v>11486.89546204771</v>
      </c>
      <c r="M294" s="3">
        <f>L294*1.04</f>
        <v>11946.37128052962</v>
      </c>
      <c r="N294" s="3">
        <f t="shared" si="28"/>
        <v>12424.226131750806</v>
      </c>
    </row>
    <row r="295" spans="1:14" ht="15" hidden="1">
      <c r="A295" t="s">
        <v>682</v>
      </c>
      <c r="B295" t="s">
        <v>683</v>
      </c>
      <c r="C295">
        <v>6000000</v>
      </c>
      <c r="D295" s="3">
        <f t="shared" si="27"/>
        <v>6000</v>
      </c>
      <c r="E295" s="3">
        <f>D295*1.04</f>
        <v>6240</v>
      </c>
      <c r="F295" s="3">
        <f>E295*1.04</f>
        <v>6489.6</v>
      </c>
      <c r="G295" s="3">
        <f>F295*1.04</f>
        <v>6749.184</v>
      </c>
      <c r="H295" s="3">
        <f>G295*1.04</f>
        <v>7019.151360000001</v>
      </c>
      <c r="I295" s="3">
        <f>H295*1.04</f>
        <v>7299.917414400001</v>
      </c>
      <c r="J295" s="3">
        <f>I295*1.04</f>
        <v>7591.914110976001</v>
      </c>
      <c r="K295" s="3">
        <f>J295*1.04</f>
        <v>7895.590675415042</v>
      </c>
      <c r="L295" s="3">
        <f>K295*1.04</f>
        <v>8211.414302431644</v>
      </c>
      <c r="M295" s="3">
        <f>L295*1.04</f>
        <v>8539.87087452891</v>
      </c>
      <c r="N295" s="3">
        <f t="shared" si="28"/>
        <v>8881.465709510067</v>
      </c>
    </row>
    <row r="296" spans="1:14" ht="15" hidden="1">
      <c r="A296" t="s">
        <v>684</v>
      </c>
      <c r="B296" t="s">
        <v>685</v>
      </c>
      <c r="C296">
        <v>1000</v>
      </c>
      <c r="D296" s="3">
        <f t="shared" si="27"/>
        <v>1</v>
      </c>
      <c r="E296" s="3">
        <f>D296*1.04</f>
        <v>1.04</v>
      </c>
      <c r="F296" s="3">
        <f>E296*1.04</f>
        <v>1.0816000000000001</v>
      </c>
      <c r="G296" s="3">
        <f>F296*1.04</f>
        <v>1.124864</v>
      </c>
      <c r="H296" s="3">
        <f>G296*1.04</f>
        <v>1.1698585600000002</v>
      </c>
      <c r="I296" s="3">
        <f>H296*1.04</f>
        <v>1.2166529024000003</v>
      </c>
      <c r="J296" s="3">
        <f>I296*1.04</f>
        <v>1.2653190184960004</v>
      </c>
      <c r="K296" s="3">
        <f>J296*1.04</f>
        <v>1.3159317792358405</v>
      </c>
      <c r="L296" s="3">
        <f>K296*1.04</f>
        <v>1.368569050405274</v>
      </c>
      <c r="M296" s="3">
        <f>L296*1.04</f>
        <v>1.4233118124214852</v>
      </c>
      <c r="N296" s="3">
        <f t="shared" si="28"/>
        <v>1.4802442849183446</v>
      </c>
    </row>
    <row r="297" spans="1:14" ht="15" hidden="1">
      <c r="A297" t="s">
        <v>686</v>
      </c>
      <c r="B297" t="s">
        <v>687</v>
      </c>
      <c r="C297">
        <v>1000</v>
      </c>
      <c r="D297" s="3">
        <f t="shared" si="27"/>
        <v>1</v>
      </c>
      <c r="E297" s="3">
        <f>D297*1.04</f>
        <v>1.04</v>
      </c>
      <c r="F297" s="3">
        <f>E297*1.04</f>
        <v>1.0816000000000001</v>
      </c>
      <c r="G297" s="3">
        <f>F297*1.04</f>
        <v>1.124864</v>
      </c>
      <c r="H297" s="3">
        <f>G297*1.04</f>
        <v>1.1698585600000002</v>
      </c>
      <c r="I297" s="3">
        <f>H297*1.04</f>
        <v>1.2166529024000003</v>
      </c>
      <c r="J297" s="3">
        <f>I297*1.04</f>
        <v>1.2653190184960004</v>
      </c>
      <c r="K297" s="3">
        <f>J297*1.04</f>
        <v>1.3159317792358405</v>
      </c>
      <c r="L297" s="3">
        <f>K297*1.04</f>
        <v>1.368569050405274</v>
      </c>
      <c r="M297" s="3">
        <f>L297*1.04</f>
        <v>1.4233118124214852</v>
      </c>
      <c r="N297" s="3">
        <f t="shared" si="28"/>
        <v>1.4802442849183446</v>
      </c>
    </row>
    <row r="298" spans="1:14" ht="15" hidden="1">
      <c r="A298" t="s">
        <v>688</v>
      </c>
      <c r="B298" t="s">
        <v>523</v>
      </c>
      <c r="C298">
        <v>1000</v>
      </c>
      <c r="D298" s="3">
        <f t="shared" si="27"/>
        <v>1</v>
      </c>
      <c r="E298" s="3">
        <f>D298*1.04</f>
        <v>1.04</v>
      </c>
      <c r="F298" s="3">
        <f>E298*1.04</f>
        <v>1.0816000000000001</v>
      </c>
      <c r="G298" s="3">
        <f>F298*1.04</f>
        <v>1.124864</v>
      </c>
      <c r="H298" s="3">
        <f>G298*1.04</f>
        <v>1.1698585600000002</v>
      </c>
      <c r="I298" s="3">
        <f>H298*1.04</f>
        <v>1.2166529024000003</v>
      </c>
      <c r="J298" s="3">
        <f>I298*1.04</f>
        <v>1.2653190184960004</v>
      </c>
      <c r="K298" s="3">
        <f>J298*1.04</f>
        <v>1.3159317792358405</v>
      </c>
      <c r="L298" s="3">
        <f>K298*1.04</f>
        <v>1.368569050405274</v>
      </c>
      <c r="M298" s="3">
        <f>L298*1.04</f>
        <v>1.4233118124214852</v>
      </c>
      <c r="N298" s="3">
        <f t="shared" si="28"/>
        <v>1.4802442849183446</v>
      </c>
    </row>
    <row r="299" spans="1:14" ht="15">
      <c r="A299" t="s">
        <v>689</v>
      </c>
      <c r="B299" t="s">
        <v>690</v>
      </c>
      <c r="C299">
        <f>+C300+C310+C321+C330+C353+C359+C369+C382+C388+C415+C398+C409</f>
        <v>915562153</v>
      </c>
      <c r="D299" s="3">
        <f t="shared" si="27"/>
        <v>915562.153</v>
      </c>
      <c r="E299" s="3">
        <f>D299*1.04</f>
        <v>952184.6391200001</v>
      </c>
      <c r="F299" s="3">
        <f>E299*1.04</f>
        <v>990272.0246848001</v>
      </c>
      <c r="G299" s="3">
        <f>F299*1.04</f>
        <v>1029882.9056721921</v>
      </c>
      <c r="H299" s="3">
        <f>G299*1.04</f>
        <v>1071078.2218990799</v>
      </c>
      <c r="I299" s="3">
        <f>H299*1.04</f>
        <v>1113921.350775043</v>
      </c>
      <c r="J299" s="3">
        <f>I299*1.04</f>
        <v>1158478.2048060447</v>
      </c>
      <c r="K299" s="3">
        <f>J299*1.04</f>
        <v>1204817.3329982865</v>
      </c>
      <c r="L299" s="3">
        <f>K299*1.04</f>
        <v>1253010.0263182179</v>
      </c>
      <c r="M299" s="3">
        <f aca="true" t="shared" si="29" ref="F299:N314">L299*1.04</f>
        <v>1303130.4273709466</v>
      </c>
      <c r="N299" s="3">
        <f t="shared" si="29"/>
        <v>1355255.6444657845</v>
      </c>
    </row>
    <row r="300" spans="1:14" ht="15" hidden="1">
      <c r="A300" t="s">
        <v>691</v>
      </c>
      <c r="B300" t="s">
        <v>692</v>
      </c>
      <c r="C300">
        <f>+C301+C302+C303+C309</f>
        <v>59494944</v>
      </c>
      <c r="D300" s="3">
        <f t="shared" si="27"/>
        <v>59494.944</v>
      </c>
      <c r="E300" s="3">
        <f>D300*1.04</f>
        <v>61874.741760000004</v>
      </c>
      <c r="F300" s="3">
        <f t="shared" si="29"/>
        <v>64349.73143040001</v>
      </c>
      <c r="G300" s="3">
        <f t="shared" si="29"/>
        <v>66923.72068761602</v>
      </c>
      <c r="H300" s="3">
        <f t="shared" si="29"/>
        <v>69600.66951512067</v>
      </c>
      <c r="I300" s="3">
        <f t="shared" si="29"/>
        <v>72384.6962957255</v>
      </c>
      <c r="J300" s="3">
        <f t="shared" si="29"/>
        <v>75280.08414755453</v>
      </c>
      <c r="K300" s="3">
        <f t="shared" si="29"/>
        <v>78291.28751345671</v>
      </c>
      <c r="L300" s="3">
        <f t="shared" si="29"/>
        <v>81422.93901399498</v>
      </c>
      <c r="M300" s="3">
        <f t="shared" si="29"/>
        <v>84679.85657455478</v>
      </c>
      <c r="N300" s="3">
        <f t="shared" si="29"/>
        <v>88067.05083753698</v>
      </c>
    </row>
    <row r="301" spans="1:14" ht="15" hidden="1">
      <c r="A301" t="s">
        <v>693</v>
      </c>
      <c r="B301" t="s">
        <v>694</v>
      </c>
      <c r="C301">
        <v>1000</v>
      </c>
      <c r="D301" s="3">
        <f t="shared" si="27"/>
        <v>1</v>
      </c>
      <c r="E301" s="3">
        <f>D301*1.04</f>
        <v>1.04</v>
      </c>
      <c r="F301" s="3">
        <f t="shared" si="29"/>
        <v>1.0816000000000001</v>
      </c>
      <c r="G301" s="3">
        <f t="shared" si="29"/>
        <v>1.124864</v>
      </c>
      <c r="H301" s="3">
        <f t="shared" si="29"/>
        <v>1.1698585600000002</v>
      </c>
      <c r="I301" s="3">
        <f t="shared" si="29"/>
        <v>1.2166529024000003</v>
      </c>
      <c r="J301" s="3">
        <f t="shared" si="29"/>
        <v>1.2653190184960004</v>
      </c>
      <c r="K301" s="3">
        <f t="shared" si="29"/>
        <v>1.3159317792358405</v>
      </c>
      <c r="L301" s="3">
        <f t="shared" si="29"/>
        <v>1.368569050405274</v>
      </c>
      <c r="M301" s="3">
        <f t="shared" si="29"/>
        <v>1.4233118124214852</v>
      </c>
      <c r="N301" s="3">
        <f t="shared" si="29"/>
        <v>1.4802442849183446</v>
      </c>
    </row>
    <row r="302" spans="1:14" ht="15" hidden="1">
      <c r="A302" t="s">
        <v>695</v>
      </c>
      <c r="B302" t="s">
        <v>657</v>
      </c>
      <c r="C302">
        <v>1000</v>
      </c>
      <c r="D302" s="3">
        <f t="shared" si="27"/>
        <v>1</v>
      </c>
      <c r="E302" s="3">
        <f>D302*1.04</f>
        <v>1.04</v>
      </c>
      <c r="F302" s="3">
        <f t="shared" si="29"/>
        <v>1.0816000000000001</v>
      </c>
      <c r="G302" s="3">
        <f t="shared" si="29"/>
        <v>1.124864</v>
      </c>
      <c r="H302" s="3">
        <f t="shared" si="29"/>
        <v>1.1698585600000002</v>
      </c>
      <c r="I302" s="3">
        <f t="shared" si="29"/>
        <v>1.2166529024000003</v>
      </c>
      <c r="J302" s="3">
        <f t="shared" si="29"/>
        <v>1.2653190184960004</v>
      </c>
      <c r="K302" s="3">
        <f t="shared" si="29"/>
        <v>1.3159317792358405</v>
      </c>
      <c r="L302" s="3">
        <f t="shared" si="29"/>
        <v>1.368569050405274</v>
      </c>
      <c r="M302" s="3">
        <f t="shared" si="29"/>
        <v>1.4233118124214852</v>
      </c>
      <c r="N302" s="3">
        <f t="shared" si="29"/>
        <v>1.4802442849183446</v>
      </c>
    </row>
    <row r="303" spans="1:14" ht="15" hidden="1">
      <c r="A303" t="s">
        <v>696</v>
      </c>
      <c r="B303" t="s">
        <v>697</v>
      </c>
      <c r="C303">
        <f>+SUM(C304:C308)</f>
        <v>59491944</v>
      </c>
      <c r="D303" s="3">
        <f t="shared" si="27"/>
        <v>59491.944</v>
      </c>
      <c r="E303" s="3">
        <f>D303*1.04</f>
        <v>61871.62176</v>
      </c>
      <c r="F303" s="3">
        <f t="shared" si="29"/>
        <v>64346.4866304</v>
      </c>
      <c r="G303" s="3">
        <f t="shared" si="29"/>
        <v>66920.346095616</v>
      </c>
      <c r="H303" s="3">
        <f t="shared" si="29"/>
        <v>69597.15993944064</v>
      </c>
      <c r="I303" s="3">
        <f t="shared" si="29"/>
        <v>72381.04633701827</v>
      </c>
      <c r="J303" s="3">
        <f t="shared" si="29"/>
        <v>75276.288190499</v>
      </c>
      <c r="K303" s="3">
        <f t="shared" si="29"/>
        <v>78287.33971811896</v>
      </c>
      <c r="L303" s="3">
        <f t="shared" si="29"/>
        <v>81418.83330684372</v>
      </c>
      <c r="M303" s="3">
        <f t="shared" si="29"/>
        <v>84675.58663911748</v>
      </c>
      <c r="N303" s="3">
        <f t="shared" si="29"/>
        <v>88062.61010468219</v>
      </c>
    </row>
    <row r="304" spans="1:14" ht="15" hidden="1">
      <c r="A304" t="s">
        <v>698</v>
      </c>
      <c r="B304" t="s">
        <v>699</v>
      </c>
      <c r="C304">
        <v>15000000</v>
      </c>
      <c r="D304" s="3">
        <f t="shared" si="27"/>
        <v>15000</v>
      </c>
      <c r="E304" s="3">
        <f>D304*1.04</f>
        <v>15600</v>
      </c>
      <c r="F304" s="3">
        <f t="shared" si="29"/>
        <v>16224</v>
      </c>
      <c r="G304" s="3">
        <f t="shared" si="29"/>
        <v>16872.96</v>
      </c>
      <c r="H304" s="3">
        <f t="shared" si="29"/>
        <v>17547.8784</v>
      </c>
      <c r="I304" s="3">
        <f t="shared" si="29"/>
        <v>18249.793536</v>
      </c>
      <c r="J304" s="3">
        <f t="shared" si="29"/>
        <v>18979.78527744</v>
      </c>
      <c r="K304" s="3">
        <f t="shared" si="29"/>
        <v>19738.9766885376</v>
      </c>
      <c r="L304" s="3">
        <f t="shared" si="29"/>
        <v>20528.535756079105</v>
      </c>
      <c r="M304" s="3">
        <f t="shared" si="29"/>
        <v>21349.67718632227</v>
      </c>
      <c r="N304" s="3">
        <f t="shared" si="29"/>
        <v>22203.664273775164</v>
      </c>
    </row>
    <row r="305" spans="1:14" ht="15" hidden="1">
      <c r="A305" t="s">
        <v>700</v>
      </c>
      <c r="B305" t="s">
        <v>701</v>
      </c>
      <c r="C305">
        <v>9656751.999999998</v>
      </c>
      <c r="D305" s="3">
        <f t="shared" si="27"/>
        <v>9656.751999999999</v>
      </c>
      <c r="E305" s="3">
        <f>D305*1.04</f>
        <v>10043.022079999999</v>
      </c>
      <c r="F305" s="3">
        <f t="shared" si="29"/>
        <v>10444.742963199998</v>
      </c>
      <c r="G305" s="3">
        <f t="shared" si="29"/>
        <v>10862.532681727998</v>
      </c>
      <c r="H305" s="3">
        <f t="shared" si="29"/>
        <v>11297.033988997118</v>
      </c>
      <c r="I305" s="3">
        <f t="shared" si="29"/>
        <v>11748.915348557004</v>
      </c>
      <c r="J305" s="3">
        <f t="shared" si="29"/>
        <v>12218.871962499285</v>
      </c>
      <c r="K305" s="3">
        <f t="shared" si="29"/>
        <v>12707.626840999257</v>
      </c>
      <c r="L305" s="3">
        <f t="shared" si="29"/>
        <v>13215.931914639228</v>
      </c>
      <c r="M305" s="3">
        <f t="shared" si="29"/>
        <v>13744.569191224798</v>
      </c>
      <c r="N305" s="3">
        <f t="shared" si="29"/>
        <v>14294.35195887379</v>
      </c>
    </row>
    <row r="306" spans="1:14" ht="15" hidden="1">
      <c r="A306" t="s">
        <v>702</v>
      </c>
      <c r="B306" t="s">
        <v>703</v>
      </c>
      <c r="C306">
        <v>9656751.999999998</v>
      </c>
      <c r="D306" s="3">
        <f t="shared" si="27"/>
        <v>9656.751999999999</v>
      </c>
      <c r="E306" s="3">
        <f>D306*1.04</f>
        <v>10043.022079999999</v>
      </c>
      <c r="F306" s="3">
        <f t="shared" si="29"/>
        <v>10444.742963199998</v>
      </c>
      <c r="G306" s="3">
        <f t="shared" si="29"/>
        <v>10862.532681727998</v>
      </c>
      <c r="H306" s="3">
        <f t="shared" si="29"/>
        <v>11297.033988997118</v>
      </c>
      <c r="I306" s="3">
        <f t="shared" si="29"/>
        <v>11748.915348557004</v>
      </c>
      <c r="J306" s="3">
        <f t="shared" si="29"/>
        <v>12218.871962499285</v>
      </c>
      <c r="K306" s="3">
        <f t="shared" si="29"/>
        <v>12707.626840999257</v>
      </c>
      <c r="L306" s="3">
        <f t="shared" si="29"/>
        <v>13215.931914639228</v>
      </c>
      <c r="M306" s="3">
        <f t="shared" si="29"/>
        <v>13744.569191224798</v>
      </c>
      <c r="N306" s="3">
        <f t="shared" si="29"/>
        <v>14294.35195887379</v>
      </c>
    </row>
    <row r="307" spans="1:14" ht="15" hidden="1">
      <c r="A307" t="s">
        <v>704</v>
      </c>
      <c r="B307" t="s">
        <v>705</v>
      </c>
      <c r="C307">
        <v>9656752</v>
      </c>
      <c r="D307" s="3">
        <f t="shared" si="27"/>
        <v>9656.752</v>
      </c>
      <c r="E307" s="3">
        <f>D307*1.04</f>
        <v>10043.02208</v>
      </c>
      <c r="F307" s="3">
        <f t="shared" si="29"/>
        <v>10444.7429632</v>
      </c>
      <c r="G307" s="3">
        <f t="shared" si="29"/>
        <v>10862.532681728</v>
      </c>
      <c r="H307" s="3">
        <f t="shared" si="29"/>
        <v>11297.03398899712</v>
      </c>
      <c r="I307" s="3">
        <f t="shared" si="29"/>
        <v>11748.915348557006</v>
      </c>
      <c r="J307" s="3">
        <f t="shared" si="29"/>
        <v>12218.871962499286</v>
      </c>
      <c r="K307" s="3">
        <f t="shared" si="29"/>
        <v>12707.626840999259</v>
      </c>
      <c r="L307" s="3">
        <f t="shared" si="29"/>
        <v>13215.93191463923</v>
      </c>
      <c r="M307" s="3">
        <f t="shared" si="29"/>
        <v>13744.5691912248</v>
      </c>
      <c r="N307" s="3">
        <f t="shared" si="29"/>
        <v>14294.351958873793</v>
      </c>
    </row>
    <row r="308" spans="1:14" ht="15" hidden="1">
      <c r="A308" t="s">
        <v>706</v>
      </c>
      <c r="B308" t="s">
        <v>707</v>
      </c>
      <c r="C308">
        <v>15521688</v>
      </c>
      <c r="D308" s="3">
        <f t="shared" si="27"/>
        <v>15521.688</v>
      </c>
      <c r="E308" s="3">
        <f>D308*1.04</f>
        <v>16142.55552</v>
      </c>
      <c r="F308" s="3">
        <f t="shared" si="29"/>
        <v>16788.2577408</v>
      </c>
      <c r="G308" s="3">
        <f t="shared" si="29"/>
        <v>17459.788050432002</v>
      </c>
      <c r="H308" s="3">
        <f t="shared" si="29"/>
        <v>18158.179572449284</v>
      </c>
      <c r="I308" s="3">
        <f t="shared" si="29"/>
        <v>18884.506755347255</v>
      </c>
      <c r="J308" s="3">
        <f t="shared" si="29"/>
        <v>19639.887025561144</v>
      </c>
      <c r="K308" s="3">
        <f t="shared" si="29"/>
        <v>20425.48250658359</v>
      </c>
      <c r="L308" s="3">
        <f t="shared" si="29"/>
        <v>21242.501806846936</v>
      </c>
      <c r="M308" s="3">
        <f t="shared" si="29"/>
        <v>22092.201879120814</v>
      </c>
      <c r="N308" s="3">
        <f t="shared" si="29"/>
        <v>22975.88995428565</v>
      </c>
    </row>
    <row r="309" spans="1:14" ht="15" hidden="1">
      <c r="A309" t="s">
        <v>708</v>
      </c>
      <c r="B309" t="s">
        <v>523</v>
      </c>
      <c r="C309">
        <v>1000</v>
      </c>
      <c r="D309" s="3">
        <f t="shared" si="27"/>
        <v>1</v>
      </c>
      <c r="E309" s="3">
        <f>D309*1.04</f>
        <v>1.04</v>
      </c>
      <c r="F309" s="3">
        <f t="shared" si="29"/>
        <v>1.0816000000000001</v>
      </c>
      <c r="G309" s="3">
        <f t="shared" si="29"/>
        <v>1.124864</v>
      </c>
      <c r="H309" s="3">
        <f t="shared" si="29"/>
        <v>1.1698585600000002</v>
      </c>
      <c r="I309" s="3">
        <f t="shared" si="29"/>
        <v>1.2166529024000003</v>
      </c>
      <c r="J309" s="3">
        <f t="shared" si="29"/>
        <v>1.2653190184960004</v>
      </c>
      <c r="K309" s="3">
        <f t="shared" si="29"/>
        <v>1.3159317792358405</v>
      </c>
      <c r="L309" s="3">
        <f t="shared" si="29"/>
        <v>1.368569050405274</v>
      </c>
      <c r="M309" s="3">
        <f t="shared" si="29"/>
        <v>1.4233118124214852</v>
      </c>
      <c r="N309" s="3">
        <f t="shared" si="29"/>
        <v>1.4802442849183446</v>
      </c>
    </row>
    <row r="310" spans="1:14" ht="15" hidden="1">
      <c r="A310" t="s">
        <v>709</v>
      </c>
      <c r="B310" t="s">
        <v>710</v>
      </c>
      <c r="C310">
        <f>+C311+C317+C319+C320</f>
        <v>113721578</v>
      </c>
      <c r="D310" s="3">
        <f t="shared" si="27"/>
        <v>113721.578</v>
      </c>
      <c r="E310" s="3">
        <f>D310*1.04</f>
        <v>118270.44112</v>
      </c>
      <c r="F310" s="3">
        <f t="shared" si="29"/>
        <v>123001.2587648</v>
      </c>
      <c r="G310" s="3">
        <f t="shared" si="29"/>
        <v>127921.30911539201</v>
      </c>
      <c r="H310" s="3">
        <f t="shared" si="29"/>
        <v>133038.1614800077</v>
      </c>
      <c r="I310" s="3">
        <f t="shared" si="29"/>
        <v>138359.687939208</v>
      </c>
      <c r="J310" s="3">
        <f t="shared" si="29"/>
        <v>143894.07545677634</v>
      </c>
      <c r="K310" s="3">
        <f t="shared" si="29"/>
        <v>149649.8384750474</v>
      </c>
      <c r="L310" s="3">
        <f t="shared" si="29"/>
        <v>155635.83201404932</v>
      </c>
      <c r="M310" s="3">
        <f t="shared" si="29"/>
        <v>161861.2652946113</v>
      </c>
      <c r="N310" s="3">
        <f t="shared" si="29"/>
        <v>168335.71590639578</v>
      </c>
    </row>
    <row r="311" spans="1:14" ht="15" hidden="1">
      <c r="A311" t="s">
        <v>711</v>
      </c>
      <c r="B311" t="s">
        <v>712</v>
      </c>
      <c r="C311">
        <f>+SUM(C312:C316)</f>
        <v>68719578</v>
      </c>
      <c r="D311" s="3">
        <f t="shared" si="27"/>
        <v>68719.578</v>
      </c>
      <c r="E311" s="3">
        <f>D311*1.04</f>
        <v>71468.36112</v>
      </c>
      <c r="F311" s="3">
        <f t="shared" si="29"/>
        <v>74327.09556480001</v>
      </c>
      <c r="G311" s="3">
        <f t="shared" si="29"/>
        <v>77300.17938739201</v>
      </c>
      <c r="H311" s="3">
        <f t="shared" si="29"/>
        <v>80392.1865628877</v>
      </c>
      <c r="I311" s="3">
        <f t="shared" si="29"/>
        <v>83607.87402540322</v>
      </c>
      <c r="J311" s="3">
        <f t="shared" si="29"/>
        <v>86952.18898641935</v>
      </c>
      <c r="K311" s="3">
        <f t="shared" si="29"/>
        <v>90430.27654587613</v>
      </c>
      <c r="L311" s="3">
        <f t="shared" si="29"/>
        <v>94047.48760771117</v>
      </c>
      <c r="M311" s="3">
        <f t="shared" si="29"/>
        <v>97809.38711201961</v>
      </c>
      <c r="N311" s="3">
        <f t="shared" si="29"/>
        <v>101721.7625965004</v>
      </c>
    </row>
    <row r="312" spans="1:14" ht="15" hidden="1">
      <c r="A312" t="s">
        <v>713</v>
      </c>
      <c r="B312" t="s">
        <v>714</v>
      </c>
      <c r="C312">
        <v>11000000</v>
      </c>
      <c r="D312" s="3">
        <f t="shared" si="27"/>
        <v>11000</v>
      </c>
      <c r="E312" s="3">
        <f>D312*1.04</f>
        <v>11440</v>
      </c>
      <c r="F312" s="3">
        <f t="shared" si="29"/>
        <v>11897.6</v>
      </c>
      <c r="G312" s="3">
        <f t="shared" si="29"/>
        <v>12373.504</v>
      </c>
      <c r="H312" s="3">
        <f t="shared" si="29"/>
        <v>12868.444160000001</v>
      </c>
      <c r="I312" s="3">
        <f t="shared" si="29"/>
        <v>13383.1819264</v>
      </c>
      <c r="J312" s="3">
        <f t="shared" si="29"/>
        <v>13918.509203456</v>
      </c>
      <c r="K312" s="3">
        <f t="shared" si="29"/>
        <v>14475.24957159424</v>
      </c>
      <c r="L312" s="3">
        <f t="shared" si="29"/>
        <v>15054.25955445801</v>
      </c>
      <c r="M312" s="3">
        <f t="shared" si="29"/>
        <v>15656.429936636332</v>
      </c>
      <c r="N312" s="3">
        <f t="shared" si="29"/>
        <v>16282.687134101787</v>
      </c>
    </row>
    <row r="313" spans="1:14" ht="15" hidden="1">
      <c r="A313" t="s">
        <v>715</v>
      </c>
      <c r="B313" t="s">
        <v>716</v>
      </c>
      <c r="C313">
        <v>11000000</v>
      </c>
      <c r="D313" s="3">
        <f t="shared" si="27"/>
        <v>11000</v>
      </c>
      <c r="E313" s="3">
        <f>D313*1.04</f>
        <v>11440</v>
      </c>
      <c r="F313" s="3">
        <f t="shared" si="29"/>
        <v>11897.6</v>
      </c>
      <c r="G313" s="3">
        <f t="shared" si="29"/>
        <v>12373.504</v>
      </c>
      <c r="H313" s="3">
        <f t="shared" si="29"/>
        <v>12868.444160000001</v>
      </c>
      <c r="I313" s="3">
        <f t="shared" si="29"/>
        <v>13383.1819264</v>
      </c>
      <c r="J313" s="3">
        <f t="shared" si="29"/>
        <v>13918.509203456</v>
      </c>
      <c r="K313" s="3">
        <f t="shared" si="29"/>
        <v>14475.24957159424</v>
      </c>
      <c r="L313" s="3">
        <f t="shared" si="29"/>
        <v>15054.25955445801</v>
      </c>
      <c r="M313" s="3">
        <f t="shared" si="29"/>
        <v>15656.429936636332</v>
      </c>
      <c r="N313" s="3">
        <f t="shared" si="29"/>
        <v>16282.687134101787</v>
      </c>
    </row>
    <row r="314" spans="1:14" ht="15" hidden="1">
      <c r="A314" t="s">
        <v>717</v>
      </c>
      <c r="B314" t="s">
        <v>718</v>
      </c>
      <c r="C314">
        <v>10840554</v>
      </c>
      <c r="D314" s="3">
        <f t="shared" si="27"/>
        <v>10840.554</v>
      </c>
      <c r="E314" s="3">
        <f>D314*1.04</f>
        <v>11274.17616</v>
      </c>
      <c r="F314" s="3">
        <f t="shared" si="29"/>
        <v>11725.143206400002</v>
      </c>
      <c r="G314" s="3">
        <f t="shared" si="29"/>
        <v>12194.148934656003</v>
      </c>
      <c r="H314" s="3">
        <f t="shared" si="29"/>
        <v>12681.914892042243</v>
      </c>
      <c r="I314" s="3">
        <f t="shared" si="29"/>
        <v>13189.191487723932</v>
      </c>
      <c r="J314" s="3">
        <f t="shared" si="29"/>
        <v>13716.75914723289</v>
      </c>
      <c r="K314" s="3">
        <f t="shared" si="29"/>
        <v>14265.429513122206</v>
      </c>
      <c r="L314" s="3">
        <f t="shared" si="29"/>
        <v>14836.046693647095</v>
      </c>
      <c r="M314" s="3">
        <f t="shared" si="29"/>
        <v>15429.488561392978</v>
      </c>
      <c r="N314" s="3">
        <f t="shared" si="29"/>
        <v>16046.668103848699</v>
      </c>
    </row>
    <row r="315" spans="1:14" ht="15" hidden="1">
      <c r="A315" t="s">
        <v>719</v>
      </c>
      <c r="B315" t="s">
        <v>720</v>
      </c>
      <c r="C315">
        <v>15000000</v>
      </c>
      <c r="D315" s="3">
        <f t="shared" si="27"/>
        <v>15000</v>
      </c>
      <c r="E315" s="3">
        <f>D315*1.04</f>
        <v>15600</v>
      </c>
      <c r="F315" s="3">
        <f aca="true" t="shared" si="30" ref="F315:N330">E315*1.04</f>
        <v>16224</v>
      </c>
      <c r="G315" s="3">
        <f t="shared" si="30"/>
        <v>16872.96</v>
      </c>
      <c r="H315" s="3">
        <f t="shared" si="30"/>
        <v>17547.8784</v>
      </c>
      <c r="I315" s="3">
        <f t="shared" si="30"/>
        <v>18249.793536</v>
      </c>
      <c r="J315" s="3">
        <f t="shared" si="30"/>
        <v>18979.78527744</v>
      </c>
      <c r="K315" s="3">
        <f t="shared" si="30"/>
        <v>19738.9766885376</v>
      </c>
      <c r="L315" s="3">
        <f t="shared" si="30"/>
        <v>20528.535756079105</v>
      </c>
      <c r="M315" s="3">
        <f t="shared" si="30"/>
        <v>21349.67718632227</v>
      </c>
      <c r="N315" s="3">
        <f t="shared" si="30"/>
        <v>22203.664273775164</v>
      </c>
    </row>
    <row r="316" spans="1:14" ht="15" hidden="1">
      <c r="A316" t="s">
        <v>721</v>
      </c>
      <c r="B316" t="s">
        <v>722</v>
      </c>
      <c r="C316">
        <v>20879024</v>
      </c>
      <c r="D316" s="3">
        <f t="shared" si="27"/>
        <v>20879.024</v>
      </c>
      <c r="E316" s="3">
        <f>D316*1.04</f>
        <v>21714.184960000002</v>
      </c>
      <c r="F316" s="3">
        <f t="shared" si="30"/>
        <v>22582.752358400005</v>
      </c>
      <c r="G316" s="3">
        <f t="shared" si="30"/>
        <v>23486.062452736005</v>
      </c>
      <c r="H316" s="3">
        <f t="shared" si="30"/>
        <v>24425.504950845447</v>
      </c>
      <c r="I316" s="3">
        <f t="shared" si="30"/>
        <v>25402.525148879264</v>
      </c>
      <c r="J316" s="3">
        <f t="shared" si="30"/>
        <v>26418.626154834434</v>
      </c>
      <c r="K316" s="3">
        <f t="shared" si="30"/>
        <v>27475.37120102781</v>
      </c>
      <c r="L316" s="3">
        <f t="shared" si="30"/>
        <v>28574.386049068922</v>
      </c>
      <c r="M316" s="3">
        <f t="shared" si="30"/>
        <v>29717.36149103168</v>
      </c>
      <c r="N316" s="3">
        <f t="shared" si="30"/>
        <v>30906.055950672948</v>
      </c>
    </row>
    <row r="317" spans="1:14" ht="15" hidden="1">
      <c r="A317" t="s">
        <v>723</v>
      </c>
      <c r="B317" t="s">
        <v>724</v>
      </c>
      <c r="C317">
        <f>+C318</f>
        <v>45000000</v>
      </c>
      <c r="D317" s="3">
        <f t="shared" si="27"/>
        <v>45000</v>
      </c>
      <c r="E317" s="3">
        <f>D317*1.04</f>
        <v>46800</v>
      </c>
      <c r="F317" s="3">
        <f t="shared" si="30"/>
        <v>48672</v>
      </c>
      <c r="G317" s="3">
        <f t="shared" si="30"/>
        <v>50618.880000000005</v>
      </c>
      <c r="H317" s="3">
        <f t="shared" si="30"/>
        <v>52643.635200000004</v>
      </c>
      <c r="I317" s="3">
        <f t="shared" si="30"/>
        <v>54749.38060800001</v>
      </c>
      <c r="J317" s="3">
        <f t="shared" si="30"/>
        <v>56939.35583232001</v>
      </c>
      <c r="K317" s="3">
        <f t="shared" si="30"/>
        <v>59216.93006561282</v>
      </c>
      <c r="L317" s="3">
        <f t="shared" si="30"/>
        <v>61585.607268237334</v>
      </c>
      <c r="M317" s="3">
        <f t="shared" si="30"/>
        <v>64049.03155896683</v>
      </c>
      <c r="N317" s="3">
        <f t="shared" si="30"/>
        <v>66610.9928213255</v>
      </c>
    </row>
    <row r="318" spans="1:14" ht="15" hidden="1">
      <c r="A318" t="s">
        <v>725</v>
      </c>
      <c r="B318" t="s">
        <v>726</v>
      </c>
      <c r="C318">
        <v>45000000</v>
      </c>
      <c r="D318" s="3">
        <f t="shared" si="27"/>
        <v>45000</v>
      </c>
      <c r="E318" s="3">
        <f>D318*1.04</f>
        <v>46800</v>
      </c>
      <c r="F318" s="3">
        <f t="shared" si="30"/>
        <v>48672</v>
      </c>
      <c r="G318" s="3">
        <f t="shared" si="30"/>
        <v>50618.880000000005</v>
      </c>
      <c r="H318" s="3">
        <f t="shared" si="30"/>
        <v>52643.635200000004</v>
      </c>
      <c r="I318" s="3">
        <f t="shared" si="30"/>
        <v>54749.38060800001</v>
      </c>
      <c r="J318" s="3">
        <f t="shared" si="30"/>
        <v>56939.35583232001</v>
      </c>
      <c r="K318" s="3">
        <f t="shared" si="30"/>
        <v>59216.93006561282</v>
      </c>
      <c r="L318" s="3">
        <f t="shared" si="30"/>
        <v>61585.607268237334</v>
      </c>
      <c r="M318" s="3">
        <f t="shared" si="30"/>
        <v>64049.03155896683</v>
      </c>
      <c r="N318" s="3">
        <f t="shared" si="30"/>
        <v>66610.9928213255</v>
      </c>
    </row>
    <row r="319" spans="1:14" ht="15" hidden="1">
      <c r="A319" t="s">
        <v>727</v>
      </c>
      <c r="B319" t="s">
        <v>657</v>
      </c>
      <c r="C319">
        <v>1000</v>
      </c>
      <c r="D319" s="3">
        <f t="shared" si="27"/>
        <v>1</v>
      </c>
      <c r="E319" s="3">
        <f>D319*1.04</f>
        <v>1.04</v>
      </c>
      <c r="F319" s="3">
        <f t="shared" si="30"/>
        <v>1.0816000000000001</v>
      </c>
      <c r="G319" s="3">
        <f t="shared" si="30"/>
        <v>1.124864</v>
      </c>
      <c r="H319" s="3">
        <f t="shared" si="30"/>
        <v>1.1698585600000002</v>
      </c>
      <c r="I319" s="3">
        <f t="shared" si="30"/>
        <v>1.2166529024000003</v>
      </c>
      <c r="J319" s="3">
        <f t="shared" si="30"/>
        <v>1.2653190184960004</v>
      </c>
      <c r="K319" s="3">
        <f t="shared" si="30"/>
        <v>1.3159317792358405</v>
      </c>
      <c r="L319" s="3">
        <f t="shared" si="30"/>
        <v>1.368569050405274</v>
      </c>
      <c r="M319" s="3">
        <f t="shared" si="30"/>
        <v>1.4233118124214852</v>
      </c>
      <c r="N319" s="3">
        <f t="shared" si="30"/>
        <v>1.4802442849183446</v>
      </c>
    </row>
    <row r="320" spans="1:14" ht="15" hidden="1">
      <c r="A320" t="s">
        <v>728</v>
      </c>
      <c r="B320" t="s">
        <v>523</v>
      </c>
      <c r="C320">
        <v>1000</v>
      </c>
      <c r="D320" s="3">
        <f t="shared" si="27"/>
        <v>1</v>
      </c>
      <c r="E320" s="3">
        <f>D320*1.04</f>
        <v>1.04</v>
      </c>
      <c r="F320" s="3">
        <f t="shared" si="30"/>
        <v>1.0816000000000001</v>
      </c>
      <c r="G320" s="3">
        <f t="shared" si="30"/>
        <v>1.124864</v>
      </c>
      <c r="H320" s="3">
        <f t="shared" si="30"/>
        <v>1.1698585600000002</v>
      </c>
      <c r="I320" s="3">
        <f t="shared" si="30"/>
        <v>1.2166529024000003</v>
      </c>
      <c r="J320" s="3">
        <f t="shared" si="30"/>
        <v>1.2653190184960004</v>
      </c>
      <c r="K320" s="3">
        <f t="shared" si="30"/>
        <v>1.3159317792358405</v>
      </c>
      <c r="L320" s="3">
        <f t="shared" si="30"/>
        <v>1.368569050405274</v>
      </c>
      <c r="M320" s="3">
        <f t="shared" si="30"/>
        <v>1.4233118124214852</v>
      </c>
      <c r="N320" s="3">
        <f t="shared" si="30"/>
        <v>1.4802442849183446</v>
      </c>
    </row>
    <row r="321" spans="1:14" ht="15" hidden="1">
      <c r="A321" t="s">
        <v>729</v>
      </c>
      <c r="B321" t="s">
        <v>730</v>
      </c>
      <c r="C321">
        <f>+C322+C324+C329</f>
        <v>81049376</v>
      </c>
      <c r="D321" s="3">
        <f t="shared" si="27"/>
        <v>81049.376</v>
      </c>
      <c r="E321" s="3">
        <f>D321*1.04</f>
        <v>84291.35104000001</v>
      </c>
      <c r="F321" s="3">
        <f t="shared" si="30"/>
        <v>87663.00508160001</v>
      </c>
      <c r="G321" s="3">
        <f t="shared" si="30"/>
        <v>91169.52528486402</v>
      </c>
      <c r="H321" s="3">
        <f t="shared" si="30"/>
        <v>94816.30629625858</v>
      </c>
      <c r="I321" s="3">
        <f t="shared" si="30"/>
        <v>98608.95854810893</v>
      </c>
      <c r="J321" s="3">
        <f t="shared" si="30"/>
        <v>102553.3168900333</v>
      </c>
      <c r="K321" s="3">
        <f t="shared" si="30"/>
        <v>106655.44956563463</v>
      </c>
      <c r="L321" s="3">
        <f t="shared" si="30"/>
        <v>110921.66754826001</v>
      </c>
      <c r="M321" s="3">
        <f t="shared" si="30"/>
        <v>115358.53425019041</v>
      </c>
      <c r="N321" s="3">
        <f t="shared" si="30"/>
        <v>119972.87562019803</v>
      </c>
    </row>
    <row r="322" spans="1:14" ht="15" hidden="1">
      <c r="A322" t="s">
        <v>731</v>
      </c>
      <c r="B322" t="s">
        <v>732</v>
      </c>
      <c r="C322">
        <f>+C323</f>
        <v>5000000</v>
      </c>
      <c r="D322" s="3">
        <f t="shared" si="27"/>
        <v>5000</v>
      </c>
      <c r="E322" s="3">
        <f>D322*1.04</f>
        <v>5200</v>
      </c>
      <c r="F322" s="3">
        <f t="shared" si="30"/>
        <v>5408</v>
      </c>
      <c r="G322" s="3">
        <f t="shared" si="30"/>
        <v>5624.320000000001</v>
      </c>
      <c r="H322" s="3">
        <f t="shared" si="30"/>
        <v>5849.292800000001</v>
      </c>
      <c r="I322" s="3">
        <f t="shared" si="30"/>
        <v>6083.264512000002</v>
      </c>
      <c r="J322" s="3">
        <f t="shared" si="30"/>
        <v>6326.595092480002</v>
      </c>
      <c r="K322" s="3">
        <f t="shared" si="30"/>
        <v>6579.658896179202</v>
      </c>
      <c r="L322" s="3">
        <f t="shared" si="30"/>
        <v>6842.845252026371</v>
      </c>
      <c r="M322" s="3">
        <f t="shared" si="30"/>
        <v>7116.559062107426</v>
      </c>
      <c r="N322" s="3">
        <f t="shared" si="30"/>
        <v>7401.221424591723</v>
      </c>
    </row>
    <row r="323" spans="1:14" ht="15" hidden="1">
      <c r="A323" t="s">
        <v>733</v>
      </c>
      <c r="B323" t="s">
        <v>734</v>
      </c>
      <c r="C323">
        <v>5000000</v>
      </c>
      <c r="D323" s="3">
        <f t="shared" si="27"/>
        <v>5000</v>
      </c>
      <c r="E323" s="3">
        <f>D323*1.04</f>
        <v>5200</v>
      </c>
      <c r="F323" s="3">
        <f t="shared" si="30"/>
        <v>5408</v>
      </c>
      <c r="G323" s="3">
        <f t="shared" si="30"/>
        <v>5624.320000000001</v>
      </c>
      <c r="H323" s="3">
        <f t="shared" si="30"/>
        <v>5849.292800000001</v>
      </c>
      <c r="I323" s="3">
        <f t="shared" si="30"/>
        <v>6083.264512000002</v>
      </c>
      <c r="J323" s="3">
        <f t="shared" si="30"/>
        <v>6326.595092480002</v>
      </c>
      <c r="K323" s="3">
        <f t="shared" si="30"/>
        <v>6579.658896179202</v>
      </c>
      <c r="L323" s="3">
        <f t="shared" si="30"/>
        <v>6842.845252026371</v>
      </c>
      <c r="M323" s="3">
        <f t="shared" si="30"/>
        <v>7116.559062107426</v>
      </c>
      <c r="N323" s="3">
        <f t="shared" si="30"/>
        <v>7401.221424591723</v>
      </c>
    </row>
    <row r="324" spans="1:14" ht="15" hidden="1">
      <c r="A324" t="s">
        <v>735</v>
      </c>
      <c r="B324" t="s">
        <v>736</v>
      </c>
      <c r="C324">
        <f>+SUM(C325:C328)</f>
        <v>76048376</v>
      </c>
      <c r="D324" s="3">
        <f t="shared" si="27"/>
        <v>76048.376</v>
      </c>
      <c r="E324" s="3">
        <f>D324*1.04</f>
        <v>79090.31104</v>
      </c>
      <c r="F324" s="3">
        <f t="shared" si="30"/>
        <v>82253.92348160001</v>
      </c>
      <c r="G324" s="3">
        <f t="shared" si="30"/>
        <v>85544.08042086402</v>
      </c>
      <c r="H324" s="3">
        <f t="shared" si="30"/>
        <v>88965.84363769858</v>
      </c>
      <c r="I324" s="3">
        <f t="shared" si="30"/>
        <v>92524.47738320653</v>
      </c>
      <c r="J324" s="3">
        <f t="shared" si="30"/>
        <v>96225.45647853479</v>
      </c>
      <c r="K324" s="3">
        <f t="shared" si="30"/>
        <v>100074.47473767618</v>
      </c>
      <c r="L324" s="3">
        <f t="shared" si="30"/>
        <v>104077.45372718324</v>
      </c>
      <c r="M324" s="3">
        <f t="shared" si="30"/>
        <v>108240.55187627058</v>
      </c>
      <c r="N324" s="3">
        <f t="shared" si="30"/>
        <v>112570.1739513214</v>
      </c>
    </row>
    <row r="325" spans="1:14" ht="15" hidden="1">
      <c r="A325" t="s">
        <v>737</v>
      </c>
      <c r="B325" t="s">
        <v>738</v>
      </c>
      <c r="C325">
        <v>42200000</v>
      </c>
      <c r="D325" s="3">
        <f t="shared" si="27"/>
        <v>42200</v>
      </c>
      <c r="E325" s="3">
        <f>D325*1.04</f>
        <v>43888</v>
      </c>
      <c r="F325" s="3">
        <f t="shared" si="30"/>
        <v>45643.520000000004</v>
      </c>
      <c r="G325" s="3">
        <f t="shared" si="30"/>
        <v>47469.260800000004</v>
      </c>
      <c r="H325" s="3">
        <f t="shared" si="30"/>
        <v>49368.03123200001</v>
      </c>
      <c r="I325" s="3">
        <f t="shared" si="30"/>
        <v>51342.75248128001</v>
      </c>
      <c r="J325" s="3">
        <f t="shared" si="30"/>
        <v>53396.46258053121</v>
      </c>
      <c r="K325" s="3">
        <f t="shared" si="30"/>
        <v>55532.32108375246</v>
      </c>
      <c r="L325" s="3">
        <f t="shared" si="30"/>
        <v>57753.61392710256</v>
      </c>
      <c r="M325" s="3">
        <f t="shared" si="30"/>
        <v>60063.75848418666</v>
      </c>
      <c r="N325" s="3">
        <f t="shared" si="30"/>
        <v>62466.30882355413</v>
      </c>
    </row>
    <row r="326" spans="1:14" ht="15" hidden="1">
      <c r="A326" t="s">
        <v>739</v>
      </c>
      <c r="B326" t="s">
        <v>740</v>
      </c>
      <c r="C326">
        <v>9500000</v>
      </c>
      <c r="D326" s="3">
        <f t="shared" si="27"/>
        <v>9500</v>
      </c>
      <c r="E326" s="3">
        <f>D326*1.04</f>
        <v>9880</v>
      </c>
      <c r="F326" s="3">
        <f t="shared" si="30"/>
        <v>10275.2</v>
      </c>
      <c r="G326" s="3">
        <f t="shared" si="30"/>
        <v>10686.208</v>
      </c>
      <c r="H326" s="3">
        <f t="shared" si="30"/>
        <v>11113.65632</v>
      </c>
      <c r="I326" s="3">
        <f t="shared" si="30"/>
        <v>11558.2025728</v>
      </c>
      <c r="J326" s="3">
        <f t="shared" si="30"/>
        <v>12020.530675712002</v>
      </c>
      <c r="K326" s="3">
        <f t="shared" si="30"/>
        <v>12501.351902740482</v>
      </c>
      <c r="L326" s="3">
        <f t="shared" si="30"/>
        <v>13001.405978850102</v>
      </c>
      <c r="M326" s="3">
        <f t="shared" si="30"/>
        <v>13521.462218004106</v>
      </c>
      <c r="N326" s="3">
        <f t="shared" si="30"/>
        <v>14062.320706724271</v>
      </c>
    </row>
    <row r="327" spans="1:14" ht="15" hidden="1">
      <c r="A327" t="s">
        <v>741</v>
      </c>
      <c r="B327" t="s">
        <v>742</v>
      </c>
      <c r="C327">
        <v>11400000</v>
      </c>
      <c r="D327" s="3">
        <f t="shared" si="27"/>
        <v>11400</v>
      </c>
      <c r="E327" s="3">
        <f>D327*1.04</f>
        <v>11856</v>
      </c>
      <c r="F327" s="3">
        <f t="shared" si="30"/>
        <v>12330.24</v>
      </c>
      <c r="G327" s="3">
        <f t="shared" si="30"/>
        <v>12823.4496</v>
      </c>
      <c r="H327" s="3">
        <f t="shared" si="30"/>
        <v>13336.387584</v>
      </c>
      <c r="I327" s="3">
        <f t="shared" si="30"/>
        <v>13869.843087360001</v>
      </c>
      <c r="J327" s="3">
        <f t="shared" si="30"/>
        <v>14424.636810854401</v>
      </c>
      <c r="K327" s="3">
        <f t="shared" si="30"/>
        <v>15001.622283288578</v>
      </c>
      <c r="L327" s="3">
        <f t="shared" si="30"/>
        <v>15601.687174620121</v>
      </c>
      <c r="M327" s="3">
        <f t="shared" si="30"/>
        <v>16225.754661604928</v>
      </c>
      <c r="N327" s="3">
        <f t="shared" si="30"/>
        <v>16874.784848069125</v>
      </c>
    </row>
    <row r="328" spans="1:14" ht="15" hidden="1">
      <c r="A328" t="s">
        <v>743</v>
      </c>
      <c r="B328" t="s">
        <v>744</v>
      </c>
      <c r="C328">
        <v>12948376</v>
      </c>
      <c r="D328" s="3">
        <f t="shared" si="27"/>
        <v>12948.376</v>
      </c>
      <c r="E328" s="3">
        <f>D328*1.04</f>
        <v>13466.31104</v>
      </c>
      <c r="F328" s="3">
        <f t="shared" si="30"/>
        <v>14004.963481600002</v>
      </c>
      <c r="G328" s="3">
        <f t="shared" si="30"/>
        <v>14565.162020864002</v>
      </c>
      <c r="H328" s="3">
        <f t="shared" si="30"/>
        <v>15147.768501698562</v>
      </c>
      <c r="I328" s="3">
        <f t="shared" si="30"/>
        <v>15753.679241766504</v>
      </c>
      <c r="J328" s="3">
        <f t="shared" si="30"/>
        <v>16383.826411437165</v>
      </c>
      <c r="K328" s="3">
        <f t="shared" si="30"/>
        <v>17039.179467894653</v>
      </c>
      <c r="L328" s="3">
        <f t="shared" si="30"/>
        <v>17720.74664661044</v>
      </c>
      <c r="M328" s="3">
        <f t="shared" si="30"/>
        <v>18429.57651247486</v>
      </c>
      <c r="N328" s="3">
        <f t="shared" si="30"/>
        <v>19166.759572973857</v>
      </c>
    </row>
    <row r="329" spans="1:14" ht="15" hidden="1">
      <c r="A329" t="s">
        <v>745</v>
      </c>
      <c r="B329" t="s">
        <v>523</v>
      </c>
      <c r="C329">
        <v>1000</v>
      </c>
      <c r="D329" s="3">
        <f t="shared" si="27"/>
        <v>1</v>
      </c>
      <c r="E329" s="3">
        <f>D329*1.04</f>
        <v>1.04</v>
      </c>
      <c r="F329" s="3">
        <f t="shared" si="30"/>
        <v>1.0816000000000001</v>
      </c>
      <c r="G329" s="3">
        <f t="shared" si="30"/>
        <v>1.124864</v>
      </c>
      <c r="H329" s="3">
        <f t="shared" si="30"/>
        <v>1.1698585600000002</v>
      </c>
      <c r="I329" s="3">
        <f t="shared" si="30"/>
        <v>1.2166529024000003</v>
      </c>
      <c r="J329" s="3">
        <f t="shared" si="30"/>
        <v>1.2653190184960004</v>
      </c>
      <c r="K329" s="3">
        <f t="shared" si="30"/>
        <v>1.3159317792358405</v>
      </c>
      <c r="L329" s="3">
        <f t="shared" si="30"/>
        <v>1.368569050405274</v>
      </c>
      <c r="M329" s="3">
        <f t="shared" si="30"/>
        <v>1.4233118124214852</v>
      </c>
      <c r="N329" s="3">
        <f t="shared" si="30"/>
        <v>1.4802442849183446</v>
      </c>
    </row>
    <row r="330" spans="1:14" ht="15" hidden="1">
      <c r="A330" t="s">
        <v>746</v>
      </c>
      <c r="B330" t="s">
        <v>747</v>
      </c>
      <c r="C330">
        <f>+C331+C348+C349+C352</f>
        <v>316567188</v>
      </c>
      <c r="D330" s="3">
        <f t="shared" si="27"/>
        <v>316567.188</v>
      </c>
      <c r="E330" s="3">
        <f>D330*1.04</f>
        <v>329229.87552000006</v>
      </c>
      <c r="F330" s="3">
        <f t="shared" si="30"/>
        <v>342399.07054080005</v>
      </c>
      <c r="G330" s="3">
        <f t="shared" si="30"/>
        <v>356095.0333624321</v>
      </c>
      <c r="H330" s="3">
        <f t="shared" si="30"/>
        <v>370338.8346969294</v>
      </c>
      <c r="I330" s="3">
        <f t="shared" si="30"/>
        <v>385152.38808480656</v>
      </c>
      <c r="J330" s="3">
        <f t="shared" si="30"/>
        <v>400558.4836081988</v>
      </c>
      <c r="K330" s="3">
        <f t="shared" si="30"/>
        <v>416580.8229525268</v>
      </c>
      <c r="L330" s="3">
        <f t="shared" si="30"/>
        <v>433244.05587062787</v>
      </c>
      <c r="M330" s="3">
        <f t="shared" si="30"/>
        <v>450573.818105453</v>
      </c>
      <c r="N330" s="3">
        <f t="shared" si="30"/>
        <v>468596.7708296711</v>
      </c>
    </row>
    <row r="331" spans="1:14" ht="15" hidden="1">
      <c r="A331" t="s">
        <v>748</v>
      </c>
      <c r="B331" t="s">
        <v>749</v>
      </c>
      <c r="C331">
        <f>+SUM(C332:C347)</f>
        <v>305166188</v>
      </c>
      <c r="D331" s="3">
        <f t="shared" si="27"/>
        <v>305166.188</v>
      </c>
      <c r="E331" s="3">
        <f>D331*1.04</f>
        <v>317372.83552</v>
      </c>
      <c r="F331" s="3">
        <f aca="true" t="shared" si="31" ref="F331:N346">E331*1.04</f>
        <v>330067.7489408</v>
      </c>
      <c r="G331" s="3">
        <f t="shared" si="31"/>
        <v>343270.458898432</v>
      </c>
      <c r="H331" s="3">
        <f t="shared" si="31"/>
        <v>357001.27725436934</v>
      </c>
      <c r="I331" s="3">
        <f t="shared" si="31"/>
        <v>371281.3283445441</v>
      </c>
      <c r="J331" s="3">
        <f t="shared" si="31"/>
        <v>386132.5814783259</v>
      </c>
      <c r="K331" s="3">
        <f t="shared" si="31"/>
        <v>401577.88473745895</v>
      </c>
      <c r="L331" s="3">
        <f t="shared" si="31"/>
        <v>417641.0001269573</v>
      </c>
      <c r="M331" s="3">
        <f t="shared" si="31"/>
        <v>434346.6401320356</v>
      </c>
      <c r="N331" s="3">
        <f t="shared" si="31"/>
        <v>451720.505737317</v>
      </c>
    </row>
    <row r="332" spans="1:14" ht="15" hidden="1">
      <c r="A332" t="s">
        <v>750</v>
      </c>
      <c r="B332" t="s">
        <v>751</v>
      </c>
      <c r="C332">
        <v>23900000</v>
      </c>
      <c r="D332" s="3">
        <f t="shared" si="27"/>
        <v>23900</v>
      </c>
      <c r="E332" s="3">
        <f>D332*1.04</f>
        <v>24856</v>
      </c>
      <c r="F332" s="3">
        <f t="shared" si="31"/>
        <v>25850.24</v>
      </c>
      <c r="G332" s="3">
        <f t="shared" si="31"/>
        <v>26884.249600000003</v>
      </c>
      <c r="H332" s="3">
        <f t="shared" si="31"/>
        <v>27959.619584000004</v>
      </c>
      <c r="I332" s="3">
        <f t="shared" si="31"/>
        <v>29078.004367360005</v>
      </c>
      <c r="J332" s="3">
        <f t="shared" si="31"/>
        <v>30241.124542054407</v>
      </c>
      <c r="K332" s="3">
        <f t="shared" si="31"/>
        <v>31450.769523736584</v>
      </c>
      <c r="L332" s="3">
        <f t="shared" si="31"/>
        <v>32708.80030468605</v>
      </c>
      <c r="M332" s="3">
        <f t="shared" si="31"/>
        <v>34017.15231687349</v>
      </c>
      <c r="N332" s="3">
        <f t="shared" si="31"/>
        <v>35377.838409548436</v>
      </c>
    </row>
    <row r="333" spans="1:14" ht="15" hidden="1">
      <c r="A333" t="s">
        <v>752</v>
      </c>
      <c r="B333" t="s">
        <v>753</v>
      </c>
      <c r="C333">
        <v>20000000</v>
      </c>
      <c r="D333" s="3">
        <f t="shared" si="27"/>
        <v>20000</v>
      </c>
      <c r="E333" s="3">
        <f>D333*1.04</f>
        <v>20800</v>
      </c>
      <c r="F333" s="3">
        <f t="shared" si="31"/>
        <v>21632</v>
      </c>
      <c r="G333" s="3">
        <f t="shared" si="31"/>
        <v>22497.280000000002</v>
      </c>
      <c r="H333" s="3">
        <f t="shared" si="31"/>
        <v>23397.171200000004</v>
      </c>
      <c r="I333" s="3">
        <f t="shared" si="31"/>
        <v>24333.058048000006</v>
      </c>
      <c r="J333" s="3">
        <f t="shared" si="31"/>
        <v>25306.380369920007</v>
      </c>
      <c r="K333" s="3">
        <f t="shared" si="31"/>
        <v>26318.63558471681</v>
      </c>
      <c r="L333" s="3">
        <f t="shared" si="31"/>
        <v>27371.381008105483</v>
      </c>
      <c r="M333" s="3">
        <f t="shared" si="31"/>
        <v>28466.236248429705</v>
      </c>
      <c r="N333" s="3">
        <f t="shared" si="31"/>
        <v>29604.885698366892</v>
      </c>
    </row>
    <row r="334" spans="1:14" ht="15" hidden="1">
      <c r="A334" t="s">
        <v>754</v>
      </c>
      <c r="B334" t="s">
        <v>755</v>
      </c>
      <c r="C334">
        <v>15900000</v>
      </c>
      <c r="D334" s="3">
        <f t="shared" si="27"/>
        <v>15900</v>
      </c>
      <c r="E334" s="3">
        <f>D334*1.04</f>
        <v>16536</v>
      </c>
      <c r="F334" s="3">
        <f t="shared" si="31"/>
        <v>17197.440000000002</v>
      </c>
      <c r="G334" s="3">
        <f t="shared" si="31"/>
        <v>17885.337600000003</v>
      </c>
      <c r="H334" s="3">
        <f t="shared" si="31"/>
        <v>18600.751104000003</v>
      </c>
      <c r="I334" s="3">
        <f t="shared" si="31"/>
        <v>19344.781148160004</v>
      </c>
      <c r="J334" s="3">
        <f t="shared" si="31"/>
        <v>20118.572394086405</v>
      </c>
      <c r="K334" s="3">
        <f t="shared" si="31"/>
        <v>20923.315289849863</v>
      </c>
      <c r="L334" s="3">
        <f t="shared" si="31"/>
        <v>21760.247901443858</v>
      </c>
      <c r="M334" s="3">
        <f t="shared" si="31"/>
        <v>22630.65781750161</v>
      </c>
      <c r="N334" s="3">
        <f t="shared" si="31"/>
        <v>23535.884130201677</v>
      </c>
    </row>
    <row r="335" spans="1:14" ht="15" hidden="1">
      <c r="A335" t="s">
        <v>756</v>
      </c>
      <c r="B335" t="s">
        <v>757</v>
      </c>
      <c r="C335">
        <v>23900000</v>
      </c>
      <c r="D335" s="3">
        <f t="shared" si="27"/>
        <v>23900</v>
      </c>
      <c r="E335" s="3">
        <f>D335*1.04</f>
        <v>24856</v>
      </c>
      <c r="F335" s="3">
        <f t="shared" si="31"/>
        <v>25850.24</v>
      </c>
      <c r="G335" s="3">
        <f t="shared" si="31"/>
        <v>26884.249600000003</v>
      </c>
      <c r="H335" s="3">
        <f t="shared" si="31"/>
        <v>27959.619584000004</v>
      </c>
      <c r="I335" s="3">
        <f t="shared" si="31"/>
        <v>29078.004367360005</v>
      </c>
      <c r="J335" s="3">
        <f t="shared" si="31"/>
        <v>30241.124542054407</v>
      </c>
      <c r="K335" s="3">
        <f t="shared" si="31"/>
        <v>31450.769523736584</v>
      </c>
      <c r="L335" s="3">
        <f t="shared" si="31"/>
        <v>32708.80030468605</v>
      </c>
      <c r="M335" s="3">
        <f t="shared" si="31"/>
        <v>34017.15231687349</v>
      </c>
      <c r="N335" s="3">
        <f t="shared" si="31"/>
        <v>35377.838409548436</v>
      </c>
    </row>
    <row r="336" spans="1:14" ht="15" hidden="1">
      <c r="A336" t="s">
        <v>758</v>
      </c>
      <c r="B336" t="s">
        <v>759</v>
      </c>
      <c r="C336">
        <v>23900000</v>
      </c>
      <c r="D336" s="3">
        <f t="shared" si="27"/>
        <v>23900</v>
      </c>
      <c r="E336" s="3">
        <f>D336*1.04</f>
        <v>24856</v>
      </c>
      <c r="F336" s="3">
        <f t="shared" si="31"/>
        <v>25850.24</v>
      </c>
      <c r="G336" s="3">
        <f t="shared" si="31"/>
        <v>26884.249600000003</v>
      </c>
      <c r="H336" s="3">
        <f t="shared" si="31"/>
        <v>27959.619584000004</v>
      </c>
      <c r="I336" s="3">
        <f t="shared" si="31"/>
        <v>29078.004367360005</v>
      </c>
      <c r="J336" s="3">
        <f t="shared" si="31"/>
        <v>30241.124542054407</v>
      </c>
      <c r="K336" s="3">
        <f t="shared" si="31"/>
        <v>31450.769523736584</v>
      </c>
      <c r="L336" s="3">
        <f t="shared" si="31"/>
        <v>32708.80030468605</v>
      </c>
      <c r="M336" s="3">
        <f t="shared" si="31"/>
        <v>34017.15231687349</v>
      </c>
      <c r="N336" s="3">
        <f t="shared" si="31"/>
        <v>35377.838409548436</v>
      </c>
    </row>
    <row r="337" spans="1:14" ht="15" hidden="1">
      <c r="A337" t="s">
        <v>760</v>
      </c>
      <c r="B337" t="s">
        <v>761</v>
      </c>
      <c r="C337">
        <v>23900000</v>
      </c>
      <c r="D337" s="3">
        <f t="shared" si="27"/>
        <v>23900</v>
      </c>
      <c r="E337" s="3">
        <f>D337*1.04</f>
        <v>24856</v>
      </c>
      <c r="F337" s="3">
        <f t="shared" si="31"/>
        <v>25850.24</v>
      </c>
      <c r="G337" s="3">
        <f t="shared" si="31"/>
        <v>26884.249600000003</v>
      </c>
      <c r="H337" s="3">
        <f t="shared" si="31"/>
        <v>27959.619584000004</v>
      </c>
      <c r="I337" s="3">
        <f t="shared" si="31"/>
        <v>29078.004367360005</v>
      </c>
      <c r="J337" s="3">
        <f t="shared" si="31"/>
        <v>30241.124542054407</v>
      </c>
      <c r="K337" s="3">
        <f t="shared" si="31"/>
        <v>31450.769523736584</v>
      </c>
      <c r="L337" s="3">
        <f t="shared" si="31"/>
        <v>32708.80030468605</v>
      </c>
      <c r="M337" s="3">
        <f t="shared" si="31"/>
        <v>34017.15231687349</v>
      </c>
      <c r="N337" s="3">
        <f t="shared" si="31"/>
        <v>35377.838409548436</v>
      </c>
    </row>
    <row r="338" spans="1:14" ht="15" hidden="1">
      <c r="A338" t="s">
        <v>762</v>
      </c>
      <c r="B338" t="s">
        <v>763</v>
      </c>
      <c r="C338">
        <v>23900000</v>
      </c>
      <c r="D338" s="3">
        <f t="shared" si="27"/>
        <v>23900</v>
      </c>
      <c r="E338" s="3">
        <f>D338*1.04</f>
        <v>24856</v>
      </c>
      <c r="F338" s="3">
        <f t="shared" si="31"/>
        <v>25850.24</v>
      </c>
      <c r="G338" s="3">
        <f t="shared" si="31"/>
        <v>26884.249600000003</v>
      </c>
      <c r="H338" s="3">
        <f t="shared" si="31"/>
        <v>27959.619584000004</v>
      </c>
      <c r="I338" s="3">
        <f t="shared" si="31"/>
        <v>29078.004367360005</v>
      </c>
      <c r="J338" s="3">
        <f t="shared" si="31"/>
        <v>30241.124542054407</v>
      </c>
      <c r="K338" s="3">
        <f t="shared" si="31"/>
        <v>31450.769523736584</v>
      </c>
      <c r="L338" s="3">
        <f t="shared" si="31"/>
        <v>32708.80030468605</v>
      </c>
      <c r="M338" s="3">
        <f t="shared" si="31"/>
        <v>34017.15231687349</v>
      </c>
      <c r="N338" s="3">
        <f t="shared" si="31"/>
        <v>35377.838409548436</v>
      </c>
    </row>
    <row r="339" spans="1:14" ht="15" hidden="1">
      <c r="A339" t="s">
        <v>764</v>
      </c>
      <c r="B339" t="s">
        <v>765</v>
      </c>
      <c r="C339">
        <v>15900000</v>
      </c>
      <c r="D339" s="3">
        <f t="shared" si="27"/>
        <v>15900</v>
      </c>
      <c r="E339" s="3">
        <f>D339*1.04</f>
        <v>16536</v>
      </c>
      <c r="F339" s="3">
        <f t="shared" si="31"/>
        <v>17197.440000000002</v>
      </c>
      <c r="G339" s="3">
        <f t="shared" si="31"/>
        <v>17885.337600000003</v>
      </c>
      <c r="H339" s="3">
        <f t="shared" si="31"/>
        <v>18600.751104000003</v>
      </c>
      <c r="I339" s="3">
        <f t="shared" si="31"/>
        <v>19344.781148160004</v>
      </c>
      <c r="J339" s="3">
        <f t="shared" si="31"/>
        <v>20118.572394086405</v>
      </c>
      <c r="K339" s="3">
        <f t="shared" si="31"/>
        <v>20923.315289849863</v>
      </c>
      <c r="L339" s="3">
        <f t="shared" si="31"/>
        <v>21760.247901443858</v>
      </c>
      <c r="M339" s="3">
        <f t="shared" si="31"/>
        <v>22630.65781750161</v>
      </c>
      <c r="N339" s="3">
        <f t="shared" si="31"/>
        <v>23535.884130201677</v>
      </c>
    </row>
    <row r="340" spans="1:14" ht="15" hidden="1">
      <c r="A340" t="s">
        <v>766</v>
      </c>
      <c r="B340" t="s">
        <v>767</v>
      </c>
      <c r="C340">
        <v>7600000</v>
      </c>
      <c r="D340" s="3">
        <f aca="true" t="shared" si="32" ref="D340:D403">C340/1000</f>
        <v>7600</v>
      </c>
      <c r="E340" s="3">
        <f>D340*1.04</f>
        <v>7904</v>
      </c>
      <c r="F340" s="3">
        <f>E340*1.04</f>
        <v>8220.16</v>
      </c>
      <c r="G340" s="3">
        <f>F340*1.04</f>
        <v>8548.9664</v>
      </c>
      <c r="H340" s="3">
        <f>G340*1.04</f>
        <v>8890.925056</v>
      </c>
      <c r="I340" s="3">
        <f>H340*1.04</f>
        <v>9246.56205824</v>
      </c>
      <c r="J340" s="3">
        <f>I340*1.04</f>
        <v>9616.4245405696</v>
      </c>
      <c r="K340" s="3">
        <f>J340*1.04</f>
        <v>10001.081522192384</v>
      </c>
      <c r="L340" s="3">
        <f>K340*1.04</f>
        <v>10401.12478308008</v>
      </c>
      <c r="M340" s="3">
        <f>L340*1.04</f>
        <v>10817.169774403284</v>
      </c>
      <c r="N340" s="3">
        <f t="shared" si="31"/>
        <v>11249.856565379416</v>
      </c>
    </row>
    <row r="341" spans="1:14" ht="15" hidden="1">
      <c r="A341" t="s">
        <v>768</v>
      </c>
      <c r="B341" t="s">
        <v>769</v>
      </c>
      <c r="C341">
        <v>15900000</v>
      </c>
      <c r="D341" s="3">
        <f t="shared" si="32"/>
        <v>15900</v>
      </c>
      <c r="E341" s="3">
        <f>D341*1.04</f>
        <v>16536</v>
      </c>
      <c r="F341" s="3">
        <f>E341*1.04</f>
        <v>17197.440000000002</v>
      </c>
      <c r="G341" s="3">
        <f>F341*1.04</f>
        <v>17885.337600000003</v>
      </c>
      <c r="H341" s="3">
        <f>G341*1.04</f>
        <v>18600.751104000003</v>
      </c>
      <c r="I341" s="3">
        <f>H341*1.04</f>
        <v>19344.781148160004</v>
      </c>
      <c r="J341" s="3">
        <f>I341*1.04</f>
        <v>20118.572394086405</v>
      </c>
      <c r="K341" s="3">
        <f>J341*1.04</f>
        <v>20923.315289849863</v>
      </c>
      <c r="L341" s="3">
        <f>K341*1.04</f>
        <v>21760.247901443858</v>
      </c>
      <c r="M341" s="3">
        <f>L341*1.04</f>
        <v>22630.65781750161</v>
      </c>
      <c r="N341" s="3">
        <f t="shared" si="31"/>
        <v>23535.884130201677</v>
      </c>
    </row>
    <row r="342" spans="1:14" ht="15" hidden="1">
      <c r="A342" t="s">
        <v>770</v>
      </c>
      <c r="B342" t="s">
        <v>771</v>
      </c>
      <c r="C342">
        <v>15900000</v>
      </c>
      <c r="D342" s="3">
        <f t="shared" si="32"/>
        <v>15900</v>
      </c>
      <c r="E342" s="3">
        <f>D342*1.04</f>
        <v>16536</v>
      </c>
      <c r="F342" s="3">
        <f>E342*1.04</f>
        <v>17197.440000000002</v>
      </c>
      <c r="G342" s="3">
        <f>F342*1.04</f>
        <v>17885.337600000003</v>
      </c>
      <c r="H342" s="3">
        <f>G342*1.04</f>
        <v>18600.751104000003</v>
      </c>
      <c r="I342" s="3">
        <f>H342*1.04</f>
        <v>19344.781148160004</v>
      </c>
      <c r="J342" s="3">
        <f>I342*1.04</f>
        <v>20118.572394086405</v>
      </c>
      <c r="K342" s="3">
        <f>J342*1.04</f>
        <v>20923.315289849863</v>
      </c>
      <c r="L342" s="3">
        <f>K342*1.04</f>
        <v>21760.247901443858</v>
      </c>
      <c r="M342" s="3">
        <f>L342*1.04</f>
        <v>22630.65781750161</v>
      </c>
      <c r="N342" s="3">
        <f t="shared" si="31"/>
        <v>23535.884130201677</v>
      </c>
    </row>
    <row r="343" spans="1:14" ht="15" hidden="1">
      <c r="A343" t="s">
        <v>772</v>
      </c>
      <c r="B343" t="s">
        <v>773</v>
      </c>
      <c r="C343">
        <v>15000000</v>
      </c>
      <c r="D343" s="3">
        <f t="shared" si="32"/>
        <v>15000</v>
      </c>
      <c r="E343" s="3">
        <f>D343*1.04</f>
        <v>15600</v>
      </c>
      <c r="F343" s="3">
        <f>E343*1.04</f>
        <v>16224</v>
      </c>
      <c r="G343" s="3">
        <f>F343*1.04</f>
        <v>16872.96</v>
      </c>
      <c r="H343" s="3">
        <f>G343*1.04</f>
        <v>17547.8784</v>
      </c>
      <c r="I343" s="3">
        <f>H343*1.04</f>
        <v>18249.793536</v>
      </c>
      <c r="J343" s="3">
        <f>I343*1.04</f>
        <v>18979.78527744</v>
      </c>
      <c r="K343" s="3">
        <f>J343*1.04</f>
        <v>19738.9766885376</v>
      </c>
      <c r="L343" s="3">
        <f>K343*1.04</f>
        <v>20528.535756079105</v>
      </c>
      <c r="M343" s="3">
        <f>L343*1.04</f>
        <v>21349.67718632227</v>
      </c>
      <c r="N343" s="3">
        <f t="shared" si="31"/>
        <v>22203.664273775164</v>
      </c>
    </row>
    <row r="344" spans="1:14" ht="15" hidden="1">
      <c r="A344" t="s">
        <v>774</v>
      </c>
      <c r="B344" t="s">
        <v>775</v>
      </c>
      <c r="C344">
        <v>23900000</v>
      </c>
      <c r="D344" s="3">
        <f t="shared" si="32"/>
        <v>23900</v>
      </c>
      <c r="E344" s="3">
        <f>D344*1.04</f>
        <v>24856</v>
      </c>
      <c r="F344" s="3">
        <f>E344*1.04</f>
        <v>25850.24</v>
      </c>
      <c r="G344" s="3">
        <f>F344*1.04</f>
        <v>26884.249600000003</v>
      </c>
      <c r="H344" s="3">
        <f>G344*1.04</f>
        <v>27959.619584000004</v>
      </c>
      <c r="I344" s="3">
        <f>H344*1.04</f>
        <v>29078.004367360005</v>
      </c>
      <c r="J344" s="3">
        <f>I344*1.04</f>
        <v>30241.124542054407</v>
      </c>
      <c r="K344" s="3">
        <f>J344*1.04</f>
        <v>31450.769523736584</v>
      </c>
      <c r="L344" s="3">
        <f>K344*1.04</f>
        <v>32708.80030468605</v>
      </c>
      <c r="M344" s="3">
        <f>L344*1.04</f>
        <v>34017.15231687349</v>
      </c>
      <c r="N344" s="3">
        <f t="shared" si="31"/>
        <v>35377.838409548436</v>
      </c>
    </row>
    <row r="345" spans="1:14" ht="15" hidden="1">
      <c r="A345" t="s">
        <v>776</v>
      </c>
      <c r="B345" t="s">
        <v>777</v>
      </c>
      <c r="C345">
        <v>32000000</v>
      </c>
      <c r="D345" s="3">
        <f t="shared" si="32"/>
        <v>32000</v>
      </c>
      <c r="E345" s="3">
        <f>D345*1.04</f>
        <v>33280</v>
      </c>
      <c r="F345" s="3">
        <f>E345*1.04</f>
        <v>34611.200000000004</v>
      </c>
      <c r="G345" s="3">
        <f>F345*1.04</f>
        <v>35995.64800000001</v>
      </c>
      <c r="H345" s="3">
        <f>G345*1.04</f>
        <v>37435.47392000001</v>
      </c>
      <c r="I345" s="3">
        <f>H345*1.04</f>
        <v>38932.89287680001</v>
      </c>
      <c r="J345" s="3">
        <f>I345*1.04</f>
        <v>40490.20859187201</v>
      </c>
      <c r="K345" s="3">
        <f>J345*1.04</f>
        <v>42109.81693554689</v>
      </c>
      <c r="L345" s="3">
        <f>K345*1.04</f>
        <v>43794.20961296877</v>
      </c>
      <c r="M345" s="3">
        <f>L345*1.04</f>
        <v>45545.97799748752</v>
      </c>
      <c r="N345" s="3">
        <f t="shared" si="31"/>
        <v>47367.81711738702</v>
      </c>
    </row>
    <row r="346" spans="1:14" ht="15" hidden="1">
      <c r="A346" t="s">
        <v>778</v>
      </c>
      <c r="B346" t="s">
        <v>779</v>
      </c>
      <c r="C346">
        <v>20000000</v>
      </c>
      <c r="D346" s="3">
        <f t="shared" si="32"/>
        <v>20000</v>
      </c>
      <c r="E346" s="3">
        <f>D346*1.04</f>
        <v>20800</v>
      </c>
      <c r="F346" s="3">
        <f>E346*1.04</f>
        <v>21632</v>
      </c>
      <c r="G346" s="3">
        <f>F346*1.04</f>
        <v>22497.280000000002</v>
      </c>
      <c r="H346" s="3">
        <f>G346*1.04</f>
        <v>23397.171200000004</v>
      </c>
      <c r="I346" s="3">
        <f>H346*1.04</f>
        <v>24333.058048000006</v>
      </c>
      <c r="J346" s="3">
        <f>I346*1.04</f>
        <v>25306.380369920007</v>
      </c>
      <c r="K346" s="3">
        <f>J346*1.04</f>
        <v>26318.63558471681</v>
      </c>
      <c r="L346" s="3">
        <f>K346*1.04</f>
        <v>27371.381008105483</v>
      </c>
      <c r="M346" s="3">
        <f>L346*1.04</f>
        <v>28466.236248429705</v>
      </c>
      <c r="N346" s="3">
        <f t="shared" si="31"/>
        <v>29604.885698366892</v>
      </c>
    </row>
    <row r="347" spans="1:14" ht="15" hidden="1">
      <c r="A347" t="s">
        <v>780</v>
      </c>
      <c r="B347" t="s">
        <v>781</v>
      </c>
      <c r="C347">
        <v>3566188</v>
      </c>
      <c r="D347" s="3">
        <f t="shared" si="32"/>
        <v>3566.188</v>
      </c>
      <c r="E347" s="3">
        <f>D347*1.04</f>
        <v>3708.83552</v>
      </c>
      <c r="F347" s="3">
        <f>E347*1.04</f>
        <v>3857.1889408</v>
      </c>
      <c r="G347" s="3">
        <f>F347*1.04</f>
        <v>4011.4764984320004</v>
      </c>
      <c r="H347" s="3">
        <f>G347*1.04</f>
        <v>4171.93555836928</v>
      </c>
      <c r="I347" s="3">
        <f>H347*1.04</f>
        <v>4338.812980704051</v>
      </c>
      <c r="J347" s="3">
        <f>I347*1.04</f>
        <v>4512.365499932213</v>
      </c>
      <c r="K347" s="3">
        <f>J347*1.04</f>
        <v>4692.860119929502</v>
      </c>
      <c r="L347" s="3">
        <f>K347*1.04</f>
        <v>4880.574524726682</v>
      </c>
      <c r="M347" s="3">
        <f>L347*1.04</f>
        <v>5075.79750571575</v>
      </c>
      <c r="N347" s="3">
        <f aca="true" t="shared" si="33" ref="N347:N362">M347*1.04</f>
        <v>5278.829405944381</v>
      </c>
    </row>
    <row r="348" spans="1:14" ht="15" hidden="1">
      <c r="A348" t="s">
        <v>782</v>
      </c>
      <c r="B348" t="s">
        <v>783</v>
      </c>
      <c r="C348">
        <v>1000000</v>
      </c>
      <c r="D348" s="3">
        <f t="shared" si="32"/>
        <v>1000</v>
      </c>
      <c r="E348" s="3">
        <f>D348*1.04</f>
        <v>1040</v>
      </c>
      <c r="F348" s="3">
        <f>E348*1.04</f>
        <v>1081.6000000000001</v>
      </c>
      <c r="G348" s="3">
        <f>F348*1.04</f>
        <v>1124.8640000000003</v>
      </c>
      <c r="H348" s="3">
        <f>G348*1.04</f>
        <v>1169.8585600000004</v>
      </c>
      <c r="I348" s="3">
        <f>H348*1.04</f>
        <v>1216.6529024000004</v>
      </c>
      <c r="J348" s="3">
        <f>I348*1.04</f>
        <v>1265.3190184960004</v>
      </c>
      <c r="K348" s="3">
        <f>J348*1.04</f>
        <v>1315.9317792358404</v>
      </c>
      <c r="L348" s="3">
        <f>K348*1.04</f>
        <v>1368.569050405274</v>
      </c>
      <c r="M348" s="3">
        <f>L348*1.04</f>
        <v>1423.311812421485</v>
      </c>
      <c r="N348" s="3">
        <f t="shared" si="33"/>
        <v>1480.2442849183444</v>
      </c>
    </row>
    <row r="349" spans="1:14" ht="15" hidden="1">
      <c r="A349" t="s">
        <v>784</v>
      </c>
      <c r="B349" t="s">
        <v>785</v>
      </c>
      <c r="C349">
        <f>+C350+C351</f>
        <v>10400000</v>
      </c>
      <c r="D349" s="3">
        <f t="shared" si="32"/>
        <v>10400</v>
      </c>
      <c r="E349" s="3">
        <f>D349*1.04</f>
        <v>10816</v>
      </c>
      <c r="F349" s="3">
        <f>E349*1.04</f>
        <v>11248.640000000001</v>
      </c>
      <c r="G349" s="3">
        <f>F349*1.04</f>
        <v>11698.585600000002</v>
      </c>
      <c r="H349" s="3">
        <f>G349*1.04</f>
        <v>12166.529024000003</v>
      </c>
      <c r="I349" s="3">
        <f>H349*1.04</f>
        <v>12653.190184960004</v>
      </c>
      <c r="J349" s="3">
        <f>I349*1.04</f>
        <v>13159.317792358404</v>
      </c>
      <c r="K349" s="3">
        <f>J349*1.04</f>
        <v>13685.690504052742</v>
      </c>
      <c r="L349" s="3">
        <f>K349*1.04</f>
        <v>14233.118124214852</v>
      </c>
      <c r="M349" s="3">
        <f>L349*1.04</f>
        <v>14802.442849183446</v>
      </c>
      <c r="N349" s="3">
        <f t="shared" si="33"/>
        <v>15394.540563150784</v>
      </c>
    </row>
    <row r="350" spans="1:14" ht="15" hidden="1">
      <c r="A350" t="s">
        <v>786</v>
      </c>
      <c r="B350" t="s">
        <v>787</v>
      </c>
      <c r="C350">
        <v>5000000</v>
      </c>
      <c r="D350" s="3">
        <f t="shared" si="32"/>
        <v>5000</v>
      </c>
      <c r="E350" s="3">
        <f>D350*1.04</f>
        <v>5200</v>
      </c>
      <c r="F350" s="3">
        <f>E350*1.04</f>
        <v>5408</v>
      </c>
      <c r="G350" s="3">
        <f>F350*1.04</f>
        <v>5624.320000000001</v>
      </c>
      <c r="H350" s="3">
        <f>G350*1.04</f>
        <v>5849.292800000001</v>
      </c>
      <c r="I350" s="3">
        <f>H350*1.04</f>
        <v>6083.264512000002</v>
      </c>
      <c r="J350" s="3">
        <f>I350*1.04</f>
        <v>6326.595092480002</v>
      </c>
      <c r="K350" s="3">
        <f>J350*1.04</f>
        <v>6579.658896179202</v>
      </c>
      <c r="L350" s="3">
        <f>K350*1.04</f>
        <v>6842.845252026371</v>
      </c>
      <c r="M350" s="3">
        <f>L350*1.04</f>
        <v>7116.559062107426</v>
      </c>
      <c r="N350" s="3">
        <f t="shared" si="33"/>
        <v>7401.221424591723</v>
      </c>
    </row>
    <row r="351" spans="1:14" ht="15" hidden="1">
      <c r="A351" t="s">
        <v>788</v>
      </c>
      <c r="B351" t="s">
        <v>789</v>
      </c>
      <c r="C351">
        <v>5400000</v>
      </c>
      <c r="D351" s="3">
        <f t="shared" si="32"/>
        <v>5400</v>
      </c>
      <c r="E351" s="3">
        <f>D351*1.04</f>
        <v>5616</v>
      </c>
      <c r="F351" s="3">
        <f>E351*1.04</f>
        <v>5840.64</v>
      </c>
      <c r="G351" s="3">
        <f>F351*1.04</f>
        <v>6074.265600000001</v>
      </c>
      <c r="H351" s="3">
        <f>G351*1.04</f>
        <v>6317.236224000001</v>
      </c>
      <c r="I351" s="3">
        <f>H351*1.04</f>
        <v>6569.925672960001</v>
      </c>
      <c r="J351" s="3">
        <f>I351*1.04</f>
        <v>6832.722699878402</v>
      </c>
      <c r="K351" s="3">
        <f>J351*1.04</f>
        <v>7106.031607873538</v>
      </c>
      <c r="L351" s="3">
        <f>K351*1.04</f>
        <v>7390.27287218848</v>
      </c>
      <c r="M351" s="3">
        <f>L351*1.04</f>
        <v>7685.883787076019</v>
      </c>
      <c r="N351" s="3">
        <f t="shared" si="33"/>
        <v>7993.31913855906</v>
      </c>
    </row>
    <row r="352" spans="1:14" ht="15" hidden="1">
      <c r="A352" t="s">
        <v>790</v>
      </c>
      <c r="B352" t="s">
        <v>523</v>
      </c>
      <c r="C352">
        <v>1000</v>
      </c>
      <c r="D352" s="3">
        <f t="shared" si="32"/>
        <v>1</v>
      </c>
      <c r="E352" s="3">
        <f>D352*1.04</f>
        <v>1.04</v>
      </c>
      <c r="F352" s="3">
        <f>E352*1.04</f>
        <v>1.0816000000000001</v>
      </c>
      <c r="G352" s="3">
        <f>F352*1.04</f>
        <v>1.124864</v>
      </c>
      <c r="H352" s="3">
        <f>G352*1.04</f>
        <v>1.1698585600000002</v>
      </c>
      <c r="I352" s="3">
        <f>H352*1.04</f>
        <v>1.2166529024000003</v>
      </c>
      <c r="J352" s="3">
        <f>I352*1.04</f>
        <v>1.2653190184960004</v>
      </c>
      <c r="K352" s="3">
        <f>J352*1.04</f>
        <v>1.3159317792358405</v>
      </c>
      <c r="L352" s="3">
        <f>K352*1.04</f>
        <v>1.368569050405274</v>
      </c>
      <c r="M352" s="3">
        <f>L352*1.04</f>
        <v>1.4233118124214852</v>
      </c>
      <c r="N352" s="3">
        <f t="shared" si="33"/>
        <v>1.4802442849183446</v>
      </c>
    </row>
    <row r="353" spans="1:14" ht="15" hidden="1">
      <c r="A353" t="s">
        <v>791</v>
      </c>
      <c r="B353" t="s">
        <v>792</v>
      </c>
      <c r="C353">
        <f>+C354+C356+C358</f>
        <v>18554432</v>
      </c>
      <c r="D353" s="3">
        <f t="shared" si="32"/>
        <v>18554.432</v>
      </c>
      <c r="E353" s="3">
        <f>D353*1.04</f>
        <v>19296.60928</v>
      </c>
      <c r="F353" s="3">
        <f>E353*1.04</f>
        <v>20068.4736512</v>
      </c>
      <c r="G353" s="3">
        <f>F353*1.04</f>
        <v>20871.212597248003</v>
      </c>
      <c r="H353" s="3">
        <f>G353*1.04</f>
        <v>21706.061101137922</v>
      </c>
      <c r="I353" s="3">
        <f>H353*1.04</f>
        <v>22574.30354518344</v>
      </c>
      <c r="J353" s="3">
        <f>I353*1.04</f>
        <v>23477.27568699078</v>
      </c>
      <c r="K353" s="3">
        <f>J353*1.04</f>
        <v>24416.366714470412</v>
      </c>
      <c r="L353" s="3">
        <f>K353*1.04</f>
        <v>25393.02138304923</v>
      </c>
      <c r="M353" s="3">
        <f>L353*1.04</f>
        <v>26408.7422383712</v>
      </c>
      <c r="N353" s="3">
        <f t="shared" si="33"/>
        <v>27465.091927906047</v>
      </c>
    </row>
    <row r="354" spans="1:14" ht="15" hidden="1">
      <c r="A354" t="s">
        <v>793</v>
      </c>
      <c r="B354" t="s">
        <v>794</v>
      </c>
      <c r="C354">
        <f>+C355</f>
        <v>6463432</v>
      </c>
      <c r="D354" s="3">
        <f t="shared" si="32"/>
        <v>6463.432</v>
      </c>
      <c r="E354" s="3">
        <f>D354*1.04</f>
        <v>6721.96928</v>
      </c>
      <c r="F354" s="3">
        <f>E354*1.04</f>
        <v>6990.848051200001</v>
      </c>
      <c r="G354" s="3">
        <f>F354*1.04</f>
        <v>7270.481973248001</v>
      </c>
      <c r="H354" s="3">
        <f>G354*1.04</f>
        <v>7561.301252177921</v>
      </c>
      <c r="I354" s="3">
        <f>H354*1.04</f>
        <v>7863.753302265038</v>
      </c>
      <c r="J354" s="3">
        <f>I354*1.04</f>
        <v>8178.303434355639</v>
      </c>
      <c r="K354" s="3">
        <f>J354*1.04</f>
        <v>8505.435571729866</v>
      </c>
      <c r="L354" s="3">
        <f>K354*1.04</f>
        <v>8845.65299459906</v>
      </c>
      <c r="M354" s="3">
        <f>L354*1.04</f>
        <v>9199.479114383023</v>
      </c>
      <c r="N354" s="3">
        <f t="shared" si="33"/>
        <v>9567.458278958344</v>
      </c>
    </row>
    <row r="355" spans="1:14" ht="15" hidden="1">
      <c r="A355" t="s">
        <v>795</v>
      </c>
      <c r="B355" t="s">
        <v>796</v>
      </c>
      <c r="C355">
        <v>6463432</v>
      </c>
      <c r="D355" s="3">
        <f t="shared" si="32"/>
        <v>6463.432</v>
      </c>
      <c r="E355" s="3">
        <f>D355*1.04</f>
        <v>6721.96928</v>
      </c>
      <c r="F355" s="3">
        <f>E355*1.04</f>
        <v>6990.848051200001</v>
      </c>
      <c r="G355" s="3">
        <f>F355*1.04</f>
        <v>7270.481973248001</v>
      </c>
      <c r="H355" s="3">
        <f>G355*1.04</f>
        <v>7561.301252177921</v>
      </c>
      <c r="I355" s="3">
        <f>H355*1.04</f>
        <v>7863.753302265038</v>
      </c>
      <c r="J355" s="3">
        <f>I355*1.04</f>
        <v>8178.303434355639</v>
      </c>
      <c r="K355" s="3">
        <f>J355*1.04</f>
        <v>8505.435571729866</v>
      </c>
      <c r="L355" s="3">
        <f>K355*1.04</f>
        <v>8845.65299459906</v>
      </c>
      <c r="M355" s="3">
        <f>L355*1.04</f>
        <v>9199.479114383023</v>
      </c>
      <c r="N355" s="3">
        <f t="shared" si="33"/>
        <v>9567.458278958344</v>
      </c>
    </row>
    <row r="356" spans="1:14" ht="15" hidden="1">
      <c r="A356" t="s">
        <v>797</v>
      </c>
      <c r="B356" t="s">
        <v>798</v>
      </c>
      <c r="C356">
        <f>+C357</f>
        <v>12090000</v>
      </c>
      <c r="D356" s="3">
        <f t="shared" si="32"/>
        <v>12090</v>
      </c>
      <c r="E356" s="3">
        <f>D356*1.04</f>
        <v>12573.6</v>
      </c>
      <c r="F356" s="3">
        <f>E356*1.04</f>
        <v>13076.544000000002</v>
      </c>
      <c r="G356" s="3">
        <f>F356*1.04</f>
        <v>13599.605760000002</v>
      </c>
      <c r="H356" s="3">
        <f>G356*1.04</f>
        <v>14143.589990400003</v>
      </c>
      <c r="I356" s="3">
        <f>H356*1.04</f>
        <v>14709.333590016004</v>
      </c>
      <c r="J356" s="3">
        <f>I356*1.04</f>
        <v>15297.706933616644</v>
      </c>
      <c r="K356" s="3">
        <f>J356*1.04</f>
        <v>15909.61521096131</v>
      </c>
      <c r="L356" s="3">
        <f>K356*1.04</f>
        <v>16545.999819399764</v>
      </c>
      <c r="M356" s="3">
        <f>L356*1.04</f>
        <v>17207.839812175756</v>
      </c>
      <c r="N356" s="3">
        <f t="shared" si="33"/>
        <v>17896.153404662786</v>
      </c>
    </row>
    <row r="357" spans="1:14" ht="15" hidden="1">
      <c r="A357" t="s">
        <v>799</v>
      </c>
      <c r="B357" t="s">
        <v>800</v>
      </c>
      <c r="C357">
        <v>12090000</v>
      </c>
      <c r="D357" s="3">
        <f t="shared" si="32"/>
        <v>12090</v>
      </c>
      <c r="E357" s="3">
        <f>D357*1.04</f>
        <v>12573.6</v>
      </c>
      <c r="F357" s="3">
        <f>E357*1.04</f>
        <v>13076.544000000002</v>
      </c>
      <c r="G357" s="3">
        <f>F357*1.04</f>
        <v>13599.605760000002</v>
      </c>
      <c r="H357" s="3">
        <f>G357*1.04</f>
        <v>14143.589990400003</v>
      </c>
      <c r="I357" s="3">
        <f>H357*1.04</f>
        <v>14709.333590016004</v>
      </c>
      <c r="J357" s="3">
        <f>I357*1.04</f>
        <v>15297.706933616644</v>
      </c>
      <c r="K357" s="3">
        <f>J357*1.04</f>
        <v>15909.61521096131</v>
      </c>
      <c r="L357" s="3">
        <f>K357*1.04</f>
        <v>16545.999819399764</v>
      </c>
      <c r="M357" s="3">
        <f>L357*1.04</f>
        <v>17207.839812175756</v>
      </c>
      <c r="N357" s="3">
        <f t="shared" si="33"/>
        <v>17896.153404662786</v>
      </c>
    </row>
    <row r="358" spans="1:14" ht="15" hidden="1">
      <c r="A358" t="s">
        <v>801</v>
      </c>
      <c r="B358" t="s">
        <v>523</v>
      </c>
      <c r="C358">
        <v>1000</v>
      </c>
      <c r="D358" s="3">
        <f t="shared" si="32"/>
        <v>1</v>
      </c>
      <c r="E358" s="3">
        <f>D358*1.04</f>
        <v>1.04</v>
      </c>
      <c r="F358" s="3">
        <f>E358*1.04</f>
        <v>1.0816000000000001</v>
      </c>
      <c r="G358" s="3">
        <f>F358*1.04</f>
        <v>1.124864</v>
      </c>
      <c r="H358" s="3">
        <f>G358*1.04</f>
        <v>1.1698585600000002</v>
      </c>
      <c r="I358" s="3">
        <f>H358*1.04</f>
        <v>1.2166529024000003</v>
      </c>
      <c r="J358" s="3">
        <f>I358*1.04</f>
        <v>1.2653190184960004</v>
      </c>
      <c r="K358" s="3">
        <f>J358*1.04</f>
        <v>1.3159317792358405</v>
      </c>
      <c r="L358" s="3">
        <f>K358*1.04</f>
        <v>1.368569050405274</v>
      </c>
      <c r="M358" s="3">
        <f>L358*1.04</f>
        <v>1.4233118124214852</v>
      </c>
      <c r="N358" s="3">
        <f t="shared" si="33"/>
        <v>1.4802442849183446</v>
      </c>
    </row>
    <row r="359" spans="1:14" ht="15" hidden="1">
      <c r="A359" t="s">
        <v>802</v>
      </c>
      <c r="B359" t="s">
        <v>803</v>
      </c>
      <c r="C359">
        <f>+C360+C362+C366+C368</f>
        <v>91844061</v>
      </c>
      <c r="D359" s="3">
        <f t="shared" si="32"/>
        <v>91844.061</v>
      </c>
      <c r="E359" s="3">
        <f>D359*1.04</f>
        <v>95517.82344000001</v>
      </c>
      <c r="F359" s="3">
        <f>E359*1.04</f>
        <v>99338.53637760002</v>
      </c>
      <c r="G359" s="3">
        <f>F359*1.04</f>
        <v>103312.07783270402</v>
      </c>
      <c r="H359" s="3">
        <f>G359*1.04</f>
        <v>107444.56094601218</v>
      </c>
      <c r="I359" s="3">
        <f>H359*1.04</f>
        <v>111742.34338385267</v>
      </c>
      <c r="J359" s="3">
        <f>I359*1.04</f>
        <v>116212.03711920678</v>
      </c>
      <c r="K359" s="3">
        <f>J359*1.04</f>
        <v>120860.51860397506</v>
      </c>
      <c r="L359" s="3">
        <f>K359*1.04</f>
        <v>125694.93934813407</v>
      </c>
      <c r="M359" s="3">
        <f>L359*1.04</f>
        <v>130722.73692205944</v>
      </c>
      <c r="N359" s="3">
        <f t="shared" si="33"/>
        <v>135951.6463989418</v>
      </c>
    </row>
    <row r="360" spans="1:14" ht="15" hidden="1">
      <c r="A360" t="s">
        <v>804</v>
      </c>
      <c r="B360" t="s">
        <v>805</v>
      </c>
      <c r="C360">
        <f>+C361</f>
        <v>12000000</v>
      </c>
      <c r="D360" s="3">
        <f t="shared" si="32"/>
        <v>12000</v>
      </c>
      <c r="E360" s="3">
        <f>D360*1.04</f>
        <v>12480</v>
      </c>
      <c r="F360" s="3">
        <f>E360*1.04</f>
        <v>12979.2</v>
      </c>
      <c r="G360" s="3">
        <f>F360*1.04</f>
        <v>13498.368</v>
      </c>
      <c r="H360" s="3">
        <f>G360*1.04</f>
        <v>14038.302720000002</v>
      </c>
      <c r="I360" s="3">
        <f>H360*1.04</f>
        <v>14599.834828800002</v>
      </c>
      <c r="J360" s="3">
        <f>I360*1.04</f>
        <v>15183.828221952002</v>
      </c>
      <c r="K360" s="3">
        <f>J360*1.04</f>
        <v>15791.181350830084</v>
      </c>
      <c r="L360" s="3">
        <f>K360*1.04</f>
        <v>16422.828604863287</v>
      </c>
      <c r="M360" s="3">
        <f>L360*1.04</f>
        <v>17079.74174905782</v>
      </c>
      <c r="N360" s="3">
        <f t="shared" si="33"/>
        <v>17762.931419020133</v>
      </c>
    </row>
    <row r="361" spans="1:14" ht="15" hidden="1">
      <c r="A361" t="s">
        <v>806</v>
      </c>
      <c r="B361" t="s">
        <v>807</v>
      </c>
      <c r="C361">
        <v>12000000</v>
      </c>
      <c r="D361" s="3">
        <f t="shared" si="32"/>
        <v>12000</v>
      </c>
      <c r="E361" s="3">
        <f>D361*1.04</f>
        <v>12480</v>
      </c>
      <c r="F361" s="3">
        <f>E361*1.04</f>
        <v>12979.2</v>
      </c>
      <c r="G361" s="3">
        <f>F361*1.04</f>
        <v>13498.368</v>
      </c>
      <c r="H361" s="3">
        <f>G361*1.04</f>
        <v>14038.302720000002</v>
      </c>
      <c r="I361" s="3">
        <f>H361*1.04</f>
        <v>14599.834828800002</v>
      </c>
      <c r="J361" s="3">
        <f>I361*1.04</f>
        <v>15183.828221952002</v>
      </c>
      <c r="K361" s="3">
        <f>J361*1.04</f>
        <v>15791.181350830084</v>
      </c>
      <c r="L361" s="3">
        <f>K361*1.04</f>
        <v>16422.828604863287</v>
      </c>
      <c r="M361" s="3">
        <f>L361*1.04</f>
        <v>17079.74174905782</v>
      </c>
      <c r="N361" s="3">
        <f t="shared" si="33"/>
        <v>17762.931419020133</v>
      </c>
    </row>
    <row r="362" spans="1:14" ht="15" hidden="1">
      <c r="A362" t="s">
        <v>808</v>
      </c>
      <c r="B362" t="s">
        <v>809</v>
      </c>
      <c r="C362">
        <f>+C363+C364+C365</f>
        <v>59844061</v>
      </c>
      <c r="D362" s="3">
        <f t="shared" si="32"/>
        <v>59844.061</v>
      </c>
      <c r="E362" s="3">
        <f>D362*1.04</f>
        <v>62237.82344</v>
      </c>
      <c r="F362" s="3">
        <f>E362*1.04</f>
        <v>64727.336377600004</v>
      </c>
      <c r="G362" s="3">
        <f>F362*1.04</f>
        <v>67316.429832704</v>
      </c>
      <c r="H362" s="3">
        <f>G362*1.04</f>
        <v>70009.08702601216</v>
      </c>
      <c r="I362" s="3">
        <f>H362*1.04</f>
        <v>72809.45050705265</v>
      </c>
      <c r="J362" s="3">
        <f>I362*1.04</f>
        <v>75721.82852733476</v>
      </c>
      <c r="K362" s="3">
        <f>J362*1.04</f>
        <v>78750.70166842816</v>
      </c>
      <c r="L362" s="3">
        <f>K362*1.04</f>
        <v>81900.72973516528</v>
      </c>
      <c r="M362" s="3">
        <f>L362*1.04</f>
        <v>85176.7589245719</v>
      </c>
      <c r="N362" s="3">
        <f t="shared" si="33"/>
        <v>88583.82928155478</v>
      </c>
    </row>
    <row r="363" spans="1:14" ht="15" hidden="1">
      <c r="A363" t="s">
        <v>810</v>
      </c>
      <c r="B363" t="s">
        <v>811</v>
      </c>
      <c r="C363">
        <v>12000000</v>
      </c>
      <c r="D363" s="3">
        <f t="shared" si="32"/>
        <v>12000</v>
      </c>
      <c r="E363" s="3">
        <f>D363*1.04</f>
        <v>12480</v>
      </c>
      <c r="F363" s="3">
        <f>E363*1.04</f>
        <v>12979.2</v>
      </c>
      <c r="G363" s="3">
        <f>F363*1.04</f>
        <v>13498.368</v>
      </c>
      <c r="H363" s="3">
        <f>G363*1.04</f>
        <v>14038.302720000002</v>
      </c>
      <c r="I363" s="3">
        <f>H363*1.04</f>
        <v>14599.834828800002</v>
      </c>
      <c r="J363" s="3">
        <f>I363*1.04</f>
        <v>15183.828221952002</v>
      </c>
      <c r="K363" s="3">
        <f>J363*1.04</f>
        <v>15791.181350830084</v>
      </c>
      <c r="L363" s="3">
        <f>K363*1.04</f>
        <v>16422.828604863287</v>
      </c>
      <c r="M363" s="3">
        <f aca="true" t="shared" si="34" ref="F363:N378">L363*1.04</f>
        <v>17079.74174905782</v>
      </c>
      <c r="N363" s="3">
        <f t="shared" si="34"/>
        <v>17762.931419020133</v>
      </c>
    </row>
    <row r="364" spans="1:14" ht="15" hidden="1">
      <c r="A364" t="s">
        <v>812</v>
      </c>
      <c r="B364" t="s">
        <v>813</v>
      </c>
      <c r="C364">
        <v>25000000</v>
      </c>
      <c r="D364" s="3">
        <f t="shared" si="32"/>
        <v>25000</v>
      </c>
      <c r="E364" s="3">
        <f>D364*1.04</f>
        <v>26000</v>
      </c>
      <c r="F364" s="3">
        <f t="shared" si="34"/>
        <v>27040</v>
      </c>
      <c r="G364" s="3">
        <f t="shared" si="34"/>
        <v>28121.600000000002</v>
      </c>
      <c r="H364" s="3">
        <f t="shared" si="34"/>
        <v>29246.464000000004</v>
      </c>
      <c r="I364" s="3">
        <f t="shared" si="34"/>
        <v>30416.322560000004</v>
      </c>
      <c r="J364" s="3">
        <f t="shared" si="34"/>
        <v>31632.975462400005</v>
      </c>
      <c r="K364" s="3">
        <f t="shared" si="34"/>
        <v>32898.29448089601</v>
      </c>
      <c r="L364" s="3">
        <f t="shared" si="34"/>
        <v>34214.22626013185</v>
      </c>
      <c r="M364" s="3">
        <f t="shared" si="34"/>
        <v>35582.79531053713</v>
      </c>
      <c r="N364" s="3">
        <f t="shared" si="34"/>
        <v>37006.107122958616</v>
      </c>
    </row>
    <row r="365" spans="1:14" ht="15" hidden="1">
      <c r="A365" t="s">
        <v>814</v>
      </c>
      <c r="B365" t="s">
        <v>815</v>
      </c>
      <c r="C365">
        <v>22844061</v>
      </c>
      <c r="D365" s="3">
        <f t="shared" si="32"/>
        <v>22844.061</v>
      </c>
      <c r="E365" s="3">
        <f>D365*1.04</f>
        <v>23757.823440000004</v>
      </c>
      <c r="F365" s="3">
        <f t="shared" si="34"/>
        <v>24708.136377600003</v>
      </c>
      <c r="G365" s="3">
        <f t="shared" si="34"/>
        <v>25696.461832704004</v>
      </c>
      <c r="H365" s="3">
        <f t="shared" si="34"/>
        <v>26724.320306012167</v>
      </c>
      <c r="I365" s="3">
        <f t="shared" si="34"/>
        <v>27793.293118252655</v>
      </c>
      <c r="J365" s="3">
        <f t="shared" si="34"/>
        <v>28905.024842982762</v>
      </c>
      <c r="K365" s="3">
        <f t="shared" si="34"/>
        <v>30061.225836702073</v>
      </c>
      <c r="L365" s="3">
        <f t="shared" si="34"/>
        <v>31263.674870170158</v>
      </c>
      <c r="M365" s="3">
        <f t="shared" si="34"/>
        <v>32514.221864976964</v>
      </c>
      <c r="N365" s="3">
        <f t="shared" si="34"/>
        <v>33814.79073957604</v>
      </c>
    </row>
    <row r="366" spans="1:14" ht="15" hidden="1">
      <c r="A366" t="s">
        <v>816</v>
      </c>
      <c r="B366" t="s">
        <v>817</v>
      </c>
      <c r="C366">
        <f>+C367</f>
        <v>19999000</v>
      </c>
      <c r="D366" s="3">
        <f t="shared" si="32"/>
        <v>19999</v>
      </c>
      <c r="E366" s="3">
        <f>D366*1.04</f>
        <v>20798.96</v>
      </c>
      <c r="F366" s="3">
        <f t="shared" si="34"/>
        <v>21630.9184</v>
      </c>
      <c r="G366" s="3">
        <f t="shared" si="34"/>
        <v>22496.155135999998</v>
      </c>
      <c r="H366" s="3">
        <f t="shared" si="34"/>
        <v>23396.00134144</v>
      </c>
      <c r="I366" s="3">
        <f t="shared" si="34"/>
        <v>24331.8413950976</v>
      </c>
      <c r="J366" s="3">
        <f t="shared" si="34"/>
        <v>25305.115050901502</v>
      </c>
      <c r="K366" s="3">
        <f t="shared" si="34"/>
        <v>26317.319652937564</v>
      </c>
      <c r="L366" s="3">
        <f t="shared" si="34"/>
        <v>27370.012439055066</v>
      </c>
      <c r="M366" s="3">
        <f t="shared" si="34"/>
        <v>28464.81293661727</v>
      </c>
      <c r="N366" s="3">
        <f t="shared" si="34"/>
        <v>29603.40545408196</v>
      </c>
    </row>
    <row r="367" spans="1:14" ht="15" hidden="1">
      <c r="A367" t="s">
        <v>818</v>
      </c>
      <c r="B367" t="s">
        <v>819</v>
      </c>
      <c r="C367">
        <v>19999000</v>
      </c>
      <c r="D367" s="3">
        <f t="shared" si="32"/>
        <v>19999</v>
      </c>
      <c r="E367" s="3">
        <f>D367*1.04</f>
        <v>20798.96</v>
      </c>
      <c r="F367" s="3">
        <f t="shared" si="34"/>
        <v>21630.9184</v>
      </c>
      <c r="G367" s="3">
        <f t="shared" si="34"/>
        <v>22496.155135999998</v>
      </c>
      <c r="H367" s="3">
        <f t="shared" si="34"/>
        <v>23396.00134144</v>
      </c>
      <c r="I367" s="3">
        <f t="shared" si="34"/>
        <v>24331.8413950976</v>
      </c>
      <c r="J367" s="3">
        <f t="shared" si="34"/>
        <v>25305.115050901502</v>
      </c>
      <c r="K367" s="3">
        <f t="shared" si="34"/>
        <v>26317.319652937564</v>
      </c>
      <c r="L367" s="3">
        <f t="shared" si="34"/>
        <v>27370.012439055066</v>
      </c>
      <c r="M367" s="3">
        <f t="shared" si="34"/>
        <v>28464.81293661727</v>
      </c>
      <c r="N367" s="3">
        <f t="shared" si="34"/>
        <v>29603.40545408196</v>
      </c>
    </row>
    <row r="368" spans="1:14" ht="15" hidden="1">
      <c r="A368" t="s">
        <v>820</v>
      </c>
      <c r="B368" t="s">
        <v>821</v>
      </c>
      <c r="C368">
        <v>1000</v>
      </c>
      <c r="D368" s="3">
        <f t="shared" si="32"/>
        <v>1</v>
      </c>
      <c r="E368" s="3">
        <f>D368*1.04</f>
        <v>1.04</v>
      </c>
      <c r="F368" s="3">
        <f t="shared" si="34"/>
        <v>1.0816000000000001</v>
      </c>
      <c r="G368" s="3">
        <f t="shared" si="34"/>
        <v>1.124864</v>
      </c>
      <c r="H368" s="3">
        <f t="shared" si="34"/>
        <v>1.1698585600000002</v>
      </c>
      <c r="I368" s="3">
        <f t="shared" si="34"/>
        <v>1.2166529024000003</v>
      </c>
      <c r="J368" s="3">
        <f t="shared" si="34"/>
        <v>1.2653190184960004</v>
      </c>
      <c r="K368" s="3">
        <f t="shared" si="34"/>
        <v>1.3159317792358405</v>
      </c>
      <c r="L368" s="3">
        <f t="shared" si="34"/>
        <v>1.368569050405274</v>
      </c>
      <c r="M368" s="3">
        <f t="shared" si="34"/>
        <v>1.4233118124214852</v>
      </c>
      <c r="N368" s="3">
        <f t="shared" si="34"/>
        <v>1.4802442849183446</v>
      </c>
    </row>
    <row r="369" spans="1:14" ht="15" hidden="1">
      <c r="A369" t="s">
        <v>822</v>
      </c>
      <c r="B369" t="s">
        <v>823</v>
      </c>
      <c r="C369">
        <f>+C370+C372+C376+C378+C380</f>
        <v>77940512</v>
      </c>
      <c r="D369" s="3">
        <f t="shared" si="32"/>
        <v>77940.512</v>
      </c>
      <c r="E369" s="3">
        <f>D369*1.04</f>
        <v>81058.13248</v>
      </c>
      <c r="F369" s="3">
        <f t="shared" si="34"/>
        <v>84300.4577792</v>
      </c>
      <c r="G369" s="3">
        <f t="shared" si="34"/>
        <v>87672.47609036801</v>
      </c>
      <c r="H369" s="3">
        <f t="shared" si="34"/>
        <v>91179.37513398274</v>
      </c>
      <c r="I369" s="3">
        <f t="shared" si="34"/>
        <v>94826.55013934206</v>
      </c>
      <c r="J369" s="3">
        <f t="shared" si="34"/>
        <v>98619.61214491574</v>
      </c>
      <c r="K369" s="3">
        <f t="shared" si="34"/>
        <v>102564.39663071236</v>
      </c>
      <c r="L369" s="3">
        <f t="shared" si="34"/>
        <v>106666.97249594086</v>
      </c>
      <c r="M369" s="3">
        <f t="shared" si="34"/>
        <v>110933.6513957785</v>
      </c>
      <c r="N369" s="3">
        <f t="shared" si="34"/>
        <v>115370.99745160966</v>
      </c>
    </row>
    <row r="370" spans="1:14" ht="15" hidden="1">
      <c r="A370" t="s">
        <v>824</v>
      </c>
      <c r="B370" t="s">
        <v>825</v>
      </c>
      <c r="C370">
        <f>+C371+C372+C373</f>
        <v>21554432</v>
      </c>
      <c r="D370" s="3">
        <f t="shared" si="32"/>
        <v>21554.432</v>
      </c>
      <c r="E370" s="3">
        <f>D370*1.04</f>
        <v>22416.60928</v>
      </c>
      <c r="F370" s="3">
        <f t="shared" si="34"/>
        <v>23313.2736512</v>
      </c>
      <c r="G370" s="3">
        <f t="shared" si="34"/>
        <v>24245.804597248003</v>
      </c>
      <c r="H370" s="3">
        <f t="shared" si="34"/>
        <v>25215.636781137924</v>
      </c>
      <c r="I370" s="3">
        <f t="shared" si="34"/>
        <v>26224.262252383443</v>
      </c>
      <c r="J370" s="3">
        <f t="shared" si="34"/>
        <v>27273.232742478784</v>
      </c>
      <c r="K370" s="3">
        <f t="shared" si="34"/>
        <v>28364.162052177937</v>
      </c>
      <c r="L370" s="3">
        <f t="shared" si="34"/>
        <v>29498.728534265054</v>
      </c>
      <c r="M370" s="3">
        <f t="shared" si="34"/>
        <v>30678.677675635656</v>
      </c>
      <c r="N370" s="3">
        <f t="shared" si="34"/>
        <v>31905.824782661082</v>
      </c>
    </row>
    <row r="371" spans="1:14" ht="15" hidden="1">
      <c r="A371" t="s">
        <v>826</v>
      </c>
      <c r="B371" t="s">
        <v>827</v>
      </c>
      <c r="C371">
        <v>7000000</v>
      </c>
      <c r="D371" s="3">
        <f t="shared" si="32"/>
        <v>7000</v>
      </c>
      <c r="E371" s="3">
        <f>D371*1.04</f>
        <v>7280</v>
      </c>
      <c r="F371" s="3">
        <f t="shared" si="34"/>
        <v>7571.2</v>
      </c>
      <c r="G371" s="3">
        <f t="shared" si="34"/>
        <v>7874.048</v>
      </c>
      <c r="H371" s="3">
        <f t="shared" si="34"/>
        <v>8189.00992</v>
      </c>
      <c r="I371" s="3">
        <f t="shared" si="34"/>
        <v>8516.5703168</v>
      </c>
      <c r="J371" s="3">
        <f t="shared" si="34"/>
        <v>8857.233129472</v>
      </c>
      <c r="K371" s="3">
        <f t="shared" si="34"/>
        <v>9211.522454650882</v>
      </c>
      <c r="L371" s="3">
        <f t="shared" si="34"/>
        <v>9579.983352836916</v>
      </c>
      <c r="M371" s="3">
        <f t="shared" si="34"/>
        <v>9963.182686950393</v>
      </c>
      <c r="N371" s="3">
        <f t="shared" si="34"/>
        <v>10361.70999442841</v>
      </c>
    </row>
    <row r="372" spans="1:14" ht="15" hidden="1">
      <c r="A372" t="s">
        <v>828</v>
      </c>
      <c r="B372" t="s">
        <v>829</v>
      </c>
      <c r="C372">
        <v>11554432</v>
      </c>
      <c r="D372" s="3">
        <f t="shared" si="32"/>
        <v>11554.432</v>
      </c>
      <c r="E372" s="3">
        <f>D372*1.04</f>
        <v>12016.60928</v>
      </c>
      <c r="F372" s="3">
        <f t="shared" si="34"/>
        <v>12497.273651200001</v>
      </c>
      <c r="G372" s="3">
        <f t="shared" si="34"/>
        <v>12997.164597248002</v>
      </c>
      <c r="H372" s="3">
        <f t="shared" si="34"/>
        <v>13517.051181137922</v>
      </c>
      <c r="I372" s="3">
        <f t="shared" si="34"/>
        <v>14057.733228383438</v>
      </c>
      <c r="J372" s="3">
        <f t="shared" si="34"/>
        <v>14620.042557518776</v>
      </c>
      <c r="K372" s="3">
        <f t="shared" si="34"/>
        <v>15204.844259819529</v>
      </c>
      <c r="L372" s="3">
        <f t="shared" si="34"/>
        <v>15813.03803021231</v>
      </c>
      <c r="M372" s="3">
        <f t="shared" si="34"/>
        <v>16445.559551420803</v>
      </c>
      <c r="N372" s="3">
        <f t="shared" si="34"/>
        <v>17103.381933477634</v>
      </c>
    </row>
    <row r="373" spans="1:14" ht="15" hidden="1">
      <c r="A373" t="s">
        <v>830</v>
      </c>
      <c r="B373" t="s">
        <v>831</v>
      </c>
      <c r="C373">
        <v>3000000</v>
      </c>
      <c r="D373" s="3">
        <f t="shared" si="32"/>
        <v>3000</v>
      </c>
      <c r="E373" s="3">
        <f>D373*1.04</f>
        <v>3120</v>
      </c>
      <c r="F373" s="3">
        <f t="shared" si="34"/>
        <v>3244.8</v>
      </c>
      <c r="G373" s="3">
        <f t="shared" si="34"/>
        <v>3374.592</v>
      </c>
      <c r="H373" s="3">
        <f t="shared" si="34"/>
        <v>3509.5756800000004</v>
      </c>
      <c r="I373" s="3">
        <f t="shared" si="34"/>
        <v>3649.9587072000004</v>
      </c>
      <c r="J373" s="3">
        <f t="shared" si="34"/>
        <v>3795.9570554880006</v>
      </c>
      <c r="K373" s="3">
        <f t="shared" si="34"/>
        <v>3947.795337707521</v>
      </c>
      <c r="L373" s="3">
        <f t="shared" si="34"/>
        <v>4105.707151215822</v>
      </c>
      <c r="M373" s="3">
        <f t="shared" si="34"/>
        <v>4269.935437264455</v>
      </c>
      <c r="N373" s="3">
        <f t="shared" si="34"/>
        <v>4440.732854755033</v>
      </c>
    </row>
    <row r="374" spans="1:14" ht="15" hidden="1">
      <c r="A374" t="s">
        <v>832</v>
      </c>
      <c r="B374" t="s">
        <v>833</v>
      </c>
      <c r="C374">
        <f>+C375</f>
        <v>7000000</v>
      </c>
      <c r="D374" s="3">
        <f t="shared" si="32"/>
        <v>7000</v>
      </c>
      <c r="E374" s="3">
        <f>D374*1.04</f>
        <v>7280</v>
      </c>
      <c r="F374" s="3">
        <f t="shared" si="34"/>
        <v>7571.2</v>
      </c>
      <c r="G374" s="3">
        <f t="shared" si="34"/>
        <v>7874.048</v>
      </c>
      <c r="H374" s="3">
        <f t="shared" si="34"/>
        <v>8189.00992</v>
      </c>
      <c r="I374" s="3">
        <f t="shared" si="34"/>
        <v>8516.5703168</v>
      </c>
      <c r="J374" s="3">
        <f t="shared" si="34"/>
        <v>8857.233129472</v>
      </c>
      <c r="K374" s="3">
        <f t="shared" si="34"/>
        <v>9211.522454650882</v>
      </c>
      <c r="L374" s="3">
        <f t="shared" si="34"/>
        <v>9579.983352836916</v>
      </c>
      <c r="M374" s="3">
        <f t="shared" si="34"/>
        <v>9963.182686950393</v>
      </c>
      <c r="N374" s="3">
        <f t="shared" si="34"/>
        <v>10361.70999442841</v>
      </c>
    </row>
    <row r="375" spans="1:14" ht="15" hidden="1">
      <c r="A375" t="s">
        <v>834</v>
      </c>
      <c r="B375" t="s">
        <v>835</v>
      </c>
      <c r="C375">
        <v>7000000</v>
      </c>
      <c r="D375" s="3">
        <f t="shared" si="32"/>
        <v>7000</v>
      </c>
      <c r="E375" s="3">
        <f>D375*1.04</f>
        <v>7280</v>
      </c>
      <c r="F375" s="3">
        <f t="shared" si="34"/>
        <v>7571.2</v>
      </c>
      <c r="G375" s="3">
        <f t="shared" si="34"/>
        <v>7874.048</v>
      </c>
      <c r="H375" s="3">
        <f t="shared" si="34"/>
        <v>8189.00992</v>
      </c>
      <c r="I375" s="3">
        <f t="shared" si="34"/>
        <v>8516.5703168</v>
      </c>
      <c r="J375" s="3">
        <f t="shared" si="34"/>
        <v>8857.233129472</v>
      </c>
      <c r="K375" s="3">
        <f t="shared" si="34"/>
        <v>9211.522454650882</v>
      </c>
      <c r="L375" s="3">
        <f t="shared" si="34"/>
        <v>9579.983352836916</v>
      </c>
      <c r="M375" s="3">
        <f t="shared" si="34"/>
        <v>9963.182686950393</v>
      </c>
      <c r="N375" s="3">
        <f t="shared" si="34"/>
        <v>10361.70999442841</v>
      </c>
    </row>
    <row r="376" spans="1:14" ht="15" hidden="1">
      <c r="A376" t="s">
        <v>836</v>
      </c>
      <c r="B376" t="s">
        <v>837</v>
      </c>
      <c r="C376">
        <f>+C377</f>
        <v>7831648</v>
      </c>
      <c r="D376" s="3">
        <f t="shared" si="32"/>
        <v>7831.648</v>
      </c>
      <c r="E376" s="3">
        <f>D376*1.04</f>
        <v>8144.913920000001</v>
      </c>
      <c r="F376" s="3">
        <f t="shared" si="34"/>
        <v>8470.7104768</v>
      </c>
      <c r="G376" s="3">
        <f t="shared" si="34"/>
        <v>8809.538895872001</v>
      </c>
      <c r="H376" s="3">
        <f t="shared" si="34"/>
        <v>9161.920451706881</v>
      </c>
      <c r="I376" s="3">
        <f t="shared" si="34"/>
        <v>9528.397269775156</v>
      </c>
      <c r="J376" s="3">
        <f t="shared" si="34"/>
        <v>9909.533160566163</v>
      </c>
      <c r="K376" s="3">
        <f t="shared" si="34"/>
        <v>10305.91448698881</v>
      </c>
      <c r="L376" s="3">
        <f t="shared" si="34"/>
        <v>10718.151066468363</v>
      </c>
      <c r="M376" s="3">
        <f t="shared" si="34"/>
        <v>11146.877109127097</v>
      </c>
      <c r="N376" s="3">
        <f t="shared" si="34"/>
        <v>11592.752193492182</v>
      </c>
    </row>
    <row r="377" spans="1:14" ht="15" hidden="1">
      <c r="A377" t="s">
        <v>838</v>
      </c>
      <c r="B377" t="s">
        <v>839</v>
      </c>
      <c r="C377">
        <v>7831648</v>
      </c>
      <c r="D377" s="3">
        <f t="shared" si="32"/>
        <v>7831.648</v>
      </c>
      <c r="E377" s="3">
        <f>D377*1.04</f>
        <v>8144.913920000001</v>
      </c>
      <c r="F377" s="3">
        <f t="shared" si="34"/>
        <v>8470.7104768</v>
      </c>
      <c r="G377" s="3">
        <f t="shared" si="34"/>
        <v>8809.538895872001</v>
      </c>
      <c r="H377" s="3">
        <f t="shared" si="34"/>
        <v>9161.920451706881</v>
      </c>
      <c r="I377" s="3">
        <f t="shared" si="34"/>
        <v>9528.397269775156</v>
      </c>
      <c r="J377" s="3">
        <f t="shared" si="34"/>
        <v>9909.533160566163</v>
      </c>
      <c r="K377" s="3">
        <f t="shared" si="34"/>
        <v>10305.91448698881</v>
      </c>
      <c r="L377" s="3">
        <f t="shared" si="34"/>
        <v>10718.151066468363</v>
      </c>
      <c r="M377" s="3">
        <f t="shared" si="34"/>
        <v>11146.877109127097</v>
      </c>
      <c r="N377" s="3">
        <f t="shared" si="34"/>
        <v>11592.752193492182</v>
      </c>
    </row>
    <row r="378" spans="1:14" ht="15" hidden="1">
      <c r="A378" t="s">
        <v>840</v>
      </c>
      <c r="B378" t="s">
        <v>841</v>
      </c>
      <c r="C378">
        <f>+C379</f>
        <v>5000000</v>
      </c>
      <c r="D378" s="3">
        <f t="shared" si="32"/>
        <v>5000</v>
      </c>
      <c r="E378" s="3">
        <f>D378*1.04</f>
        <v>5200</v>
      </c>
      <c r="F378" s="3">
        <f t="shared" si="34"/>
        <v>5408</v>
      </c>
      <c r="G378" s="3">
        <f t="shared" si="34"/>
        <v>5624.320000000001</v>
      </c>
      <c r="H378" s="3">
        <f t="shared" si="34"/>
        <v>5849.292800000001</v>
      </c>
      <c r="I378" s="3">
        <f t="shared" si="34"/>
        <v>6083.264512000002</v>
      </c>
      <c r="J378" s="3">
        <f t="shared" si="34"/>
        <v>6326.595092480002</v>
      </c>
      <c r="K378" s="3">
        <f t="shared" si="34"/>
        <v>6579.658896179202</v>
      </c>
      <c r="L378" s="3">
        <f t="shared" si="34"/>
        <v>6842.845252026371</v>
      </c>
      <c r="M378" s="3">
        <f t="shared" si="34"/>
        <v>7116.559062107426</v>
      </c>
      <c r="N378" s="3">
        <f t="shared" si="34"/>
        <v>7401.221424591723</v>
      </c>
    </row>
    <row r="379" spans="1:14" ht="15" hidden="1">
      <c r="A379" t="s">
        <v>842</v>
      </c>
      <c r="B379" t="s">
        <v>843</v>
      </c>
      <c r="C379">
        <v>5000000</v>
      </c>
      <c r="D379" s="3">
        <f t="shared" si="32"/>
        <v>5000</v>
      </c>
      <c r="E379" s="3">
        <f>D379*1.04</f>
        <v>5200</v>
      </c>
      <c r="F379" s="3">
        <f aca="true" t="shared" si="35" ref="F379:N394">E379*1.04</f>
        <v>5408</v>
      </c>
      <c r="G379" s="3">
        <f t="shared" si="35"/>
        <v>5624.320000000001</v>
      </c>
      <c r="H379" s="3">
        <f t="shared" si="35"/>
        <v>5849.292800000001</v>
      </c>
      <c r="I379" s="3">
        <f t="shared" si="35"/>
        <v>6083.264512000002</v>
      </c>
      <c r="J379" s="3">
        <f t="shared" si="35"/>
        <v>6326.595092480002</v>
      </c>
      <c r="K379" s="3">
        <f t="shared" si="35"/>
        <v>6579.658896179202</v>
      </c>
      <c r="L379" s="3">
        <f t="shared" si="35"/>
        <v>6842.845252026371</v>
      </c>
      <c r="M379" s="3">
        <f t="shared" si="35"/>
        <v>7116.559062107426</v>
      </c>
      <c r="N379" s="3">
        <f t="shared" si="35"/>
        <v>7401.221424591723</v>
      </c>
    </row>
    <row r="380" spans="1:14" ht="15" hidden="1">
      <c r="A380" t="s">
        <v>844</v>
      </c>
      <c r="B380" t="s">
        <v>845</v>
      </c>
      <c r="C380">
        <f>+C381</f>
        <v>32000000</v>
      </c>
      <c r="D380" s="3">
        <f t="shared" si="32"/>
        <v>32000</v>
      </c>
      <c r="E380" s="3">
        <f>D380*1.04</f>
        <v>33280</v>
      </c>
      <c r="F380" s="3">
        <f t="shared" si="35"/>
        <v>34611.200000000004</v>
      </c>
      <c r="G380" s="3">
        <f t="shared" si="35"/>
        <v>35995.64800000001</v>
      </c>
      <c r="H380" s="3">
        <f t="shared" si="35"/>
        <v>37435.47392000001</v>
      </c>
      <c r="I380" s="3">
        <f t="shared" si="35"/>
        <v>38932.89287680001</v>
      </c>
      <c r="J380" s="3">
        <f t="shared" si="35"/>
        <v>40490.20859187201</v>
      </c>
      <c r="K380" s="3">
        <f t="shared" si="35"/>
        <v>42109.81693554689</v>
      </c>
      <c r="L380" s="3">
        <f t="shared" si="35"/>
        <v>43794.20961296877</v>
      </c>
      <c r="M380" s="3">
        <f t="shared" si="35"/>
        <v>45545.97799748752</v>
      </c>
      <c r="N380" s="3">
        <f t="shared" si="35"/>
        <v>47367.81711738702</v>
      </c>
    </row>
    <row r="381" spans="1:14" ht="15" hidden="1">
      <c r="A381" t="s">
        <v>846</v>
      </c>
      <c r="B381" t="s">
        <v>847</v>
      </c>
      <c r="C381">
        <v>32000000</v>
      </c>
      <c r="D381" s="3">
        <f t="shared" si="32"/>
        <v>32000</v>
      </c>
      <c r="E381" s="3">
        <f>D381*1.04</f>
        <v>33280</v>
      </c>
      <c r="F381" s="3">
        <f t="shared" si="35"/>
        <v>34611.200000000004</v>
      </c>
      <c r="G381" s="3">
        <f t="shared" si="35"/>
        <v>35995.64800000001</v>
      </c>
      <c r="H381" s="3">
        <f t="shared" si="35"/>
        <v>37435.47392000001</v>
      </c>
      <c r="I381" s="3">
        <f t="shared" si="35"/>
        <v>38932.89287680001</v>
      </c>
      <c r="J381" s="3">
        <f t="shared" si="35"/>
        <v>40490.20859187201</v>
      </c>
      <c r="K381" s="3">
        <f t="shared" si="35"/>
        <v>42109.81693554689</v>
      </c>
      <c r="L381" s="3">
        <f t="shared" si="35"/>
        <v>43794.20961296877</v>
      </c>
      <c r="M381" s="3">
        <f t="shared" si="35"/>
        <v>45545.97799748752</v>
      </c>
      <c r="N381" s="3">
        <f t="shared" si="35"/>
        <v>47367.81711738702</v>
      </c>
    </row>
    <row r="382" spans="1:14" ht="15" hidden="1">
      <c r="A382" t="s">
        <v>848</v>
      </c>
      <c r="B382" t="s">
        <v>849</v>
      </c>
      <c r="C382">
        <f>+C383+C384</f>
        <v>9277216</v>
      </c>
      <c r="D382" s="3">
        <f t="shared" si="32"/>
        <v>9277.216</v>
      </c>
      <c r="E382" s="3">
        <f>D382*1.04</f>
        <v>9648.30464</v>
      </c>
      <c r="F382" s="3">
        <f t="shared" si="35"/>
        <v>10034.2368256</v>
      </c>
      <c r="G382" s="3">
        <f t="shared" si="35"/>
        <v>10435.606298624001</v>
      </c>
      <c r="H382" s="3">
        <f t="shared" si="35"/>
        <v>10853.030550568961</v>
      </c>
      <c r="I382" s="3">
        <f t="shared" si="35"/>
        <v>11287.15177259172</v>
      </c>
      <c r="J382" s="3">
        <f t="shared" si="35"/>
        <v>11738.63784349539</v>
      </c>
      <c r="K382" s="3">
        <f t="shared" si="35"/>
        <v>12208.183357235206</v>
      </c>
      <c r="L382" s="3">
        <f t="shared" si="35"/>
        <v>12696.510691524614</v>
      </c>
      <c r="M382" s="3">
        <f t="shared" si="35"/>
        <v>13204.3711191856</v>
      </c>
      <c r="N382" s="3">
        <f t="shared" si="35"/>
        <v>13732.545963953024</v>
      </c>
    </row>
    <row r="383" spans="1:14" ht="15" hidden="1">
      <c r="A383" t="s">
        <v>850</v>
      </c>
      <c r="B383" t="s">
        <v>851</v>
      </c>
      <c r="C383">
        <v>1000</v>
      </c>
      <c r="D383" s="3">
        <f t="shared" si="32"/>
        <v>1</v>
      </c>
      <c r="E383" s="3">
        <f>D383*1.04</f>
        <v>1.04</v>
      </c>
      <c r="F383" s="3">
        <f t="shared" si="35"/>
        <v>1.0816000000000001</v>
      </c>
      <c r="G383" s="3">
        <f t="shared" si="35"/>
        <v>1.124864</v>
      </c>
      <c r="H383" s="3">
        <f t="shared" si="35"/>
        <v>1.1698585600000002</v>
      </c>
      <c r="I383" s="3">
        <f t="shared" si="35"/>
        <v>1.2166529024000003</v>
      </c>
      <c r="J383" s="3">
        <f t="shared" si="35"/>
        <v>1.2653190184960004</v>
      </c>
      <c r="K383" s="3">
        <f t="shared" si="35"/>
        <v>1.3159317792358405</v>
      </c>
      <c r="L383" s="3">
        <f t="shared" si="35"/>
        <v>1.368569050405274</v>
      </c>
      <c r="M383" s="3">
        <f t="shared" si="35"/>
        <v>1.4233118124214852</v>
      </c>
      <c r="N383" s="3">
        <f t="shared" si="35"/>
        <v>1.4802442849183446</v>
      </c>
    </row>
    <row r="384" spans="1:14" ht="15" hidden="1">
      <c r="A384" t="s">
        <v>852</v>
      </c>
      <c r="B384" t="s">
        <v>853</v>
      </c>
      <c r="C384">
        <f>+C385+C386+C387</f>
        <v>9276216</v>
      </c>
      <c r="D384" s="3">
        <f t="shared" si="32"/>
        <v>9276.216</v>
      </c>
      <c r="E384" s="3">
        <f>D384*1.04</f>
        <v>9647.264640000001</v>
      </c>
      <c r="F384" s="3">
        <f t="shared" si="35"/>
        <v>10033.155225600001</v>
      </c>
      <c r="G384" s="3">
        <f t="shared" si="35"/>
        <v>10434.481434624002</v>
      </c>
      <c r="H384" s="3">
        <f t="shared" si="35"/>
        <v>10851.860692008962</v>
      </c>
      <c r="I384" s="3">
        <f t="shared" si="35"/>
        <v>11285.93511968932</v>
      </c>
      <c r="J384" s="3">
        <f t="shared" si="35"/>
        <v>11737.372524476894</v>
      </c>
      <c r="K384" s="3">
        <f t="shared" si="35"/>
        <v>12206.86742545597</v>
      </c>
      <c r="L384" s="3">
        <f t="shared" si="35"/>
        <v>12695.14212247421</v>
      </c>
      <c r="M384" s="3">
        <f t="shared" si="35"/>
        <v>13202.947807373179</v>
      </c>
      <c r="N384" s="3">
        <f t="shared" si="35"/>
        <v>13731.065719668106</v>
      </c>
    </row>
    <row r="385" spans="1:14" ht="15" hidden="1">
      <c r="A385" t="s">
        <v>854</v>
      </c>
      <c r="B385" t="s">
        <v>855</v>
      </c>
      <c r="C385">
        <v>1000000</v>
      </c>
      <c r="D385" s="3">
        <f t="shared" si="32"/>
        <v>1000</v>
      </c>
      <c r="E385" s="3">
        <f>D385*1.04</f>
        <v>1040</v>
      </c>
      <c r="F385" s="3">
        <f t="shared" si="35"/>
        <v>1081.6000000000001</v>
      </c>
      <c r="G385" s="3">
        <f t="shared" si="35"/>
        <v>1124.8640000000003</v>
      </c>
      <c r="H385" s="3">
        <f t="shared" si="35"/>
        <v>1169.8585600000004</v>
      </c>
      <c r="I385" s="3">
        <f t="shared" si="35"/>
        <v>1216.6529024000004</v>
      </c>
      <c r="J385" s="3">
        <f t="shared" si="35"/>
        <v>1265.3190184960004</v>
      </c>
      <c r="K385" s="3">
        <f t="shared" si="35"/>
        <v>1315.9317792358404</v>
      </c>
      <c r="L385" s="3">
        <f t="shared" si="35"/>
        <v>1368.569050405274</v>
      </c>
      <c r="M385" s="3">
        <f t="shared" si="35"/>
        <v>1423.311812421485</v>
      </c>
      <c r="N385" s="3">
        <f t="shared" si="35"/>
        <v>1480.2442849183444</v>
      </c>
    </row>
    <row r="386" spans="1:14" ht="15" hidden="1">
      <c r="A386" t="s">
        <v>856</v>
      </c>
      <c r="B386" t="s">
        <v>857</v>
      </c>
      <c r="C386">
        <v>4000000</v>
      </c>
      <c r="D386" s="3">
        <f t="shared" si="32"/>
        <v>4000</v>
      </c>
      <c r="E386" s="3">
        <f>D386*1.04</f>
        <v>4160</v>
      </c>
      <c r="F386" s="3">
        <f t="shared" si="35"/>
        <v>4326.400000000001</v>
      </c>
      <c r="G386" s="3">
        <f t="shared" si="35"/>
        <v>4499.456000000001</v>
      </c>
      <c r="H386" s="3">
        <f t="shared" si="35"/>
        <v>4679.434240000001</v>
      </c>
      <c r="I386" s="3">
        <f t="shared" si="35"/>
        <v>4866.611609600001</v>
      </c>
      <c r="J386" s="3">
        <f t="shared" si="35"/>
        <v>5061.276073984001</v>
      </c>
      <c r="K386" s="3">
        <f t="shared" si="35"/>
        <v>5263.727116943362</v>
      </c>
      <c r="L386" s="3">
        <f t="shared" si="35"/>
        <v>5474.276201621096</v>
      </c>
      <c r="M386" s="3">
        <f t="shared" si="35"/>
        <v>5693.24724968594</v>
      </c>
      <c r="N386" s="3">
        <f t="shared" si="35"/>
        <v>5920.977139673378</v>
      </c>
    </row>
    <row r="387" spans="1:14" ht="15" hidden="1">
      <c r="A387" t="s">
        <v>858</v>
      </c>
      <c r="B387" t="s">
        <v>859</v>
      </c>
      <c r="C387">
        <v>4276216</v>
      </c>
      <c r="D387" s="3">
        <f t="shared" si="32"/>
        <v>4276.216</v>
      </c>
      <c r="E387" s="3">
        <f>D387*1.04</f>
        <v>4447.26464</v>
      </c>
      <c r="F387" s="3">
        <f t="shared" si="35"/>
        <v>4625.1552256</v>
      </c>
      <c r="G387" s="3">
        <f t="shared" si="35"/>
        <v>4810.161434624</v>
      </c>
      <c r="H387" s="3">
        <f t="shared" si="35"/>
        <v>5002.56789200896</v>
      </c>
      <c r="I387" s="3">
        <f t="shared" si="35"/>
        <v>5202.670607689319</v>
      </c>
      <c r="J387" s="3">
        <f t="shared" si="35"/>
        <v>5410.777431996892</v>
      </c>
      <c r="K387" s="3">
        <f t="shared" si="35"/>
        <v>5627.208529276768</v>
      </c>
      <c r="L387" s="3">
        <f t="shared" si="35"/>
        <v>5852.296870447839</v>
      </c>
      <c r="M387" s="3">
        <f t="shared" si="35"/>
        <v>6086.388745265753</v>
      </c>
      <c r="N387" s="3">
        <f t="shared" si="35"/>
        <v>6329.844295076383</v>
      </c>
    </row>
    <row r="388" spans="1:14" ht="15" hidden="1">
      <c r="A388" t="s">
        <v>860</v>
      </c>
      <c r="B388" t="s">
        <v>861</v>
      </c>
      <c r="C388">
        <f>+C389+C394+C396</f>
        <v>25168352</v>
      </c>
      <c r="D388" s="3">
        <f t="shared" si="32"/>
        <v>25168.352</v>
      </c>
      <c r="E388" s="3">
        <f>D388*1.04</f>
        <v>26175.08608</v>
      </c>
      <c r="F388" s="3">
        <f t="shared" si="35"/>
        <v>27222.0895232</v>
      </c>
      <c r="G388" s="3">
        <f t="shared" si="35"/>
        <v>28310.973104128003</v>
      </c>
      <c r="H388" s="3">
        <f t="shared" si="35"/>
        <v>29443.412028293125</v>
      </c>
      <c r="I388" s="3">
        <f t="shared" si="35"/>
        <v>30621.148509424853</v>
      </c>
      <c r="J388" s="3">
        <f t="shared" si="35"/>
        <v>31845.99444980185</v>
      </c>
      <c r="K388" s="3">
        <f t="shared" si="35"/>
        <v>33119.83422779392</v>
      </c>
      <c r="L388" s="3">
        <f t="shared" si="35"/>
        <v>34444.62759690568</v>
      </c>
      <c r="M388" s="3">
        <f t="shared" si="35"/>
        <v>35822.41270078191</v>
      </c>
      <c r="N388" s="3">
        <f t="shared" si="35"/>
        <v>37255.30920881319</v>
      </c>
    </row>
    <row r="389" spans="1:14" ht="15" hidden="1">
      <c r="A389" t="s">
        <v>862</v>
      </c>
      <c r="B389" t="s">
        <v>863</v>
      </c>
      <c r="C389">
        <f>+SUM(C390:C393)</f>
        <v>19168352</v>
      </c>
      <c r="D389" s="3">
        <f t="shared" si="32"/>
        <v>19168.352</v>
      </c>
      <c r="E389" s="3">
        <f>D389*1.04</f>
        <v>19935.08608</v>
      </c>
      <c r="F389" s="3">
        <f t="shared" si="35"/>
        <v>20732.4895232</v>
      </c>
      <c r="G389" s="3">
        <f t="shared" si="35"/>
        <v>21561.789104128</v>
      </c>
      <c r="H389" s="3">
        <f t="shared" si="35"/>
        <v>22424.260668293122</v>
      </c>
      <c r="I389" s="3">
        <f t="shared" si="35"/>
        <v>23321.231095024847</v>
      </c>
      <c r="J389" s="3">
        <f t="shared" si="35"/>
        <v>24254.080338825843</v>
      </c>
      <c r="K389" s="3">
        <f t="shared" si="35"/>
        <v>25224.243552378877</v>
      </c>
      <c r="L389" s="3">
        <f t="shared" si="35"/>
        <v>26233.213294474033</v>
      </c>
      <c r="M389" s="3">
        <f t="shared" si="35"/>
        <v>27282.541826252997</v>
      </c>
      <c r="N389" s="3">
        <f t="shared" si="35"/>
        <v>28373.84349930312</v>
      </c>
    </row>
    <row r="390" spans="1:14" ht="15" hidden="1">
      <c r="A390" t="s">
        <v>864</v>
      </c>
      <c r="B390" t="s">
        <v>865</v>
      </c>
      <c r="C390">
        <v>3000000</v>
      </c>
      <c r="D390" s="3">
        <f t="shared" si="32"/>
        <v>3000</v>
      </c>
      <c r="E390" s="3">
        <f>D390*1.04</f>
        <v>3120</v>
      </c>
      <c r="F390" s="3">
        <f t="shared" si="35"/>
        <v>3244.8</v>
      </c>
      <c r="G390" s="3">
        <f t="shared" si="35"/>
        <v>3374.592</v>
      </c>
      <c r="H390" s="3">
        <f t="shared" si="35"/>
        <v>3509.5756800000004</v>
      </c>
      <c r="I390" s="3">
        <f t="shared" si="35"/>
        <v>3649.9587072000004</v>
      </c>
      <c r="J390" s="3">
        <f t="shared" si="35"/>
        <v>3795.9570554880006</v>
      </c>
      <c r="K390" s="3">
        <f t="shared" si="35"/>
        <v>3947.795337707521</v>
      </c>
      <c r="L390" s="3">
        <f t="shared" si="35"/>
        <v>4105.707151215822</v>
      </c>
      <c r="M390" s="3">
        <f t="shared" si="35"/>
        <v>4269.935437264455</v>
      </c>
      <c r="N390" s="3">
        <f t="shared" si="35"/>
        <v>4440.732854755033</v>
      </c>
    </row>
    <row r="391" spans="1:14" ht="15" hidden="1">
      <c r="A391" t="s">
        <v>866</v>
      </c>
      <c r="B391" t="s">
        <v>867</v>
      </c>
      <c r="C391">
        <v>2000000</v>
      </c>
      <c r="D391" s="3">
        <f t="shared" si="32"/>
        <v>2000</v>
      </c>
      <c r="E391" s="3">
        <f>D391*1.04</f>
        <v>2080</v>
      </c>
      <c r="F391" s="3">
        <f t="shared" si="35"/>
        <v>2163.2000000000003</v>
      </c>
      <c r="G391" s="3">
        <f t="shared" si="35"/>
        <v>2249.7280000000005</v>
      </c>
      <c r="H391" s="3">
        <f t="shared" si="35"/>
        <v>2339.7171200000007</v>
      </c>
      <c r="I391" s="3">
        <f t="shared" si="35"/>
        <v>2433.3058048000007</v>
      </c>
      <c r="J391" s="3">
        <f t="shared" si="35"/>
        <v>2530.6380369920007</v>
      </c>
      <c r="K391" s="3">
        <f t="shared" si="35"/>
        <v>2631.863558471681</v>
      </c>
      <c r="L391" s="3">
        <f t="shared" si="35"/>
        <v>2737.138100810548</v>
      </c>
      <c r="M391" s="3">
        <f t="shared" si="35"/>
        <v>2846.62362484297</v>
      </c>
      <c r="N391" s="3">
        <f t="shared" si="35"/>
        <v>2960.488569836689</v>
      </c>
    </row>
    <row r="392" spans="1:14" ht="15" hidden="1">
      <c r="A392" t="s">
        <v>868</v>
      </c>
      <c r="B392" t="s">
        <v>869</v>
      </c>
      <c r="C392">
        <v>2168352</v>
      </c>
      <c r="D392" s="3">
        <f t="shared" si="32"/>
        <v>2168.352</v>
      </c>
      <c r="E392" s="3">
        <f>D392*1.04</f>
        <v>2255.08608</v>
      </c>
      <c r="F392" s="3">
        <f t="shared" si="35"/>
        <v>2345.2895232</v>
      </c>
      <c r="G392" s="3">
        <f t="shared" si="35"/>
        <v>2439.1011041280003</v>
      </c>
      <c r="H392" s="3">
        <f t="shared" si="35"/>
        <v>2536.6651482931206</v>
      </c>
      <c r="I392" s="3">
        <f t="shared" si="35"/>
        <v>2638.1317542248457</v>
      </c>
      <c r="J392" s="3">
        <f t="shared" si="35"/>
        <v>2743.6570243938395</v>
      </c>
      <c r="K392" s="3">
        <f t="shared" si="35"/>
        <v>2853.403305369593</v>
      </c>
      <c r="L392" s="3">
        <f t="shared" si="35"/>
        <v>2967.5394375843766</v>
      </c>
      <c r="M392" s="3">
        <f t="shared" si="35"/>
        <v>3086.2410150877517</v>
      </c>
      <c r="N392" s="3">
        <f t="shared" si="35"/>
        <v>3209.690655691262</v>
      </c>
    </row>
    <row r="393" spans="1:14" ht="15" hidden="1">
      <c r="A393" t="s">
        <v>870</v>
      </c>
      <c r="B393" t="s">
        <v>871</v>
      </c>
      <c r="C393">
        <v>12000000</v>
      </c>
      <c r="D393" s="3">
        <f t="shared" si="32"/>
        <v>12000</v>
      </c>
      <c r="E393" s="3">
        <f>D393*1.04</f>
        <v>12480</v>
      </c>
      <c r="F393" s="3">
        <f t="shared" si="35"/>
        <v>12979.2</v>
      </c>
      <c r="G393" s="3">
        <f t="shared" si="35"/>
        <v>13498.368</v>
      </c>
      <c r="H393" s="3">
        <f t="shared" si="35"/>
        <v>14038.302720000002</v>
      </c>
      <c r="I393" s="3">
        <f t="shared" si="35"/>
        <v>14599.834828800002</v>
      </c>
      <c r="J393" s="3">
        <f t="shared" si="35"/>
        <v>15183.828221952002</v>
      </c>
      <c r="K393" s="3">
        <f t="shared" si="35"/>
        <v>15791.181350830084</v>
      </c>
      <c r="L393" s="3">
        <f t="shared" si="35"/>
        <v>16422.828604863287</v>
      </c>
      <c r="M393" s="3">
        <f t="shared" si="35"/>
        <v>17079.74174905782</v>
      </c>
      <c r="N393" s="3">
        <f t="shared" si="35"/>
        <v>17762.931419020133</v>
      </c>
    </row>
    <row r="394" spans="1:14" ht="15" hidden="1">
      <c r="A394" t="s">
        <v>872</v>
      </c>
      <c r="B394" t="s">
        <v>873</v>
      </c>
      <c r="C394">
        <f>+C395</f>
        <v>4000000</v>
      </c>
      <c r="D394" s="3">
        <f t="shared" si="32"/>
        <v>4000</v>
      </c>
      <c r="E394" s="3">
        <f>D394*1.04</f>
        <v>4160</v>
      </c>
      <c r="F394" s="3">
        <f t="shared" si="35"/>
        <v>4326.400000000001</v>
      </c>
      <c r="G394" s="3">
        <f t="shared" si="35"/>
        <v>4499.456000000001</v>
      </c>
      <c r="H394" s="3">
        <f t="shared" si="35"/>
        <v>4679.434240000001</v>
      </c>
      <c r="I394" s="3">
        <f t="shared" si="35"/>
        <v>4866.611609600001</v>
      </c>
      <c r="J394" s="3">
        <f t="shared" si="35"/>
        <v>5061.276073984001</v>
      </c>
      <c r="K394" s="3">
        <f t="shared" si="35"/>
        <v>5263.727116943362</v>
      </c>
      <c r="L394" s="3">
        <f t="shared" si="35"/>
        <v>5474.276201621096</v>
      </c>
      <c r="M394" s="3">
        <f t="shared" si="35"/>
        <v>5693.24724968594</v>
      </c>
      <c r="N394" s="3">
        <f t="shared" si="35"/>
        <v>5920.977139673378</v>
      </c>
    </row>
    <row r="395" spans="1:14" ht="15" hidden="1">
      <c r="A395" t="s">
        <v>874</v>
      </c>
      <c r="B395" t="s">
        <v>875</v>
      </c>
      <c r="C395">
        <v>4000000</v>
      </c>
      <c r="D395" s="3">
        <f t="shared" si="32"/>
        <v>4000</v>
      </c>
      <c r="E395" s="3">
        <f>D395*1.04</f>
        <v>4160</v>
      </c>
      <c r="F395" s="3">
        <f aca="true" t="shared" si="36" ref="F395:N403">E395*1.04</f>
        <v>4326.400000000001</v>
      </c>
      <c r="G395" s="3">
        <f t="shared" si="36"/>
        <v>4499.456000000001</v>
      </c>
      <c r="H395" s="3">
        <f t="shared" si="36"/>
        <v>4679.434240000001</v>
      </c>
      <c r="I395" s="3">
        <f t="shared" si="36"/>
        <v>4866.611609600001</v>
      </c>
      <c r="J395" s="3">
        <f t="shared" si="36"/>
        <v>5061.276073984001</v>
      </c>
      <c r="K395" s="3">
        <f t="shared" si="36"/>
        <v>5263.727116943362</v>
      </c>
      <c r="L395" s="3">
        <f t="shared" si="36"/>
        <v>5474.276201621096</v>
      </c>
      <c r="M395" s="3">
        <f t="shared" si="36"/>
        <v>5693.24724968594</v>
      </c>
      <c r="N395" s="3">
        <f t="shared" si="36"/>
        <v>5920.977139673378</v>
      </c>
    </row>
    <row r="396" spans="1:14" ht="15" hidden="1">
      <c r="A396" t="s">
        <v>876</v>
      </c>
      <c r="B396" t="s">
        <v>877</v>
      </c>
      <c r="C396">
        <f>+C397</f>
        <v>2000000</v>
      </c>
      <c r="D396" s="3">
        <f t="shared" si="32"/>
        <v>2000</v>
      </c>
      <c r="E396" s="3">
        <f>D396*1.04</f>
        <v>2080</v>
      </c>
      <c r="F396" s="3">
        <f t="shared" si="36"/>
        <v>2163.2000000000003</v>
      </c>
      <c r="G396" s="3">
        <f t="shared" si="36"/>
        <v>2249.7280000000005</v>
      </c>
      <c r="H396" s="3">
        <f t="shared" si="36"/>
        <v>2339.7171200000007</v>
      </c>
      <c r="I396" s="3">
        <f t="shared" si="36"/>
        <v>2433.3058048000007</v>
      </c>
      <c r="J396" s="3">
        <f t="shared" si="36"/>
        <v>2530.6380369920007</v>
      </c>
      <c r="K396" s="3">
        <f t="shared" si="36"/>
        <v>2631.863558471681</v>
      </c>
      <c r="L396" s="3">
        <f t="shared" si="36"/>
        <v>2737.138100810548</v>
      </c>
      <c r="M396" s="3">
        <f t="shared" si="36"/>
        <v>2846.62362484297</v>
      </c>
      <c r="N396" s="3">
        <f t="shared" si="36"/>
        <v>2960.488569836689</v>
      </c>
    </row>
    <row r="397" spans="1:14" ht="15" hidden="1">
      <c r="A397" t="s">
        <v>878</v>
      </c>
      <c r="B397" t="s">
        <v>879</v>
      </c>
      <c r="C397">
        <v>2000000</v>
      </c>
      <c r="D397" s="3">
        <f t="shared" si="32"/>
        <v>2000</v>
      </c>
      <c r="E397" s="3">
        <f>D397*1.04</f>
        <v>2080</v>
      </c>
      <c r="F397" s="3">
        <f t="shared" si="36"/>
        <v>2163.2000000000003</v>
      </c>
      <c r="G397" s="3">
        <f t="shared" si="36"/>
        <v>2249.7280000000005</v>
      </c>
      <c r="H397" s="3">
        <f t="shared" si="36"/>
        <v>2339.7171200000007</v>
      </c>
      <c r="I397" s="3">
        <f t="shared" si="36"/>
        <v>2433.3058048000007</v>
      </c>
      <c r="J397" s="3">
        <f t="shared" si="36"/>
        <v>2530.6380369920007</v>
      </c>
      <c r="K397" s="3">
        <f t="shared" si="36"/>
        <v>2631.863558471681</v>
      </c>
      <c r="L397" s="3">
        <f t="shared" si="36"/>
        <v>2737.138100810548</v>
      </c>
      <c r="M397" s="3">
        <f t="shared" si="36"/>
        <v>2846.62362484297</v>
      </c>
      <c r="N397" s="3">
        <f t="shared" si="36"/>
        <v>2960.488569836689</v>
      </c>
    </row>
    <row r="398" spans="1:14" ht="15" hidden="1">
      <c r="A398" t="s">
        <v>880</v>
      </c>
      <c r="B398" t="s">
        <v>881</v>
      </c>
      <c r="C398">
        <f>+C399+C401+C405+C407</f>
        <v>26000000</v>
      </c>
      <c r="D398" s="3">
        <f t="shared" si="32"/>
        <v>26000</v>
      </c>
      <c r="E398" s="3">
        <f>D398*1.04</f>
        <v>27040</v>
      </c>
      <c r="F398" s="3">
        <f t="shared" si="36"/>
        <v>28121.600000000002</v>
      </c>
      <c r="G398" s="3">
        <f t="shared" si="36"/>
        <v>29246.464000000004</v>
      </c>
      <c r="H398" s="3">
        <f t="shared" si="36"/>
        <v>30416.322560000004</v>
      </c>
      <c r="I398" s="3">
        <f t="shared" si="36"/>
        <v>31632.975462400005</v>
      </c>
      <c r="J398" s="3">
        <f t="shared" si="36"/>
        <v>32898.29448089601</v>
      </c>
      <c r="K398" s="3">
        <f t="shared" si="36"/>
        <v>34214.22626013185</v>
      </c>
      <c r="L398" s="3">
        <f t="shared" si="36"/>
        <v>35582.79531053713</v>
      </c>
      <c r="M398" s="3">
        <f t="shared" si="36"/>
        <v>37006.107122958616</v>
      </c>
      <c r="N398" s="3">
        <f t="shared" si="36"/>
        <v>38486.35140787696</v>
      </c>
    </row>
    <row r="399" spans="1:14" ht="15" hidden="1">
      <c r="A399" t="s">
        <v>882</v>
      </c>
      <c r="B399" t="s">
        <v>883</v>
      </c>
      <c r="C399">
        <f>+C400</f>
        <v>5000000</v>
      </c>
      <c r="D399" s="3">
        <f t="shared" si="32"/>
        <v>5000</v>
      </c>
      <c r="E399" s="3">
        <f>D399*1.04</f>
        <v>5200</v>
      </c>
      <c r="F399" s="3">
        <f t="shared" si="36"/>
        <v>5408</v>
      </c>
      <c r="G399" s="3">
        <f t="shared" si="36"/>
        <v>5624.320000000001</v>
      </c>
      <c r="H399" s="3">
        <f t="shared" si="36"/>
        <v>5849.292800000001</v>
      </c>
      <c r="I399" s="3">
        <f t="shared" si="36"/>
        <v>6083.264512000002</v>
      </c>
      <c r="J399" s="3">
        <f t="shared" si="36"/>
        <v>6326.595092480002</v>
      </c>
      <c r="K399" s="3">
        <f t="shared" si="36"/>
        <v>6579.658896179202</v>
      </c>
      <c r="L399" s="3">
        <f t="shared" si="36"/>
        <v>6842.845252026371</v>
      </c>
      <c r="M399" s="3">
        <f t="shared" si="36"/>
        <v>7116.559062107426</v>
      </c>
      <c r="N399" s="3">
        <f t="shared" si="36"/>
        <v>7401.221424591723</v>
      </c>
    </row>
    <row r="400" spans="1:14" ht="15" hidden="1">
      <c r="A400" t="s">
        <v>884</v>
      </c>
      <c r="B400" t="s">
        <v>885</v>
      </c>
      <c r="C400">
        <v>5000000</v>
      </c>
      <c r="D400" s="3">
        <f t="shared" si="32"/>
        <v>5000</v>
      </c>
      <c r="E400" s="3">
        <f>D400*1.04</f>
        <v>5200</v>
      </c>
      <c r="F400" s="3">
        <f t="shared" si="36"/>
        <v>5408</v>
      </c>
      <c r="G400" s="3">
        <f t="shared" si="36"/>
        <v>5624.320000000001</v>
      </c>
      <c r="H400" s="3">
        <f t="shared" si="36"/>
        <v>5849.292800000001</v>
      </c>
      <c r="I400" s="3">
        <f t="shared" si="36"/>
        <v>6083.264512000002</v>
      </c>
      <c r="J400" s="3">
        <f t="shared" si="36"/>
        <v>6326.595092480002</v>
      </c>
      <c r="K400" s="3">
        <f t="shared" si="36"/>
        <v>6579.658896179202</v>
      </c>
      <c r="L400" s="3">
        <f t="shared" si="36"/>
        <v>6842.845252026371</v>
      </c>
      <c r="M400" s="3">
        <f t="shared" si="36"/>
        <v>7116.559062107426</v>
      </c>
      <c r="N400" s="3">
        <f t="shared" si="36"/>
        <v>7401.221424591723</v>
      </c>
    </row>
    <row r="401" spans="1:14" ht="15" hidden="1">
      <c r="A401" t="s">
        <v>886</v>
      </c>
      <c r="B401" t="s">
        <v>887</v>
      </c>
      <c r="C401">
        <f>+SUM(C402:C404)</f>
        <v>11000000</v>
      </c>
      <c r="D401" s="3">
        <f t="shared" si="32"/>
        <v>11000</v>
      </c>
      <c r="E401" s="3">
        <f>D401*1.04</f>
        <v>11440</v>
      </c>
      <c r="F401" s="3">
        <f t="shared" si="36"/>
        <v>11897.6</v>
      </c>
      <c r="G401" s="3">
        <f t="shared" si="36"/>
        <v>12373.504</v>
      </c>
      <c r="H401" s="3">
        <f t="shared" si="36"/>
        <v>12868.444160000001</v>
      </c>
      <c r="I401" s="3">
        <f t="shared" si="36"/>
        <v>13383.1819264</v>
      </c>
      <c r="J401" s="3">
        <f t="shared" si="36"/>
        <v>13918.509203456</v>
      </c>
      <c r="K401" s="3">
        <f t="shared" si="36"/>
        <v>14475.24957159424</v>
      </c>
      <c r="L401" s="3">
        <f t="shared" si="36"/>
        <v>15054.25955445801</v>
      </c>
      <c r="M401" s="3">
        <f t="shared" si="36"/>
        <v>15656.429936636332</v>
      </c>
      <c r="N401" s="3">
        <f t="shared" si="36"/>
        <v>16282.687134101787</v>
      </c>
    </row>
    <row r="402" spans="1:14" ht="15" hidden="1">
      <c r="A402" t="s">
        <v>888</v>
      </c>
      <c r="B402" t="s">
        <v>889</v>
      </c>
      <c r="C402">
        <v>5000000</v>
      </c>
      <c r="D402" s="3">
        <f t="shared" si="32"/>
        <v>5000</v>
      </c>
      <c r="E402" s="3">
        <f>D402*1.04</f>
        <v>5200</v>
      </c>
      <c r="F402" s="3">
        <f t="shared" si="36"/>
        <v>5408</v>
      </c>
      <c r="G402" s="3">
        <f t="shared" si="36"/>
        <v>5624.320000000001</v>
      </c>
      <c r="H402" s="3">
        <f t="shared" si="36"/>
        <v>5849.292800000001</v>
      </c>
      <c r="I402" s="3">
        <f t="shared" si="36"/>
        <v>6083.264512000002</v>
      </c>
      <c r="J402" s="3">
        <f t="shared" si="36"/>
        <v>6326.595092480002</v>
      </c>
      <c r="K402" s="3">
        <f t="shared" si="36"/>
        <v>6579.658896179202</v>
      </c>
      <c r="L402" s="3">
        <f t="shared" si="36"/>
        <v>6842.845252026371</v>
      </c>
      <c r="M402" s="3">
        <f t="shared" si="36"/>
        <v>7116.559062107426</v>
      </c>
      <c r="N402" s="3">
        <f t="shared" si="36"/>
        <v>7401.221424591723</v>
      </c>
    </row>
    <row r="403" spans="1:14" ht="15" hidden="1">
      <c r="A403" t="s">
        <v>890</v>
      </c>
      <c r="B403" t="s">
        <v>891</v>
      </c>
      <c r="C403">
        <v>1000000</v>
      </c>
      <c r="D403" s="3">
        <f t="shared" si="32"/>
        <v>1000</v>
      </c>
      <c r="E403" s="3">
        <f>D403*1.04</f>
        <v>1040</v>
      </c>
      <c r="F403" s="3">
        <f t="shared" si="36"/>
        <v>1081.6000000000001</v>
      </c>
      <c r="G403" s="3">
        <f t="shared" si="36"/>
        <v>1124.8640000000003</v>
      </c>
      <c r="H403" s="3">
        <f t="shared" si="36"/>
        <v>1169.8585600000004</v>
      </c>
      <c r="I403" s="3">
        <f t="shared" si="36"/>
        <v>1216.6529024000004</v>
      </c>
      <c r="J403" s="3">
        <f t="shared" si="36"/>
        <v>1265.3190184960004</v>
      </c>
      <c r="K403" s="3">
        <f t="shared" si="36"/>
        <v>1315.9317792358404</v>
      </c>
      <c r="L403" s="3">
        <f t="shared" si="36"/>
        <v>1368.569050405274</v>
      </c>
      <c r="M403" s="3">
        <f t="shared" si="36"/>
        <v>1423.311812421485</v>
      </c>
      <c r="N403" s="3">
        <f t="shared" si="36"/>
        <v>1480.2442849183444</v>
      </c>
    </row>
    <row r="404" spans="1:14" ht="15" hidden="1">
      <c r="A404" t="s">
        <v>892</v>
      </c>
      <c r="B404" t="s">
        <v>893</v>
      </c>
      <c r="C404">
        <v>5000000</v>
      </c>
      <c r="D404" s="3">
        <f aca="true" t="shared" si="37" ref="D404:D467">C404/1000</f>
        <v>5000</v>
      </c>
      <c r="E404" s="3">
        <f>D404*1.04</f>
        <v>5200</v>
      </c>
      <c r="F404" s="3">
        <f>E404*1.04</f>
        <v>5408</v>
      </c>
      <c r="G404" s="3">
        <f>F404*1.04</f>
        <v>5624.320000000001</v>
      </c>
      <c r="H404" s="3">
        <f>G404*1.04</f>
        <v>5849.292800000001</v>
      </c>
      <c r="I404" s="3">
        <f>H404*1.04</f>
        <v>6083.264512000002</v>
      </c>
      <c r="J404" s="3">
        <f>I404*1.04</f>
        <v>6326.595092480002</v>
      </c>
      <c r="K404" s="3">
        <f>J404*1.04</f>
        <v>6579.658896179202</v>
      </c>
      <c r="L404" s="3">
        <f>K404*1.04</f>
        <v>6842.845252026371</v>
      </c>
      <c r="M404" s="3">
        <f>L404*1.04</f>
        <v>7116.559062107426</v>
      </c>
      <c r="N404" s="3">
        <f>M404*1.04</f>
        <v>7401.221424591723</v>
      </c>
    </row>
    <row r="405" spans="1:14" ht="15" hidden="1">
      <c r="A405" t="s">
        <v>894</v>
      </c>
      <c r="B405" t="s">
        <v>895</v>
      </c>
      <c r="C405">
        <f>+C406</f>
        <v>8000000</v>
      </c>
      <c r="D405" s="3">
        <f t="shared" si="37"/>
        <v>8000</v>
      </c>
      <c r="E405" s="3">
        <f>D405*1.04</f>
        <v>8320</v>
      </c>
      <c r="F405" s="3">
        <f>E405*1.04</f>
        <v>8652.800000000001</v>
      </c>
      <c r="G405" s="3">
        <f>F405*1.04</f>
        <v>8998.912000000002</v>
      </c>
      <c r="H405" s="3">
        <f>G405*1.04</f>
        <v>9358.868480000003</v>
      </c>
      <c r="I405" s="3">
        <f>H405*1.04</f>
        <v>9733.223219200003</v>
      </c>
      <c r="J405" s="3">
        <f>I405*1.04</f>
        <v>10122.552147968003</v>
      </c>
      <c r="K405" s="3">
        <f>J405*1.04</f>
        <v>10527.454233886723</v>
      </c>
      <c r="L405" s="3">
        <f>K405*1.04</f>
        <v>10948.552403242193</v>
      </c>
      <c r="M405" s="3">
        <f>L405*1.04</f>
        <v>11386.49449937188</v>
      </c>
      <c r="N405" s="3">
        <f>M405*1.04</f>
        <v>11841.954279346755</v>
      </c>
    </row>
    <row r="406" spans="1:14" ht="15" hidden="1">
      <c r="A406" t="s">
        <v>896</v>
      </c>
      <c r="B406" t="s">
        <v>897</v>
      </c>
      <c r="C406">
        <v>8000000</v>
      </c>
      <c r="D406" s="3">
        <f t="shared" si="37"/>
        <v>8000</v>
      </c>
      <c r="E406" s="3">
        <f>D406*1.04</f>
        <v>8320</v>
      </c>
      <c r="F406" s="3">
        <f>E406*1.04</f>
        <v>8652.800000000001</v>
      </c>
      <c r="G406" s="3">
        <f>F406*1.04</f>
        <v>8998.912000000002</v>
      </c>
      <c r="H406" s="3">
        <f>G406*1.04</f>
        <v>9358.868480000003</v>
      </c>
      <c r="I406" s="3">
        <f>H406*1.04</f>
        <v>9733.223219200003</v>
      </c>
      <c r="J406" s="3">
        <f>I406*1.04</f>
        <v>10122.552147968003</v>
      </c>
      <c r="K406" s="3">
        <f>J406*1.04</f>
        <v>10527.454233886723</v>
      </c>
      <c r="L406" s="3">
        <f>K406*1.04</f>
        <v>10948.552403242193</v>
      </c>
      <c r="M406" s="3">
        <f>L406*1.04</f>
        <v>11386.49449937188</v>
      </c>
      <c r="N406" s="3">
        <f>M406*1.04</f>
        <v>11841.954279346755</v>
      </c>
    </row>
    <row r="407" spans="1:14" ht="15" hidden="1">
      <c r="A407" t="s">
        <v>898</v>
      </c>
      <c r="B407" t="s">
        <v>899</v>
      </c>
      <c r="C407">
        <f>+C408</f>
        <v>2000000</v>
      </c>
      <c r="D407" s="3">
        <f t="shared" si="37"/>
        <v>2000</v>
      </c>
      <c r="E407" s="3">
        <f>D407*1.04</f>
        <v>2080</v>
      </c>
      <c r="F407" s="3">
        <f>E407*1.04</f>
        <v>2163.2000000000003</v>
      </c>
      <c r="G407" s="3">
        <f>F407*1.04</f>
        <v>2249.7280000000005</v>
      </c>
      <c r="H407" s="3">
        <f>G407*1.04</f>
        <v>2339.7171200000007</v>
      </c>
      <c r="I407" s="3">
        <f>H407*1.04</f>
        <v>2433.3058048000007</v>
      </c>
      <c r="J407" s="3">
        <f>I407*1.04</f>
        <v>2530.6380369920007</v>
      </c>
      <c r="K407" s="3">
        <f>J407*1.04</f>
        <v>2631.863558471681</v>
      </c>
      <c r="L407" s="3">
        <f>K407*1.04</f>
        <v>2737.138100810548</v>
      </c>
      <c r="M407" s="3">
        <f>L407*1.04</f>
        <v>2846.62362484297</v>
      </c>
      <c r="N407" s="3">
        <f>M407*1.04</f>
        <v>2960.488569836689</v>
      </c>
    </row>
    <row r="408" spans="1:14" ht="15" hidden="1">
      <c r="A408" t="s">
        <v>900</v>
      </c>
      <c r="B408" t="s">
        <v>901</v>
      </c>
      <c r="C408">
        <v>2000000</v>
      </c>
      <c r="D408" s="3">
        <f t="shared" si="37"/>
        <v>2000</v>
      </c>
      <c r="E408" s="3">
        <f>D408*1.04</f>
        <v>2080</v>
      </c>
      <c r="F408" s="3">
        <f>E408*1.04</f>
        <v>2163.2000000000003</v>
      </c>
      <c r="G408" s="3">
        <f>F408*1.04</f>
        <v>2249.7280000000005</v>
      </c>
      <c r="H408" s="3">
        <f>G408*1.04</f>
        <v>2339.7171200000007</v>
      </c>
      <c r="I408" s="3">
        <f>H408*1.04</f>
        <v>2433.3058048000007</v>
      </c>
      <c r="J408" s="3">
        <f>I408*1.04</f>
        <v>2530.6380369920007</v>
      </c>
      <c r="K408" s="3">
        <f>J408*1.04</f>
        <v>2631.863558471681</v>
      </c>
      <c r="L408" s="3">
        <f>K408*1.04</f>
        <v>2737.138100810548</v>
      </c>
      <c r="M408" s="3">
        <f>L408*1.04</f>
        <v>2846.62362484297</v>
      </c>
      <c r="N408" s="3">
        <f>M408*1.04</f>
        <v>2960.488569836689</v>
      </c>
    </row>
    <row r="409" spans="1:14" ht="15" hidden="1">
      <c r="A409" t="s">
        <v>902</v>
      </c>
      <c r="B409" t="s">
        <v>903</v>
      </c>
      <c r="C409">
        <f>+C410+C412</f>
        <v>65944494</v>
      </c>
      <c r="D409" s="3">
        <f t="shared" si="37"/>
        <v>65944.494</v>
      </c>
      <c r="E409" s="3">
        <f>D409*1.04</f>
        <v>68582.27376000001</v>
      </c>
      <c r="F409" s="3">
        <f>E409*1.04</f>
        <v>71325.56471040001</v>
      </c>
      <c r="G409" s="3">
        <f>F409*1.04</f>
        <v>74178.58729881601</v>
      </c>
      <c r="H409" s="3">
        <f>G409*1.04</f>
        <v>77145.73079076865</v>
      </c>
      <c r="I409" s="3">
        <f>H409*1.04</f>
        <v>80231.5600223994</v>
      </c>
      <c r="J409" s="3">
        <f>I409*1.04</f>
        <v>83440.82242329538</v>
      </c>
      <c r="K409" s="3">
        <f>J409*1.04</f>
        <v>86778.45532022719</v>
      </c>
      <c r="L409" s="3">
        <f>K409*1.04</f>
        <v>90249.59353303628</v>
      </c>
      <c r="M409" s="3">
        <f>L409*1.04</f>
        <v>93859.57727435774</v>
      </c>
      <c r="N409" s="3">
        <f>M409*1.04</f>
        <v>97613.96036533205</v>
      </c>
    </row>
    <row r="410" spans="1:14" ht="15" hidden="1">
      <c r="A410" t="s">
        <v>904</v>
      </c>
      <c r="B410" t="s">
        <v>905</v>
      </c>
      <c r="C410">
        <f>+C411</f>
        <v>25816307</v>
      </c>
      <c r="D410" s="3">
        <f t="shared" si="37"/>
        <v>25816.307</v>
      </c>
      <c r="E410" s="3">
        <f>D410*1.04</f>
        <v>26848.959280000003</v>
      </c>
      <c r="F410" s="3">
        <f>E410*1.04</f>
        <v>27922.917651200005</v>
      </c>
      <c r="G410" s="3">
        <f>F410*1.04</f>
        <v>29039.834357248004</v>
      </c>
      <c r="H410" s="3">
        <f>G410*1.04</f>
        <v>30201.427731537926</v>
      </c>
      <c r="I410" s="3">
        <f>H410*1.04</f>
        <v>31409.484840799443</v>
      </c>
      <c r="J410" s="3">
        <f>I410*1.04</f>
        <v>32665.86423443142</v>
      </c>
      <c r="K410" s="3">
        <f>J410*1.04</f>
        <v>33972.49880380868</v>
      </c>
      <c r="L410" s="3">
        <f>K410*1.04</f>
        <v>35331.39875596103</v>
      </c>
      <c r="M410" s="3">
        <f>L410*1.04</f>
        <v>36744.65470619947</v>
      </c>
      <c r="N410" s="3">
        <f>M410*1.04</f>
        <v>38214.44089444745</v>
      </c>
    </row>
    <row r="411" spans="1:14" ht="15" hidden="1">
      <c r="A411" t="s">
        <v>906</v>
      </c>
      <c r="B411" t="s">
        <v>907</v>
      </c>
      <c r="C411">
        <v>25816307</v>
      </c>
      <c r="D411" s="3">
        <f t="shared" si="37"/>
        <v>25816.307</v>
      </c>
      <c r="E411" s="3">
        <f>D411*1.04</f>
        <v>26848.959280000003</v>
      </c>
      <c r="F411" s="3">
        <f>E411*1.04</f>
        <v>27922.917651200005</v>
      </c>
      <c r="G411" s="3">
        <f>F411*1.04</f>
        <v>29039.834357248004</v>
      </c>
      <c r="H411" s="3">
        <f>G411*1.04</f>
        <v>30201.427731537926</v>
      </c>
      <c r="I411" s="3">
        <f>H411*1.04</f>
        <v>31409.484840799443</v>
      </c>
      <c r="J411" s="3">
        <f>I411*1.04</f>
        <v>32665.86423443142</v>
      </c>
      <c r="K411" s="3">
        <f>J411*1.04</f>
        <v>33972.49880380868</v>
      </c>
      <c r="L411" s="3">
        <f>K411*1.04</f>
        <v>35331.39875596103</v>
      </c>
      <c r="M411" s="3">
        <f>L411*1.04</f>
        <v>36744.65470619947</v>
      </c>
      <c r="N411" s="3">
        <f>M411*1.04</f>
        <v>38214.44089444745</v>
      </c>
    </row>
    <row r="412" spans="1:14" ht="15" hidden="1">
      <c r="A412" t="s">
        <v>908</v>
      </c>
      <c r="B412" t="s">
        <v>909</v>
      </c>
      <c r="C412">
        <f>+C413+C414</f>
        <v>40128187</v>
      </c>
      <c r="D412" s="3">
        <f t="shared" si="37"/>
        <v>40128.187</v>
      </c>
      <c r="E412" s="3">
        <f>D412*1.04</f>
        <v>41733.31448</v>
      </c>
      <c r="F412" s="3">
        <f>E412*1.04</f>
        <v>43402.647059200004</v>
      </c>
      <c r="G412" s="3">
        <f>F412*1.04</f>
        <v>45138.752941568004</v>
      </c>
      <c r="H412" s="3">
        <f>G412*1.04</f>
        <v>46944.303059230726</v>
      </c>
      <c r="I412" s="3">
        <f>H412*1.04</f>
        <v>48822.075181599954</v>
      </c>
      <c r="J412" s="3">
        <f>I412*1.04</f>
        <v>50774.95818886395</v>
      </c>
      <c r="K412" s="3">
        <f>J412*1.04</f>
        <v>52805.95651641851</v>
      </c>
      <c r="L412" s="3">
        <f>K412*1.04</f>
        <v>54918.19477707525</v>
      </c>
      <c r="M412" s="3">
        <f>L412*1.04</f>
        <v>57114.92256815826</v>
      </c>
      <c r="N412" s="3">
        <f>M412*1.04</f>
        <v>59399.519470884596</v>
      </c>
    </row>
    <row r="413" spans="1:14" ht="15" hidden="1">
      <c r="A413" t="s">
        <v>910</v>
      </c>
      <c r="B413" t="s">
        <v>911</v>
      </c>
      <c r="C413">
        <v>37931123</v>
      </c>
      <c r="D413" s="3">
        <f t="shared" si="37"/>
        <v>37931.123</v>
      </c>
      <c r="E413" s="3">
        <f>D413*1.04</f>
        <v>39448.367920000004</v>
      </c>
      <c r="F413" s="3">
        <f>E413*1.04</f>
        <v>41026.30263680001</v>
      </c>
      <c r="G413" s="3">
        <f>F413*1.04</f>
        <v>42667.35474227201</v>
      </c>
      <c r="H413" s="3">
        <f>G413*1.04</f>
        <v>44374.04893196289</v>
      </c>
      <c r="I413" s="3">
        <f>H413*1.04</f>
        <v>46149.01088924141</v>
      </c>
      <c r="J413" s="3">
        <f>I413*1.04</f>
        <v>47994.971324811064</v>
      </c>
      <c r="K413" s="3">
        <f>J413*1.04</f>
        <v>49914.77017780351</v>
      </c>
      <c r="L413" s="3">
        <f>K413*1.04</f>
        <v>51911.36098491566</v>
      </c>
      <c r="M413" s="3">
        <f>L413*1.04</f>
        <v>53987.815424312284</v>
      </c>
      <c r="N413" s="3">
        <f>M413*1.04</f>
        <v>56147.328041284774</v>
      </c>
    </row>
    <row r="414" spans="1:14" ht="15" hidden="1">
      <c r="A414" t="s">
        <v>912</v>
      </c>
      <c r="B414" t="s">
        <v>913</v>
      </c>
      <c r="C414">
        <v>2197064</v>
      </c>
      <c r="D414" s="3">
        <f t="shared" si="37"/>
        <v>2197.064</v>
      </c>
      <c r="E414" s="3">
        <f>D414*1.04</f>
        <v>2284.94656</v>
      </c>
      <c r="F414" s="3">
        <f>E414*1.04</f>
        <v>2376.3444224</v>
      </c>
      <c r="G414" s="3">
        <f>F414*1.04</f>
        <v>2471.3981992960003</v>
      </c>
      <c r="H414" s="3">
        <f>G414*1.04</f>
        <v>2570.2541272678404</v>
      </c>
      <c r="I414" s="3">
        <f>H414*1.04</f>
        <v>2673.064292358554</v>
      </c>
      <c r="J414" s="3">
        <f>I414*1.04</f>
        <v>2779.9868640528966</v>
      </c>
      <c r="K414" s="3">
        <f>J414*1.04</f>
        <v>2891.1863386150126</v>
      </c>
      <c r="L414" s="3">
        <f>K414*1.04</f>
        <v>3006.833792159613</v>
      </c>
      <c r="M414" s="3">
        <f>L414*1.04</f>
        <v>3127.1071438459976</v>
      </c>
      <c r="N414" s="3">
        <f aca="true" t="shared" si="38" ref="N414:N426">M414*1.04</f>
        <v>3252.1914295998376</v>
      </c>
    </row>
    <row r="415" spans="1:14" ht="15" hidden="1">
      <c r="A415" t="s">
        <v>914</v>
      </c>
      <c r="B415" t="s">
        <v>915</v>
      </c>
      <c r="C415">
        <f>+C416</f>
        <v>30000000</v>
      </c>
      <c r="D415" s="3">
        <f t="shared" si="37"/>
        <v>30000</v>
      </c>
      <c r="E415" s="3">
        <f>D415*1.04</f>
        <v>31200</v>
      </c>
      <c r="F415" s="3">
        <f>E415*1.04</f>
        <v>32448</v>
      </c>
      <c r="G415" s="3">
        <f>F415*1.04</f>
        <v>33745.92</v>
      </c>
      <c r="H415" s="3">
        <f>G415*1.04</f>
        <v>35095.7568</v>
      </c>
      <c r="I415" s="3">
        <f>H415*1.04</f>
        <v>36499.587072</v>
      </c>
      <c r="J415" s="3">
        <f>I415*1.04</f>
        <v>37959.57055488</v>
      </c>
      <c r="K415" s="3">
        <f>J415*1.04</f>
        <v>39477.9533770752</v>
      </c>
      <c r="L415" s="3">
        <f>K415*1.04</f>
        <v>41057.07151215821</v>
      </c>
      <c r="M415" s="3">
        <f>L415*1.04</f>
        <v>42699.35437264454</v>
      </c>
      <c r="N415" s="3">
        <f t="shared" si="38"/>
        <v>44407.32854755033</v>
      </c>
    </row>
    <row r="416" spans="1:14" ht="15" hidden="1">
      <c r="A416" t="s">
        <v>916</v>
      </c>
      <c r="B416" t="s">
        <v>917</v>
      </c>
      <c r="C416">
        <f>+C417+C418</f>
        <v>30000000</v>
      </c>
      <c r="D416" s="3">
        <f t="shared" si="37"/>
        <v>30000</v>
      </c>
      <c r="E416" s="3">
        <f>D416*1.04</f>
        <v>31200</v>
      </c>
      <c r="F416" s="3">
        <f>E416*1.04</f>
        <v>32448</v>
      </c>
      <c r="G416" s="3">
        <f>F416*1.04</f>
        <v>33745.92</v>
      </c>
      <c r="H416" s="3">
        <f>G416*1.04</f>
        <v>35095.7568</v>
      </c>
      <c r="I416" s="3">
        <f>H416*1.04</f>
        <v>36499.587072</v>
      </c>
      <c r="J416" s="3">
        <f>I416*1.04</f>
        <v>37959.57055488</v>
      </c>
      <c r="K416" s="3">
        <f>J416*1.04</f>
        <v>39477.9533770752</v>
      </c>
      <c r="L416" s="3">
        <f>K416*1.04</f>
        <v>41057.07151215821</v>
      </c>
      <c r="M416" s="3">
        <f>L416*1.04</f>
        <v>42699.35437264454</v>
      </c>
      <c r="N416" s="3">
        <f t="shared" si="38"/>
        <v>44407.32854755033</v>
      </c>
    </row>
    <row r="417" spans="1:14" ht="15" hidden="1">
      <c r="A417" t="s">
        <v>918</v>
      </c>
      <c r="B417" t="s">
        <v>919</v>
      </c>
      <c r="C417">
        <v>10000000</v>
      </c>
      <c r="D417" s="3">
        <f t="shared" si="37"/>
        <v>10000</v>
      </c>
      <c r="E417" s="3">
        <f>D417*1.04</f>
        <v>10400</v>
      </c>
      <c r="F417" s="3">
        <f>E417*1.04</f>
        <v>10816</v>
      </c>
      <c r="G417" s="3">
        <f>F417*1.04</f>
        <v>11248.640000000001</v>
      </c>
      <c r="H417" s="3">
        <f>G417*1.04</f>
        <v>11698.585600000002</v>
      </c>
      <c r="I417" s="3">
        <f>H417*1.04</f>
        <v>12166.529024000003</v>
      </c>
      <c r="J417" s="3">
        <f>I417*1.04</f>
        <v>12653.190184960004</v>
      </c>
      <c r="K417" s="3">
        <f>J417*1.04</f>
        <v>13159.317792358404</v>
      </c>
      <c r="L417" s="3">
        <f>K417*1.04</f>
        <v>13685.690504052742</v>
      </c>
      <c r="M417" s="3">
        <f>L417*1.04</f>
        <v>14233.118124214852</v>
      </c>
      <c r="N417" s="3">
        <f t="shared" si="38"/>
        <v>14802.442849183446</v>
      </c>
    </row>
    <row r="418" spans="1:14" ht="15" hidden="1">
      <c r="A418" t="s">
        <v>920</v>
      </c>
      <c r="B418" t="s">
        <v>921</v>
      </c>
      <c r="C418">
        <v>20000000</v>
      </c>
      <c r="D418" s="3">
        <f t="shared" si="37"/>
        <v>20000</v>
      </c>
      <c r="E418" s="3">
        <f>D418*1.04</f>
        <v>20800</v>
      </c>
      <c r="F418" s="3">
        <f>E418*1.04</f>
        <v>21632</v>
      </c>
      <c r="G418" s="3">
        <f>F418*1.04</f>
        <v>22497.280000000002</v>
      </c>
      <c r="H418" s="3">
        <f>G418*1.04</f>
        <v>23397.171200000004</v>
      </c>
      <c r="I418" s="3">
        <f>H418*1.04</f>
        <v>24333.058048000006</v>
      </c>
      <c r="J418" s="3">
        <f>I418*1.04</f>
        <v>25306.380369920007</v>
      </c>
      <c r="K418" s="3">
        <f>J418*1.04</f>
        <v>26318.63558471681</v>
      </c>
      <c r="L418" s="3">
        <f>K418*1.04</f>
        <v>27371.381008105483</v>
      </c>
      <c r="M418" s="3">
        <f>L418*1.04</f>
        <v>28466.236248429705</v>
      </c>
      <c r="N418" s="3">
        <f t="shared" si="38"/>
        <v>29604.885698366892</v>
      </c>
    </row>
    <row r="419" spans="1:14" ht="15">
      <c r="A419" t="s">
        <v>922</v>
      </c>
      <c r="B419" t="s">
        <v>146</v>
      </c>
      <c r="C419">
        <f>+C420</f>
        <v>110308694</v>
      </c>
      <c r="D419" s="3">
        <f t="shared" si="37"/>
        <v>110308.694</v>
      </c>
      <c r="E419" s="3">
        <f>D419*1.04</f>
        <v>114721.04176000001</v>
      </c>
      <c r="F419" s="3">
        <f>E419*1.04</f>
        <v>119309.8834304</v>
      </c>
      <c r="G419" s="3">
        <f>F419*1.04</f>
        <v>124082.27876761601</v>
      </c>
      <c r="H419" s="3">
        <f>G419*1.04</f>
        <v>129045.56991832066</v>
      </c>
      <c r="I419" s="3">
        <f>H419*1.04</f>
        <v>134207.3927150535</v>
      </c>
      <c r="J419" s="3">
        <f>I419*1.04</f>
        <v>139575.68842365564</v>
      </c>
      <c r="K419" s="3">
        <f>J419*1.04</f>
        <v>145158.71596060187</v>
      </c>
      <c r="L419" s="3">
        <f>K419*1.04</f>
        <v>150965.06459902594</v>
      </c>
      <c r="M419" s="3">
        <f>L419*1.04</f>
        <v>157003.66718298697</v>
      </c>
      <c r="N419" s="3">
        <f t="shared" si="38"/>
        <v>163283.81387030645</v>
      </c>
    </row>
    <row r="420" spans="1:14" ht="15" hidden="1">
      <c r="A420" t="s">
        <v>923</v>
      </c>
      <c r="B420" t="s">
        <v>924</v>
      </c>
      <c r="C420">
        <f>+C421</f>
        <v>110308694</v>
      </c>
      <c r="D420" s="3">
        <f t="shared" si="37"/>
        <v>110308.694</v>
      </c>
      <c r="E420" s="3">
        <f>D420*1.04</f>
        <v>114721.04176000001</v>
      </c>
      <c r="F420" s="3">
        <f>E420*1.04</f>
        <v>119309.8834304</v>
      </c>
      <c r="G420" s="3">
        <f>F420*1.04</f>
        <v>124082.27876761601</v>
      </c>
      <c r="H420" s="3">
        <f>G420*1.04</f>
        <v>129045.56991832066</v>
      </c>
      <c r="I420" s="3">
        <f>H420*1.04</f>
        <v>134207.3927150535</v>
      </c>
      <c r="J420" s="3">
        <f>I420*1.04</f>
        <v>139575.68842365564</v>
      </c>
      <c r="K420" s="3">
        <f>J420*1.04</f>
        <v>145158.71596060187</v>
      </c>
      <c r="L420" s="3">
        <f>K420*1.04</f>
        <v>150965.06459902594</v>
      </c>
      <c r="M420" s="3">
        <f>L420*1.04</f>
        <v>157003.66718298697</v>
      </c>
      <c r="N420" s="3">
        <f t="shared" si="38"/>
        <v>163283.81387030645</v>
      </c>
    </row>
    <row r="421" spans="1:14" ht="15" hidden="1">
      <c r="A421" t="s">
        <v>925</v>
      </c>
      <c r="B421" t="s">
        <v>926</v>
      </c>
      <c r="C421">
        <v>110308694</v>
      </c>
      <c r="D421" s="3">
        <f t="shared" si="37"/>
        <v>110308.694</v>
      </c>
      <c r="E421" s="3">
        <f>D421*1.04</f>
        <v>114721.04176000001</v>
      </c>
      <c r="F421" s="3">
        <f>E421*1.04</f>
        <v>119309.8834304</v>
      </c>
      <c r="G421" s="3">
        <f>F421*1.04</f>
        <v>124082.27876761601</v>
      </c>
      <c r="H421" s="3">
        <f>G421*1.04</f>
        <v>129045.56991832066</v>
      </c>
      <c r="I421" s="3">
        <f>H421*1.04</f>
        <v>134207.3927150535</v>
      </c>
      <c r="J421" s="3">
        <f>I421*1.04</f>
        <v>139575.68842365564</v>
      </c>
      <c r="K421" s="3">
        <f>J421*1.04</f>
        <v>145158.71596060187</v>
      </c>
      <c r="L421" s="3">
        <f>K421*1.04</f>
        <v>150965.06459902594</v>
      </c>
      <c r="M421" s="3">
        <f>L421*1.04</f>
        <v>157003.66718298697</v>
      </c>
      <c r="N421" s="3">
        <f t="shared" si="38"/>
        <v>163283.81387030645</v>
      </c>
    </row>
    <row r="422" spans="4:14" ht="15"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">
      <c r="A423" t="s">
        <v>927</v>
      </c>
      <c r="B423" t="s">
        <v>928</v>
      </c>
      <c r="C423">
        <f>+C424+C438+C442+C446+C456</f>
        <v>7981966766</v>
      </c>
      <c r="D423" s="3">
        <f t="shared" si="37"/>
        <v>7981966.766</v>
      </c>
      <c r="E423" s="3">
        <f>D423*1.04</f>
        <v>8301245.43664</v>
      </c>
      <c r="F423" s="3">
        <f>E423*1.04</f>
        <v>8633295.2541056</v>
      </c>
      <c r="G423" s="3">
        <f>F423*1.04</f>
        <v>8978627.064269824</v>
      </c>
      <c r="H423" s="3">
        <f>G423*1.04</f>
        <v>9337772.146840617</v>
      </c>
      <c r="I423" s="3">
        <f>H423*1.04</f>
        <v>9711283.032714242</v>
      </c>
      <c r="J423" s="3">
        <f>I423*1.04</f>
        <v>10099734.354022812</v>
      </c>
      <c r="K423" s="3">
        <f>J423*1.04</f>
        <v>10503723.728183726</v>
      </c>
      <c r="L423" s="3">
        <f>K423*1.04</f>
        <v>10923872.677311076</v>
      </c>
      <c r="M423" s="3">
        <f>L423*1.04</f>
        <v>11360827.584403519</v>
      </c>
      <c r="N423" s="3">
        <f t="shared" si="38"/>
        <v>11815260.68777966</v>
      </c>
    </row>
    <row r="424" spans="1:14" ht="15">
      <c r="A424" t="s">
        <v>929</v>
      </c>
      <c r="B424" t="s">
        <v>439</v>
      </c>
      <c r="C424">
        <f>+C425+C428</f>
        <v>4783102886</v>
      </c>
      <c r="D424" s="3">
        <f t="shared" si="37"/>
        <v>4783102.886</v>
      </c>
      <c r="E424" s="3">
        <f>D424*1.04</f>
        <v>4974427.00144</v>
      </c>
      <c r="F424" s="3">
        <f>E424*1.04</f>
        <v>5173404.0814976</v>
      </c>
      <c r="G424" s="3">
        <f>F424*1.04</f>
        <v>5380340.244757504</v>
      </c>
      <c r="H424" s="3">
        <f>G424*1.04</f>
        <v>5595553.854547804</v>
      </c>
      <c r="I424" s="3">
        <f>H424*1.04</f>
        <v>5819376.008729717</v>
      </c>
      <c r="J424" s="3">
        <f>I424*1.04</f>
        <v>6052151.049078906</v>
      </c>
      <c r="K424" s="3">
        <f>J424*1.04</f>
        <v>6294237.091042062</v>
      </c>
      <c r="L424" s="3">
        <f>K424*1.04</f>
        <v>6546006.574683745</v>
      </c>
      <c r="M424" s="3">
        <f>L424*1.04</f>
        <v>6807846.8376710955</v>
      </c>
      <c r="N424" s="3">
        <f t="shared" si="38"/>
        <v>7080160.71117794</v>
      </c>
    </row>
    <row r="425" spans="1:14" ht="15" hidden="1">
      <c r="A425" t="s">
        <v>930</v>
      </c>
      <c r="B425" t="s">
        <v>931</v>
      </c>
      <c r="C425">
        <f>+C426+C427</f>
        <v>4559897783</v>
      </c>
      <c r="D425" s="3">
        <f t="shared" si="37"/>
        <v>4559897.783</v>
      </c>
      <c r="E425" s="3">
        <f>D425*1.04</f>
        <v>4742293.69432</v>
      </c>
      <c r="F425" s="3">
        <f>E425*1.04</f>
        <v>4931985.4420928</v>
      </c>
      <c r="G425" s="3">
        <f>F425*1.04</f>
        <v>5129264.859776512</v>
      </c>
      <c r="H425" s="3">
        <f>G425*1.04</f>
        <v>5334435.454167573</v>
      </c>
      <c r="I425" s="3">
        <f>H425*1.04</f>
        <v>5547812.872334276</v>
      </c>
      <c r="J425" s="3">
        <f>I425*1.04</f>
        <v>5769725.387227648</v>
      </c>
      <c r="K425" s="3">
        <f>J425*1.04</f>
        <v>6000514.402716754</v>
      </c>
      <c r="L425" s="3">
        <f>K425*1.04</f>
        <v>6240534.978825425</v>
      </c>
      <c r="M425" s="3">
        <f>L425*1.04</f>
        <v>6490156.377978442</v>
      </c>
      <c r="N425" s="3">
        <f t="shared" si="38"/>
        <v>6749762.63309758</v>
      </c>
    </row>
    <row r="426" spans="1:14" ht="15" hidden="1">
      <c r="A426" t="s">
        <v>932</v>
      </c>
      <c r="B426" t="s">
        <v>933</v>
      </c>
      <c r="C426">
        <v>4550777987</v>
      </c>
      <c r="D426" s="3">
        <f t="shared" si="37"/>
        <v>4550777.987</v>
      </c>
      <c r="E426" s="3">
        <f>D426*1.04</f>
        <v>4732809.10648</v>
      </c>
      <c r="F426" s="3">
        <f>E426*1.04</f>
        <v>4922121.4707392</v>
      </c>
      <c r="G426" s="3">
        <f>F426*1.04</f>
        <v>5119006.329568768</v>
      </c>
      <c r="H426" s="3">
        <f>G426*1.04</f>
        <v>5323766.582751519</v>
      </c>
      <c r="I426" s="3">
        <f>H426*1.04</f>
        <v>5536717.24606158</v>
      </c>
      <c r="J426" s="3">
        <f>I426*1.04</f>
        <v>5758185.935904044</v>
      </c>
      <c r="K426" s="3">
        <f>J426*1.04</f>
        <v>5988513.373340205</v>
      </c>
      <c r="L426" s="3">
        <f>K426*1.04</f>
        <v>6228053.908273813</v>
      </c>
      <c r="M426" s="3">
        <f>L426*1.04</f>
        <v>6477176.064604766</v>
      </c>
      <c r="N426" s="3">
        <f t="shared" si="38"/>
        <v>6736263.107188957</v>
      </c>
    </row>
    <row r="427" spans="1:14" ht="15" hidden="1">
      <c r="A427" t="s">
        <v>934</v>
      </c>
      <c r="B427" t="s">
        <v>935</v>
      </c>
      <c r="C427">
        <v>9119796</v>
      </c>
      <c r="D427" s="3">
        <f t="shared" si="37"/>
        <v>9119.796</v>
      </c>
      <c r="E427" s="3">
        <f>D427*1.04</f>
        <v>9484.58784</v>
      </c>
      <c r="F427" s="3">
        <f>E427*1.04</f>
        <v>9863.9713536</v>
      </c>
      <c r="G427" s="3">
        <f>F427*1.04</f>
        <v>10258.530207744001</v>
      </c>
      <c r="H427" s="3">
        <f>G427*1.04</f>
        <v>10668.871416053762</v>
      </c>
      <c r="I427" s="3">
        <f>H427*1.04</f>
        <v>11095.626272695912</v>
      </c>
      <c r="J427" s="3">
        <f>I427*1.04</f>
        <v>11539.45132360375</v>
      </c>
      <c r="K427" s="3">
        <f>J427*1.04</f>
        <v>12001.0293765479</v>
      </c>
      <c r="L427" s="3">
        <f>K427*1.04</f>
        <v>12481.070551609817</v>
      </c>
      <c r="M427" s="3">
        <f aca="true" t="shared" si="39" ref="F427:N442">L427*1.04</f>
        <v>12980.31337367421</v>
      </c>
      <c r="N427" s="3">
        <f t="shared" si="39"/>
        <v>13499.525908621177</v>
      </c>
    </row>
    <row r="428" spans="1:14" ht="15" hidden="1">
      <c r="A428" t="s">
        <v>936</v>
      </c>
      <c r="B428" t="s">
        <v>937</v>
      </c>
      <c r="C428">
        <f>+C429</f>
        <v>223205103</v>
      </c>
      <c r="D428" s="3">
        <f t="shared" si="37"/>
        <v>223205.103</v>
      </c>
      <c r="E428" s="3">
        <f>D428*1.04</f>
        <v>232133.30712</v>
      </c>
      <c r="F428" s="3">
        <f t="shared" si="39"/>
        <v>241418.63940480002</v>
      </c>
      <c r="G428" s="3">
        <f t="shared" si="39"/>
        <v>251075.38498099204</v>
      </c>
      <c r="H428" s="3">
        <f t="shared" si="39"/>
        <v>261118.40038023173</v>
      </c>
      <c r="I428" s="3">
        <f t="shared" si="39"/>
        <v>271563.136395441</v>
      </c>
      <c r="J428" s="3">
        <f t="shared" si="39"/>
        <v>282425.66185125866</v>
      </c>
      <c r="K428" s="3">
        <f t="shared" si="39"/>
        <v>293722.688325309</v>
      </c>
      <c r="L428" s="3">
        <f t="shared" si="39"/>
        <v>305471.5958583214</v>
      </c>
      <c r="M428" s="3">
        <f t="shared" si="39"/>
        <v>317690.45969265426</v>
      </c>
      <c r="N428" s="3">
        <f t="shared" si="39"/>
        <v>330398.0780803604</v>
      </c>
    </row>
    <row r="429" spans="1:14" ht="15" hidden="1">
      <c r="A429" t="s">
        <v>938</v>
      </c>
      <c r="B429" t="s">
        <v>939</v>
      </c>
      <c r="C429">
        <v>223205103</v>
      </c>
      <c r="D429" s="3">
        <f t="shared" si="37"/>
        <v>223205.103</v>
      </c>
      <c r="E429" s="3">
        <f>D429*1.04</f>
        <v>232133.30712</v>
      </c>
      <c r="F429" s="3">
        <f t="shared" si="39"/>
        <v>241418.63940480002</v>
      </c>
      <c r="G429" s="3">
        <f t="shared" si="39"/>
        <v>251075.38498099204</v>
      </c>
      <c r="H429" s="3">
        <f t="shared" si="39"/>
        <v>261118.40038023173</v>
      </c>
      <c r="I429" s="3">
        <f t="shared" si="39"/>
        <v>271563.136395441</v>
      </c>
      <c r="J429" s="3">
        <f t="shared" si="39"/>
        <v>282425.66185125866</v>
      </c>
      <c r="K429" s="3">
        <f t="shared" si="39"/>
        <v>293722.688325309</v>
      </c>
      <c r="L429" s="3">
        <f t="shared" si="39"/>
        <v>305471.5958583214</v>
      </c>
      <c r="M429" s="3">
        <f t="shared" si="39"/>
        <v>317690.45969265426</v>
      </c>
      <c r="N429" s="3">
        <f t="shared" si="39"/>
        <v>330398.0780803604</v>
      </c>
    </row>
    <row r="430" spans="1:14" ht="15" hidden="1">
      <c r="A430" t="s">
        <v>940</v>
      </c>
      <c r="B430" t="s">
        <v>941</v>
      </c>
      <c r="C430">
        <f>+SUM(C431:C437)</f>
        <v>223205103</v>
      </c>
      <c r="D430" s="3">
        <f t="shared" si="37"/>
        <v>223205.103</v>
      </c>
      <c r="E430" s="3">
        <f>D430*1.04</f>
        <v>232133.30712</v>
      </c>
      <c r="F430" s="3">
        <f t="shared" si="39"/>
        <v>241418.63940480002</v>
      </c>
      <c r="G430" s="3">
        <f t="shared" si="39"/>
        <v>251075.38498099204</v>
      </c>
      <c r="H430" s="3">
        <f t="shared" si="39"/>
        <v>261118.40038023173</v>
      </c>
      <c r="I430" s="3">
        <f t="shared" si="39"/>
        <v>271563.136395441</v>
      </c>
      <c r="J430" s="3">
        <f t="shared" si="39"/>
        <v>282425.66185125866</v>
      </c>
      <c r="K430" s="3">
        <f t="shared" si="39"/>
        <v>293722.688325309</v>
      </c>
      <c r="L430" s="3">
        <f t="shared" si="39"/>
        <v>305471.5958583214</v>
      </c>
      <c r="M430" s="3">
        <f t="shared" si="39"/>
        <v>317690.45969265426</v>
      </c>
      <c r="N430" s="3">
        <f t="shared" si="39"/>
        <v>330398.0780803604</v>
      </c>
    </row>
    <row r="431" spans="1:14" ht="15" hidden="1">
      <c r="A431" t="s">
        <v>942</v>
      </c>
      <c r="B431" t="s">
        <v>943</v>
      </c>
      <c r="C431">
        <v>48000000</v>
      </c>
      <c r="D431" s="3">
        <f t="shared" si="37"/>
        <v>48000</v>
      </c>
      <c r="E431" s="3">
        <f>D431*1.04</f>
        <v>49920</v>
      </c>
      <c r="F431" s="3">
        <f t="shared" si="39"/>
        <v>51916.8</v>
      </c>
      <c r="G431" s="3">
        <f t="shared" si="39"/>
        <v>53993.472</v>
      </c>
      <c r="H431" s="3">
        <f t="shared" si="39"/>
        <v>56153.210880000006</v>
      </c>
      <c r="I431" s="3">
        <f t="shared" si="39"/>
        <v>58399.339315200006</v>
      </c>
      <c r="J431" s="3">
        <f t="shared" si="39"/>
        <v>60735.31288780801</v>
      </c>
      <c r="K431" s="3">
        <f t="shared" si="39"/>
        <v>63164.725403320335</v>
      </c>
      <c r="L431" s="3">
        <f t="shared" si="39"/>
        <v>65691.31441945315</v>
      </c>
      <c r="M431" s="3">
        <f t="shared" si="39"/>
        <v>68318.96699623128</v>
      </c>
      <c r="N431" s="3">
        <f t="shared" si="39"/>
        <v>71051.72567608053</v>
      </c>
    </row>
    <row r="432" spans="1:14" ht="15" hidden="1">
      <c r="A432" t="s">
        <v>944</v>
      </c>
      <c r="B432" t="s">
        <v>945</v>
      </c>
      <c r="C432">
        <v>60205103</v>
      </c>
      <c r="D432" s="3">
        <f t="shared" si="37"/>
        <v>60205.103</v>
      </c>
      <c r="E432" s="3">
        <f>D432*1.04</f>
        <v>62613.307120000005</v>
      </c>
      <c r="F432" s="3">
        <f t="shared" si="39"/>
        <v>65117.839404800005</v>
      </c>
      <c r="G432" s="3">
        <f t="shared" si="39"/>
        <v>67722.55298099201</v>
      </c>
      <c r="H432" s="3">
        <f t="shared" si="39"/>
        <v>70431.45510023169</v>
      </c>
      <c r="I432" s="3">
        <f t="shared" si="39"/>
        <v>73248.71330424096</v>
      </c>
      <c r="J432" s="3">
        <f t="shared" si="39"/>
        <v>76178.6618364106</v>
      </c>
      <c r="K432" s="3">
        <f t="shared" si="39"/>
        <v>79225.80830986702</v>
      </c>
      <c r="L432" s="3">
        <f t="shared" si="39"/>
        <v>82394.8406422617</v>
      </c>
      <c r="M432" s="3">
        <f t="shared" si="39"/>
        <v>85690.63426795216</v>
      </c>
      <c r="N432" s="3">
        <f t="shared" si="39"/>
        <v>89118.25963867025</v>
      </c>
    </row>
    <row r="433" spans="1:14" ht="15" hidden="1">
      <c r="A433" t="s">
        <v>946</v>
      </c>
      <c r="B433" t="s">
        <v>947</v>
      </c>
      <c r="C433">
        <v>56000000</v>
      </c>
      <c r="D433" s="3">
        <f t="shared" si="37"/>
        <v>56000</v>
      </c>
      <c r="E433" s="3">
        <f>D433*1.04</f>
        <v>58240</v>
      </c>
      <c r="F433" s="3">
        <f t="shared" si="39"/>
        <v>60569.6</v>
      </c>
      <c r="G433" s="3">
        <f t="shared" si="39"/>
        <v>62992.384</v>
      </c>
      <c r="H433" s="3">
        <f t="shared" si="39"/>
        <v>65512.07936</v>
      </c>
      <c r="I433" s="3">
        <f t="shared" si="39"/>
        <v>68132.5625344</v>
      </c>
      <c r="J433" s="3">
        <f t="shared" si="39"/>
        <v>70857.865035776</v>
      </c>
      <c r="K433" s="3">
        <f t="shared" si="39"/>
        <v>73692.17963720705</v>
      </c>
      <c r="L433" s="3">
        <f t="shared" si="39"/>
        <v>76639.86682269533</v>
      </c>
      <c r="M433" s="3">
        <f t="shared" si="39"/>
        <v>79705.46149560314</v>
      </c>
      <c r="N433" s="3">
        <f t="shared" si="39"/>
        <v>82893.67995542727</v>
      </c>
    </row>
    <row r="434" spans="1:14" ht="15" hidden="1">
      <c r="A434" t="s">
        <v>948</v>
      </c>
      <c r="B434" t="s">
        <v>949</v>
      </c>
      <c r="C434">
        <v>15000000</v>
      </c>
      <c r="D434" s="3">
        <f t="shared" si="37"/>
        <v>15000</v>
      </c>
      <c r="E434" s="3">
        <f>D434*1.04</f>
        <v>15600</v>
      </c>
      <c r="F434" s="3">
        <f t="shared" si="39"/>
        <v>16224</v>
      </c>
      <c r="G434" s="3">
        <f t="shared" si="39"/>
        <v>16872.96</v>
      </c>
      <c r="H434" s="3">
        <f t="shared" si="39"/>
        <v>17547.8784</v>
      </c>
      <c r="I434" s="3">
        <f t="shared" si="39"/>
        <v>18249.793536</v>
      </c>
      <c r="J434" s="3">
        <f t="shared" si="39"/>
        <v>18979.78527744</v>
      </c>
      <c r="K434" s="3">
        <f t="shared" si="39"/>
        <v>19738.9766885376</v>
      </c>
      <c r="L434" s="3">
        <f t="shared" si="39"/>
        <v>20528.535756079105</v>
      </c>
      <c r="M434" s="3">
        <f t="shared" si="39"/>
        <v>21349.67718632227</v>
      </c>
      <c r="N434" s="3">
        <f t="shared" si="39"/>
        <v>22203.664273775164</v>
      </c>
    </row>
    <row r="435" spans="1:14" ht="15" hidden="1">
      <c r="A435" t="s">
        <v>950</v>
      </c>
      <c r="B435" t="s">
        <v>951</v>
      </c>
      <c r="C435">
        <v>16000000</v>
      </c>
      <c r="D435" s="3">
        <f t="shared" si="37"/>
        <v>16000</v>
      </c>
      <c r="E435" s="3">
        <f>D435*1.04</f>
        <v>16640</v>
      </c>
      <c r="F435" s="3">
        <f t="shared" si="39"/>
        <v>17305.600000000002</v>
      </c>
      <c r="G435" s="3">
        <f t="shared" si="39"/>
        <v>17997.824000000004</v>
      </c>
      <c r="H435" s="3">
        <f t="shared" si="39"/>
        <v>18717.736960000006</v>
      </c>
      <c r="I435" s="3">
        <f t="shared" si="39"/>
        <v>19466.446438400006</v>
      </c>
      <c r="J435" s="3">
        <f t="shared" si="39"/>
        <v>20245.104295936006</v>
      </c>
      <c r="K435" s="3">
        <f t="shared" si="39"/>
        <v>21054.908467773446</v>
      </c>
      <c r="L435" s="3">
        <f t="shared" si="39"/>
        <v>21897.104806484385</v>
      </c>
      <c r="M435" s="3">
        <f t="shared" si="39"/>
        <v>22772.98899874376</v>
      </c>
      <c r="N435" s="3">
        <f t="shared" si="39"/>
        <v>23683.90855869351</v>
      </c>
    </row>
    <row r="436" spans="1:14" ht="15" hidden="1">
      <c r="A436" t="s">
        <v>952</v>
      </c>
      <c r="B436" t="s">
        <v>953</v>
      </c>
      <c r="C436">
        <v>18000000</v>
      </c>
      <c r="D436" s="3">
        <f t="shared" si="37"/>
        <v>18000</v>
      </c>
      <c r="E436" s="3">
        <f>D436*1.04</f>
        <v>18720</v>
      </c>
      <c r="F436" s="3">
        <f t="shared" si="39"/>
        <v>19468.8</v>
      </c>
      <c r="G436" s="3">
        <f t="shared" si="39"/>
        <v>20247.552</v>
      </c>
      <c r="H436" s="3">
        <f t="shared" si="39"/>
        <v>21057.45408</v>
      </c>
      <c r="I436" s="3">
        <f t="shared" si="39"/>
        <v>21899.7522432</v>
      </c>
      <c r="J436" s="3">
        <f t="shared" si="39"/>
        <v>22775.742332928003</v>
      </c>
      <c r="K436" s="3">
        <f t="shared" si="39"/>
        <v>23686.772026245122</v>
      </c>
      <c r="L436" s="3">
        <f t="shared" si="39"/>
        <v>24634.242907294927</v>
      </c>
      <c r="M436" s="3">
        <f t="shared" si="39"/>
        <v>25619.612623586727</v>
      </c>
      <c r="N436" s="3">
        <f t="shared" si="39"/>
        <v>26644.397128530196</v>
      </c>
    </row>
    <row r="437" spans="1:14" ht="15" hidden="1">
      <c r="A437" t="s">
        <v>954</v>
      </c>
      <c r="B437" t="s">
        <v>955</v>
      </c>
      <c r="C437">
        <v>10000000</v>
      </c>
      <c r="D437" s="3">
        <f t="shared" si="37"/>
        <v>10000</v>
      </c>
      <c r="E437" s="3">
        <f>D437*1.04</f>
        <v>10400</v>
      </c>
      <c r="F437" s="3">
        <f t="shared" si="39"/>
        <v>10816</v>
      </c>
      <c r="G437" s="3">
        <f t="shared" si="39"/>
        <v>11248.640000000001</v>
      </c>
      <c r="H437" s="3">
        <f t="shared" si="39"/>
        <v>11698.585600000002</v>
      </c>
      <c r="I437" s="3">
        <f t="shared" si="39"/>
        <v>12166.529024000003</v>
      </c>
      <c r="J437" s="3">
        <f t="shared" si="39"/>
        <v>12653.190184960004</v>
      </c>
      <c r="K437" s="3">
        <f t="shared" si="39"/>
        <v>13159.317792358404</v>
      </c>
      <c r="L437" s="3">
        <f t="shared" si="39"/>
        <v>13685.690504052742</v>
      </c>
      <c r="M437" s="3">
        <f t="shared" si="39"/>
        <v>14233.118124214852</v>
      </c>
      <c r="N437" s="3">
        <f t="shared" si="39"/>
        <v>14802.442849183446</v>
      </c>
    </row>
    <row r="438" spans="1:14" ht="15">
      <c r="A438" t="s">
        <v>956</v>
      </c>
      <c r="B438" t="s">
        <v>957</v>
      </c>
      <c r="C438">
        <f>+C439</f>
        <v>3099560880</v>
      </c>
      <c r="D438" s="3">
        <f t="shared" si="37"/>
        <v>3099560.88</v>
      </c>
      <c r="E438" s="3">
        <f>D438*1.04</f>
        <v>3223543.3152</v>
      </c>
      <c r="F438" s="3">
        <f t="shared" si="39"/>
        <v>3352485.0478080004</v>
      </c>
      <c r="G438" s="3">
        <f t="shared" si="39"/>
        <v>3486584.4497203203</v>
      </c>
      <c r="H438" s="3">
        <f t="shared" si="39"/>
        <v>3626047.8277091333</v>
      </c>
      <c r="I438" s="3">
        <f t="shared" si="39"/>
        <v>3771089.740817499</v>
      </c>
      <c r="J438" s="3">
        <f t="shared" si="39"/>
        <v>3921933.330450199</v>
      </c>
      <c r="K438" s="3">
        <f t="shared" si="39"/>
        <v>4078810.6636682074</v>
      </c>
      <c r="L438" s="3">
        <f t="shared" si="39"/>
        <v>4241963.090214936</v>
      </c>
      <c r="M438" s="3">
        <f t="shared" si="39"/>
        <v>4411641.613823534</v>
      </c>
      <c r="N438" s="3">
        <f t="shared" si="39"/>
        <v>4588107.278376476</v>
      </c>
    </row>
    <row r="439" spans="1:14" ht="15" hidden="1">
      <c r="A439" t="s">
        <v>958</v>
      </c>
      <c r="B439" t="s">
        <v>931</v>
      </c>
      <c r="C439">
        <f>+C440+C441</f>
        <v>3099560880</v>
      </c>
      <c r="D439" s="3">
        <f t="shared" si="37"/>
        <v>3099560.88</v>
      </c>
      <c r="E439" s="3">
        <f>D439*1.04</f>
        <v>3223543.3152</v>
      </c>
      <c r="F439" s="3">
        <f t="shared" si="39"/>
        <v>3352485.0478080004</v>
      </c>
      <c r="G439" s="3">
        <f t="shared" si="39"/>
        <v>3486584.4497203203</v>
      </c>
      <c r="H439" s="3">
        <f t="shared" si="39"/>
        <v>3626047.8277091333</v>
      </c>
      <c r="I439" s="3">
        <f t="shared" si="39"/>
        <v>3771089.740817499</v>
      </c>
      <c r="J439" s="3">
        <f t="shared" si="39"/>
        <v>3921933.330450199</v>
      </c>
      <c r="K439" s="3">
        <f t="shared" si="39"/>
        <v>4078810.6636682074</v>
      </c>
      <c r="L439" s="3">
        <f t="shared" si="39"/>
        <v>4241963.090214936</v>
      </c>
      <c r="M439" s="3">
        <f t="shared" si="39"/>
        <v>4411641.613823534</v>
      </c>
      <c r="N439" s="3">
        <f t="shared" si="39"/>
        <v>4588107.278376476</v>
      </c>
    </row>
    <row r="440" spans="1:14" ht="15" hidden="1">
      <c r="A440" t="s">
        <v>959</v>
      </c>
      <c r="B440" t="s">
        <v>933</v>
      </c>
      <c r="C440">
        <v>3093361758</v>
      </c>
      <c r="D440" s="3">
        <f t="shared" si="37"/>
        <v>3093361.758</v>
      </c>
      <c r="E440" s="3">
        <f>D440*1.04</f>
        <v>3217096.22832</v>
      </c>
      <c r="F440" s="3">
        <f t="shared" si="39"/>
        <v>3345780.0774528002</v>
      </c>
      <c r="G440" s="3">
        <f t="shared" si="39"/>
        <v>3479611.2805509125</v>
      </c>
      <c r="H440" s="3">
        <f t="shared" si="39"/>
        <v>3618795.731772949</v>
      </c>
      <c r="I440" s="3">
        <f t="shared" si="39"/>
        <v>3763547.561043867</v>
      </c>
      <c r="J440" s="3">
        <f t="shared" si="39"/>
        <v>3914089.463485622</v>
      </c>
      <c r="K440" s="3">
        <f t="shared" si="39"/>
        <v>4070653.042025047</v>
      </c>
      <c r="L440" s="3">
        <f t="shared" si="39"/>
        <v>4233479.163706049</v>
      </c>
      <c r="M440" s="3">
        <f t="shared" si="39"/>
        <v>4402818.330254291</v>
      </c>
      <c r="N440" s="3">
        <f t="shared" si="39"/>
        <v>4578931.063464463</v>
      </c>
    </row>
    <row r="441" spans="1:14" ht="15" hidden="1">
      <c r="A441" t="s">
        <v>960</v>
      </c>
      <c r="B441" t="s">
        <v>935</v>
      </c>
      <c r="C441">
        <v>6199122</v>
      </c>
      <c r="D441" s="3">
        <f t="shared" si="37"/>
        <v>6199.122</v>
      </c>
      <c r="E441" s="3">
        <f>D441*1.04</f>
        <v>6447.086880000001</v>
      </c>
      <c r="F441" s="3">
        <f t="shared" si="39"/>
        <v>6704.970355200001</v>
      </c>
      <c r="G441" s="3">
        <f t="shared" si="39"/>
        <v>6973.169169408001</v>
      </c>
      <c r="H441" s="3">
        <f t="shared" si="39"/>
        <v>7252.0959361843215</v>
      </c>
      <c r="I441" s="3">
        <f t="shared" si="39"/>
        <v>7542.179773631695</v>
      </c>
      <c r="J441" s="3">
        <f t="shared" si="39"/>
        <v>7843.866964576963</v>
      </c>
      <c r="K441" s="3">
        <f t="shared" si="39"/>
        <v>8157.621643160042</v>
      </c>
      <c r="L441" s="3">
        <f t="shared" si="39"/>
        <v>8483.926508886445</v>
      </c>
      <c r="M441" s="3">
        <f t="shared" si="39"/>
        <v>8823.283569241903</v>
      </c>
      <c r="N441" s="3">
        <f t="shared" si="39"/>
        <v>9176.21491201158</v>
      </c>
    </row>
    <row r="442" spans="1:14" ht="15">
      <c r="A442" t="s">
        <v>961</v>
      </c>
      <c r="B442" t="s">
        <v>962</v>
      </c>
      <c r="C442">
        <f>+C443</f>
        <v>60100000</v>
      </c>
      <c r="D442" s="3">
        <f t="shared" si="37"/>
        <v>60100</v>
      </c>
      <c r="E442" s="3">
        <f>D442*1.04</f>
        <v>62504</v>
      </c>
      <c r="F442" s="3">
        <f t="shared" si="39"/>
        <v>65004.16</v>
      </c>
      <c r="G442" s="3">
        <f t="shared" si="39"/>
        <v>67604.3264</v>
      </c>
      <c r="H442" s="3">
        <f t="shared" si="39"/>
        <v>70308.499456</v>
      </c>
      <c r="I442" s="3">
        <f t="shared" si="39"/>
        <v>73120.83943424001</v>
      </c>
      <c r="J442" s="3">
        <f t="shared" si="39"/>
        <v>76045.67301160962</v>
      </c>
      <c r="K442" s="3">
        <f t="shared" si="39"/>
        <v>79087.499932074</v>
      </c>
      <c r="L442" s="3">
        <f t="shared" si="39"/>
        <v>82250.99992935697</v>
      </c>
      <c r="M442" s="3">
        <f t="shared" si="39"/>
        <v>85541.03992653126</v>
      </c>
      <c r="N442" s="3">
        <f t="shared" si="39"/>
        <v>88962.68152359252</v>
      </c>
    </row>
    <row r="443" spans="1:14" ht="15" hidden="1">
      <c r="A443" t="s">
        <v>963</v>
      </c>
      <c r="B443" t="s">
        <v>931</v>
      </c>
      <c r="C443">
        <f>+C444+C445</f>
        <v>60100000</v>
      </c>
      <c r="D443" s="3">
        <f t="shared" si="37"/>
        <v>60100</v>
      </c>
      <c r="E443" s="3">
        <f>D443*1.04</f>
        <v>62504</v>
      </c>
      <c r="F443" s="3">
        <f aca="true" t="shared" si="40" ref="F443:N458">E443*1.04</f>
        <v>65004.16</v>
      </c>
      <c r="G443" s="3">
        <f t="shared" si="40"/>
        <v>67604.3264</v>
      </c>
      <c r="H443" s="3">
        <f t="shared" si="40"/>
        <v>70308.499456</v>
      </c>
      <c r="I443" s="3">
        <f t="shared" si="40"/>
        <v>73120.83943424001</v>
      </c>
      <c r="J443" s="3">
        <f t="shared" si="40"/>
        <v>76045.67301160962</v>
      </c>
      <c r="K443" s="3">
        <f t="shared" si="40"/>
        <v>79087.499932074</v>
      </c>
      <c r="L443" s="3">
        <f t="shared" si="40"/>
        <v>82250.99992935697</v>
      </c>
      <c r="M443" s="3">
        <f t="shared" si="40"/>
        <v>85541.03992653126</v>
      </c>
      <c r="N443" s="3">
        <f t="shared" si="40"/>
        <v>88962.68152359252</v>
      </c>
    </row>
    <row r="444" spans="1:14" ht="15" hidden="1">
      <c r="A444" t="s">
        <v>964</v>
      </c>
      <c r="B444" t="s">
        <v>933</v>
      </c>
      <c r="C444">
        <v>59979800</v>
      </c>
      <c r="D444" s="3">
        <f t="shared" si="37"/>
        <v>59979.8</v>
      </c>
      <c r="E444" s="3">
        <f>D444*1.04</f>
        <v>62378.992000000006</v>
      </c>
      <c r="F444" s="3">
        <f t="shared" si="40"/>
        <v>64874.15168000001</v>
      </c>
      <c r="G444" s="3">
        <f t="shared" si="40"/>
        <v>67469.11774720001</v>
      </c>
      <c r="H444" s="3">
        <f t="shared" si="40"/>
        <v>70167.88245708801</v>
      </c>
      <c r="I444" s="3">
        <f t="shared" si="40"/>
        <v>72974.59775537153</v>
      </c>
      <c r="J444" s="3">
        <f t="shared" si="40"/>
        <v>75893.5816655864</v>
      </c>
      <c r="K444" s="3">
        <f t="shared" si="40"/>
        <v>78929.32493220986</v>
      </c>
      <c r="L444" s="3">
        <f t="shared" si="40"/>
        <v>82086.49792949825</v>
      </c>
      <c r="M444" s="3">
        <f t="shared" si="40"/>
        <v>85369.95784667818</v>
      </c>
      <c r="N444" s="3">
        <f t="shared" si="40"/>
        <v>88784.75616054531</v>
      </c>
    </row>
    <row r="445" spans="1:14" ht="15" hidden="1">
      <c r="A445" t="s">
        <v>965</v>
      </c>
      <c r="B445" t="s">
        <v>935</v>
      </c>
      <c r="C445">
        <v>120200</v>
      </c>
      <c r="D445" s="3">
        <f t="shared" si="37"/>
        <v>120.2</v>
      </c>
      <c r="E445" s="3">
        <f>D445*1.04</f>
        <v>125.00800000000001</v>
      </c>
      <c r="F445" s="3">
        <f t="shared" si="40"/>
        <v>130.00832000000003</v>
      </c>
      <c r="G445" s="3">
        <f t="shared" si="40"/>
        <v>135.20865280000004</v>
      </c>
      <c r="H445" s="3">
        <f t="shared" si="40"/>
        <v>140.61699891200004</v>
      </c>
      <c r="I445" s="3">
        <f t="shared" si="40"/>
        <v>146.24167886848005</v>
      </c>
      <c r="J445" s="3">
        <f t="shared" si="40"/>
        <v>152.09134602321924</v>
      </c>
      <c r="K445" s="3">
        <f t="shared" si="40"/>
        <v>158.17499986414802</v>
      </c>
      <c r="L445" s="3">
        <f t="shared" si="40"/>
        <v>164.50199985871396</v>
      </c>
      <c r="M445" s="3">
        <f t="shared" si="40"/>
        <v>171.0820798530625</v>
      </c>
      <c r="N445" s="3">
        <f t="shared" si="40"/>
        <v>177.92536304718502</v>
      </c>
    </row>
    <row r="446" spans="1:14" ht="15">
      <c r="A446" t="s">
        <v>966</v>
      </c>
      <c r="B446" t="s">
        <v>967</v>
      </c>
      <c r="C446">
        <f>+C447+C451</f>
        <v>39200000</v>
      </c>
      <c r="D446" s="3">
        <f t="shared" si="37"/>
        <v>39200</v>
      </c>
      <c r="E446" s="3">
        <f>D446*1.04</f>
        <v>40768</v>
      </c>
      <c r="F446" s="3">
        <f t="shared" si="40"/>
        <v>42398.72</v>
      </c>
      <c r="G446" s="3">
        <f t="shared" si="40"/>
        <v>44094.6688</v>
      </c>
      <c r="H446" s="3">
        <f t="shared" si="40"/>
        <v>45858.455552</v>
      </c>
      <c r="I446" s="3">
        <f t="shared" si="40"/>
        <v>47692.793774080004</v>
      </c>
      <c r="J446" s="3">
        <f t="shared" si="40"/>
        <v>49600.505525043205</v>
      </c>
      <c r="K446" s="3">
        <f t="shared" si="40"/>
        <v>51584.525746044936</v>
      </c>
      <c r="L446" s="3">
        <f t="shared" si="40"/>
        <v>53647.90677588673</v>
      </c>
      <c r="M446" s="3">
        <f t="shared" si="40"/>
        <v>55793.8230469222</v>
      </c>
      <c r="N446" s="3">
        <f t="shared" si="40"/>
        <v>58025.575968799094</v>
      </c>
    </row>
    <row r="447" spans="1:14" ht="15" hidden="1">
      <c r="A447" t="s">
        <v>968</v>
      </c>
      <c r="B447" t="s">
        <v>969</v>
      </c>
      <c r="C447">
        <f>+C448</f>
        <v>19100000</v>
      </c>
      <c r="D447" s="3">
        <f t="shared" si="37"/>
        <v>19100</v>
      </c>
      <c r="E447" s="3">
        <f>D447*1.04</f>
        <v>19864</v>
      </c>
      <c r="F447" s="3">
        <f t="shared" si="40"/>
        <v>20658.56</v>
      </c>
      <c r="G447" s="3">
        <f t="shared" si="40"/>
        <v>21484.902400000003</v>
      </c>
      <c r="H447" s="3">
        <f t="shared" si="40"/>
        <v>22344.298496000003</v>
      </c>
      <c r="I447" s="3">
        <f t="shared" si="40"/>
        <v>23238.070435840003</v>
      </c>
      <c r="J447" s="3">
        <f t="shared" si="40"/>
        <v>24167.593253273604</v>
      </c>
      <c r="K447" s="3">
        <f t="shared" si="40"/>
        <v>25134.29698340455</v>
      </c>
      <c r="L447" s="3">
        <f t="shared" si="40"/>
        <v>26139.668862740735</v>
      </c>
      <c r="M447" s="3">
        <f t="shared" si="40"/>
        <v>27185.255617250365</v>
      </c>
      <c r="N447" s="3">
        <f t="shared" si="40"/>
        <v>28272.66584194038</v>
      </c>
    </row>
    <row r="448" spans="1:14" ht="15" hidden="1">
      <c r="A448" t="s">
        <v>970</v>
      </c>
      <c r="B448" t="s">
        <v>931</v>
      </c>
      <c r="C448">
        <f>+C449+C450</f>
        <v>19100000</v>
      </c>
      <c r="D448" s="3">
        <f t="shared" si="37"/>
        <v>19100</v>
      </c>
      <c r="E448" s="3">
        <f>D448*1.04</f>
        <v>19864</v>
      </c>
      <c r="F448" s="3">
        <f t="shared" si="40"/>
        <v>20658.56</v>
      </c>
      <c r="G448" s="3">
        <f t="shared" si="40"/>
        <v>21484.902400000003</v>
      </c>
      <c r="H448" s="3">
        <f t="shared" si="40"/>
        <v>22344.298496000003</v>
      </c>
      <c r="I448" s="3">
        <f t="shared" si="40"/>
        <v>23238.070435840003</v>
      </c>
      <c r="J448" s="3">
        <f t="shared" si="40"/>
        <v>24167.593253273604</v>
      </c>
      <c r="K448" s="3">
        <f t="shared" si="40"/>
        <v>25134.29698340455</v>
      </c>
      <c r="L448" s="3">
        <f t="shared" si="40"/>
        <v>26139.668862740735</v>
      </c>
      <c r="M448" s="3">
        <f t="shared" si="40"/>
        <v>27185.255617250365</v>
      </c>
      <c r="N448" s="3">
        <f t="shared" si="40"/>
        <v>28272.66584194038</v>
      </c>
    </row>
    <row r="449" spans="1:14" ht="15" hidden="1">
      <c r="A449" t="s">
        <v>971</v>
      </c>
      <c r="B449" t="s">
        <v>933</v>
      </c>
      <c r="C449">
        <v>19061800</v>
      </c>
      <c r="D449" s="3">
        <f t="shared" si="37"/>
        <v>19061.8</v>
      </c>
      <c r="E449" s="3">
        <f>D449*1.04</f>
        <v>19824.272</v>
      </c>
      <c r="F449" s="3">
        <f t="shared" si="40"/>
        <v>20617.24288</v>
      </c>
      <c r="G449" s="3">
        <f t="shared" si="40"/>
        <v>21441.932595200004</v>
      </c>
      <c r="H449" s="3">
        <f t="shared" si="40"/>
        <v>22299.609899008003</v>
      </c>
      <c r="I449" s="3">
        <f t="shared" si="40"/>
        <v>23191.594294968323</v>
      </c>
      <c r="J449" s="3">
        <f t="shared" si="40"/>
        <v>24119.258066767055</v>
      </c>
      <c r="K449" s="3">
        <f t="shared" si="40"/>
        <v>25084.02838943774</v>
      </c>
      <c r="L449" s="3">
        <f t="shared" si="40"/>
        <v>26087.38952501525</v>
      </c>
      <c r="M449" s="3">
        <f t="shared" si="40"/>
        <v>27130.88510601586</v>
      </c>
      <c r="N449" s="3">
        <f t="shared" si="40"/>
        <v>28216.120510256496</v>
      </c>
    </row>
    <row r="450" spans="1:14" ht="15" hidden="1">
      <c r="A450" t="s">
        <v>972</v>
      </c>
      <c r="B450" t="s">
        <v>935</v>
      </c>
      <c r="C450">
        <v>38200</v>
      </c>
      <c r="D450" s="3">
        <f t="shared" si="37"/>
        <v>38.2</v>
      </c>
      <c r="E450" s="3">
        <f>D450*1.04</f>
        <v>39.728</v>
      </c>
      <c r="F450" s="3">
        <f t="shared" si="40"/>
        <v>41.31712</v>
      </c>
      <c r="G450" s="3">
        <f t="shared" si="40"/>
        <v>42.969804800000006</v>
      </c>
      <c r="H450" s="3">
        <f t="shared" si="40"/>
        <v>44.68859699200001</v>
      </c>
      <c r="I450" s="3">
        <f t="shared" si="40"/>
        <v>46.47614087168001</v>
      </c>
      <c r="J450" s="3">
        <f t="shared" si="40"/>
        <v>48.33518650654721</v>
      </c>
      <c r="K450" s="3">
        <f t="shared" si="40"/>
        <v>50.2685939668091</v>
      </c>
      <c r="L450" s="3">
        <f t="shared" si="40"/>
        <v>52.27933772548147</v>
      </c>
      <c r="M450" s="3">
        <f t="shared" si="40"/>
        <v>54.37051123450073</v>
      </c>
      <c r="N450" s="3">
        <f t="shared" si="40"/>
        <v>56.54533168388076</v>
      </c>
    </row>
    <row r="451" spans="1:14" ht="15" hidden="1">
      <c r="A451" t="s">
        <v>973</v>
      </c>
      <c r="B451" t="s">
        <v>974</v>
      </c>
      <c r="C451">
        <f>+C452</f>
        <v>20100000</v>
      </c>
      <c r="D451" s="3">
        <f t="shared" si="37"/>
        <v>20100</v>
      </c>
      <c r="E451" s="3">
        <f>D451*1.04</f>
        <v>20904</v>
      </c>
      <c r="F451" s="3">
        <f t="shared" si="40"/>
        <v>21740.16</v>
      </c>
      <c r="G451" s="3">
        <f t="shared" si="40"/>
        <v>22609.7664</v>
      </c>
      <c r="H451" s="3">
        <f t="shared" si="40"/>
        <v>23514.157056</v>
      </c>
      <c r="I451" s="3">
        <f t="shared" si="40"/>
        <v>24454.72333824</v>
      </c>
      <c r="J451" s="3">
        <f t="shared" si="40"/>
        <v>25432.9122717696</v>
      </c>
      <c r="K451" s="3">
        <f t="shared" si="40"/>
        <v>26450.228762640385</v>
      </c>
      <c r="L451" s="3">
        <f t="shared" si="40"/>
        <v>27508.237913146</v>
      </c>
      <c r="M451" s="3">
        <f t="shared" si="40"/>
        <v>28608.567429671843</v>
      </c>
      <c r="N451" s="3">
        <f t="shared" si="40"/>
        <v>29752.91012685872</v>
      </c>
    </row>
    <row r="452" spans="1:14" ht="15" hidden="1">
      <c r="A452" t="s">
        <v>975</v>
      </c>
      <c r="B452" t="s">
        <v>976</v>
      </c>
      <c r="C452">
        <f>+C453</f>
        <v>20100000</v>
      </c>
      <c r="D452" s="3">
        <f t="shared" si="37"/>
        <v>20100</v>
      </c>
      <c r="E452" s="3">
        <f>D452*1.04</f>
        <v>20904</v>
      </c>
      <c r="F452" s="3">
        <f t="shared" si="40"/>
        <v>21740.16</v>
      </c>
      <c r="G452" s="3">
        <f t="shared" si="40"/>
        <v>22609.7664</v>
      </c>
      <c r="H452" s="3">
        <f t="shared" si="40"/>
        <v>23514.157056</v>
      </c>
      <c r="I452" s="3">
        <f t="shared" si="40"/>
        <v>24454.72333824</v>
      </c>
      <c r="J452" s="3">
        <f t="shared" si="40"/>
        <v>25432.9122717696</v>
      </c>
      <c r="K452" s="3">
        <f t="shared" si="40"/>
        <v>26450.228762640385</v>
      </c>
      <c r="L452" s="3">
        <f t="shared" si="40"/>
        <v>27508.237913146</v>
      </c>
      <c r="M452" s="3">
        <f t="shared" si="40"/>
        <v>28608.567429671843</v>
      </c>
      <c r="N452" s="3">
        <f t="shared" si="40"/>
        <v>29752.91012685872</v>
      </c>
    </row>
    <row r="453" spans="1:14" ht="15" hidden="1">
      <c r="A453" t="s">
        <v>977</v>
      </c>
      <c r="B453" t="s">
        <v>931</v>
      </c>
      <c r="C453">
        <f>+C454+C455</f>
        <v>20100000</v>
      </c>
      <c r="D453" s="3">
        <f t="shared" si="37"/>
        <v>20100</v>
      </c>
      <c r="E453" s="3">
        <f>D453*1.04</f>
        <v>20904</v>
      </c>
      <c r="F453" s="3">
        <f t="shared" si="40"/>
        <v>21740.16</v>
      </c>
      <c r="G453" s="3">
        <f t="shared" si="40"/>
        <v>22609.7664</v>
      </c>
      <c r="H453" s="3">
        <f t="shared" si="40"/>
        <v>23514.157056</v>
      </c>
      <c r="I453" s="3">
        <f t="shared" si="40"/>
        <v>24454.72333824</v>
      </c>
      <c r="J453" s="3">
        <f t="shared" si="40"/>
        <v>25432.9122717696</v>
      </c>
      <c r="K453" s="3">
        <f t="shared" si="40"/>
        <v>26450.228762640385</v>
      </c>
      <c r="L453" s="3">
        <f t="shared" si="40"/>
        <v>27508.237913146</v>
      </c>
      <c r="M453" s="3">
        <f t="shared" si="40"/>
        <v>28608.567429671843</v>
      </c>
      <c r="N453" s="3">
        <f t="shared" si="40"/>
        <v>29752.91012685872</v>
      </c>
    </row>
    <row r="454" spans="1:14" ht="15" hidden="1">
      <c r="A454" t="s">
        <v>978</v>
      </c>
      <c r="B454" t="s">
        <v>933</v>
      </c>
      <c r="C454">
        <v>20059800</v>
      </c>
      <c r="D454" s="3">
        <f t="shared" si="37"/>
        <v>20059.8</v>
      </c>
      <c r="E454" s="3">
        <f>D454*1.04</f>
        <v>20862.192</v>
      </c>
      <c r="F454" s="3">
        <f t="shared" si="40"/>
        <v>21696.67968</v>
      </c>
      <c r="G454" s="3">
        <f t="shared" si="40"/>
        <v>22564.546867200002</v>
      </c>
      <c r="H454" s="3">
        <f t="shared" si="40"/>
        <v>23467.128741888002</v>
      </c>
      <c r="I454" s="3">
        <f t="shared" si="40"/>
        <v>24405.813891563525</v>
      </c>
      <c r="J454" s="3">
        <f t="shared" si="40"/>
        <v>25382.046447226065</v>
      </c>
      <c r="K454" s="3">
        <f t="shared" si="40"/>
        <v>26397.32830511511</v>
      </c>
      <c r="L454" s="3">
        <f t="shared" si="40"/>
        <v>27453.221437319713</v>
      </c>
      <c r="M454" s="3">
        <f t="shared" si="40"/>
        <v>28551.350294812502</v>
      </c>
      <c r="N454" s="3">
        <f t="shared" si="40"/>
        <v>29693.404306605004</v>
      </c>
    </row>
    <row r="455" spans="1:14" ht="15" hidden="1">
      <c r="A455" t="s">
        <v>979</v>
      </c>
      <c r="B455" t="s">
        <v>935</v>
      </c>
      <c r="C455">
        <v>40200</v>
      </c>
      <c r="D455" s="3">
        <f t="shared" si="37"/>
        <v>40.2</v>
      </c>
      <c r="E455" s="3">
        <f>D455*1.04</f>
        <v>41.80800000000001</v>
      </c>
      <c r="F455" s="3">
        <f t="shared" si="40"/>
        <v>43.480320000000006</v>
      </c>
      <c r="G455" s="3">
        <f t="shared" si="40"/>
        <v>45.21953280000001</v>
      </c>
      <c r="H455" s="3">
        <f t="shared" si="40"/>
        <v>47.02831411200001</v>
      </c>
      <c r="I455" s="3">
        <f t="shared" si="40"/>
        <v>48.909446676480016</v>
      </c>
      <c r="J455" s="3">
        <f t="shared" si="40"/>
        <v>50.86582454353922</v>
      </c>
      <c r="K455" s="3">
        <f t="shared" si="40"/>
        <v>52.90045752528079</v>
      </c>
      <c r="L455" s="3">
        <f t="shared" si="40"/>
        <v>55.01647582629202</v>
      </c>
      <c r="M455" s="3">
        <f t="shared" si="40"/>
        <v>57.21713485934371</v>
      </c>
      <c r="N455" s="3">
        <f t="shared" si="40"/>
        <v>59.50582025371746</v>
      </c>
    </row>
    <row r="456" spans="1:14" ht="15">
      <c r="A456" t="s">
        <v>980</v>
      </c>
      <c r="B456" t="s">
        <v>981</v>
      </c>
      <c r="C456">
        <f>+C457+C460</f>
        <v>3000</v>
      </c>
      <c r="D456" s="3">
        <f t="shared" si="37"/>
        <v>3</v>
      </c>
      <c r="E456" s="3">
        <f>D456*1.04</f>
        <v>3.12</v>
      </c>
      <c r="F456" s="3">
        <f t="shared" si="40"/>
        <v>3.2448</v>
      </c>
      <c r="G456" s="3">
        <f t="shared" si="40"/>
        <v>3.3745920000000003</v>
      </c>
      <c r="H456" s="3">
        <f t="shared" si="40"/>
        <v>3.50957568</v>
      </c>
      <c r="I456" s="3">
        <f t="shared" si="40"/>
        <v>3.6499587072</v>
      </c>
      <c r="J456" s="3">
        <f t="shared" si="40"/>
        <v>3.7959570554880004</v>
      </c>
      <c r="K456" s="3">
        <f t="shared" si="40"/>
        <v>3.947795337707521</v>
      </c>
      <c r="L456" s="3">
        <f t="shared" si="40"/>
        <v>4.105707151215822</v>
      </c>
      <c r="M456" s="3">
        <f t="shared" si="40"/>
        <v>4.269935437264455</v>
      </c>
      <c r="N456" s="3">
        <f t="shared" si="40"/>
        <v>4.4407328547550335</v>
      </c>
    </row>
    <row r="457" spans="1:14" ht="15" hidden="1">
      <c r="A457" t="s">
        <v>982</v>
      </c>
      <c r="B457" t="s">
        <v>983</v>
      </c>
      <c r="C457">
        <f>SUM(C458:C459)</f>
        <v>2000</v>
      </c>
      <c r="D457" s="3">
        <f t="shared" si="37"/>
        <v>2</v>
      </c>
      <c r="E457" s="3">
        <f>D457*1.04</f>
        <v>2.08</v>
      </c>
      <c r="F457" s="3">
        <f t="shared" si="40"/>
        <v>2.1632000000000002</v>
      </c>
      <c r="G457" s="3">
        <f t="shared" si="40"/>
        <v>2.249728</v>
      </c>
      <c r="H457" s="3">
        <f t="shared" si="40"/>
        <v>2.3397171200000004</v>
      </c>
      <c r="I457" s="3">
        <f t="shared" si="40"/>
        <v>2.4333058048000007</v>
      </c>
      <c r="J457" s="3">
        <f t="shared" si="40"/>
        <v>2.5306380369920007</v>
      </c>
      <c r="K457" s="3">
        <f t="shared" si="40"/>
        <v>2.631863558471681</v>
      </c>
      <c r="L457" s="3">
        <f t="shared" si="40"/>
        <v>2.737138100810548</v>
      </c>
      <c r="M457" s="3">
        <f t="shared" si="40"/>
        <v>2.8466236248429704</v>
      </c>
      <c r="N457" s="3">
        <f t="shared" si="40"/>
        <v>2.960488569836689</v>
      </c>
    </row>
    <row r="458" spans="1:14" ht="15" hidden="1">
      <c r="A458" t="s">
        <v>984</v>
      </c>
      <c r="B458" t="s">
        <v>985</v>
      </c>
      <c r="C458">
        <v>1000</v>
      </c>
      <c r="D458" s="3">
        <f t="shared" si="37"/>
        <v>1</v>
      </c>
      <c r="E458" s="3">
        <f>D458*1.04</f>
        <v>1.04</v>
      </c>
      <c r="F458" s="3">
        <f t="shared" si="40"/>
        <v>1.0816000000000001</v>
      </c>
      <c r="G458" s="3">
        <f t="shared" si="40"/>
        <v>1.124864</v>
      </c>
      <c r="H458" s="3">
        <f t="shared" si="40"/>
        <v>1.1698585600000002</v>
      </c>
      <c r="I458" s="3">
        <f t="shared" si="40"/>
        <v>1.2166529024000003</v>
      </c>
      <c r="J458" s="3">
        <f t="shared" si="40"/>
        <v>1.2653190184960004</v>
      </c>
      <c r="K458" s="3">
        <f t="shared" si="40"/>
        <v>1.3159317792358405</v>
      </c>
      <c r="L458" s="3">
        <f t="shared" si="40"/>
        <v>1.368569050405274</v>
      </c>
      <c r="M458" s="3">
        <f t="shared" si="40"/>
        <v>1.4233118124214852</v>
      </c>
      <c r="N458" s="3">
        <f t="shared" si="40"/>
        <v>1.4802442849183446</v>
      </c>
    </row>
    <row r="459" spans="1:14" ht="15" hidden="1">
      <c r="A459" t="s">
        <v>986</v>
      </c>
      <c r="B459" t="s">
        <v>987</v>
      </c>
      <c r="C459">
        <v>1000</v>
      </c>
      <c r="D459" s="3">
        <f t="shared" si="37"/>
        <v>1</v>
      </c>
      <c r="E459" s="3">
        <f>D459*1.04</f>
        <v>1.04</v>
      </c>
      <c r="F459" s="3">
        <f aca="true" t="shared" si="41" ref="F459:N467">E459*1.04</f>
        <v>1.0816000000000001</v>
      </c>
      <c r="G459" s="3">
        <f t="shared" si="41"/>
        <v>1.124864</v>
      </c>
      <c r="H459" s="3">
        <f t="shared" si="41"/>
        <v>1.1698585600000002</v>
      </c>
      <c r="I459" s="3">
        <f t="shared" si="41"/>
        <v>1.2166529024000003</v>
      </c>
      <c r="J459" s="3">
        <f t="shared" si="41"/>
        <v>1.2653190184960004</v>
      </c>
      <c r="K459" s="3">
        <f t="shared" si="41"/>
        <v>1.3159317792358405</v>
      </c>
      <c r="L459" s="3">
        <f t="shared" si="41"/>
        <v>1.368569050405274</v>
      </c>
      <c r="M459" s="3">
        <f t="shared" si="41"/>
        <v>1.4233118124214852</v>
      </c>
      <c r="N459" s="3">
        <f t="shared" si="41"/>
        <v>1.4802442849183446</v>
      </c>
    </row>
    <row r="460" spans="1:14" ht="15" hidden="1">
      <c r="A460" t="s">
        <v>988</v>
      </c>
      <c r="B460" t="s">
        <v>989</v>
      </c>
      <c r="C460">
        <f>+C461</f>
        <v>1000</v>
      </c>
      <c r="D460" s="3">
        <f t="shared" si="37"/>
        <v>1</v>
      </c>
      <c r="E460" s="3">
        <f>D460*1.04</f>
        <v>1.04</v>
      </c>
      <c r="F460" s="3">
        <f t="shared" si="41"/>
        <v>1.0816000000000001</v>
      </c>
      <c r="G460" s="3">
        <f t="shared" si="41"/>
        <v>1.124864</v>
      </c>
      <c r="H460" s="3">
        <f t="shared" si="41"/>
        <v>1.1698585600000002</v>
      </c>
      <c r="I460" s="3">
        <f t="shared" si="41"/>
        <v>1.2166529024000003</v>
      </c>
      <c r="J460" s="3">
        <f t="shared" si="41"/>
        <v>1.2653190184960004</v>
      </c>
      <c r="K460" s="3">
        <f t="shared" si="41"/>
        <v>1.3159317792358405</v>
      </c>
      <c r="L460" s="3">
        <f t="shared" si="41"/>
        <v>1.368569050405274</v>
      </c>
      <c r="M460" s="3">
        <f t="shared" si="41"/>
        <v>1.4233118124214852</v>
      </c>
      <c r="N460" s="3">
        <f t="shared" si="41"/>
        <v>1.4802442849183446</v>
      </c>
    </row>
    <row r="461" spans="1:14" ht="15" hidden="1">
      <c r="A461" t="s">
        <v>990</v>
      </c>
      <c r="B461" t="s">
        <v>941</v>
      </c>
      <c r="C461">
        <v>1000</v>
      </c>
      <c r="D461" s="3">
        <f t="shared" si="37"/>
        <v>1</v>
      </c>
      <c r="E461" s="3">
        <f>D461*1.04</f>
        <v>1.04</v>
      </c>
      <c r="F461" s="3">
        <f t="shared" si="41"/>
        <v>1.0816000000000001</v>
      </c>
      <c r="G461" s="3">
        <f t="shared" si="41"/>
        <v>1.124864</v>
      </c>
      <c r="H461" s="3">
        <f t="shared" si="41"/>
        <v>1.1698585600000002</v>
      </c>
      <c r="I461" s="3">
        <f t="shared" si="41"/>
        <v>1.2166529024000003</v>
      </c>
      <c r="J461" s="3">
        <f t="shared" si="41"/>
        <v>1.2653190184960004</v>
      </c>
      <c r="K461" s="3">
        <f t="shared" si="41"/>
        <v>1.3159317792358405</v>
      </c>
      <c r="L461" s="3">
        <f t="shared" si="41"/>
        <v>1.368569050405274</v>
      </c>
      <c r="M461" s="3">
        <f t="shared" si="41"/>
        <v>1.4233118124214852</v>
      </c>
      <c r="N461" s="3">
        <f t="shared" si="41"/>
        <v>1.4802442849183446</v>
      </c>
    </row>
    <row r="462" spans="4:14" ht="15"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">
      <c r="A463" t="s">
        <v>991</v>
      </c>
      <c r="B463" t="s">
        <v>992</v>
      </c>
      <c r="C463">
        <f>+C464+C467+C469</f>
        <v>54645282</v>
      </c>
      <c r="D463" s="3">
        <f t="shared" si="37"/>
        <v>54645.282</v>
      </c>
      <c r="E463" s="3">
        <f>D463*1.04</f>
        <v>56831.09328</v>
      </c>
      <c r="F463" s="3">
        <f t="shared" si="41"/>
        <v>59104.337011200005</v>
      </c>
      <c r="G463" s="3">
        <f t="shared" si="41"/>
        <v>61468.510491648005</v>
      </c>
      <c r="H463" s="3">
        <f t="shared" si="41"/>
        <v>63927.250911313924</v>
      </c>
      <c r="I463" s="3">
        <f t="shared" si="41"/>
        <v>66484.34094776648</v>
      </c>
      <c r="J463" s="3">
        <f t="shared" si="41"/>
        <v>69143.71458567714</v>
      </c>
      <c r="K463" s="3">
        <f t="shared" si="41"/>
        <v>71909.46316910423</v>
      </c>
      <c r="L463" s="3">
        <f t="shared" si="41"/>
        <v>74785.8416958684</v>
      </c>
      <c r="M463" s="3">
        <f t="shared" si="41"/>
        <v>77777.27536370313</v>
      </c>
      <c r="N463" s="3">
        <f t="shared" si="41"/>
        <v>80888.36637825126</v>
      </c>
    </row>
    <row r="464" spans="1:14" ht="15" hidden="1">
      <c r="A464" t="s">
        <v>993</v>
      </c>
      <c r="B464" t="s">
        <v>792</v>
      </c>
      <c r="C464">
        <f>+C465</f>
        <v>13000000</v>
      </c>
      <c r="D464" s="3">
        <f t="shared" si="37"/>
        <v>13000</v>
      </c>
      <c r="E464" s="3">
        <f>D464*1.04</f>
        <v>13520</v>
      </c>
      <c r="F464" s="3">
        <f t="shared" si="41"/>
        <v>14060.800000000001</v>
      </c>
      <c r="G464" s="3">
        <f t="shared" si="41"/>
        <v>14623.232000000002</v>
      </c>
      <c r="H464" s="3">
        <f t="shared" si="41"/>
        <v>15208.161280000002</v>
      </c>
      <c r="I464" s="3">
        <f t="shared" si="41"/>
        <v>15816.487731200003</v>
      </c>
      <c r="J464" s="3">
        <f t="shared" si="41"/>
        <v>16449.147240448005</v>
      </c>
      <c r="K464" s="3">
        <f t="shared" si="41"/>
        <v>17107.113130065925</v>
      </c>
      <c r="L464" s="3">
        <f t="shared" si="41"/>
        <v>17791.397655268564</v>
      </c>
      <c r="M464" s="3">
        <f t="shared" si="41"/>
        <v>18503.053561479308</v>
      </c>
      <c r="N464" s="3">
        <f t="shared" si="41"/>
        <v>19243.17570393848</v>
      </c>
    </row>
    <row r="465" spans="1:14" ht="15" hidden="1">
      <c r="A465" t="s">
        <v>994</v>
      </c>
      <c r="B465" t="s">
        <v>995</v>
      </c>
      <c r="C465">
        <f>+C466</f>
        <v>13000000</v>
      </c>
      <c r="D465" s="3">
        <f t="shared" si="37"/>
        <v>13000</v>
      </c>
      <c r="E465" s="3">
        <f>D465*1.04</f>
        <v>13520</v>
      </c>
      <c r="F465" s="3">
        <f t="shared" si="41"/>
        <v>14060.800000000001</v>
      </c>
      <c r="G465" s="3">
        <f t="shared" si="41"/>
        <v>14623.232000000002</v>
      </c>
      <c r="H465" s="3">
        <f t="shared" si="41"/>
        <v>15208.161280000002</v>
      </c>
      <c r="I465" s="3">
        <f t="shared" si="41"/>
        <v>15816.487731200003</v>
      </c>
      <c r="J465" s="3">
        <f t="shared" si="41"/>
        <v>16449.147240448005</v>
      </c>
      <c r="K465" s="3">
        <f t="shared" si="41"/>
        <v>17107.113130065925</v>
      </c>
      <c r="L465" s="3">
        <f t="shared" si="41"/>
        <v>17791.397655268564</v>
      </c>
      <c r="M465" s="3">
        <f t="shared" si="41"/>
        <v>18503.053561479308</v>
      </c>
      <c r="N465" s="3">
        <f t="shared" si="41"/>
        <v>19243.17570393848</v>
      </c>
    </row>
    <row r="466" spans="1:14" ht="15" hidden="1">
      <c r="A466" t="s">
        <v>996</v>
      </c>
      <c r="B466" t="s">
        <v>997</v>
      </c>
      <c r="C466">
        <v>13000000</v>
      </c>
      <c r="D466" s="3">
        <f t="shared" si="37"/>
        <v>13000</v>
      </c>
      <c r="E466" s="3">
        <f>D466*1.04</f>
        <v>13520</v>
      </c>
      <c r="F466" s="3">
        <f t="shared" si="41"/>
        <v>14060.800000000001</v>
      </c>
      <c r="G466" s="3">
        <f t="shared" si="41"/>
        <v>14623.232000000002</v>
      </c>
      <c r="H466" s="3">
        <f t="shared" si="41"/>
        <v>15208.161280000002</v>
      </c>
      <c r="I466" s="3">
        <f t="shared" si="41"/>
        <v>15816.487731200003</v>
      </c>
      <c r="J466" s="3">
        <f t="shared" si="41"/>
        <v>16449.147240448005</v>
      </c>
      <c r="K466" s="3">
        <f t="shared" si="41"/>
        <v>17107.113130065925</v>
      </c>
      <c r="L466" s="3">
        <f t="shared" si="41"/>
        <v>17791.397655268564</v>
      </c>
      <c r="M466" s="3">
        <f t="shared" si="41"/>
        <v>18503.053561479308</v>
      </c>
      <c r="N466" s="3">
        <f t="shared" si="41"/>
        <v>19243.17570393848</v>
      </c>
    </row>
    <row r="467" spans="1:14" ht="15" hidden="1">
      <c r="A467" t="s">
        <v>998</v>
      </c>
      <c r="B467" t="s">
        <v>881</v>
      </c>
      <c r="C467">
        <f>+C468</f>
        <v>20568000</v>
      </c>
      <c r="D467" s="3">
        <f t="shared" si="37"/>
        <v>20568</v>
      </c>
      <c r="E467" s="3">
        <f>D467*1.04</f>
        <v>21390.72</v>
      </c>
      <c r="F467" s="3">
        <f t="shared" si="41"/>
        <v>22246.348800000003</v>
      </c>
      <c r="G467" s="3">
        <f t="shared" si="41"/>
        <v>23136.202752000005</v>
      </c>
      <c r="H467" s="3">
        <f t="shared" si="41"/>
        <v>24061.650862080005</v>
      </c>
      <c r="I467" s="3">
        <f t="shared" si="41"/>
        <v>25024.116896563206</v>
      </c>
      <c r="J467" s="3">
        <f t="shared" si="41"/>
        <v>26025.081572425734</v>
      </c>
      <c r="K467" s="3">
        <f t="shared" si="41"/>
        <v>27066.084835322763</v>
      </c>
      <c r="L467" s="3">
        <f t="shared" si="41"/>
        <v>28148.728228735676</v>
      </c>
      <c r="M467" s="3">
        <f t="shared" si="41"/>
        <v>29274.677357885103</v>
      </c>
      <c r="N467" s="3">
        <f t="shared" si="41"/>
        <v>30445.664452200508</v>
      </c>
    </row>
    <row r="468" spans="1:14" ht="15" hidden="1">
      <c r="A468" t="s">
        <v>999</v>
      </c>
      <c r="B468" t="s">
        <v>883</v>
      </c>
      <c r="C468">
        <v>20568000</v>
      </c>
      <c r="D468" s="3">
        <f aca="true" t="shared" si="42" ref="D468:D510">C468/1000</f>
        <v>20568</v>
      </c>
      <c r="E468" s="3">
        <f aca="true" t="shared" si="43" ref="E468:N510">D468*1.04</f>
        <v>21390.72</v>
      </c>
      <c r="F468" s="3">
        <f t="shared" si="43"/>
        <v>22246.348800000003</v>
      </c>
      <c r="G468" s="3">
        <f t="shared" si="43"/>
        <v>23136.202752000005</v>
      </c>
      <c r="H468" s="3">
        <f t="shared" si="43"/>
        <v>24061.650862080005</v>
      </c>
      <c r="I468" s="3">
        <f t="shared" si="43"/>
        <v>25024.116896563206</v>
      </c>
      <c r="J468" s="3">
        <f t="shared" si="43"/>
        <v>26025.081572425734</v>
      </c>
      <c r="K468" s="3">
        <f t="shared" si="43"/>
        <v>27066.084835322763</v>
      </c>
      <c r="L468" s="3">
        <f t="shared" si="43"/>
        <v>28148.728228735676</v>
      </c>
      <c r="M468" s="3">
        <f t="shared" si="43"/>
        <v>29274.677357885103</v>
      </c>
      <c r="N468" s="3">
        <f t="shared" si="43"/>
        <v>30445.664452200508</v>
      </c>
    </row>
    <row r="469" spans="1:14" ht="15" hidden="1">
      <c r="A469" t="s">
        <v>1000</v>
      </c>
      <c r="B469" t="s">
        <v>849</v>
      </c>
      <c r="C469">
        <f>+C470+C471</f>
        <v>21077282</v>
      </c>
      <c r="D469" s="3">
        <f t="shared" si="42"/>
        <v>21077.282</v>
      </c>
      <c r="E469" s="3">
        <f t="shared" si="43"/>
        <v>21920.37328</v>
      </c>
      <c r="F469" s="3">
        <f t="shared" si="43"/>
        <v>22797.188211200002</v>
      </c>
      <c r="G469" s="3">
        <f t="shared" si="43"/>
        <v>23709.075739648004</v>
      </c>
      <c r="H469" s="3">
        <f t="shared" si="43"/>
        <v>24657.438769233926</v>
      </c>
      <c r="I469" s="3">
        <f t="shared" si="43"/>
        <v>25643.736320003285</v>
      </c>
      <c r="J469" s="3">
        <f t="shared" si="43"/>
        <v>26669.48577280342</v>
      </c>
      <c r="K469" s="3">
        <f t="shared" si="43"/>
        <v>27736.265203715557</v>
      </c>
      <c r="L469" s="3">
        <f t="shared" si="43"/>
        <v>28845.71581186418</v>
      </c>
      <c r="M469" s="3">
        <f t="shared" si="43"/>
        <v>29999.544444338746</v>
      </c>
      <c r="N469" s="3">
        <f t="shared" si="43"/>
        <v>31199.526222112298</v>
      </c>
    </row>
    <row r="470" spans="1:14" ht="15" hidden="1">
      <c r="A470" t="s">
        <v>1001</v>
      </c>
      <c r="B470" t="s">
        <v>855</v>
      </c>
      <c r="C470">
        <v>11077282</v>
      </c>
      <c r="D470" s="3">
        <f t="shared" si="42"/>
        <v>11077.282</v>
      </c>
      <c r="E470" s="3">
        <f t="shared" si="43"/>
        <v>11520.37328</v>
      </c>
      <c r="F470" s="3">
        <f t="shared" si="43"/>
        <v>11981.1882112</v>
      </c>
      <c r="G470" s="3">
        <f t="shared" si="43"/>
        <v>12460.435739648</v>
      </c>
      <c r="H470" s="3">
        <f t="shared" si="43"/>
        <v>12958.853169233922</v>
      </c>
      <c r="I470" s="3">
        <f t="shared" si="43"/>
        <v>13477.20729600328</v>
      </c>
      <c r="J470" s="3">
        <f t="shared" si="43"/>
        <v>14016.295587843411</v>
      </c>
      <c r="K470" s="3">
        <f t="shared" si="43"/>
        <v>14576.947411357149</v>
      </c>
      <c r="L470" s="3">
        <f t="shared" si="43"/>
        <v>15160.025307811435</v>
      </c>
      <c r="M470" s="3">
        <f t="shared" si="43"/>
        <v>15766.426320123892</v>
      </c>
      <c r="N470" s="3">
        <f t="shared" si="43"/>
        <v>16397.08337292885</v>
      </c>
    </row>
    <row r="471" spans="1:14" ht="15" hidden="1">
      <c r="A471" t="s">
        <v>1002</v>
      </c>
      <c r="B471" t="s">
        <v>1003</v>
      </c>
      <c r="C471">
        <v>10000000</v>
      </c>
      <c r="D471" s="3">
        <f t="shared" si="42"/>
        <v>10000</v>
      </c>
      <c r="E471" s="3">
        <f t="shared" si="43"/>
        <v>10400</v>
      </c>
      <c r="F471" s="3">
        <f t="shared" si="43"/>
        <v>10816</v>
      </c>
      <c r="G471" s="3">
        <f t="shared" si="43"/>
        <v>11248.640000000001</v>
      </c>
      <c r="H471" s="3">
        <f t="shared" si="43"/>
        <v>11698.585600000002</v>
      </c>
      <c r="I471" s="3">
        <f t="shared" si="43"/>
        <v>12166.529024000003</v>
      </c>
      <c r="J471" s="3">
        <f t="shared" si="43"/>
        <v>12653.190184960004</v>
      </c>
      <c r="K471" s="3">
        <f t="shared" si="43"/>
        <v>13159.317792358404</v>
      </c>
      <c r="L471" s="3">
        <f t="shared" si="43"/>
        <v>13685.690504052742</v>
      </c>
      <c r="M471" s="3">
        <f t="shared" si="43"/>
        <v>14233.118124214852</v>
      </c>
      <c r="N471" s="3">
        <f t="shared" si="43"/>
        <v>14802.442849183446</v>
      </c>
    </row>
    <row r="472" spans="4:14" ht="15"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">
      <c r="A473" t="s">
        <v>1004</v>
      </c>
      <c r="B473" t="s">
        <v>1005</v>
      </c>
      <c r="C473">
        <f>+C474+C481+C484+C488+C491+C494+C497</f>
        <v>179253000</v>
      </c>
      <c r="D473" s="3">
        <f t="shared" si="42"/>
        <v>179253</v>
      </c>
      <c r="E473" s="3">
        <f t="shared" si="43"/>
        <v>186423.12</v>
      </c>
      <c r="F473" s="3">
        <f t="shared" si="43"/>
        <v>193880.0448</v>
      </c>
      <c r="G473" s="3">
        <f t="shared" si="43"/>
        <v>201635.246592</v>
      </c>
      <c r="H473" s="3">
        <f t="shared" si="43"/>
        <v>209700.65645568003</v>
      </c>
      <c r="I473" s="3">
        <f t="shared" si="43"/>
        <v>218088.68271390724</v>
      </c>
      <c r="J473" s="3">
        <f t="shared" si="43"/>
        <v>226812.23002246354</v>
      </c>
      <c r="K473" s="3">
        <f t="shared" si="43"/>
        <v>235884.7192233621</v>
      </c>
      <c r="L473" s="3">
        <f t="shared" si="43"/>
        <v>245320.1079922966</v>
      </c>
      <c r="M473" s="3">
        <f t="shared" si="43"/>
        <v>255132.91231198848</v>
      </c>
      <c r="N473" s="3">
        <f t="shared" si="43"/>
        <v>265338.228804468</v>
      </c>
    </row>
    <row r="474" spans="1:14" ht="15">
      <c r="A474" t="s">
        <v>1006</v>
      </c>
      <c r="B474" t="s">
        <v>1007</v>
      </c>
      <c r="C474">
        <f>+C475+C477+C479</f>
        <v>31192000</v>
      </c>
      <c r="D474" s="3">
        <f t="shared" si="42"/>
        <v>31192</v>
      </c>
      <c r="E474" s="3">
        <f t="shared" si="43"/>
        <v>32439.68</v>
      </c>
      <c r="F474" s="3">
        <f t="shared" si="43"/>
        <v>33737.2672</v>
      </c>
      <c r="G474" s="3">
        <f t="shared" si="43"/>
        <v>35086.757888</v>
      </c>
      <c r="H474" s="3">
        <f t="shared" si="43"/>
        <v>36490.228203520004</v>
      </c>
      <c r="I474" s="3">
        <f t="shared" si="43"/>
        <v>37949.837331660805</v>
      </c>
      <c r="J474" s="3">
        <f t="shared" si="43"/>
        <v>39467.83082492724</v>
      </c>
      <c r="K474" s="3">
        <f t="shared" si="43"/>
        <v>41046.54405792433</v>
      </c>
      <c r="L474" s="3">
        <f t="shared" si="43"/>
        <v>42688.40582024131</v>
      </c>
      <c r="M474" s="3">
        <f t="shared" si="43"/>
        <v>44395.94205305096</v>
      </c>
      <c r="N474" s="3">
        <f t="shared" si="43"/>
        <v>46171.779735173</v>
      </c>
    </row>
    <row r="475" spans="1:14" ht="15" hidden="1">
      <c r="A475" t="s">
        <v>1008</v>
      </c>
      <c r="B475" t="s">
        <v>1009</v>
      </c>
      <c r="C475">
        <f>+C476</f>
        <v>19468800</v>
      </c>
      <c r="D475" s="3">
        <f t="shared" si="42"/>
        <v>19468.8</v>
      </c>
      <c r="E475" s="3">
        <f t="shared" si="43"/>
        <v>20247.552</v>
      </c>
      <c r="F475" s="3">
        <f t="shared" si="43"/>
        <v>21057.45408</v>
      </c>
      <c r="G475" s="3">
        <f t="shared" si="43"/>
        <v>21899.7522432</v>
      </c>
      <c r="H475" s="3">
        <f t="shared" si="43"/>
        <v>22775.742332928003</v>
      </c>
      <c r="I475" s="3">
        <f t="shared" si="43"/>
        <v>23686.772026245122</v>
      </c>
      <c r="J475" s="3">
        <f t="shared" si="43"/>
        <v>24634.242907294927</v>
      </c>
      <c r="K475" s="3">
        <f t="shared" si="43"/>
        <v>25619.612623586727</v>
      </c>
      <c r="L475" s="3">
        <f t="shared" si="43"/>
        <v>26644.397128530196</v>
      </c>
      <c r="M475" s="3">
        <f t="shared" si="43"/>
        <v>27710.173013671403</v>
      </c>
      <c r="N475" s="3">
        <f t="shared" si="43"/>
        <v>28818.57993421826</v>
      </c>
    </row>
    <row r="476" spans="1:14" ht="15" hidden="1">
      <c r="A476" t="s">
        <v>1010</v>
      </c>
      <c r="B476" t="s">
        <v>1011</v>
      </c>
      <c r="C476">
        <f>21632000-2163200</f>
        <v>19468800</v>
      </c>
      <c r="D476" s="3">
        <f t="shared" si="42"/>
        <v>19468.8</v>
      </c>
      <c r="E476" s="3">
        <f t="shared" si="43"/>
        <v>20247.552</v>
      </c>
      <c r="F476" s="3">
        <f t="shared" si="43"/>
        <v>21057.45408</v>
      </c>
      <c r="G476" s="3">
        <f t="shared" si="43"/>
        <v>21899.7522432</v>
      </c>
      <c r="H476" s="3">
        <f t="shared" si="43"/>
        <v>22775.742332928003</v>
      </c>
      <c r="I476" s="3">
        <f t="shared" si="43"/>
        <v>23686.772026245122</v>
      </c>
      <c r="J476" s="3">
        <f t="shared" si="43"/>
        <v>24634.242907294927</v>
      </c>
      <c r="K476" s="3">
        <f t="shared" si="43"/>
        <v>25619.612623586727</v>
      </c>
      <c r="L476" s="3">
        <f t="shared" si="43"/>
        <v>26644.397128530196</v>
      </c>
      <c r="M476" s="3">
        <f t="shared" si="43"/>
        <v>27710.173013671403</v>
      </c>
      <c r="N476" s="3">
        <f t="shared" si="43"/>
        <v>28818.57993421826</v>
      </c>
    </row>
    <row r="477" spans="1:14" ht="15" hidden="1">
      <c r="A477" t="s">
        <v>1012</v>
      </c>
      <c r="B477" t="s">
        <v>1013</v>
      </c>
      <c r="C477">
        <f>+C478</f>
        <v>8604200</v>
      </c>
      <c r="D477" s="3">
        <f t="shared" si="42"/>
        <v>8604.2</v>
      </c>
      <c r="E477" s="3">
        <f t="shared" si="43"/>
        <v>8948.368</v>
      </c>
      <c r="F477" s="3">
        <f t="shared" si="43"/>
        <v>9306.302720000002</v>
      </c>
      <c r="G477" s="3">
        <f t="shared" si="43"/>
        <v>9678.554828800003</v>
      </c>
      <c r="H477" s="3">
        <f t="shared" si="43"/>
        <v>10065.697021952003</v>
      </c>
      <c r="I477" s="3">
        <f t="shared" si="43"/>
        <v>10468.324902830083</v>
      </c>
      <c r="J477" s="3">
        <f t="shared" si="43"/>
        <v>10887.057898943287</v>
      </c>
      <c r="K477" s="3">
        <f t="shared" si="43"/>
        <v>11322.540214901019</v>
      </c>
      <c r="L477" s="3">
        <f t="shared" si="43"/>
        <v>11775.44182349706</v>
      </c>
      <c r="M477" s="3">
        <f t="shared" si="43"/>
        <v>12246.459496436943</v>
      </c>
      <c r="N477" s="3">
        <f t="shared" si="43"/>
        <v>12736.31787629442</v>
      </c>
    </row>
    <row r="478" spans="1:14" ht="15" hidden="1">
      <c r="A478" t="s">
        <v>1014</v>
      </c>
      <c r="B478" t="s">
        <v>1015</v>
      </c>
      <c r="C478">
        <v>8604200</v>
      </c>
      <c r="D478" s="3">
        <f t="shared" si="42"/>
        <v>8604.2</v>
      </c>
      <c r="E478" s="3">
        <f t="shared" si="43"/>
        <v>8948.368</v>
      </c>
      <c r="F478" s="3">
        <f t="shared" si="43"/>
        <v>9306.302720000002</v>
      </c>
      <c r="G478" s="3">
        <f t="shared" si="43"/>
        <v>9678.554828800003</v>
      </c>
      <c r="H478" s="3">
        <f t="shared" si="43"/>
        <v>10065.697021952003</v>
      </c>
      <c r="I478" s="3">
        <f t="shared" si="43"/>
        <v>10468.324902830083</v>
      </c>
      <c r="J478" s="3">
        <f t="shared" si="43"/>
        <v>10887.057898943287</v>
      </c>
      <c r="K478" s="3">
        <f t="shared" si="43"/>
        <v>11322.540214901019</v>
      </c>
      <c r="L478" s="3">
        <f t="shared" si="43"/>
        <v>11775.44182349706</v>
      </c>
      <c r="M478" s="3">
        <f t="shared" si="43"/>
        <v>12246.459496436943</v>
      </c>
      <c r="N478" s="3">
        <f t="shared" si="43"/>
        <v>12736.31787629442</v>
      </c>
    </row>
    <row r="479" spans="1:14" ht="15" hidden="1">
      <c r="A479" t="s">
        <v>1016</v>
      </c>
      <c r="B479" t="s">
        <v>1017</v>
      </c>
      <c r="C479">
        <f>+C480</f>
        <v>3119000</v>
      </c>
      <c r="D479" s="3">
        <f t="shared" si="42"/>
        <v>3119</v>
      </c>
      <c r="E479" s="3">
        <f t="shared" si="43"/>
        <v>3243.76</v>
      </c>
      <c r="F479" s="3">
        <f t="shared" si="43"/>
        <v>3373.5104</v>
      </c>
      <c r="G479" s="3">
        <f t="shared" si="43"/>
        <v>3508.450816</v>
      </c>
      <c r="H479" s="3">
        <f t="shared" si="43"/>
        <v>3648.78884864</v>
      </c>
      <c r="I479" s="3">
        <f t="shared" si="43"/>
        <v>3794.7404025856003</v>
      </c>
      <c r="J479" s="3">
        <f t="shared" si="43"/>
        <v>3946.5300186890245</v>
      </c>
      <c r="K479" s="3">
        <f t="shared" si="43"/>
        <v>4104.391219436586</v>
      </c>
      <c r="L479" s="3">
        <f t="shared" si="43"/>
        <v>4268.5668682140495</v>
      </c>
      <c r="M479" s="3">
        <f t="shared" si="43"/>
        <v>4439.309542942611</v>
      </c>
      <c r="N479" s="3">
        <f aca="true" t="shared" si="44" ref="N479:N493">M479*1.04</f>
        <v>4616.881924660316</v>
      </c>
    </row>
    <row r="480" spans="1:14" ht="15" hidden="1">
      <c r="A480" t="s">
        <v>1018</v>
      </c>
      <c r="B480" t="s">
        <v>1019</v>
      </c>
      <c r="C480">
        <v>3119000</v>
      </c>
      <c r="D480" s="3">
        <f t="shared" si="42"/>
        <v>3119</v>
      </c>
      <c r="E480" s="3">
        <f t="shared" si="43"/>
        <v>3243.76</v>
      </c>
      <c r="F480" s="3">
        <f t="shared" si="43"/>
        <v>3373.5104</v>
      </c>
      <c r="G480" s="3">
        <f t="shared" si="43"/>
        <v>3508.450816</v>
      </c>
      <c r="H480" s="3">
        <f t="shared" si="43"/>
        <v>3648.78884864</v>
      </c>
      <c r="I480" s="3">
        <f t="shared" si="43"/>
        <v>3794.7404025856003</v>
      </c>
      <c r="J480" s="3">
        <f t="shared" si="43"/>
        <v>3946.5300186890245</v>
      </c>
      <c r="K480" s="3">
        <f t="shared" si="43"/>
        <v>4104.391219436586</v>
      </c>
      <c r="L480" s="3">
        <f t="shared" si="43"/>
        <v>4268.5668682140495</v>
      </c>
      <c r="M480" s="3">
        <f t="shared" si="43"/>
        <v>4439.309542942611</v>
      </c>
      <c r="N480" s="3">
        <f t="shared" si="44"/>
        <v>4616.881924660316</v>
      </c>
    </row>
    <row r="481" spans="1:14" ht="15">
      <c r="A481" t="s">
        <v>1020</v>
      </c>
      <c r="B481" t="s">
        <v>1021</v>
      </c>
      <c r="C481">
        <f>+C482</f>
        <v>33445000</v>
      </c>
      <c r="D481" s="3">
        <f t="shared" si="42"/>
        <v>33445</v>
      </c>
      <c r="E481" s="3">
        <f t="shared" si="43"/>
        <v>34782.8</v>
      </c>
      <c r="F481" s="3">
        <f t="shared" si="43"/>
        <v>36174.112</v>
      </c>
      <c r="G481" s="3">
        <f t="shared" si="43"/>
        <v>37621.07648</v>
      </c>
      <c r="H481" s="3">
        <f t="shared" si="43"/>
        <v>39125.919539200004</v>
      </c>
      <c r="I481" s="3">
        <f t="shared" si="43"/>
        <v>40690.956320768004</v>
      </c>
      <c r="J481" s="3">
        <f t="shared" si="43"/>
        <v>42318.594573598726</v>
      </c>
      <c r="K481" s="3">
        <f t="shared" si="43"/>
        <v>44011.33835654268</v>
      </c>
      <c r="L481" s="3">
        <f t="shared" si="43"/>
        <v>45771.79189080439</v>
      </c>
      <c r="M481" s="3">
        <f t="shared" si="43"/>
        <v>47602.66356643656</v>
      </c>
      <c r="N481" s="3">
        <f t="shared" si="44"/>
        <v>49506.770109094025</v>
      </c>
    </row>
    <row r="482" spans="1:14" ht="15" hidden="1">
      <c r="A482" t="s">
        <v>1022</v>
      </c>
      <c r="B482" t="s">
        <v>1023</v>
      </c>
      <c r="C482">
        <f>+C483</f>
        <v>33445000</v>
      </c>
      <c r="D482" s="3">
        <f t="shared" si="42"/>
        <v>33445</v>
      </c>
      <c r="E482" s="3">
        <f t="shared" si="43"/>
        <v>34782.8</v>
      </c>
      <c r="F482" s="3">
        <f t="shared" si="43"/>
        <v>36174.112</v>
      </c>
      <c r="G482" s="3">
        <f t="shared" si="43"/>
        <v>37621.07648</v>
      </c>
      <c r="H482" s="3">
        <f t="shared" si="43"/>
        <v>39125.919539200004</v>
      </c>
      <c r="I482" s="3">
        <f t="shared" si="43"/>
        <v>40690.956320768004</v>
      </c>
      <c r="J482" s="3">
        <f t="shared" si="43"/>
        <v>42318.594573598726</v>
      </c>
      <c r="K482" s="3">
        <f t="shared" si="43"/>
        <v>44011.33835654268</v>
      </c>
      <c r="L482" s="3">
        <f t="shared" si="43"/>
        <v>45771.79189080439</v>
      </c>
      <c r="M482" s="3">
        <f t="shared" si="43"/>
        <v>47602.66356643656</v>
      </c>
      <c r="N482" s="3">
        <f t="shared" si="44"/>
        <v>49506.770109094025</v>
      </c>
    </row>
    <row r="483" spans="1:14" ht="15" hidden="1">
      <c r="A483" t="s">
        <v>1024</v>
      </c>
      <c r="B483" t="s">
        <v>1025</v>
      </c>
      <c r="C483">
        <v>33445000</v>
      </c>
      <c r="D483" s="3">
        <f t="shared" si="42"/>
        <v>33445</v>
      </c>
      <c r="E483" s="3">
        <f t="shared" si="43"/>
        <v>34782.8</v>
      </c>
      <c r="F483" s="3">
        <f t="shared" si="43"/>
        <v>36174.112</v>
      </c>
      <c r="G483" s="3">
        <f t="shared" si="43"/>
        <v>37621.07648</v>
      </c>
      <c r="H483" s="3">
        <f t="shared" si="43"/>
        <v>39125.919539200004</v>
      </c>
      <c r="I483" s="3">
        <f t="shared" si="43"/>
        <v>40690.956320768004</v>
      </c>
      <c r="J483" s="3">
        <f t="shared" si="43"/>
        <v>42318.594573598726</v>
      </c>
      <c r="K483" s="3">
        <f t="shared" si="43"/>
        <v>44011.33835654268</v>
      </c>
      <c r="L483" s="3">
        <f t="shared" si="43"/>
        <v>45771.79189080439</v>
      </c>
      <c r="M483" s="3">
        <f t="shared" si="43"/>
        <v>47602.66356643656</v>
      </c>
      <c r="N483" s="3">
        <f t="shared" si="44"/>
        <v>49506.770109094025</v>
      </c>
    </row>
    <row r="484" spans="1:14" ht="15">
      <c r="A484" t="s">
        <v>1026</v>
      </c>
      <c r="B484" t="s">
        <v>1027</v>
      </c>
      <c r="C484">
        <f>+C485</f>
        <v>31500000</v>
      </c>
      <c r="D484" s="3">
        <f t="shared" si="42"/>
        <v>31500</v>
      </c>
      <c r="E484" s="3">
        <f t="shared" si="43"/>
        <v>32760</v>
      </c>
      <c r="F484" s="3">
        <f t="shared" si="43"/>
        <v>34070.4</v>
      </c>
      <c r="G484" s="3">
        <f t="shared" si="43"/>
        <v>35433.216</v>
      </c>
      <c r="H484" s="3">
        <f t="shared" si="43"/>
        <v>36850.54464</v>
      </c>
      <c r="I484" s="3">
        <f t="shared" si="43"/>
        <v>38324.5664256</v>
      </c>
      <c r="J484" s="3">
        <f t="shared" si="43"/>
        <v>39857.549082624006</v>
      </c>
      <c r="K484" s="3">
        <f t="shared" si="43"/>
        <v>41451.85104592897</v>
      </c>
      <c r="L484" s="3">
        <f t="shared" si="43"/>
        <v>43109.925087766125</v>
      </c>
      <c r="M484" s="3">
        <f t="shared" si="43"/>
        <v>44834.32209127677</v>
      </c>
      <c r="N484" s="3">
        <f t="shared" si="44"/>
        <v>46627.69497492784</v>
      </c>
    </row>
    <row r="485" spans="1:14" ht="15" hidden="1">
      <c r="A485" t="s">
        <v>1028</v>
      </c>
      <c r="B485" t="s">
        <v>1029</v>
      </c>
      <c r="C485">
        <f>+C486+C487</f>
        <v>31500000</v>
      </c>
      <c r="D485" s="3">
        <f t="shared" si="42"/>
        <v>31500</v>
      </c>
      <c r="E485" s="3">
        <f t="shared" si="43"/>
        <v>32760</v>
      </c>
      <c r="F485" s="3">
        <f t="shared" si="43"/>
        <v>34070.4</v>
      </c>
      <c r="G485" s="3">
        <f t="shared" si="43"/>
        <v>35433.216</v>
      </c>
      <c r="H485" s="3">
        <f t="shared" si="43"/>
        <v>36850.54464</v>
      </c>
      <c r="I485" s="3">
        <f t="shared" si="43"/>
        <v>38324.5664256</v>
      </c>
      <c r="J485" s="3">
        <f t="shared" si="43"/>
        <v>39857.549082624006</v>
      </c>
      <c r="K485" s="3">
        <f t="shared" si="43"/>
        <v>41451.85104592897</v>
      </c>
      <c r="L485" s="3">
        <f t="shared" si="43"/>
        <v>43109.925087766125</v>
      </c>
      <c r="M485" s="3">
        <f t="shared" si="43"/>
        <v>44834.32209127677</v>
      </c>
      <c r="N485" s="3">
        <f t="shared" si="44"/>
        <v>46627.69497492784</v>
      </c>
    </row>
    <row r="486" spans="1:14" ht="15" hidden="1">
      <c r="A486" t="s">
        <v>1030</v>
      </c>
      <c r="B486" t="s">
        <v>643</v>
      </c>
      <c r="C486">
        <v>15750000</v>
      </c>
      <c r="D486" s="3">
        <f t="shared" si="42"/>
        <v>15750</v>
      </c>
      <c r="E486" s="3">
        <f t="shared" si="43"/>
        <v>16380</v>
      </c>
      <c r="F486" s="3">
        <f t="shared" si="43"/>
        <v>17035.2</v>
      </c>
      <c r="G486" s="3">
        <f t="shared" si="43"/>
        <v>17716.608</v>
      </c>
      <c r="H486" s="3">
        <f t="shared" si="43"/>
        <v>18425.27232</v>
      </c>
      <c r="I486" s="3">
        <f t="shared" si="43"/>
        <v>19162.2832128</v>
      </c>
      <c r="J486" s="3">
        <f t="shared" si="43"/>
        <v>19928.774541312003</v>
      </c>
      <c r="K486" s="3">
        <f t="shared" si="43"/>
        <v>20725.925522964484</v>
      </c>
      <c r="L486" s="3">
        <f t="shared" si="43"/>
        <v>21554.962543883063</v>
      </c>
      <c r="M486" s="3">
        <f t="shared" si="43"/>
        <v>22417.161045638386</v>
      </c>
      <c r="N486" s="3">
        <f t="shared" si="44"/>
        <v>23313.84748746392</v>
      </c>
    </row>
    <row r="487" spans="1:14" ht="15" hidden="1">
      <c r="A487" t="s">
        <v>1031</v>
      </c>
      <c r="B487" t="s">
        <v>1032</v>
      </c>
      <c r="C487">
        <v>15750000</v>
      </c>
      <c r="D487" s="3">
        <f t="shared" si="42"/>
        <v>15750</v>
      </c>
      <c r="E487" s="3">
        <f t="shared" si="43"/>
        <v>16380</v>
      </c>
      <c r="F487" s="3">
        <f t="shared" si="43"/>
        <v>17035.2</v>
      </c>
      <c r="G487" s="3">
        <f t="shared" si="43"/>
        <v>17716.608</v>
      </c>
      <c r="H487" s="3">
        <f t="shared" si="43"/>
        <v>18425.27232</v>
      </c>
      <c r="I487" s="3">
        <f t="shared" si="43"/>
        <v>19162.2832128</v>
      </c>
      <c r="J487" s="3">
        <f t="shared" si="43"/>
        <v>19928.774541312003</v>
      </c>
      <c r="K487" s="3">
        <f t="shared" si="43"/>
        <v>20725.925522964484</v>
      </c>
      <c r="L487" s="3">
        <f t="shared" si="43"/>
        <v>21554.962543883063</v>
      </c>
      <c r="M487" s="3">
        <f t="shared" si="43"/>
        <v>22417.161045638386</v>
      </c>
      <c r="N487" s="3">
        <f t="shared" si="44"/>
        <v>23313.84748746392</v>
      </c>
    </row>
    <row r="488" spans="1:14" ht="15">
      <c r="A488" t="s">
        <v>1033</v>
      </c>
      <c r="B488" t="s">
        <v>1034</v>
      </c>
      <c r="C488">
        <f>+C489</f>
        <v>73100000</v>
      </c>
      <c r="D488" s="3">
        <f t="shared" si="42"/>
        <v>73100</v>
      </c>
      <c r="E488" s="3">
        <f t="shared" si="43"/>
        <v>76024</v>
      </c>
      <c r="F488" s="3">
        <f t="shared" si="43"/>
        <v>79064.96</v>
      </c>
      <c r="G488" s="3">
        <f t="shared" si="43"/>
        <v>82227.55840000001</v>
      </c>
      <c r="H488" s="3">
        <f t="shared" si="43"/>
        <v>85516.660736</v>
      </c>
      <c r="I488" s="3">
        <f t="shared" si="43"/>
        <v>88937.32716544</v>
      </c>
      <c r="J488" s="3">
        <f t="shared" si="43"/>
        <v>92494.8202520576</v>
      </c>
      <c r="K488" s="3">
        <f t="shared" si="43"/>
        <v>96194.6130621399</v>
      </c>
      <c r="L488" s="3">
        <f t="shared" si="43"/>
        <v>100042.3975846255</v>
      </c>
      <c r="M488" s="3">
        <f t="shared" si="43"/>
        <v>104044.09348801053</v>
      </c>
      <c r="N488" s="3">
        <f t="shared" si="44"/>
        <v>108205.85722753096</v>
      </c>
    </row>
    <row r="489" spans="1:14" ht="15" hidden="1">
      <c r="A489" t="s">
        <v>1035</v>
      </c>
      <c r="B489" t="s">
        <v>1036</v>
      </c>
      <c r="C489">
        <f>+C490</f>
        <v>73100000</v>
      </c>
      <c r="D489" s="3">
        <f t="shared" si="42"/>
        <v>73100</v>
      </c>
      <c r="E489" s="3">
        <f t="shared" si="43"/>
        <v>76024</v>
      </c>
      <c r="F489" s="3">
        <f t="shared" si="43"/>
        <v>79064.96</v>
      </c>
      <c r="G489" s="3">
        <f t="shared" si="43"/>
        <v>82227.55840000001</v>
      </c>
      <c r="H489" s="3">
        <f t="shared" si="43"/>
        <v>85516.660736</v>
      </c>
      <c r="I489" s="3">
        <f t="shared" si="43"/>
        <v>88937.32716544</v>
      </c>
      <c r="J489" s="3">
        <f t="shared" si="43"/>
        <v>92494.8202520576</v>
      </c>
      <c r="K489" s="3">
        <f t="shared" si="43"/>
        <v>96194.6130621399</v>
      </c>
      <c r="L489" s="3">
        <f t="shared" si="43"/>
        <v>100042.3975846255</v>
      </c>
      <c r="M489" s="3">
        <f t="shared" si="43"/>
        <v>104044.09348801053</v>
      </c>
      <c r="N489" s="3">
        <f t="shared" si="44"/>
        <v>108205.85722753096</v>
      </c>
    </row>
    <row r="490" spans="1:14" ht="15" hidden="1">
      <c r="A490" t="s">
        <v>1037</v>
      </c>
      <c r="B490" t="s">
        <v>1038</v>
      </c>
      <c r="C490">
        <v>73100000</v>
      </c>
      <c r="D490" s="3">
        <f t="shared" si="42"/>
        <v>73100</v>
      </c>
      <c r="E490" s="3">
        <f t="shared" si="43"/>
        <v>76024</v>
      </c>
      <c r="F490" s="3">
        <f t="shared" si="43"/>
        <v>79064.96</v>
      </c>
      <c r="G490" s="3">
        <f t="shared" si="43"/>
        <v>82227.55840000001</v>
      </c>
      <c r="H490" s="3">
        <f t="shared" si="43"/>
        <v>85516.660736</v>
      </c>
      <c r="I490" s="3">
        <f t="shared" si="43"/>
        <v>88937.32716544</v>
      </c>
      <c r="J490" s="3">
        <f t="shared" si="43"/>
        <v>92494.8202520576</v>
      </c>
      <c r="K490" s="3">
        <f t="shared" si="43"/>
        <v>96194.6130621399</v>
      </c>
      <c r="L490" s="3">
        <f t="shared" si="43"/>
        <v>100042.3975846255</v>
      </c>
      <c r="M490" s="3">
        <f t="shared" si="43"/>
        <v>104044.09348801053</v>
      </c>
      <c r="N490" s="3">
        <f t="shared" si="44"/>
        <v>108205.85722753096</v>
      </c>
    </row>
    <row r="491" spans="1:14" ht="15">
      <c r="A491" t="s">
        <v>1039</v>
      </c>
      <c r="B491" t="s">
        <v>47</v>
      </c>
      <c r="C491">
        <f>+C492</f>
        <v>583000</v>
      </c>
      <c r="D491" s="3">
        <f t="shared" si="42"/>
        <v>583</v>
      </c>
      <c r="E491" s="3">
        <f t="shared" si="43"/>
        <v>606.32</v>
      </c>
      <c r="F491" s="3">
        <f t="shared" si="43"/>
        <v>630.5728</v>
      </c>
      <c r="G491" s="3">
        <f t="shared" si="43"/>
        <v>655.7957120000001</v>
      </c>
      <c r="H491" s="3">
        <f t="shared" si="43"/>
        <v>682.0275404800001</v>
      </c>
      <c r="I491" s="3">
        <f t="shared" si="43"/>
        <v>709.3086420992001</v>
      </c>
      <c r="J491" s="3">
        <f t="shared" si="43"/>
        <v>737.6809877831681</v>
      </c>
      <c r="K491" s="3">
        <f t="shared" si="43"/>
        <v>767.1882272944948</v>
      </c>
      <c r="L491" s="3">
        <f t="shared" si="43"/>
        <v>797.8757563862746</v>
      </c>
      <c r="M491" s="3">
        <f t="shared" si="43"/>
        <v>829.7907866417256</v>
      </c>
      <c r="N491" s="3">
        <f t="shared" si="44"/>
        <v>862.9824181073947</v>
      </c>
    </row>
    <row r="492" spans="1:14" ht="15" hidden="1">
      <c r="A492" t="s">
        <v>1040</v>
      </c>
      <c r="B492" t="s">
        <v>1041</v>
      </c>
      <c r="C492">
        <f>+C493</f>
        <v>583000</v>
      </c>
      <c r="D492" s="3">
        <f t="shared" si="42"/>
        <v>583</v>
      </c>
      <c r="E492" s="3">
        <f t="shared" si="43"/>
        <v>606.32</v>
      </c>
      <c r="F492" s="3">
        <f t="shared" si="43"/>
        <v>630.5728</v>
      </c>
      <c r="G492" s="3">
        <f t="shared" si="43"/>
        <v>655.7957120000001</v>
      </c>
      <c r="H492" s="3">
        <f t="shared" si="43"/>
        <v>682.0275404800001</v>
      </c>
      <c r="I492" s="3">
        <f t="shared" si="43"/>
        <v>709.3086420992001</v>
      </c>
      <c r="J492" s="3">
        <f t="shared" si="43"/>
        <v>737.6809877831681</v>
      </c>
      <c r="K492" s="3">
        <f t="shared" si="43"/>
        <v>767.1882272944948</v>
      </c>
      <c r="L492" s="3">
        <f t="shared" si="43"/>
        <v>797.8757563862746</v>
      </c>
      <c r="M492" s="3">
        <f t="shared" si="43"/>
        <v>829.7907866417256</v>
      </c>
      <c r="N492" s="3">
        <f t="shared" si="44"/>
        <v>862.9824181073947</v>
      </c>
    </row>
    <row r="493" spans="1:14" ht="15" hidden="1">
      <c r="A493" t="s">
        <v>1042</v>
      </c>
      <c r="B493" t="s">
        <v>1043</v>
      </c>
      <c r="C493">
        <v>583000</v>
      </c>
      <c r="D493" s="3">
        <f t="shared" si="42"/>
        <v>583</v>
      </c>
      <c r="E493" s="3">
        <f t="shared" si="43"/>
        <v>606.32</v>
      </c>
      <c r="F493" s="3">
        <f t="shared" si="43"/>
        <v>630.5728</v>
      </c>
      <c r="G493" s="3">
        <f t="shared" si="43"/>
        <v>655.7957120000001</v>
      </c>
      <c r="H493" s="3">
        <f t="shared" si="43"/>
        <v>682.0275404800001</v>
      </c>
      <c r="I493" s="3">
        <f t="shared" si="43"/>
        <v>709.3086420992001</v>
      </c>
      <c r="J493" s="3">
        <f t="shared" si="43"/>
        <v>737.6809877831681</v>
      </c>
      <c r="K493" s="3">
        <f t="shared" si="43"/>
        <v>767.1882272944948</v>
      </c>
      <c r="L493" s="3">
        <f t="shared" si="43"/>
        <v>797.8757563862746</v>
      </c>
      <c r="M493" s="3">
        <f t="shared" si="43"/>
        <v>829.7907866417256</v>
      </c>
      <c r="N493" s="3">
        <f t="shared" si="44"/>
        <v>862.9824181073947</v>
      </c>
    </row>
    <row r="494" spans="1:14" ht="15">
      <c r="A494" t="s">
        <v>1044</v>
      </c>
      <c r="B494" t="s">
        <v>1045</v>
      </c>
      <c r="C494">
        <f>+C495</f>
        <v>9432000</v>
      </c>
      <c r="D494" s="3">
        <f t="shared" si="42"/>
        <v>9432</v>
      </c>
      <c r="E494" s="3">
        <f t="shared" si="43"/>
        <v>9809.28</v>
      </c>
      <c r="F494" s="3">
        <f t="shared" si="43"/>
        <v>10201.6512</v>
      </c>
      <c r="G494" s="3">
        <f t="shared" si="43"/>
        <v>10609.717248</v>
      </c>
      <c r="H494" s="3">
        <f t="shared" si="43"/>
        <v>11034.105937920001</v>
      </c>
      <c r="I494" s="3">
        <f t="shared" si="43"/>
        <v>11475.470175436802</v>
      </c>
      <c r="J494" s="3">
        <f aca="true" t="shared" si="45" ref="F494:N509">I494*1.04</f>
        <v>11934.488982454273</v>
      </c>
      <c r="K494" s="3">
        <f t="shared" si="45"/>
        <v>12411.868541752445</v>
      </c>
      <c r="L494" s="3">
        <f t="shared" si="45"/>
        <v>12908.343283422542</v>
      </c>
      <c r="M494" s="3">
        <f t="shared" si="45"/>
        <v>13424.677014759445</v>
      </c>
      <c r="N494" s="3">
        <f t="shared" si="45"/>
        <v>13961.664095349823</v>
      </c>
    </row>
    <row r="495" spans="1:14" ht="15" hidden="1">
      <c r="A495" t="s">
        <v>1046</v>
      </c>
      <c r="B495" t="s">
        <v>1047</v>
      </c>
      <c r="C495">
        <f>+C496</f>
        <v>9432000</v>
      </c>
      <c r="D495" s="3">
        <f t="shared" si="42"/>
        <v>9432</v>
      </c>
      <c r="E495" s="3">
        <f t="shared" si="43"/>
        <v>9809.28</v>
      </c>
      <c r="F495" s="3">
        <f t="shared" si="45"/>
        <v>10201.6512</v>
      </c>
      <c r="G495" s="3">
        <f t="shared" si="45"/>
        <v>10609.717248</v>
      </c>
      <c r="H495" s="3">
        <f t="shared" si="45"/>
        <v>11034.105937920001</v>
      </c>
      <c r="I495" s="3">
        <f t="shared" si="45"/>
        <v>11475.470175436802</v>
      </c>
      <c r="J495" s="3">
        <f t="shared" si="45"/>
        <v>11934.488982454273</v>
      </c>
      <c r="K495" s="3">
        <f t="shared" si="45"/>
        <v>12411.868541752445</v>
      </c>
      <c r="L495" s="3">
        <f t="shared" si="45"/>
        <v>12908.343283422542</v>
      </c>
      <c r="M495" s="3">
        <f t="shared" si="45"/>
        <v>13424.677014759445</v>
      </c>
      <c r="N495" s="3">
        <f t="shared" si="45"/>
        <v>13961.664095349823</v>
      </c>
    </row>
    <row r="496" spans="1:14" ht="15" hidden="1">
      <c r="A496" t="s">
        <v>1048</v>
      </c>
      <c r="B496" t="s">
        <v>1049</v>
      </c>
      <c r="C496">
        <v>9432000</v>
      </c>
      <c r="D496" s="3">
        <f t="shared" si="42"/>
        <v>9432</v>
      </c>
      <c r="E496" s="3">
        <f t="shared" si="43"/>
        <v>9809.28</v>
      </c>
      <c r="F496" s="3">
        <f t="shared" si="45"/>
        <v>10201.6512</v>
      </c>
      <c r="G496" s="3">
        <f t="shared" si="45"/>
        <v>10609.717248</v>
      </c>
      <c r="H496" s="3">
        <f t="shared" si="45"/>
        <v>11034.105937920001</v>
      </c>
      <c r="I496" s="3">
        <f t="shared" si="45"/>
        <v>11475.470175436802</v>
      </c>
      <c r="J496" s="3">
        <f t="shared" si="45"/>
        <v>11934.488982454273</v>
      </c>
      <c r="K496" s="3">
        <f t="shared" si="45"/>
        <v>12411.868541752445</v>
      </c>
      <c r="L496" s="3">
        <f t="shared" si="45"/>
        <v>12908.343283422542</v>
      </c>
      <c r="M496" s="3">
        <f t="shared" si="45"/>
        <v>13424.677014759445</v>
      </c>
      <c r="N496" s="3">
        <f t="shared" si="45"/>
        <v>13961.664095349823</v>
      </c>
    </row>
    <row r="497" spans="1:14" ht="15">
      <c r="A497" t="s">
        <v>1050</v>
      </c>
      <c r="B497" t="s">
        <v>692</v>
      </c>
      <c r="C497">
        <f>+C498</f>
        <v>1000</v>
      </c>
      <c r="D497" s="3">
        <f t="shared" si="42"/>
        <v>1</v>
      </c>
      <c r="E497" s="3">
        <f t="shared" si="43"/>
        <v>1.04</v>
      </c>
      <c r="F497" s="3">
        <f t="shared" si="45"/>
        <v>1.0816000000000001</v>
      </c>
      <c r="G497" s="3">
        <f t="shared" si="45"/>
        <v>1.124864</v>
      </c>
      <c r="H497" s="3">
        <f t="shared" si="45"/>
        <v>1.1698585600000002</v>
      </c>
      <c r="I497" s="3">
        <f t="shared" si="45"/>
        <v>1.2166529024000003</v>
      </c>
      <c r="J497" s="3">
        <f t="shared" si="45"/>
        <v>1.2653190184960004</v>
      </c>
      <c r="K497" s="3">
        <f t="shared" si="45"/>
        <v>1.3159317792358405</v>
      </c>
      <c r="L497" s="3">
        <f t="shared" si="45"/>
        <v>1.368569050405274</v>
      </c>
      <c r="M497" s="3">
        <f t="shared" si="45"/>
        <v>1.4233118124214852</v>
      </c>
      <c r="N497" s="3">
        <f t="shared" si="45"/>
        <v>1.4802442849183446</v>
      </c>
    </row>
    <row r="498" spans="1:14" ht="15" hidden="1">
      <c r="A498" t="s">
        <v>1051</v>
      </c>
      <c r="B498" t="s">
        <v>1052</v>
      </c>
      <c r="C498">
        <f>+C499</f>
        <v>1000</v>
      </c>
      <c r="D498" s="3">
        <f t="shared" si="42"/>
        <v>1</v>
      </c>
      <c r="E498" s="3">
        <f t="shared" si="43"/>
        <v>1.04</v>
      </c>
      <c r="F498" s="3">
        <f t="shared" si="45"/>
        <v>1.0816000000000001</v>
      </c>
      <c r="G498" s="3">
        <f t="shared" si="45"/>
        <v>1.124864</v>
      </c>
      <c r="H498" s="3">
        <f t="shared" si="45"/>
        <v>1.1698585600000002</v>
      </c>
      <c r="I498" s="3">
        <f t="shared" si="45"/>
        <v>1.2166529024000003</v>
      </c>
      <c r="J498" s="3">
        <f t="shared" si="45"/>
        <v>1.2653190184960004</v>
      </c>
      <c r="K498" s="3">
        <f t="shared" si="45"/>
        <v>1.3159317792358405</v>
      </c>
      <c r="L498" s="3">
        <f t="shared" si="45"/>
        <v>1.368569050405274</v>
      </c>
      <c r="M498" s="3">
        <f t="shared" si="45"/>
        <v>1.4233118124214852</v>
      </c>
      <c r="N498" s="3">
        <f t="shared" si="45"/>
        <v>1.4802442849183446</v>
      </c>
    </row>
    <row r="499" spans="1:14" ht="15" hidden="1">
      <c r="A499" t="s">
        <v>1053</v>
      </c>
      <c r="B499" t="s">
        <v>1054</v>
      </c>
      <c r="C499">
        <v>1000</v>
      </c>
      <c r="D499" s="3">
        <f t="shared" si="42"/>
        <v>1</v>
      </c>
      <c r="E499" s="3">
        <f t="shared" si="43"/>
        <v>1.04</v>
      </c>
      <c r="F499" s="3">
        <f t="shared" si="45"/>
        <v>1.0816000000000001</v>
      </c>
      <c r="G499" s="3">
        <f t="shared" si="45"/>
        <v>1.124864</v>
      </c>
      <c r="H499" s="3">
        <f t="shared" si="45"/>
        <v>1.1698585600000002</v>
      </c>
      <c r="I499" s="3">
        <f t="shared" si="45"/>
        <v>1.2166529024000003</v>
      </c>
      <c r="J499" s="3">
        <f t="shared" si="45"/>
        <v>1.2653190184960004</v>
      </c>
      <c r="K499" s="3">
        <f t="shared" si="45"/>
        <v>1.3159317792358405</v>
      </c>
      <c r="L499" s="3">
        <f t="shared" si="45"/>
        <v>1.368569050405274</v>
      </c>
      <c r="M499" s="3">
        <f t="shared" si="45"/>
        <v>1.4233118124214852</v>
      </c>
      <c r="N499" s="3">
        <f t="shared" si="45"/>
        <v>1.4802442849183446</v>
      </c>
    </row>
    <row r="500" spans="4:14" ht="15"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">
      <c r="A501" t="s">
        <v>1055</v>
      </c>
      <c r="B501" t="s">
        <v>1056</v>
      </c>
      <c r="C501">
        <f>+C502+C504+C508</f>
        <v>23000</v>
      </c>
      <c r="D501" s="3">
        <f t="shared" si="42"/>
        <v>23</v>
      </c>
      <c r="E501" s="3">
        <f t="shared" si="43"/>
        <v>23.92</v>
      </c>
      <c r="F501" s="3">
        <f t="shared" si="45"/>
        <v>24.876800000000003</v>
      </c>
      <c r="G501" s="3">
        <f t="shared" si="45"/>
        <v>25.871872000000003</v>
      </c>
      <c r="H501" s="3">
        <f t="shared" si="45"/>
        <v>26.906746880000004</v>
      </c>
      <c r="I501" s="3">
        <f t="shared" si="45"/>
        <v>27.983016755200005</v>
      </c>
      <c r="J501" s="3">
        <f t="shared" si="45"/>
        <v>29.102337425408006</v>
      </c>
      <c r="K501" s="3">
        <f t="shared" si="45"/>
        <v>30.266430922424327</v>
      </c>
      <c r="L501" s="3">
        <f t="shared" si="45"/>
        <v>31.4770881593213</v>
      </c>
      <c r="M501" s="3">
        <f t="shared" si="45"/>
        <v>32.73617168569415</v>
      </c>
      <c r="N501" s="3">
        <f t="shared" si="45"/>
        <v>34.04561855312192</v>
      </c>
    </row>
    <row r="502" spans="1:13" ht="15" hidden="1">
      <c r="A502" t="s">
        <v>1057</v>
      </c>
      <c r="B502" t="s">
        <v>1058</v>
      </c>
      <c r="C502">
        <f>+C503</f>
        <v>1000</v>
      </c>
      <c r="D502">
        <f t="shared" si="42"/>
        <v>1</v>
      </c>
      <c r="E502">
        <f t="shared" si="43"/>
        <v>1.04</v>
      </c>
      <c r="F502">
        <f t="shared" si="45"/>
        <v>1.0816000000000001</v>
      </c>
      <c r="G502">
        <f t="shared" si="45"/>
        <v>1.124864</v>
      </c>
      <c r="H502">
        <f t="shared" si="45"/>
        <v>1.1698585600000002</v>
      </c>
      <c r="I502">
        <f t="shared" si="45"/>
        <v>1.2166529024000003</v>
      </c>
      <c r="J502">
        <f t="shared" si="45"/>
        <v>1.2653190184960004</v>
      </c>
      <c r="K502">
        <f t="shared" si="45"/>
        <v>1.3159317792358405</v>
      </c>
      <c r="L502">
        <f t="shared" si="45"/>
        <v>1.368569050405274</v>
      </c>
      <c r="M502">
        <f t="shared" si="45"/>
        <v>1.4233118124214852</v>
      </c>
    </row>
    <row r="503" spans="1:13" ht="15" hidden="1">
      <c r="A503" t="s">
        <v>1059</v>
      </c>
      <c r="B503" t="s">
        <v>160</v>
      </c>
      <c r="C503">
        <v>1000</v>
      </c>
      <c r="D503">
        <f t="shared" si="42"/>
        <v>1</v>
      </c>
      <c r="E503">
        <f t="shared" si="43"/>
        <v>1.04</v>
      </c>
      <c r="F503">
        <f t="shared" si="45"/>
        <v>1.0816000000000001</v>
      </c>
      <c r="G503">
        <f t="shared" si="45"/>
        <v>1.124864</v>
      </c>
      <c r="H503">
        <f t="shared" si="45"/>
        <v>1.1698585600000002</v>
      </c>
      <c r="I503">
        <f t="shared" si="45"/>
        <v>1.2166529024000003</v>
      </c>
      <c r="J503">
        <f t="shared" si="45"/>
        <v>1.2653190184960004</v>
      </c>
      <c r="K503">
        <f t="shared" si="45"/>
        <v>1.3159317792358405</v>
      </c>
      <c r="L503">
        <f t="shared" si="45"/>
        <v>1.368569050405274</v>
      </c>
      <c r="M503">
        <f t="shared" si="45"/>
        <v>1.4233118124214852</v>
      </c>
    </row>
    <row r="504" spans="1:13" ht="15" hidden="1">
      <c r="A504" t="s">
        <v>1060</v>
      </c>
      <c r="B504" t="s">
        <v>1061</v>
      </c>
      <c r="C504">
        <f>+C505+C506+C507</f>
        <v>14000</v>
      </c>
      <c r="D504">
        <f t="shared" si="42"/>
        <v>14</v>
      </c>
      <c r="E504">
        <f t="shared" si="43"/>
        <v>14.56</v>
      </c>
      <c r="F504">
        <f t="shared" si="45"/>
        <v>15.1424</v>
      </c>
      <c r="G504">
        <f t="shared" si="45"/>
        <v>15.748096</v>
      </c>
      <c r="H504">
        <f t="shared" si="45"/>
        <v>16.37801984</v>
      </c>
      <c r="I504">
        <f t="shared" si="45"/>
        <v>17.033140633600002</v>
      </c>
      <c r="J504">
        <f t="shared" si="45"/>
        <v>17.714466258944004</v>
      </c>
      <c r="K504">
        <f t="shared" si="45"/>
        <v>18.423044909301765</v>
      </c>
      <c r="L504">
        <f t="shared" si="45"/>
        <v>19.15996670567384</v>
      </c>
      <c r="M504">
        <f t="shared" si="45"/>
        <v>19.926365373900794</v>
      </c>
    </row>
    <row r="505" spans="1:13" ht="15" hidden="1">
      <c r="A505" t="s">
        <v>1062</v>
      </c>
      <c r="B505" t="s">
        <v>170</v>
      </c>
      <c r="C505">
        <v>10000</v>
      </c>
      <c r="D505">
        <f t="shared" si="42"/>
        <v>10</v>
      </c>
      <c r="E505">
        <f t="shared" si="43"/>
        <v>10.4</v>
      </c>
      <c r="F505">
        <f t="shared" si="45"/>
        <v>10.816</v>
      </c>
      <c r="G505">
        <f t="shared" si="45"/>
        <v>11.248640000000002</v>
      </c>
      <c r="H505">
        <f t="shared" si="45"/>
        <v>11.698585600000003</v>
      </c>
      <c r="I505">
        <f t="shared" si="45"/>
        <v>12.166529024000004</v>
      </c>
      <c r="J505">
        <f t="shared" si="45"/>
        <v>12.653190184960005</v>
      </c>
      <c r="K505">
        <f t="shared" si="45"/>
        <v>13.159317792358406</v>
      </c>
      <c r="L505">
        <f t="shared" si="45"/>
        <v>13.685690504052744</v>
      </c>
      <c r="M505">
        <f t="shared" si="45"/>
        <v>14.233118124214855</v>
      </c>
    </row>
    <row r="506" spans="1:13" ht="15" hidden="1">
      <c r="A506" t="s">
        <v>1063</v>
      </c>
      <c r="B506" t="s">
        <v>174</v>
      </c>
      <c r="C506">
        <v>2000</v>
      </c>
      <c r="D506">
        <f t="shared" si="42"/>
        <v>2</v>
      </c>
      <c r="E506">
        <f t="shared" si="43"/>
        <v>2.08</v>
      </c>
      <c r="F506">
        <f t="shared" si="45"/>
        <v>2.1632000000000002</v>
      </c>
      <c r="G506">
        <f t="shared" si="45"/>
        <v>2.249728</v>
      </c>
      <c r="H506">
        <f t="shared" si="45"/>
        <v>2.3397171200000004</v>
      </c>
      <c r="I506">
        <f t="shared" si="45"/>
        <v>2.4333058048000007</v>
      </c>
      <c r="J506">
        <f t="shared" si="45"/>
        <v>2.5306380369920007</v>
      </c>
      <c r="K506">
        <f t="shared" si="45"/>
        <v>2.631863558471681</v>
      </c>
      <c r="L506">
        <f t="shared" si="45"/>
        <v>2.737138100810548</v>
      </c>
      <c r="M506">
        <f t="shared" si="45"/>
        <v>2.8466236248429704</v>
      </c>
    </row>
    <row r="507" spans="1:13" ht="15" hidden="1">
      <c r="A507" t="s">
        <v>1064</v>
      </c>
      <c r="B507" t="s">
        <v>180</v>
      </c>
      <c r="C507">
        <v>2000</v>
      </c>
      <c r="D507">
        <f t="shared" si="42"/>
        <v>2</v>
      </c>
      <c r="E507">
        <f t="shared" si="43"/>
        <v>2.08</v>
      </c>
      <c r="F507">
        <f t="shared" si="45"/>
        <v>2.1632000000000002</v>
      </c>
      <c r="G507">
        <f t="shared" si="45"/>
        <v>2.249728</v>
      </c>
      <c r="H507">
        <f t="shared" si="45"/>
        <v>2.3397171200000004</v>
      </c>
      <c r="I507">
        <f t="shared" si="45"/>
        <v>2.4333058048000007</v>
      </c>
      <c r="J507">
        <f t="shared" si="45"/>
        <v>2.5306380369920007</v>
      </c>
      <c r="K507">
        <f t="shared" si="45"/>
        <v>2.631863558471681</v>
      </c>
      <c r="L507">
        <f t="shared" si="45"/>
        <v>2.737138100810548</v>
      </c>
      <c r="M507">
        <f t="shared" si="45"/>
        <v>2.8466236248429704</v>
      </c>
    </row>
    <row r="508" spans="1:13" ht="15" hidden="1">
      <c r="A508" t="s">
        <v>1065</v>
      </c>
      <c r="B508" t="s">
        <v>1066</v>
      </c>
      <c r="C508">
        <f>+C509</f>
        <v>8000</v>
      </c>
      <c r="D508">
        <f t="shared" si="42"/>
        <v>8</v>
      </c>
      <c r="E508">
        <f t="shared" si="43"/>
        <v>8.32</v>
      </c>
      <c r="F508">
        <f t="shared" si="45"/>
        <v>8.652800000000001</v>
      </c>
      <c r="G508">
        <f t="shared" si="45"/>
        <v>8.998912</v>
      </c>
      <c r="H508">
        <f t="shared" si="45"/>
        <v>9.358868480000002</v>
      </c>
      <c r="I508">
        <f t="shared" si="45"/>
        <v>9.733223219200003</v>
      </c>
      <c r="J508">
        <f t="shared" si="45"/>
        <v>10.122552147968003</v>
      </c>
      <c r="K508">
        <f t="shared" si="45"/>
        <v>10.527454233886724</v>
      </c>
      <c r="L508">
        <f t="shared" si="45"/>
        <v>10.948552403242193</v>
      </c>
      <c r="M508">
        <f t="shared" si="45"/>
        <v>11.386494499371882</v>
      </c>
    </row>
    <row r="509" spans="1:13" ht="15" hidden="1">
      <c r="A509" t="s">
        <v>1067</v>
      </c>
      <c r="B509" t="s">
        <v>188</v>
      </c>
      <c r="C509">
        <f>+C510</f>
        <v>8000</v>
      </c>
      <c r="D509">
        <f t="shared" si="42"/>
        <v>8</v>
      </c>
      <c r="E509">
        <f t="shared" si="43"/>
        <v>8.32</v>
      </c>
      <c r="F509">
        <f t="shared" si="45"/>
        <v>8.652800000000001</v>
      </c>
      <c r="G509">
        <f t="shared" si="45"/>
        <v>8.998912</v>
      </c>
      <c r="H509">
        <f t="shared" si="45"/>
        <v>9.358868480000002</v>
      </c>
      <c r="I509">
        <f t="shared" si="45"/>
        <v>9.733223219200003</v>
      </c>
      <c r="J509">
        <f t="shared" si="45"/>
        <v>10.122552147968003</v>
      </c>
      <c r="K509">
        <f t="shared" si="45"/>
        <v>10.527454233886724</v>
      </c>
      <c r="L509">
        <f t="shared" si="45"/>
        <v>10.948552403242193</v>
      </c>
      <c r="M509">
        <f t="shared" si="45"/>
        <v>11.386494499371882</v>
      </c>
    </row>
    <row r="510" spans="1:13" ht="15" hidden="1">
      <c r="A510" t="s">
        <v>1068</v>
      </c>
      <c r="B510" t="s">
        <v>190</v>
      </c>
      <c r="C510">
        <v>8000</v>
      </c>
      <c r="D510">
        <f t="shared" si="42"/>
        <v>8</v>
      </c>
      <c r="E510">
        <f t="shared" si="43"/>
        <v>8.32</v>
      </c>
      <c r="F510">
        <f aca="true" t="shared" si="46" ref="F510:M510">E510*1.04</f>
        <v>8.652800000000001</v>
      </c>
      <c r="G510">
        <f t="shared" si="46"/>
        <v>8.998912</v>
      </c>
      <c r="H510">
        <f t="shared" si="46"/>
        <v>9.358868480000002</v>
      </c>
      <c r="I510">
        <f t="shared" si="46"/>
        <v>9.733223219200003</v>
      </c>
      <c r="J510">
        <f t="shared" si="46"/>
        <v>10.122552147968003</v>
      </c>
      <c r="K510">
        <f t="shared" si="46"/>
        <v>10.527454233886724</v>
      </c>
      <c r="L510">
        <f t="shared" si="46"/>
        <v>10.948552403242193</v>
      </c>
      <c r="M510">
        <f t="shared" si="46"/>
        <v>11.386494499371882</v>
      </c>
    </row>
  </sheetData>
  <sheetProtection/>
  <mergeCells count="1">
    <mergeCell ref="D5:M5"/>
  </mergeCells>
  <printOptions horizontalCentered="1"/>
  <pageMargins left="0.9055118110236221" right="0.7086614173228347" top="0.9448818897637796" bottom="0.9448818897637796" header="0.31496062992125984" footer="0.31496062992125984"/>
  <pageSetup horizontalDpi="600" verticalDpi="600" orientation="landscape" paperSize="5" scale="85" r:id="rId1"/>
  <headerFooter differentFirst="1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94"/>
  <sheetViews>
    <sheetView zoomScalePageLayoutView="0" workbookViewId="0" topLeftCell="A4">
      <selection activeCell="C4" sqref="C4"/>
    </sheetView>
  </sheetViews>
  <sheetFormatPr defaultColWidth="11.421875" defaultRowHeight="15"/>
  <cols>
    <col min="1" max="1" width="20.57421875" style="0" customWidth="1"/>
    <col min="2" max="2" width="57.00390625" style="0" customWidth="1"/>
    <col min="3" max="3" width="21.8515625" style="0" customWidth="1"/>
  </cols>
  <sheetData>
    <row r="1" spans="1:3" ht="15">
      <c r="A1" s="16" t="s">
        <v>1071</v>
      </c>
      <c r="B1" s="16"/>
      <c r="C1" s="16"/>
    </row>
    <row r="2" spans="1:3" ht="15">
      <c r="A2" t="s">
        <v>1073</v>
      </c>
      <c r="B2" t="s">
        <v>214</v>
      </c>
      <c r="C2" t="s">
        <v>1072</v>
      </c>
    </row>
    <row r="3" spans="1:3" ht="15">
      <c r="A3" t="s">
        <v>215</v>
      </c>
      <c r="B3" t="s">
        <v>216</v>
      </c>
      <c r="C3" s="9">
        <f>+C4+C151</f>
        <v>13341700894</v>
      </c>
    </row>
    <row r="4" spans="1:3" ht="15">
      <c r="A4">
        <v>1</v>
      </c>
      <c r="B4" t="s">
        <v>217</v>
      </c>
      <c r="C4" s="9">
        <f>+C5+C43+C80</f>
        <v>1170677808</v>
      </c>
    </row>
    <row r="5" spans="1:3" ht="15">
      <c r="A5" t="s">
        <v>218</v>
      </c>
      <c r="B5" t="s">
        <v>219</v>
      </c>
      <c r="C5" s="9">
        <f>+C6+C34</f>
        <v>127132980</v>
      </c>
    </row>
    <row r="6" spans="1:3" ht="15">
      <c r="A6" t="s">
        <v>220</v>
      </c>
      <c r="B6" t="s">
        <v>221</v>
      </c>
      <c r="C6" s="9">
        <f>+C7+C19+C21</f>
        <v>122985437</v>
      </c>
    </row>
    <row r="7" spans="1:3" ht="15">
      <c r="A7" t="s">
        <v>222</v>
      </c>
      <c r="B7" t="s">
        <v>223</v>
      </c>
      <c r="C7" s="9">
        <f>+C8+C9+C12+C13+C14+C15</f>
        <v>13900323</v>
      </c>
    </row>
    <row r="8" spans="1:3" ht="15">
      <c r="A8" t="s">
        <v>224</v>
      </c>
      <c r="B8" t="s">
        <v>225</v>
      </c>
      <c r="C8" s="9">
        <v>10026432</v>
      </c>
    </row>
    <row r="9" spans="1:3" ht="15">
      <c r="A9" t="s">
        <v>226</v>
      </c>
      <c r="B9" t="s">
        <v>227</v>
      </c>
      <c r="C9" s="9">
        <f>+C10+C11</f>
        <v>1297316</v>
      </c>
    </row>
    <row r="10" spans="1:3" ht="15">
      <c r="A10" t="s">
        <v>228</v>
      </c>
      <c r="B10" t="s">
        <v>229</v>
      </c>
      <c r="C10" s="9">
        <v>879548</v>
      </c>
    </row>
    <row r="11" spans="1:3" ht="15">
      <c r="A11" t="s">
        <v>230</v>
      </c>
      <c r="B11" t="s">
        <v>231</v>
      </c>
      <c r="C11" s="9">
        <v>417768</v>
      </c>
    </row>
    <row r="12" spans="1:3" ht="15">
      <c r="A12" t="s">
        <v>232</v>
      </c>
      <c r="B12" t="s">
        <v>233</v>
      </c>
      <c r="C12" s="9">
        <v>557024</v>
      </c>
    </row>
    <row r="13" spans="1:3" ht="15">
      <c r="A13" t="s">
        <v>234</v>
      </c>
      <c r="B13" t="s">
        <v>235</v>
      </c>
      <c r="C13" s="9">
        <v>793728</v>
      </c>
    </row>
    <row r="14" spans="1:3" ht="15">
      <c r="A14" t="s">
        <v>236</v>
      </c>
      <c r="B14" t="s">
        <v>237</v>
      </c>
      <c r="C14" s="9">
        <v>557024</v>
      </c>
    </row>
    <row r="15" spans="1:3" ht="15">
      <c r="A15" t="s">
        <v>238</v>
      </c>
      <c r="B15" t="s">
        <v>239</v>
      </c>
      <c r="C15" s="9">
        <f>SUM(C16:C18)</f>
        <v>668799</v>
      </c>
    </row>
    <row r="16" spans="1:3" ht="15">
      <c r="A16" t="s">
        <v>240</v>
      </c>
      <c r="B16" t="s">
        <v>241</v>
      </c>
      <c r="C16" s="9">
        <v>27851</v>
      </c>
    </row>
    <row r="17" spans="1:3" ht="15">
      <c r="A17" t="s">
        <v>242</v>
      </c>
      <c r="B17" t="s">
        <v>243</v>
      </c>
      <c r="C17" s="9">
        <v>530749</v>
      </c>
    </row>
    <row r="18" spans="1:3" ht="15">
      <c r="A18" t="s">
        <v>244</v>
      </c>
      <c r="B18" t="s">
        <v>245</v>
      </c>
      <c r="C18" s="9">
        <v>110199</v>
      </c>
    </row>
    <row r="19" spans="1:3" ht="15">
      <c r="A19" t="s">
        <v>246</v>
      </c>
      <c r="B19" t="s">
        <v>247</v>
      </c>
      <c r="C19" s="9">
        <f>+C20</f>
        <v>105055774</v>
      </c>
    </row>
    <row r="20" spans="1:3" ht="15">
      <c r="A20" t="s">
        <v>248</v>
      </c>
      <c r="B20" t="s">
        <v>249</v>
      </c>
      <c r="C20" s="9">
        <v>105055774</v>
      </c>
    </row>
    <row r="21" spans="1:3" ht="15">
      <c r="A21" t="s">
        <v>250</v>
      </c>
      <c r="B21" t="s">
        <v>251</v>
      </c>
      <c r="C21" s="9">
        <f>+C22+C28</f>
        <v>4029340</v>
      </c>
    </row>
    <row r="22" spans="1:3" ht="15">
      <c r="A22" t="s">
        <v>252</v>
      </c>
      <c r="B22" t="s">
        <v>253</v>
      </c>
      <c r="C22" s="9">
        <f>+C23</f>
        <v>3126962</v>
      </c>
    </row>
    <row r="23" spans="1:3" ht="15">
      <c r="A23" t="s">
        <v>254</v>
      </c>
      <c r="B23" t="s">
        <v>255</v>
      </c>
      <c r="C23" s="9">
        <f>SUM(C24:C27)</f>
        <v>3126962</v>
      </c>
    </row>
    <row r="24" spans="1:3" ht="15">
      <c r="A24" t="s">
        <v>256</v>
      </c>
      <c r="B24" t="s">
        <v>257</v>
      </c>
      <c r="C24" s="9">
        <v>852247</v>
      </c>
    </row>
    <row r="25" spans="1:3" ht="15">
      <c r="A25" t="s">
        <v>258</v>
      </c>
      <c r="B25" t="s">
        <v>259</v>
      </c>
      <c r="C25" s="9">
        <v>1203172</v>
      </c>
    </row>
    <row r="26" spans="1:3" ht="15">
      <c r="A26" t="s">
        <v>260</v>
      </c>
      <c r="B26" t="s">
        <v>261</v>
      </c>
      <c r="C26" s="9">
        <v>52338</v>
      </c>
    </row>
    <row r="27" spans="1:3" ht="15">
      <c r="A27" t="s">
        <v>262</v>
      </c>
      <c r="B27" t="s">
        <v>263</v>
      </c>
      <c r="C27" s="9">
        <v>1019205</v>
      </c>
    </row>
    <row r="28" spans="1:3" ht="15">
      <c r="A28" t="s">
        <v>264</v>
      </c>
      <c r="B28" t="s">
        <v>265</v>
      </c>
      <c r="C28" s="9">
        <f>SUM(C29:C33)</f>
        <v>902378</v>
      </c>
    </row>
    <row r="29" spans="1:3" ht="15">
      <c r="A29" t="s">
        <v>266</v>
      </c>
      <c r="B29" t="s">
        <v>267</v>
      </c>
      <c r="C29" s="9">
        <v>50132</v>
      </c>
    </row>
    <row r="30" spans="1:3" ht="15">
      <c r="A30" t="s">
        <v>268</v>
      </c>
      <c r="B30" t="s">
        <v>269</v>
      </c>
      <c r="C30" s="9">
        <v>300793</v>
      </c>
    </row>
    <row r="31" spans="1:3" ht="15">
      <c r="A31" t="s">
        <v>270</v>
      </c>
      <c r="B31" t="s">
        <v>271</v>
      </c>
      <c r="C31" s="9">
        <v>50132</v>
      </c>
    </row>
    <row r="32" spans="1:3" ht="15">
      <c r="A32" t="s">
        <v>272</v>
      </c>
      <c r="B32" t="s">
        <v>273</v>
      </c>
      <c r="C32" s="9">
        <v>401057</v>
      </c>
    </row>
    <row r="33" spans="1:3" ht="15">
      <c r="A33" t="s">
        <v>274</v>
      </c>
      <c r="B33" t="s">
        <v>275</v>
      </c>
      <c r="C33" s="9">
        <v>100264</v>
      </c>
    </row>
    <row r="34" spans="1:3" ht="15">
      <c r="A34" t="s">
        <v>276</v>
      </c>
      <c r="B34" t="s">
        <v>277</v>
      </c>
      <c r="C34" s="9">
        <f>+C35+C37</f>
        <v>4147543</v>
      </c>
    </row>
    <row r="35" spans="1:3" ht="15">
      <c r="A35" t="s">
        <v>278</v>
      </c>
      <c r="B35" t="s">
        <v>279</v>
      </c>
      <c r="C35" s="9">
        <f>+C36</f>
        <v>2047543</v>
      </c>
    </row>
    <row r="36" spans="1:3" ht="15">
      <c r="A36" t="s">
        <v>280</v>
      </c>
      <c r="B36" t="s">
        <v>281</v>
      </c>
      <c r="C36" s="9">
        <v>2047543</v>
      </c>
    </row>
    <row r="37" spans="1:3" ht="15">
      <c r="A37" t="s">
        <v>282</v>
      </c>
      <c r="B37" t="s">
        <v>283</v>
      </c>
      <c r="C37" s="9">
        <f>+C38+C39+C40</f>
        <v>2100000</v>
      </c>
    </row>
    <row r="38" spans="1:3" ht="15">
      <c r="A38" t="s">
        <v>284</v>
      </c>
      <c r="B38" t="s">
        <v>285</v>
      </c>
      <c r="C38" s="9">
        <v>1000000</v>
      </c>
    </row>
    <row r="39" spans="1:3" ht="15">
      <c r="A39" t="s">
        <v>286</v>
      </c>
      <c r="B39" t="s">
        <v>287</v>
      </c>
      <c r="C39" s="9">
        <v>500000</v>
      </c>
    </row>
    <row r="40" spans="1:3" ht="15">
      <c r="A40" t="s">
        <v>288</v>
      </c>
      <c r="B40" t="s">
        <v>289</v>
      </c>
      <c r="C40" s="9">
        <f>+C41</f>
        <v>600000</v>
      </c>
    </row>
    <row r="41" spans="1:3" ht="15">
      <c r="A41" t="s">
        <v>290</v>
      </c>
      <c r="B41" t="s">
        <v>291</v>
      </c>
      <c r="C41" s="9">
        <v>600000</v>
      </c>
    </row>
    <row r="42" ht="15">
      <c r="C42" s="9"/>
    </row>
    <row r="43" spans="1:3" ht="15">
      <c r="A43" t="s">
        <v>292</v>
      </c>
      <c r="B43" t="s">
        <v>293</v>
      </c>
      <c r="C43" s="9">
        <f>+C45+C70</f>
        <v>83553600</v>
      </c>
    </row>
    <row r="44" ht="15">
      <c r="C44" s="9"/>
    </row>
    <row r="45" spans="1:3" ht="15">
      <c r="A45" t="s">
        <v>294</v>
      </c>
      <c r="B45" t="s">
        <v>221</v>
      </c>
      <c r="C45" s="9">
        <f>+C46+C57</f>
        <v>73537591</v>
      </c>
    </row>
    <row r="46" spans="1:3" ht="15">
      <c r="A46" t="s">
        <v>295</v>
      </c>
      <c r="B46" t="s">
        <v>223</v>
      </c>
      <c r="C46" s="9">
        <f>+C47+C48+C51+C52+C53+C54</f>
        <v>55783330</v>
      </c>
    </row>
    <row r="47" spans="1:3" ht="15">
      <c r="A47" t="s">
        <v>296</v>
      </c>
      <c r="B47" t="s">
        <v>225</v>
      </c>
      <c r="C47" s="9">
        <v>45109696</v>
      </c>
    </row>
    <row r="48" spans="1:3" ht="15">
      <c r="A48" t="s">
        <v>297</v>
      </c>
      <c r="B48" t="s">
        <v>227</v>
      </c>
      <c r="C48" s="9">
        <f>+C49+C50</f>
        <v>5804541</v>
      </c>
    </row>
    <row r="49" spans="1:3" ht="15">
      <c r="A49" t="s">
        <v>298</v>
      </c>
      <c r="B49" t="s">
        <v>229</v>
      </c>
      <c r="C49" s="9">
        <v>3924970</v>
      </c>
    </row>
    <row r="50" spans="1:3" ht="15">
      <c r="A50" t="s">
        <v>299</v>
      </c>
      <c r="B50" t="s">
        <v>231</v>
      </c>
      <c r="C50" s="9">
        <v>1879571</v>
      </c>
    </row>
    <row r="51" spans="1:3" ht="15">
      <c r="A51" t="s">
        <v>300</v>
      </c>
      <c r="B51" t="s">
        <v>233</v>
      </c>
      <c r="C51" s="9">
        <v>2512095</v>
      </c>
    </row>
    <row r="52" spans="1:3" ht="15">
      <c r="A52" t="s">
        <v>301</v>
      </c>
      <c r="B52" t="s">
        <v>235</v>
      </c>
      <c r="C52" s="9">
        <v>793728</v>
      </c>
    </row>
    <row r="53" spans="1:3" ht="15">
      <c r="A53" t="s">
        <v>302</v>
      </c>
      <c r="B53" t="s">
        <v>237</v>
      </c>
      <c r="C53" s="9">
        <v>907216</v>
      </c>
    </row>
    <row r="54" spans="1:3" ht="15">
      <c r="A54" t="s">
        <v>303</v>
      </c>
      <c r="B54" t="s">
        <v>239</v>
      </c>
      <c r="C54" s="9">
        <f>+C55+C56</f>
        <v>656054</v>
      </c>
    </row>
    <row r="55" spans="1:3" ht="15">
      <c r="A55" t="s">
        <v>304</v>
      </c>
      <c r="B55" t="s">
        <v>305</v>
      </c>
      <c r="C55" s="9">
        <v>125305</v>
      </c>
    </row>
    <row r="56" spans="1:3" ht="15">
      <c r="A56" t="s">
        <v>306</v>
      </c>
      <c r="B56" t="s">
        <v>243</v>
      </c>
      <c r="C56" s="9">
        <v>530749</v>
      </c>
    </row>
    <row r="57" spans="1:3" ht="15">
      <c r="A57" t="s">
        <v>307</v>
      </c>
      <c r="B57" t="s">
        <v>251</v>
      </c>
      <c r="C57" s="9">
        <f>+C58+C64</f>
        <v>17754261</v>
      </c>
    </row>
    <row r="58" spans="1:3" ht="15">
      <c r="A58" t="s">
        <v>308</v>
      </c>
      <c r="B58" t="s">
        <v>253</v>
      </c>
      <c r="C58" s="9">
        <f>+C59</f>
        <v>13694389</v>
      </c>
    </row>
    <row r="59" spans="1:3" ht="15">
      <c r="A59" t="s">
        <v>309</v>
      </c>
      <c r="B59" t="s">
        <v>255</v>
      </c>
      <c r="C59" s="9">
        <f>SUM(C60:C63)</f>
        <v>13694389</v>
      </c>
    </row>
    <row r="60" spans="1:3" ht="15">
      <c r="A60" t="s">
        <v>310</v>
      </c>
      <c r="B60" t="s">
        <v>257</v>
      </c>
      <c r="C60" s="9">
        <v>3834324</v>
      </c>
    </row>
    <row r="61" spans="1:3" ht="15">
      <c r="A61" t="s">
        <v>311</v>
      </c>
      <c r="B61" t="s">
        <v>259</v>
      </c>
      <c r="C61" s="9">
        <v>5413164</v>
      </c>
    </row>
    <row r="62" spans="1:3" ht="15">
      <c r="A62" t="s">
        <v>312</v>
      </c>
      <c r="B62" t="s">
        <v>261</v>
      </c>
      <c r="C62" s="9">
        <v>250306</v>
      </c>
    </row>
    <row r="63" spans="1:3" ht="15">
      <c r="A63" t="s">
        <v>313</v>
      </c>
      <c r="B63" t="s">
        <v>263</v>
      </c>
      <c r="C63" s="9">
        <v>4196595</v>
      </c>
    </row>
    <row r="64" spans="1:3" ht="15">
      <c r="A64" t="s">
        <v>314</v>
      </c>
      <c r="B64" t="s">
        <v>265</v>
      </c>
      <c r="C64" s="9">
        <f>SUM(C65:C69)</f>
        <v>4059872</v>
      </c>
    </row>
    <row r="65" spans="1:3" ht="15">
      <c r="A65" t="s">
        <v>315</v>
      </c>
      <c r="B65" t="s">
        <v>267</v>
      </c>
      <c r="C65" s="9">
        <v>225548</v>
      </c>
    </row>
    <row r="66" spans="1:3" ht="15">
      <c r="A66" t="s">
        <v>316</v>
      </c>
      <c r="B66" t="s">
        <v>269</v>
      </c>
      <c r="C66" s="9">
        <v>1353291</v>
      </c>
    </row>
    <row r="67" spans="1:3" ht="15">
      <c r="A67" t="s">
        <v>317</v>
      </c>
      <c r="B67" t="s">
        <v>271</v>
      </c>
      <c r="C67" s="9">
        <v>225548</v>
      </c>
    </row>
    <row r="68" spans="1:3" ht="15">
      <c r="A68" t="s">
        <v>318</v>
      </c>
      <c r="B68" t="s">
        <v>273</v>
      </c>
      <c r="C68" s="9">
        <v>1804388</v>
      </c>
    </row>
    <row r="69" spans="1:3" ht="15">
      <c r="A69" t="s">
        <v>319</v>
      </c>
      <c r="B69" t="s">
        <v>275</v>
      </c>
      <c r="C69" s="9">
        <v>451097</v>
      </c>
    </row>
    <row r="70" spans="1:3" ht="15">
      <c r="A70" t="s">
        <v>320</v>
      </c>
      <c r="B70" t="s">
        <v>277</v>
      </c>
      <c r="C70" s="9">
        <f>+C71+C74</f>
        <v>10016009</v>
      </c>
    </row>
    <row r="71" spans="1:3" ht="15">
      <c r="A71" t="s">
        <v>321</v>
      </c>
      <c r="B71" t="s">
        <v>279</v>
      </c>
      <c r="C71" s="9">
        <f>+C72+C73</f>
        <v>2500000</v>
      </c>
    </row>
    <row r="72" spans="1:3" ht="15">
      <c r="A72" t="s">
        <v>322</v>
      </c>
      <c r="B72" t="s">
        <v>323</v>
      </c>
      <c r="C72" s="9">
        <v>500000</v>
      </c>
    </row>
    <row r="73" spans="1:3" ht="15">
      <c r="A73" t="s">
        <v>324</v>
      </c>
      <c r="B73" t="s">
        <v>281</v>
      </c>
      <c r="C73" s="9">
        <v>2000000</v>
      </c>
    </row>
    <row r="74" spans="1:3" ht="15">
      <c r="A74" t="s">
        <v>325</v>
      </c>
      <c r="B74" t="s">
        <v>283</v>
      </c>
      <c r="C74" s="9">
        <f>+C75+C76+C78</f>
        <v>7516009</v>
      </c>
    </row>
    <row r="75" spans="1:3" ht="15">
      <c r="A75" t="s">
        <v>326</v>
      </c>
      <c r="B75" t="s">
        <v>285</v>
      </c>
      <c r="C75" s="9">
        <v>3000000</v>
      </c>
    </row>
    <row r="76" spans="1:3" ht="15">
      <c r="A76" t="s">
        <v>327</v>
      </c>
      <c r="B76" t="s">
        <v>287</v>
      </c>
      <c r="C76" s="9">
        <f>+C77</f>
        <v>293637</v>
      </c>
    </row>
    <row r="77" spans="1:3" ht="15">
      <c r="A77" t="s">
        <v>328</v>
      </c>
      <c r="B77" t="s">
        <v>329</v>
      </c>
      <c r="C77" s="9">
        <v>293637</v>
      </c>
    </row>
    <row r="78" spans="1:3" ht="15">
      <c r="A78" t="s">
        <v>330</v>
      </c>
      <c r="B78" t="s">
        <v>331</v>
      </c>
      <c r="C78" s="9">
        <v>4222372</v>
      </c>
    </row>
    <row r="79" ht="15">
      <c r="C79" s="9"/>
    </row>
    <row r="80" spans="1:3" ht="15">
      <c r="A80" t="s">
        <v>332</v>
      </c>
      <c r="B80" t="s">
        <v>333</v>
      </c>
      <c r="C80" s="9">
        <f>+C81+C114+C145</f>
        <v>959991228</v>
      </c>
    </row>
    <row r="81" spans="1:3" ht="15">
      <c r="A81" t="s">
        <v>334</v>
      </c>
      <c r="B81" t="s">
        <v>221</v>
      </c>
      <c r="C81" s="9">
        <f>+C82+C93+C96</f>
        <v>682782294</v>
      </c>
    </row>
    <row r="82" spans="1:3" ht="15">
      <c r="A82" t="s">
        <v>335</v>
      </c>
      <c r="B82" t="s">
        <v>223</v>
      </c>
      <c r="C82" s="9">
        <f>+C83+C84+C87+C88+C89+C90</f>
        <v>489769602</v>
      </c>
    </row>
    <row r="83" spans="1:3" ht="15">
      <c r="A83" t="s">
        <v>336</v>
      </c>
      <c r="B83" t="s">
        <v>225</v>
      </c>
      <c r="C83" s="9">
        <v>394663030</v>
      </c>
    </row>
    <row r="84" spans="1:3" ht="15">
      <c r="A84" t="s">
        <v>337</v>
      </c>
      <c r="B84" t="s">
        <v>227</v>
      </c>
      <c r="C84" s="9">
        <f>+C85+C86</f>
        <v>45990523</v>
      </c>
    </row>
    <row r="85" spans="1:3" ht="15">
      <c r="A85" t="s">
        <v>338</v>
      </c>
      <c r="B85" t="s">
        <v>339</v>
      </c>
      <c r="C85" s="9">
        <v>14900930</v>
      </c>
    </row>
    <row r="86" spans="1:3" ht="15">
      <c r="A86" t="s">
        <v>340</v>
      </c>
      <c r="B86" t="s">
        <v>229</v>
      </c>
      <c r="C86" s="9">
        <v>31089593</v>
      </c>
    </row>
    <row r="87" spans="1:3" ht="15">
      <c r="A87" t="s">
        <v>341</v>
      </c>
      <c r="B87" t="s">
        <v>233</v>
      </c>
      <c r="C87" s="9">
        <v>19867907</v>
      </c>
    </row>
    <row r="88" spans="1:3" ht="15">
      <c r="A88" t="s">
        <v>342</v>
      </c>
      <c r="B88" t="s">
        <v>343</v>
      </c>
      <c r="C88" s="9">
        <v>22815400</v>
      </c>
    </row>
    <row r="89" spans="1:3" ht="15">
      <c r="A89" t="s">
        <v>344</v>
      </c>
      <c r="B89" t="s">
        <v>237</v>
      </c>
      <c r="C89" s="9">
        <v>2785600</v>
      </c>
    </row>
    <row r="90" spans="1:3" ht="15">
      <c r="A90" t="s">
        <v>345</v>
      </c>
      <c r="B90" t="s">
        <v>239</v>
      </c>
      <c r="C90" s="9">
        <f>+C91+C92</f>
        <v>3647142</v>
      </c>
    </row>
    <row r="91" spans="1:3" ht="15">
      <c r="A91" t="s">
        <v>346</v>
      </c>
      <c r="B91" t="s">
        <v>347</v>
      </c>
      <c r="C91" s="9">
        <v>2653747</v>
      </c>
    </row>
    <row r="92" spans="1:3" ht="15">
      <c r="A92" t="s">
        <v>348</v>
      </c>
      <c r="B92" t="s">
        <v>305</v>
      </c>
      <c r="C92" s="9">
        <v>993395</v>
      </c>
    </row>
    <row r="93" spans="1:3" ht="15">
      <c r="A93" t="s">
        <v>349</v>
      </c>
      <c r="B93" t="s">
        <v>247</v>
      </c>
      <c r="C93" s="9">
        <f>SUM(C94:C95)</f>
        <v>39000000</v>
      </c>
    </row>
    <row r="94" spans="1:3" ht="15">
      <c r="A94" t="s">
        <v>350</v>
      </c>
      <c r="B94" t="s">
        <v>351</v>
      </c>
      <c r="C94" s="9">
        <v>30000000</v>
      </c>
    </row>
    <row r="95" spans="1:3" ht="15">
      <c r="A95" t="s">
        <v>352</v>
      </c>
      <c r="B95" t="s">
        <v>353</v>
      </c>
      <c r="C95" s="9">
        <v>9000000</v>
      </c>
    </row>
    <row r="96" spans="1:3" ht="15">
      <c r="A96" t="s">
        <v>354</v>
      </c>
      <c r="B96" t="s">
        <v>251</v>
      </c>
      <c r="C96" s="9">
        <f>+C97+C104+C108</f>
        <v>154012692</v>
      </c>
    </row>
    <row r="97" spans="1:3" ht="15">
      <c r="A97" t="s">
        <v>355</v>
      </c>
      <c r="B97" t="s">
        <v>253</v>
      </c>
      <c r="C97" s="9">
        <f>+C98</f>
        <v>78202039</v>
      </c>
    </row>
    <row r="98" spans="1:3" ht="15">
      <c r="A98" t="s">
        <v>356</v>
      </c>
      <c r="B98" t="s">
        <v>255</v>
      </c>
      <c r="C98" s="9">
        <f>SUM(C99:C103)</f>
        <v>78202039</v>
      </c>
    </row>
    <row r="99" spans="1:3" ht="15">
      <c r="A99" t="s">
        <v>357</v>
      </c>
      <c r="B99" t="s">
        <v>257</v>
      </c>
      <c r="C99" s="9">
        <v>3000000</v>
      </c>
    </row>
    <row r="100" spans="1:3" ht="15">
      <c r="A100" t="s">
        <v>358</v>
      </c>
      <c r="B100" t="s">
        <v>259</v>
      </c>
      <c r="C100" s="9">
        <v>29528756</v>
      </c>
    </row>
    <row r="101" spans="1:3" ht="15">
      <c r="A101" t="s">
        <v>359</v>
      </c>
      <c r="B101" t="s">
        <v>261</v>
      </c>
      <c r="C101" s="9">
        <v>1866789</v>
      </c>
    </row>
    <row r="102" spans="1:3" ht="15">
      <c r="A102" t="s">
        <v>360</v>
      </c>
      <c r="B102" t="s">
        <v>263</v>
      </c>
      <c r="C102" s="9">
        <v>32944526</v>
      </c>
    </row>
    <row r="103" spans="1:3" ht="15">
      <c r="A103" t="s">
        <v>361</v>
      </c>
      <c r="B103" t="s">
        <v>362</v>
      </c>
      <c r="C103" s="9">
        <v>10861968</v>
      </c>
    </row>
    <row r="104" spans="1:3" ht="15">
      <c r="A104" t="s">
        <v>363</v>
      </c>
      <c r="B104" t="s">
        <v>364</v>
      </c>
      <c r="C104" s="9">
        <f>+C105</f>
        <v>43624643</v>
      </c>
    </row>
    <row r="105" spans="1:3" ht="15">
      <c r="A105" t="s">
        <v>365</v>
      </c>
      <c r="B105" t="s">
        <v>255</v>
      </c>
      <c r="C105" s="9">
        <f>+C106+C107</f>
        <v>43624643</v>
      </c>
    </row>
    <row r="106" spans="1:3" ht="15">
      <c r="A106" t="s">
        <v>366</v>
      </c>
      <c r="B106" t="s">
        <v>257</v>
      </c>
      <c r="C106" s="9">
        <v>30238720</v>
      </c>
    </row>
    <row r="107" spans="1:3" ht="15">
      <c r="A107" t="s">
        <v>367</v>
      </c>
      <c r="B107" t="s">
        <v>259</v>
      </c>
      <c r="C107" s="9">
        <v>13385923</v>
      </c>
    </row>
    <row r="108" spans="1:3" ht="15">
      <c r="A108" t="s">
        <v>368</v>
      </c>
      <c r="B108" t="s">
        <v>265</v>
      </c>
      <c r="C108" s="9">
        <f>SUM(C109:C113)</f>
        <v>32186010</v>
      </c>
    </row>
    <row r="109" spans="1:3" ht="15">
      <c r="A109" t="s">
        <v>369</v>
      </c>
      <c r="B109" t="s">
        <v>267</v>
      </c>
      <c r="C109" s="9">
        <v>1788112</v>
      </c>
    </row>
    <row r="110" spans="1:3" ht="15">
      <c r="A110" t="s">
        <v>370</v>
      </c>
      <c r="B110" t="s">
        <v>269</v>
      </c>
      <c r="C110" s="9">
        <v>10728670</v>
      </c>
    </row>
    <row r="111" spans="1:3" ht="15">
      <c r="A111" t="s">
        <v>371</v>
      </c>
      <c r="B111" t="s">
        <v>271</v>
      </c>
      <c r="C111" s="9">
        <v>1788112</v>
      </c>
    </row>
    <row r="112" spans="1:3" ht="15">
      <c r="A112" t="s">
        <v>372</v>
      </c>
      <c r="B112" t="s">
        <v>273</v>
      </c>
      <c r="C112" s="9">
        <v>14304893</v>
      </c>
    </row>
    <row r="113" spans="1:3" ht="15">
      <c r="A113" t="s">
        <v>373</v>
      </c>
      <c r="B113" t="s">
        <v>275</v>
      </c>
      <c r="C113" s="9">
        <v>3576223</v>
      </c>
    </row>
    <row r="114" spans="1:3" ht="15">
      <c r="A114" t="s">
        <v>374</v>
      </c>
      <c r="B114" t="s">
        <v>277</v>
      </c>
      <c r="C114" s="9">
        <f>+C115+C118+C137</f>
        <v>79368673</v>
      </c>
    </row>
    <row r="115" spans="1:3" ht="15">
      <c r="A115" t="s">
        <v>375</v>
      </c>
      <c r="B115" t="s">
        <v>279</v>
      </c>
      <c r="C115" s="9">
        <f>+C116+C117</f>
        <v>8000000</v>
      </c>
    </row>
    <row r="116" spans="1:3" ht="15">
      <c r="A116" t="s">
        <v>376</v>
      </c>
      <c r="B116" t="s">
        <v>323</v>
      </c>
      <c r="C116" s="9">
        <v>3000000</v>
      </c>
    </row>
    <row r="117" spans="1:3" ht="15">
      <c r="A117" t="s">
        <v>377</v>
      </c>
      <c r="B117" t="s">
        <v>281</v>
      </c>
      <c r="C117" s="9">
        <v>5000000</v>
      </c>
    </row>
    <row r="118" spans="1:3" ht="15">
      <c r="A118" t="s">
        <v>378</v>
      </c>
      <c r="B118" t="s">
        <v>283</v>
      </c>
      <c r="C118" s="9">
        <f>+C119+C120+C121+C126+C127+C128+C133+C134</f>
        <v>48368673</v>
      </c>
    </row>
    <row r="119" spans="1:3" ht="15">
      <c r="A119" t="s">
        <v>379</v>
      </c>
      <c r="B119" t="s">
        <v>285</v>
      </c>
      <c r="C119" s="9">
        <v>2000000</v>
      </c>
    </row>
    <row r="120" spans="1:3" ht="15">
      <c r="A120" t="s">
        <v>380</v>
      </c>
      <c r="B120" t="s">
        <v>381</v>
      </c>
      <c r="C120" s="9">
        <v>1500000</v>
      </c>
    </row>
    <row r="121" spans="1:3" ht="15">
      <c r="A121" t="s">
        <v>382</v>
      </c>
      <c r="B121" t="s">
        <v>383</v>
      </c>
      <c r="C121" s="9">
        <f>+C122+C123+C125</f>
        <v>16200000</v>
      </c>
    </row>
    <row r="122" spans="1:3" ht="15">
      <c r="A122" t="s">
        <v>384</v>
      </c>
      <c r="B122" t="s">
        <v>385</v>
      </c>
      <c r="C122" s="9">
        <v>1200000</v>
      </c>
    </row>
    <row r="123" spans="1:3" ht="15">
      <c r="A123" t="s">
        <v>386</v>
      </c>
      <c r="B123" t="s">
        <v>387</v>
      </c>
      <c r="C123" s="9">
        <f>+C124</f>
        <v>12000000</v>
      </c>
    </row>
    <row r="124" spans="1:3" ht="15">
      <c r="A124" t="s">
        <v>388</v>
      </c>
      <c r="B124" t="s">
        <v>389</v>
      </c>
      <c r="C124" s="9">
        <v>12000000</v>
      </c>
    </row>
    <row r="125" spans="1:3" ht="15">
      <c r="A125" t="s">
        <v>390</v>
      </c>
      <c r="B125" t="s">
        <v>391</v>
      </c>
      <c r="C125" s="9">
        <v>3000000</v>
      </c>
    </row>
    <row r="126" spans="1:3" ht="15">
      <c r="A126" t="s">
        <v>392</v>
      </c>
      <c r="B126" t="s">
        <v>393</v>
      </c>
      <c r="C126" s="9">
        <v>2000000</v>
      </c>
    </row>
    <row r="127" spans="1:3" ht="15">
      <c r="A127" t="s">
        <v>394</v>
      </c>
      <c r="B127" t="s">
        <v>395</v>
      </c>
      <c r="C127" s="9">
        <v>2668673</v>
      </c>
    </row>
    <row r="128" spans="1:3" ht="15">
      <c r="A128" t="s">
        <v>396</v>
      </c>
      <c r="B128" t="s">
        <v>287</v>
      </c>
      <c r="C128" s="9">
        <f>SUM(C129:C132)</f>
        <v>17000000</v>
      </c>
    </row>
    <row r="129" spans="1:3" ht="15">
      <c r="A129" t="s">
        <v>397</v>
      </c>
      <c r="B129" t="s">
        <v>398</v>
      </c>
      <c r="C129" s="9">
        <v>7000000</v>
      </c>
    </row>
    <row r="130" spans="1:3" ht="15">
      <c r="A130" t="s">
        <v>399</v>
      </c>
      <c r="B130" t="s">
        <v>329</v>
      </c>
      <c r="C130" s="9">
        <v>3000000</v>
      </c>
    </row>
    <row r="131" spans="1:3" ht="15">
      <c r="A131" t="s">
        <v>400</v>
      </c>
      <c r="B131" t="s">
        <v>401</v>
      </c>
      <c r="C131" s="9">
        <v>2000000</v>
      </c>
    </row>
    <row r="132" spans="1:3" ht="15">
      <c r="A132" t="s">
        <v>402</v>
      </c>
      <c r="B132" t="s">
        <v>403</v>
      </c>
      <c r="C132" s="9">
        <v>5000000</v>
      </c>
    </row>
    <row r="133" spans="1:3" ht="15">
      <c r="A133" t="s">
        <v>404</v>
      </c>
      <c r="B133" t="s">
        <v>331</v>
      </c>
      <c r="C133" s="9">
        <v>5000000</v>
      </c>
    </row>
    <row r="134" spans="1:3" ht="15">
      <c r="A134" t="s">
        <v>405</v>
      </c>
      <c r="B134" t="s">
        <v>289</v>
      </c>
      <c r="C134" s="9">
        <f>+C135+C136</f>
        <v>2000000</v>
      </c>
    </row>
    <row r="135" spans="1:3" ht="15">
      <c r="A135" t="s">
        <v>406</v>
      </c>
      <c r="B135" t="s">
        <v>407</v>
      </c>
      <c r="C135" s="9">
        <v>1000000</v>
      </c>
    </row>
    <row r="136" spans="1:3" ht="15">
      <c r="A136" t="s">
        <v>408</v>
      </c>
      <c r="B136" t="s">
        <v>409</v>
      </c>
      <c r="C136" s="9">
        <v>1000000</v>
      </c>
    </row>
    <row r="137" spans="1:3" ht="15">
      <c r="A137" t="s">
        <v>410</v>
      </c>
      <c r="B137" t="s">
        <v>411</v>
      </c>
      <c r="C137" s="9">
        <f>SUM(C138:C144)</f>
        <v>23000000</v>
      </c>
    </row>
    <row r="138" spans="1:3" ht="15">
      <c r="A138" t="s">
        <v>412</v>
      </c>
      <c r="B138" t="s">
        <v>413</v>
      </c>
      <c r="C138" s="9">
        <v>1000000</v>
      </c>
    </row>
    <row r="139" spans="1:3" ht="15">
      <c r="A139" t="s">
        <v>414</v>
      </c>
      <c r="B139" t="s">
        <v>415</v>
      </c>
      <c r="C139" s="9">
        <v>5000000</v>
      </c>
    </row>
    <row r="140" spans="1:3" ht="15">
      <c r="A140" t="s">
        <v>416</v>
      </c>
      <c r="B140" t="s">
        <v>417</v>
      </c>
      <c r="C140" s="9">
        <v>3000000</v>
      </c>
    </row>
    <row r="141" spans="1:3" ht="15">
      <c r="A141" t="s">
        <v>418</v>
      </c>
      <c r="B141" t="s">
        <v>419</v>
      </c>
      <c r="C141" s="9">
        <v>5000000</v>
      </c>
    </row>
    <row r="142" spans="1:3" ht="15">
      <c r="A142" t="s">
        <v>420</v>
      </c>
      <c r="B142" t="s">
        <v>421</v>
      </c>
      <c r="C142" s="9">
        <v>5000000</v>
      </c>
    </row>
    <row r="143" spans="1:3" ht="15">
      <c r="A143" t="s">
        <v>422</v>
      </c>
      <c r="B143" t="s">
        <v>423</v>
      </c>
      <c r="C143" s="9">
        <v>2000000</v>
      </c>
    </row>
    <row r="144" spans="1:3" ht="15">
      <c r="A144" t="s">
        <v>424</v>
      </c>
      <c r="B144" t="s">
        <v>425</v>
      </c>
      <c r="C144" s="9">
        <v>2000000</v>
      </c>
    </row>
    <row r="145" spans="1:3" ht="15">
      <c r="A145" t="s">
        <v>426</v>
      </c>
      <c r="B145" t="s">
        <v>427</v>
      </c>
      <c r="C145" s="9">
        <f>SUM(C146:C149)</f>
        <v>197840261</v>
      </c>
    </row>
    <row r="146" spans="1:3" ht="15">
      <c r="A146" t="s">
        <v>428</v>
      </c>
      <c r="B146" t="s">
        <v>429</v>
      </c>
      <c r="C146" s="9">
        <v>109498538</v>
      </c>
    </row>
    <row r="147" spans="1:3" ht="15">
      <c r="A147" t="s">
        <v>430</v>
      </c>
      <c r="B147" t="s">
        <v>431</v>
      </c>
      <c r="C147" s="9">
        <v>28898000</v>
      </c>
    </row>
    <row r="148" spans="1:3" ht="15">
      <c r="A148" t="s">
        <v>432</v>
      </c>
      <c r="B148" t="s">
        <v>433</v>
      </c>
      <c r="C148" s="9">
        <v>16668000</v>
      </c>
    </row>
    <row r="149" spans="1:3" ht="15">
      <c r="A149" t="s">
        <v>434</v>
      </c>
      <c r="B149" t="s">
        <v>435</v>
      </c>
      <c r="C149" s="9">
        <v>42775723</v>
      </c>
    </row>
    <row r="150" ht="15">
      <c r="C150" s="9"/>
    </row>
    <row r="151" spans="1:3" ht="15">
      <c r="A151" t="s">
        <v>436</v>
      </c>
      <c r="B151" t="s">
        <v>437</v>
      </c>
      <c r="C151" s="9">
        <f>+C152+C407+C447+C457+C485</f>
        <v>12171023086</v>
      </c>
    </row>
    <row r="152" spans="1:3" ht="15">
      <c r="A152" t="s">
        <v>438</v>
      </c>
      <c r="B152" t="s">
        <v>439</v>
      </c>
      <c r="C152" s="9">
        <f>+C153+C196+C199+C253+C267+C283+C403</f>
        <v>3955135038</v>
      </c>
    </row>
    <row r="153" spans="1:3" ht="15">
      <c r="A153" t="s">
        <v>440</v>
      </c>
      <c r="B153" t="s">
        <v>441</v>
      </c>
      <c r="C153" s="9">
        <f>+C154</f>
        <v>1309075386</v>
      </c>
    </row>
    <row r="154" spans="1:3" ht="15">
      <c r="A154" t="s">
        <v>442</v>
      </c>
      <c r="B154" t="s">
        <v>443</v>
      </c>
      <c r="C154" s="9">
        <f>+C155+C158+C185+C187+C190+C193+C195</f>
        <v>1309075386</v>
      </c>
    </row>
    <row r="155" spans="1:3" ht="15">
      <c r="A155" t="s">
        <v>444</v>
      </c>
      <c r="B155" t="s">
        <v>445</v>
      </c>
      <c r="C155" s="9">
        <f>+C156+C157</f>
        <v>52891340.400000006</v>
      </c>
    </row>
    <row r="156" spans="1:3" ht="15">
      <c r="A156" t="s">
        <v>446</v>
      </c>
      <c r="B156" t="s">
        <v>447</v>
      </c>
      <c r="C156" s="9">
        <v>31391899</v>
      </c>
    </row>
    <row r="157" spans="1:3" ht="15">
      <c r="A157" t="s">
        <v>448</v>
      </c>
      <c r="B157" t="s">
        <v>449</v>
      </c>
      <c r="C157" s="9">
        <v>21499441.400000006</v>
      </c>
    </row>
    <row r="158" spans="1:3" ht="15">
      <c r="A158" t="s">
        <v>450</v>
      </c>
      <c r="B158" t="s">
        <v>451</v>
      </c>
      <c r="C158" s="9">
        <f>+SUM(C159:C184)</f>
        <v>755000000</v>
      </c>
    </row>
    <row r="159" spans="1:3" ht="15">
      <c r="A159" t="s">
        <v>452</v>
      </c>
      <c r="B159" t="s">
        <v>453</v>
      </c>
      <c r="C159" s="9">
        <v>30000000</v>
      </c>
    </row>
    <row r="160" spans="1:3" ht="15">
      <c r="A160" t="s">
        <v>454</v>
      </c>
      <c r="B160" t="s">
        <v>455</v>
      </c>
      <c r="C160" s="9">
        <v>30000000</v>
      </c>
    </row>
    <row r="161" spans="1:3" ht="15">
      <c r="A161" t="s">
        <v>456</v>
      </c>
      <c r="B161" t="s">
        <v>457</v>
      </c>
      <c r="C161" s="9">
        <v>25000000</v>
      </c>
    </row>
    <row r="162" spans="1:3" ht="15">
      <c r="A162" t="s">
        <v>458</v>
      </c>
      <c r="B162" t="s">
        <v>459</v>
      </c>
      <c r="C162" s="9">
        <v>30000000</v>
      </c>
    </row>
    <row r="163" spans="1:3" ht="15">
      <c r="A163" t="s">
        <v>460</v>
      </c>
      <c r="B163" t="s">
        <v>461</v>
      </c>
      <c r="C163" s="9">
        <v>20000000</v>
      </c>
    </row>
    <row r="164" spans="1:3" ht="15">
      <c r="A164" t="s">
        <v>462</v>
      </c>
      <c r="B164" t="s">
        <v>463</v>
      </c>
      <c r="C164" s="9">
        <v>30000000</v>
      </c>
    </row>
    <row r="165" spans="1:3" ht="15">
      <c r="A165" t="s">
        <v>464</v>
      </c>
      <c r="B165" t="s">
        <v>465</v>
      </c>
      <c r="C165" s="9">
        <v>30000000</v>
      </c>
    </row>
    <row r="166" spans="1:3" ht="15">
      <c r="A166" t="s">
        <v>466</v>
      </c>
      <c r="B166" t="s">
        <v>467</v>
      </c>
      <c r="C166" s="9">
        <v>30000000</v>
      </c>
    </row>
    <row r="167" spans="1:3" ht="15">
      <c r="A167" t="s">
        <v>468</v>
      </c>
      <c r="B167" t="s">
        <v>469</v>
      </c>
      <c r="C167" s="9">
        <v>20000000</v>
      </c>
    </row>
    <row r="168" spans="1:3" ht="15">
      <c r="A168" t="s">
        <v>470</v>
      </c>
      <c r="B168" t="s">
        <v>471</v>
      </c>
      <c r="C168" s="9">
        <v>30000000</v>
      </c>
    </row>
    <row r="169" spans="1:3" ht="15">
      <c r="A169" t="s">
        <v>472</v>
      </c>
      <c r="B169" t="s">
        <v>473</v>
      </c>
      <c r="C169" s="9">
        <v>30000000</v>
      </c>
    </row>
    <row r="170" spans="1:3" ht="15">
      <c r="A170" t="s">
        <v>474</v>
      </c>
      <c r="B170" t="s">
        <v>475</v>
      </c>
      <c r="C170" s="9">
        <v>25000000</v>
      </c>
    </row>
    <row r="171" spans="1:3" ht="15">
      <c r="A171" t="s">
        <v>476</v>
      </c>
      <c r="B171" t="s">
        <v>477</v>
      </c>
      <c r="C171" s="9">
        <v>30000000</v>
      </c>
    </row>
    <row r="172" spans="1:3" ht="15">
      <c r="A172" t="s">
        <v>478</v>
      </c>
      <c r="B172" t="s">
        <v>479</v>
      </c>
      <c r="C172" s="9">
        <v>25000000</v>
      </c>
    </row>
    <row r="173" spans="1:3" ht="15">
      <c r="A173" t="s">
        <v>480</v>
      </c>
      <c r="B173" t="s">
        <v>481</v>
      </c>
      <c r="C173" s="9">
        <v>30000000</v>
      </c>
    </row>
    <row r="174" spans="1:3" ht="15">
      <c r="A174" t="s">
        <v>482</v>
      </c>
      <c r="B174" t="s">
        <v>483</v>
      </c>
      <c r="C174" s="9">
        <v>30000000</v>
      </c>
    </row>
    <row r="175" spans="1:3" ht="15">
      <c r="A175" t="s">
        <v>484</v>
      </c>
      <c r="B175" t="s">
        <v>485</v>
      </c>
      <c r="C175" s="9">
        <v>20000000</v>
      </c>
    </row>
    <row r="176" spans="1:3" ht="15">
      <c r="A176" t="s">
        <v>486</v>
      </c>
      <c r="B176" t="s">
        <v>487</v>
      </c>
      <c r="C176" s="9">
        <v>25000000</v>
      </c>
    </row>
    <row r="177" spans="1:3" ht="15">
      <c r="A177" t="s">
        <v>488</v>
      </c>
      <c r="B177" t="s">
        <v>489</v>
      </c>
      <c r="C177" s="9">
        <v>30000000</v>
      </c>
    </row>
    <row r="178" spans="1:3" ht="15">
      <c r="A178" t="s">
        <v>490</v>
      </c>
      <c r="B178" t="s">
        <v>491</v>
      </c>
      <c r="C178" s="9">
        <v>25000000</v>
      </c>
    </row>
    <row r="179" spans="1:3" ht="15">
      <c r="A179" t="s">
        <v>492</v>
      </c>
      <c r="B179" t="s">
        <v>493</v>
      </c>
      <c r="C179" s="9">
        <v>25000000</v>
      </c>
    </row>
    <row r="180" spans="1:3" ht="15">
      <c r="A180" t="s">
        <v>494</v>
      </c>
      <c r="B180" t="s">
        <v>495</v>
      </c>
      <c r="C180" s="9">
        <v>20000000</v>
      </c>
    </row>
    <row r="181" spans="1:3" ht="15">
      <c r="A181" t="s">
        <v>496</v>
      </c>
      <c r="B181" t="s">
        <v>497</v>
      </c>
      <c r="C181" s="9">
        <v>20000000</v>
      </c>
    </row>
    <row r="182" spans="1:3" ht="15">
      <c r="A182" t="s">
        <v>498</v>
      </c>
      <c r="B182" t="s">
        <v>499</v>
      </c>
      <c r="C182" s="9">
        <v>20000000</v>
      </c>
    </row>
    <row r="183" spans="1:3" ht="15">
      <c r="A183" t="s">
        <v>500</v>
      </c>
      <c r="B183" t="s">
        <v>501</v>
      </c>
      <c r="C183" s="9">
        <v>25000000</v>
      </c>
    </row>
    <row r="184" spans="1:3" ht="15">
      <c r="A184" t="s">
        <v>502</v>
      </c>
      <c r="B184" t="s">
        <v>503</v>
      </c>
      <c r="C184" s="9">
        <v>100000000</v>
      </c>
    </row>
    <row r="185" spans="1:3" ht="15">
      <c r="A185" t="s">
        <v>504</v>
      </c>
      <c r="B185" t="s">
        <v>505</v>
      </c>
      <c r="C185" s="9">
        <f>+C186</f>
        <v>20000000</v>
      </c>
    </row>
    <row r="186" spans="1:3" ht="15">
      <c r="A186" t="s">
        <v>506</v>
      </c>
      <c r="B186" t="s">
        <v>507</v>
      </c>
      <c r="C186" s="9">
        <v>20000000</v>
      </c>
    </row>
    <row r="187" spans="1:3" ht="15">
      <c r="A187" t="s">
        <v>508</v>
      </c>
      <c r="B187" t="s">
        <v>509</v>
      </c>
      <c r="C187" s="9">
        <f>+C188</f>
        <v>155446045.6</v>
      </c>
    </row>
    <row r="188" spans="1:3" ht="15">
      <c r="A188" t="s">
        <v>510</v>
      </c>
      <c r="B188" t="s">
        <v>511</v>
      </c>
      <c r="C188" s="9">
        <v>155446045.6</v>
      </c>
    </row>
    <row r="189" spans="1:3" ht="15">
      <c r="A189" t="s">
        <v>512</v>
      </c>
      <c r="B189" t="s">
        <v>513</v>
      </c>
      <c r="C189" s="9">
        <v>10000000</v>
      </c>
    </row>
    <row r="190" spans="1:3" ht="15">
      <c r="A190" t="s">
        <v>514</v>
      </c>
      <c r="B190" t="s">
        <v>515</v>
      </c>
      <c r="C190" s="9">
        <f>+C191+C192</f>
        <v>80000000</v>
      </c>
    </row>
    <row r="191" spans="1:3" ht="15">
      <c r="A191" t="s">
        <v>516</v>
      </c>
      <c r="B191" t="s">
        <v>401</v>
      </c>
      <c r="C191" s="9">
        <v>10000000</v>
      </c>
    </row>
    <row r="192" spans="1:3" ht="15">
      <c r="A192" t="s">
        <v>517</v>
      </c>
      <c r="B192" t="s">
        <v>398</v>
      </c>
      <c r="C192" s="9">
        <v>70000000</v>
      </c>
    </row>
    <row r="193" spans="1:3" ht="15">
      <c r="A193" t="s">
        <v>518</v>
      </c>
      <c r="B193" t="s">
        <v>519</v>
      </c>
      <c r="C193" s="9">
        <f>+C194</f>
        <v>245737000</v>
      </c>
    </row>
    <row r="194" spans="1:3" ht="15">
      <c r="A194" t="s">
        <v>520</v>
      </c>
      <c r="B194" t="s">
        <v>521</v>
      </c>
      <c r="C194" s="9">
        <v>245737000</v>
      </c>
    </row>
    <row r="195" spans="1:3" ht="15">
      <c r="A195" t="s">
        <v>522</v>
      </c>
      <c r="B195" t="s">
        <v>523</v>
      </c>
      <c r="C195" s="9">
        <v>1000</v>
      </c>
    </row>
    <row r="196" spans="1:3" ht="15">
      <c r="A196" t="s">
        <v>524</v>
      </c>
      <c r="B196" t="s">
        <v>525</v>
      </c>
      <c r="C196" s="9">
        <f>+C197+C198</f>
        <v>257493245</v>
      </c>
    </row>
    <row r="197" spans="1:3" ht="15">
      <c r="A197" t="s">
        <v>526</v>
      </c>
      <c r="B197" t="s">
        <v>527</v>
      </c>
      <c r="C197" s="9">
        <v>257492245</v>
      </c>
    </row>
    <row r="198" spans="1:3" ht="15">
      <c r="A198" t="s">
        <v>528</v>
      </c>
      <c r="B198" t="s">
        <v>523</v>
      </c>
      <c r="C198" s="9">
        <v>1000</v>
      </c>
    </row>
    <row r="199" spans="1:3" ht="15">
      <c r="A199" t="s">
        <v>529</v>
      </c>
      <c r="B199" t="s">
        <v>530</v>
      </c>
      <c r="C199" s="9">
        <f>+C200+C221+C236+C243+C252</f>
        <v>1178245463</v>
      </c>
    </row>
    <row r="200" spans="1:3" ht="15">
      <c r="A200" t="s">
        <v>531</v>
      </c>
      <c r="B200" t="s">
        <v>532</v>
      </c>
      <c r="C200" s="9">
        <f>+C201+C202+C203+C204+C209+C219</f>
        <v>658103290</v>
      </c>
    </row>
    <row r="201" spans="1:3" ht="15">
      <c r="A201" t="s">
        <v>533</v>
      </c>
      <c r="B201" t="s">
        <v>534</v>
      </c>
      <c r="C201" s="9">
        <v>95778646</v>
      </c>
    </row>
    <row r="202" spans="1:3" ht="15">
      <c r="A202" t="s">
        <v>535</v>
      </c>
      <c r="B202" t="s">
        <v>536</v>
      </c>
      <c r="C202" s="9">
        <v>20000000</v>
      </c>
    </row>
    <row r="203" spans="1:3" ht="15">
      <c r="A203" t="s">
        <v>537</v>
      </c>
      <c r="B203" t="s">
        <v>538</v>
      </c>
      <c r="C203" s="9">
        <v>10000000</v>
      </c>
    </row>
    <row r="204" spans="1:3" ht="15">
      <c r="A204" t="s">
        <v>539</v>
      </c>
      <c r="B204" t="s">
        <v>540</v>
      </c>
      <c r="C204" s="9">
        <f>+SUM(C205:C208)</f>
        <v>63000000</v>
      </c>
    </row>
    <row r="205" spans="1:3" ht="15">
      <c r="A205" t="s">
        <v>541</v>
      </c>
      <c r="B205" t="s">
        <v>542</v>
      </c>
      <c r="C205" s="9">
        <v>41000000</v>
      </c>
    </row>
    <row r="206" spans="1:3" ht="15">
      <c r="A206" t="s">
        <v>543</v>
      </c>
      <c r="B206" t="s">
        <v>544</v>
      </c>
      <c r="C206" s="9">
        <v>5000000</v>
      </c>
    </row>
    <row r="207" spans="1:3" ht="15">
      <c r="A207" t="s">
        <v>545</v>
      </c>
      <c r="B207" t="s">
        <v>546</v>
      </c>
      <c r="C207" s="9">
        <v>1000000</v>
      </c>
    </row>
    <row r="208" spans="1:3" ht="15">
      <c r="A208" t="s">
        <v>547</v>
      </c>
      <c r="B208" t="s">
        <v>548</v>
      </c>
      <c r="C208" s="9">
        <v>16000000</v>
      </c>
    </row>
    <row r="209" spans="1:3" ht="15">
      <c r="A209" t="s">
        <v>549</v>
      </c>
      <c r="B209" t="s">
        <v>550</v>
      </c>
      <c r="C209" s="9">
        <f>+SUM(C210:C218)</f>
        <v>389324644</v>
      </c>
    </row>
    <row r="210" spans="1:3" ht="15">
      <c r="A210" t="s">
        <v>551</v>
      </c>
      <c r="B210" t="s">
        <v>552</v>
      </c>
      <c r="C210" s="9">
        <v>59000000</v>
      </c>
    </row>
    <row r="211" spans="1:3" ht="15">
      <c r="A211" t="s">
        <v>553</v>
      </c>
      <c r="B211" t="s">
        <v>554</v>
      </c>
      <c r="C211" s="9">
        <v>20578983</v>
      </c>
    </row>
    <row r="212" spans="1:3" ht="15">
      <c r="A212" t="s">
        <v>555</v>
      </c>
      <c r="B212" t="s">
        <v>556</v>
      </c>
      <c r="C212" s="9">
        <v>17745661</v>
      </c>
    </row>
    <row r="213" spans="1:3" ht="15">
      <c r="A213" t="s">
        <v>557</v>
      </c>
      <c r="B213" t="s">
        <v>558</v>
      </c>
      <c r="C213" s="9">
        <v>40000000</v>
      </c>
    </row>
    <row r="214" spans="1:3" ht="15">
      <c r="A214" t="s">
        <v>559</v>
      </c>
      <c r="B214" t="s">
        <v>560</v>
      </c>
      <c r="C214" s="9">
        <v>52000000</v>
      </c>
    </row>
    <row r="215" spans="1:3" ht="15">
      <c r="A215" t="s">
        <v>561</v>
      </c>
      <c r="B215" t="s">
        <v>562</v>
      </c>
      <c r="C215" s="9">
        <v>50000000</v>
      </c>
    </row>
    <row r="216" spans="1:3" ht="15">
      <c r="A216" t="s">
        <v>563</v>
      </c>
      <c r="B216" t="s">
        <v>564</v>
      </c>
      <c r="C216" s="9">
        <v>40000000</v>
      </c>
    </row>
    <row r="217" spans="1:3" ht="15">
      <c r="A217" t="s">
        <v>565</v>
      </c>
      <c r="B217" t="s">
        <v>566</v>
      </c>
      <c r="C217" s="9">
        <v>40000000</v>
      </c>
    </row>
    <row r="218" spans="1:3" ht="15">
      <c r="A218" t="s">
        <v>567</v>
      </c>
      <c r="B218" t="s">
        <v>568</v>
      </c>
      <c r="C218" s="9">
        <v>70000000</v>
      </c>
    </row>
    <row r="219" spans="1:3" ht="15">
      <c r="A219" t="s">
        <v>569</v>
      </c>
      <c r="B219" t="s">
        <v>570</v>
      </c>
      <c r="C219" s="9">
        <f>+C220</f>
        <v>80000000</v>
      </c>
    </row>
    <row r="220" spans="1:3" ht="15">
      <c r="A220" t="s">
        <v>571</v>
      </c>
      <c r="B220" t="s">
        <v>572</v>
      </c>
      <c r="C220" s="9">
        <v>80000000</v>
      </c>
    </row>
    <row r="221" spans="1:3" ht="15">
      <c r="A221" t="s">
        <v>573</v>
      </c>
      <c r="B221" t="s">
        <v>574</v>
      </c>
      <c r="C221" s="9">
        <f>+C222+C223+C224+C225+C230+C231+C232+C233+C234+C235</f>
        <v>185961882</v>
      </c>
    </row>
    <row r="222" spans="1:3" ht="15">
      <c r="A222" t="s">
        <v>575</v>
      </c>
      <c r="B222" t="s">
        <v>576</v>
      </c>
      <c r="C222" s="9">
        <v>65361882</v>
      </c>
    </row>
    <row r="223" spans="1:3" ht="15">
      <c r="A223" t="s">
        <v>577</v>
      </c>
      <c r="B223" t="s">
        <v>536</v>
      </c>
      <c r="C223" s="9">
        <v>30000000</v>
      </c>
    </row>
    <row r="224" spans="1:3" ht="15">
      <c r="A224" t="s">
        <v>578</v>
      </c>
      <c r="B224" t="s">
        <v>538</v>
      </c>
      <c r="C224" s="9">
        <v>10000000</v>
      </c>
    </row>
    <row r="225" spans="1:3" ht="15">
      <c r="A225" t="s">
        <v>579</v>
      </c>
      <c r="B225" t="s">
        <v>580</v>
      </c>
      <c r="C225" s="9">
        <f>+SUM(C226:C229)</f>
        <v>80594000</v>
      </c>
    </row>
    <row r="226" spans="1:3" ht="15">
      <c r="A226" t="s">
        <v>581</v>
      </c>
      <c r="B226" t="s">
        <v>582</v>
      </c>
      <c r="C226" s="9">
        <v>5000000</v>
      </c>
    </row>
    <row r="227" spans="1:3" ht="15">
      <c r="A227" t="s">
        <v>583</v>
      </c>
      <c r="B227" t="s">
        <v>584</v>
      </c>
      <c r="C227" s="9">
        <v>13000000</v>
      </c>
    </row>
    <row r="228" spans="1:3" ht="15">
      <c r="A228" t="s">
        <v>585</v>
      </c>
      <c r="B228" t="s">
        <v>586</v>
      </c>
      <c r="C228" s="9">
        <v>43000000</v>
      </c>
    </row>
    <row r="229" spans="1:3" ht="15">
      <c r="A229" t="s">
        <v>587</v>
      </c>
      <c r="B229" t="s">
        <v>588</v>
      </c>
      <c r="C229" s="9">
        <v>19594000</v>
      </c>
    </row>
    <row r="230" spans="1:3" ht="15">
      <c r="A230" t="s">
        <v>589</v>
      </c>
      <c r="B230" t="s">
        <v>590</v>
      </c>
      <c r="C230" s="9">
        <v>1000</v>
      </c>
    </row>
    <row r="231" spans="1:3" ht="15">
      <c r="A231" t="s">
        <v>591</v>
      </c>
      <c r="B231" t="s">
        <v>592</v>
      </c>
      <c r="C231" s="9">
        <v>1000</v>
      </c>
    </row>
    <row r="232" spans="1:3" ht="15">
      <c r="A232" t="s">
        <v>593</v>
      </c>
      <c r="B232" t="s">
        <v>594</v>
      </c>
      <c r="C232" s="9">
        <v>1000</v>
      </c>
    </row>
    <row r="233" spans="1:3" ht="15">
      <c r="A233" t="s">
        <v>595</v>
      </c>
      <c r="B233" t="s">
        <v>596</v>
      </c>
      <c r="C233" s="9">
        <v>1000</v>
      </c>
    </row>
    <row r="234" spans="1:3" ht="15">
      <c r="A234" t="s">
        <v>597</v>
      </c>
      <c r="B234" t="s">
        <v>598</v>
      </c>
      <c r="C234" s="9">
        <v>1000</v>
      </c>
    </row>
    <row r="235" spans="1:3" ht="15">
      <c r="A235" t="s">
        <v>599</v>
      </c>
      <c r="B235" t="s">
        <v>600</v>
      </c>
      <c r="C235" s="9">
        <v>1000</v>
      </c>
    </row>
    <row r="236" spans="1:3" ht="15">
      <c r="A236" t="s">
        <v>601</v>
      </c>
      <c r="B236" t="s">
        <v>602</v>
      </c>
      <c r="C236" s="9">
        <f>+C237+C238+C239</f>
        <v>84396291</v>
      </c>
    </row>
    <row r="237" spans="1:3" ht="15">
      <c r="A237" t="s">
        <v>603</v>
      </c>
      <c r="B237" t="s">
        <v>576</v>
      </c>
      <c r="C237" s="9">
        <v>15596291</v>
      </c>
    </row>
    <row r="238" spans="1:3" ht="15">
      <c r="A238" t="s">
        <v>604</v>
      </c>
      <c r="B238" t="s">
        <v>536</v>
      </c>
      <c r="C238" s="9">
        <v>5000000</v>
      </c>
    </row>
    <row r="239" spans="1:3" ht="15">
      <c r="A239" t="s">
        <v>605</v>
      </c>
      <c r="B239" t="s">
        <v>606</v>
      </c>
      <c r="C239" s="9">
        <f>+C240+C241+C242</f>
        <v>63800000</v>
      </c>
    </row>
    <row r="240" spans="1:3" ht="15">
      <c r="A240" t="s">
        <v>607</v>
      </c>
      <c r="B240" t="s">
        <v>608</v>
      </c>
      <c r="C240" s="9">
        <v>28800000</v>
      </c>
    </row>
    <row r="241" spans="1:3" ht="15">
      <c r="A241" t="s">
        <v>609</v>
      </c>
      <c r="B241" t="s">
        <v>610</v>
      </c>
      <c r="C241" s="9">
        <v>18000000</v>
      </c>
    </row>
    <row r="242" spans="1:3" ht="15">
      <c r="A242" t="s">
        <v>611</v>
      </c>
      <c r="B242" t="s">
        <v>612</v>
      </c>
      <c r="C242" s="9">
        <v>17000000</v>
      </c>
    </row>
    <row r="243" spans="1:3" ht="15">
      <c r="A243" t="s">
        <v>613</v>
      </c>
      <c r="B243" t="s">
        <v>614</v>
      </c>
      <c r="C243" s="9">
        <f>+SUM(C244:C251)</f>
        <v>249783000</v>
      </c>
    </row>
    <row r="244" spans="1:3" ht="15">
      <c r="A244" t="s">
        <v>615</v>
      </c>
      <c r="B244" t="s">
        <v>616</v>
      </c>
      <c r="C244" s="9">
        <v>40000000</v>
      </c>
    </row>
    <row r="245" spans="1:3" ht="15">
      <c r="A245" t="s">
        <v>617</v>
      </c>
      <c r="B245" t="s">
        <v>618</v>
      </c>
      <c r="C245" s="9">
        <v>20000000</v>
      </c>
    </row>
    <row r="246" spans="1:3" ht="15">
      <c r="A246" t="s">
        <v>619</v>
      </c>
      <c r="B246" t="s">
        <v>620</v>
      </c>
      <c r="C246" s="9">
        <v>40000000</v>
      </c>
    </row>
    <row r="247" spans="1:3" ht="15">
      <c r="A247" t="s">
        <v>621</v>
      </c>
      <c r="B247" t="s">
        <v>622</v>
      </c>
      <c r="C247" s="9">
        <v>24784000</v>
      </c>
    </row>
    <row r="248" spans="1:3" ht="15">
      <c r="A248" t="s">
        <v>623</v>
      </c>
      <c r="B248" t="s">
        <v>624</v>
      </c>
      <c r="C248" s="9">
        <v>40000000</v>
      </c>
    </row>
    <row r="249" spans="1:3" ht="15">
      <c r="A249" t="s">
        <v>625</v>
      </c>
      <c r="B249" t="s">
        <v>626</v>
      </c>
      <c r="C249" s="9">
        <v>20000000</v>
      </c>
    </row>
    <row r="250" spans="1:3" ht="15">
      <c r="A250" t="s">
        <v>627</v>
      </c>
      <c r="B250" t="s">
        <v>628</v>
      </c>
      <c r="C250" s="9">
        <v>25000000</v>
      </c>
    </row>
    <row r="251" spans="1:3" ht="15">
      <c r="A251" t="s">
        <v>629</v>
      </c>
      <c r="B251" t="s">
        <v>630</v>
      </c>
      <c r="C251" s="9">
        <v>39999000</v>
      </c>
    </row>
    <row r="252" spans="1:3" ht="15">
      <c r="A252" t="s">
        <v>631</v>
      </c>
      <c r="B252" t="s">
        <v>523</v>
      </c>
      <c r="C252" s="9">
        <v>1000</v>
      </c>
    </row>
    <row r="253" spans="1:3" ht="15">
      <c r="A253" t="s">
        <v>632</v>
      </c>
      <c r="B253" t="s">
        <v>633</v>
      </c>
      <c r="C253" s="9">
        <f>+C254+C259+C265+C266</f>
        <v>105400055</v>
      </c>
    </row>
    <row r="254" spans="1:3" ht="15">
      <c r="A254" t="s">
        <v>634</v>
      </c>
      <c r="B254" t="s">
        <v>635</v>
      </c>
      <c r="C254" s="9">
        <f>+SUM(C255:C258)</f>
        <v>30400055</v>
      </c>
    </row>
    <row r="255" spans="1:3" ht="15">
      <c r="A255" t="s">
        <v>636</v>
      </c>
      <c r="B255" t="s">
        <v>637</v>
      </c>
      <c r="C255" s="9">
        <v>6000000</v>
      </c>
    </row>
    <row r="256" spans="1:3" ht="15">
      <c r="A256" t="s">
        <v>638</v>
      </c>
      <c r="B256" t="s">
        <v>639</v>
      </c>
      <c r="C256" s="9">
        <v>6000000</v>
      </c>
    </row>
    <row r="257" spans="1:3" ht="15">
      <c r="A257" t="s">
        <v>640</v>
      </c>
      <c r="B257" t="s">
        <v>641</v>
      </c>
      <c r="C257" s="9">
        <v>10000000</v>
      </c>
    </row>
    <row r="258" spans="1:3" ht="15">
      <c r="A258" t="s">
        <v>642</v>
      </c>
      <c r="B258" t="s">
        <v>643</v>
      </c>
      <c r="C258" s="9">
        <v>8400055</v>
      </c>
    </row>
    <row r="259" spans="1:3" ht="15">
      <c r="A259" t="s">
        <v>644</v>
      </c>
      <c r="B259" t="s">
        <v>645</v>
      </c>
      <c r="C259" s="9">
        <f>+SUM(C260:C264)</f>
        <v>74998000</v>
      </c>
    </row>
    <row r="260" spans="1:3" ht="15">
      <c r="A260" t="s">
        <v>646</v>
      </c>
      <c r="B260" t="s">
        <v>647</v>
      </c>
      <c r="C260" s="9">
        <v>25000000</v>
      </c>
    </row>
    <row r="261" spans="1:3" ht="15">
      <c r="A261" t="s">
        <v>648</v>
      </c>
      <c r="B261" t="s">
        <v>649</v>
      </c>
      <c r="C261" s="9">
        <v>17000000</v>
      </c>
    </row>
    <row r="262" spans="1:3" ht="15">
      <c r="A262" t="s">
        <v>650</v>
      </c>
      <c r="B262" t="s">
        <v>651</v>
      </c>
      <c r="C262" s="9">
        <v>3000000</v>
      </c>
    </row>
    <row r="263" spans="1:3" ht="15">
      <c r="A263" t="s">
        <v>652</v>
      </c>
      <c r="B263" t="s">
        <v>653</v>
      </c>
      <c r="C263" s="9">
        <v>10000000</v>
      </c>
    </row>
    <row r="264" spans="1:3" ht="15">
      <c r="A264" t="s">
        <v>654</v>
      </c>
      <c r="B264" t="s">
        <v>655</v>
      </c>
      <c r="C264" s="9">
        <v>19998000</v>
      </c>
    </row>
    <row r="265" spans="1:3" ht="15">
      <c r="A265" t="s">
        <v>656</v>
      </c>
      <c r="B265" t="s">
        <v>657</v>
      </c>
      <c r="C265" s="9">
        <v>1000</v>
      </c>
    </row>
    <row r="266" spans="1:3" ht="15">
      <c r="A266" t="s">
        <v>658</v>
      </c>
      <c r="B266" t="s">
        <v>523</v>
      </c>
      <c r="C266" s="9">
        <v>1000</v>
      </c>
    </row>
    <row r="267" spans="1:3" ht="15">
      <c r="A267" t="s">
        <v>659</v>
      </c>
      <c r="B267" t="s">
        <v>660</v>
      </c>
      <c r="C267" s="9">
        <f>+C268+C274+C275+C276+C280+C281+C282</f>
        <v>79050042</v>
      </c>
    </row>
    <row r="268" spans="1:3" ht="15">
      <c r="A268" t="s">
        <v>661</v>
      </c>
      <c r="B268" t="s">
        <v>662</v>
      </c>
      <c r="C268" s="9">
        <f>+SUM(C269:C273)</f>
        <v>47656680</v>
      </c>
    </row>
    <row r="269" spans="1:3" ht="15">
      <c r="A269" t="s">
        <v>663</v>
      </c>
      <c r="B269" t="s">
        <v>664</v>
      </c>
      <c r="C269" s="9">
        <v>6000000</v>
      </c>
    </row>
    <row r="270" spans="1:3" ht="15">
      <c r="A270" t="s">
        <v>665</v>
      </c>
      <c r="B270" t="s">
        <v>666</v>
      </c>
      <c r="C270" s="9">
        <v>12000000</v>
      </c>
    </row>
    <row r="271" spans="1:3" ht="15">
      <c r="A271" t="s">
        <v>667</v>
      </c>
      <c r="B271" t="s">
        <v>668</v>
      </c>
      <c r="C271" s="9">
        <v>15000000</v>
      </c>
    </row>
    <row r="272" spans="1:3" ht="15">
      <c r="A272" t="s">
        <v>669</v>
      </c>
      <c r="B272" t="s">
        <v>670</v>
      </c>
      <c r="C272" s="9">
        <v>10000000</v>
      </c>
    </row>
    <row r="273" spans="1:3" ht="15">
      <c r="A273" t="s">
        <v>671</v>
      </c>
      <c r="B273" t="s">
        <v>672</v>
      </c>
      <c r="C273" s="9">
        <v>4656680</v>
      </c>
    </row>
    <row r="274" spans="1:3" ht="15">
      <c r="A274" t="s">
        <v>673</v>
      </c>
      <c r="B274" t="s">
        <v>674</v>
      </c>
      <c r="C274" s="9">
        <v>1000</v>
      </c>
    </row>
    <row r="275" spans="1:3" ht="15">
      <c r="A275" t="s">
        <v>675</v>
      </c>
      <c r="B275" t="s">
        <v>657</v>
      </c>
      <c r="C275" s="9">
        <v>1996000</v>
      </c>
    </row>
    <row r="276" spans="1:3" ht="27" customHeight="1">
      <c r="A276" t="s">
        <v>676</v>
      </c>
      <c r="B276" t="s">
        <v>677</v>
      </c>
      <c r="C276" s="9">
        <f>+C277+C278+C279</f>
        <v>29393362</v>
      </c>
    </row>
    <row r="277" spans="1:3" ht="15">
      <c r="A277" t="s">
        <v>678</v>
      </c>
      <c r="B277" t="s">
        <v>679</v>
      </c>
      <c r="C277" s="9">
        <v>15000000</v>
      </c>
    </row>
    <row r="278" spans="1:3" ht="15">
      <c r="A278" t="s">
        <v>680</v>
      </c>
      <c r="B278" t="s">
        <v>681</v>
      </c>
      <c r="C278" s="9">
        <v>8393362</v>
      </c>
    </row>
    <row r="279" spans="1:3" ht="15">
      <c r="A279" t="s">
        <v>682</v>
      </c>
      <c r="B279" t="s">
        <v>683</v>
      </c>
      <c r="C279" s="9">
        <v>6000000</v>
      </c>
    </row>
    <row r="280" spans="1:3" ht="15">
      <c r="A280" t="s">
        <v>684</v>
      </c>
      <c r="B280" t="s">
        <v>685</v>
      </c>
      <c r="C280" s="9">
        <v>1000</v>
      </c>
    </row>
    <row r="281" spans="1:3" ht="15">
      <c r="A281" t="s">
        <v>686</v>
      </c>
      <c r="B281" t="s">
        <v>687</v>
      </c>
      <c r="C281" s="9">
        <v>1000</v>
      </c>
    </row>
    <row r="282" spans="1:3" ht="15">
      <c r="A282" t="s">
        <v>688</v>
      </c>
      <c r="B282" t="s">
        <v>523</v>
      </c>
      <c r="C282" s="9">
        <v>1000</v>
      </c>
    </row>
    <row r="283" spans="1:3" ht="15">
      <c r="A283" t="s">
        <v>689</v>
      </c>
      <c r="B283" t="s">
        <v>690</v>
      </c>
      <c r="C283" s="9">
        <f>+C284+C294+C305+C314+C337+C343+C353+C366+C372+C399+C382+C393</f>
        <v>915562153</v>
      </c>
    </row>
    <row r="284" spans="1:3" ht="15">
      <c r="A284" t="s">
        <v>691</v>
      </c>
      <c r="B284" t="s">
        <v>692</v>
      </c>
      <c r="C284" s="9">
        <f>+C285+C286+C287+C293</f>
        <v>59494944</v>
      </c>
    </row>
    <row r="285" spans="1:3" ht="15">
      <c r="A285" t="s">
        <v>693</v>
      </c>
      <c r="B285" t="s">
        <v>694</v>
      </c>
      <c r="C285" s="9">
        <v>1000</v>
      </c>
    </row>
    <row r="286" spans="1:3" ht="15">
      <c r="A286" t="s">
        <v>695</v>
      </c>
      <c r="B286" t="s">
        <v>657</v>
      </c>
      <c r="C286" s="9">
        <v>1000</v>
      </c>
    </row>
    <row r="287" spans="1:3" ht="15">
      <c r="A287" t="s">
        <v>696</v>
      </c>
      <c r="B287" t="s">
        <v>697</v>
      </c>
      <c r="C287" s="9">
        <f>+SUM(C288:C292)</f>
        <v>59491944</v>
      </c>
    </row>
    <row r="288" spans="1:3" ht="15">
      <c r="A288" t="s">
        <v>698</v>
      </c>
      <c r="B288" t="s">
        <v>699</v>
      </c>
      <c r="C288" s="9">
        <v>15000000</v>
      </c>
    </row>
    <row r="289" spans="1:3" ht="15">
      <c r="A289" t="s">
        <v>700</v>
      </c>
      <c r="B289" t="s">
        <v>701</v>
      </c>
      <c r="C289" s="9">
        <v>9656751.999999998</v>
      </c>
    </row>
    <row r="290" spans="1:3" ht="15">
      <c r="A290" t="s">
        <v>702</v>
      </c>
      <c r="B290" t="s">
        <v>703</v>
      </c>
      <c r="C290" s="9">
        <v>9656751.999999998</v>
      </c>
    </row>
    <row r="291" spans="1:3" ht="15">
      <c r="A291" t="s">
        <v>704</v>
      </c>
      <c r="B291" t="s">
        <v>705</v>
      </c>
      <c r="C291" s="9">
        <v>9656752</v>
      </c>
    </row>
    <row r="292" spans="1:3" ht="15">
      <c r="A292" t="s">
        <v>706</v>
      </c>
      <c r="B292" t="s">
        <v>707</v>
      </c>
      <c r="C292" s="9">
        <v>15521688</v>
      </c>
    </row>
    <row r="293" spans="1:3" ht="15">
      <c r="A293" t="s">
        <v>708</v>
      </c>
      <c r="B293" t="s">
        <v>523</v>
      </c>
      <c r="C293" s="9">
        <v>1000</v>
      </c>
    </row>
    <row r="294" spans="1:3" ht="15">
      <c r="A294" t="s">
        <v>709</v>
      </c>
      <c r="B294" t="s">
        <v>710</v>
      </c>
      <c r="C294" s="9">
        <f>+C295+C301+C303+C304</f>
        <v>113721578</v>
      </c>
    </row>
    <row r="295" spans="1:3" ht="15">
      <c r="A295" t="s">
        <v>711</v>
      </c>
      <c r="B295" t="s">
        <v>712</v>
      </c>
      <c r="C295" s="9">
        <f>+SUM(C296:C300)</f>
        <v>68719578</v>
      </c>
    </row>
    <row r="296" spans="1:3" ht="15">
      <c r="A296" t="s">
        <v>713</v>
      </c>
      <c r="B296" t="s">
        <v>714</v>
      </c>
      <c r="C296" s="9">
        <v>11000000</v>
      </c>
    </row>
    <row r="297" spans="1:3" ht="15">
      <c r="A297" t="s">
        <v>715</v>
      </c>
      <c r="B297" t="s">
        <v>716</v>
      </c>
      <c r="C297" s="9">
        <v>11000000</v>
      </c>
    </row>
    <row r="298" spans="1:3" ht="15">
      <c r="A298" t="s">
        <v>717</v>
      </c>
      <c r="B298" t="s">
        <v>718</v>
      </c>
      <c r="C298" s="9">
        <v>10840554</v>
      </c>
    </row>
    <row r="299" spans="1:3" ht="15">
      <c r="A299" t="s">
        <v>719</v>
      </c>
      <c r="B299" t="s">
        <v>720</v>
      </c>
      <c r="C299" s="9">
        <v>15000000</v>
      </c>
    </row>
    <row r="300" spans="1:3" ht="15">
      <c r="A300" t="s">
        <v>721</v>
      </c>
      <c r="B300" t="s">
        <v>722</v>
      </c>
      <c r="C300" s="9">
        <v>20879024</v>
      </c>
    </row>
    <row r="301" spans="1:3" ht="15">
      <c r="A301" t="s">
        <v>723</v>
      </c>
      <c r="B301" t="s">
        <v>724</v>
      </c>
      <c r="C301" s="9">
        <f>+C302</f>
        <v>45000000</v>
      </c>
    </row>
    <row r="302" spans="1:3" ht="15">
      <c r="A302" t="s">
        <v>725</v>
      </c>
      <c r="B302" t="s">
        <v>726</v>
      </c>
      <c r="C302" s="9">
        <v>45000000</v>
      </c>
    </row>
    <row r="303" spans="1:3" ht="15">
      <c r="A303" t="s">
        <v>727</v>
      </c>
      <c r="B303" t="s">
        <v>657</v>
      </c>
      <c r="C303" s="9">
        <v>1000</v>
      </c>
    </row>
    <row r="304" spans="1:3" ht="15">
      <c r="A304" t="s">
        <v>728</v>
      </c>
      <c r="B304" t="s">
        <v>523</v>
      </c>
      <c r="C304" s="9">
        <v>1000</v>
      </c>
    </row>
    <row r="305" spans="1:3" ht="15">
      <c r="A305" t="s">
        <v>729</v>
      </c>
      <c r="B305" t="s">
        <v>730</v>
      </c>
      <c r="C305" s="9">
        <f>+C306+C308+C313</f>
        <v>81049376</v>
      </c>
    </row>
    <row r="306" spans="1:3" ht="15">
      <c r="A306" t="s">
        <v>731</v>
      </c>
      <c r="B306" t="s">
        <v>732</v>
      </c>
      <c r="C306" s="9">
        <f>+C307</f>
        <v>5000000</v>
      </c>
    </row>
    <row r="307" spans="1:3" ht="15">
      <c r="A307" t="s">
        <v>733</v>
      </c>
      <c r="B307" t="s">
        <v>734</v>
      </c>
      <c r="C307" s="9">
        <v>5000000</v>
      </c>
    </row>
    <row r="308" spans="1:3" ht="15">
      <c r="A308" t="s">
        <v>735</v>
      </c>
      <c r="B308" t="s">
        <v>736</v>
      </c>
      <c r="C308" s="9">
        <f>+SUM(C309:C312)</f>
        <v>76048376</v>
      </c>
    </row>
    <row r="309" spans="1:3" ht="15">
      <c r="A309" t="s">
        <v>737</v>
      </c>
      <c r="B309" t="s">
        <v>738</v>
      </c>
      <c r="C309" s="9">
        <v>42200000</v>
      </c>
    </row>
    <row r="310" spans="1:3" ht="15">
      <c r="A310" t="s">
        <v>739</v>
      </c>
      <c r="B310" t="s">
        <v>740</v>
      </c>
      <c r="C310" s="9">
        <v>9500000</v>
      </c>
    </row>
    <row r="311" spans="1:3" ht="15">
      <c r="A311" t="s">
        <v>741</v>
      </c>
      <c r="B311" t="s">
        <v>742</v>
      </c>
      <c r="C311" s="9">
        <v>11400000</v>
      </c>
    </row>
    <row r="312" spans="1:3" ht="15">
      <c r="A312" t="s">
        <v>743</v>
      </c>
      <c r="B312" t="s">
        <v>744</v>
      </c>
      <c r="C312" s="9">
        <v>12948376</v>
      </c>
    </row>
    <row r="313" spans="1:3" ht="15">
      <c r="A313" t="s">
        <v>745</v>
      </c>
      <c r="B313" t="s">
        <v>523</v>
      </c>
      <c r="C313" s="9">
        <v>1000</v>
      </c>
    </row>
    <row r="314" spans="1:3" ht="15">
      <c r="A314" t="s">
        <v>746</v>
      </c>
      <c r="B314" t="s">
        <v>747</v>
      </c>
      <c r="C314" s="9">
        <f>+C315+C332+C333+C336</f>
        <v>316567188</v>
      </c>
    </row>
    <row r="315" spans="1:3" ht="15">
      <c r="A315" t="s">
        <v>748</v>
      </c>
      <c r="B315" t="s">
        <v>749</v>
      </c>
      <c r="C315" s="9">
        <f>+SUM(C316:C331)</f>
        <v>305166188</v>
      </c>
    </row>
    <row r="316" spans="1:3" ht="15">
      <c r="A316" t="s">
        <v>750</v>
      </c>
      <c r="B316" t="s">
        <v>751</v>
      </c>
      <c r="C316" s="9">
        <v>23900000</v>
      </c>
    </row>
    <row r="317" spans="1:3" ht="15">
      <c r="A317" t="s">
        <v>752</v>
      </c>
      <c r="B317" t="s">
        <v>753</v>
      </c>
      <c r="C317" s="9">
        <v>20000000</v>
      </c>
    </row>
    <row r="318" spans="1:3" ht="15">
      <c r="A318" t="s">
        <v>754</v>
      </c>
      <c r="B318" t="s">
        <v>755</v>
      </c>
      <c r="C318" s="9">
        <v>15900000</v>
      </c>
    </row>
    <row r="319" spans="1:3" ht="15">
      <c r="A319" t="s">
        <v>756</v>
      </c>
      <c r="B319" t="s">
        <v>757</v>
      </c>
      <c r="C319" s="9">
        <v>23900000</v>
      </c>
    </row>
    <row r="320" spans="1:3" ht="15">
      <c r="A320" t="s">
        <v>758</v>
      </c>
      <c r="B320" t="s">
        <v>759</v>
      </c>
      <c r="C320" s="9">
        <v>23900000</v>
      </c>
    </row>
    <row r="321" spans="1:3" ht="15">
      <c r="A321" t="s">
        <v>760</v>
      </c>
      <c r="B321" t="s">
        <v>761</v>
      </c>
      <c r="C321" s="9">
        <v>23900000</v>
      </c>
    </row>
    <row r="322" spans="1:3" ht="15">
      <c r="A322" t="s">
        <v>762</v>
      </c>
      <c r="B322" t="s">
        <v>763</v>
      </c>
      <c r="C322" s="9">
        <v>23900000</v>
      </c>
    </row>
    <row r="323" spans="1:3" ht="15">
      <c r="A323" t="s">
        <v>764</v>
      </c>
      <c r="B323" t="s">
        <v>765</v>
      </c>
      <c r="C323" s="9">
        <v>15900000</v>
      </c>
    </row>
    <row r="324" spans="1:3" ht="15">
      <c r="A324" t="s">
        <v>766</v>
      </c>
      <c r="B324" t="s">
        <v>767</v>
      </c>
      <c r="C324" s="9">
        <v>7600000</v>
      </c>
    </row>
    <row r="325" spans="1:3" ht="15">
      <c r="A325" t="s">
        <v>768</v>
      </c>
      <c r="B325" t="s">
        <v>769</v>
      </c>
      <c r="C325" s="9">
        <v>15900000</v>
      </c>
    </row>
    <row r="326" spans="1:3" ht="15">
      <c r="A326" t="s">
        <v>770</v>
      </c>
      <c r="B326" t="s">
        <v>771</v>
      </c>
      <c r="C326" s="9">
        <v>15900000</v>
      </c>
    </row>
    <row r="327" spans="1:3" ht="15">
      <c r="A327" t="s">
        <v>772</v>
      </c>
      <c r="B327" t="s">
        <v>773</v>
      </c>
      <c r="C327" s="9">
        <v>15000000</v>
      </c>
    </row>
    <row r="328" spans="1:3" ht="15">
      <c r="A328" t="s">
        <v>774</v>
      </c>
      <c r="B328" t="s">
        <v>775</v>
      </c>
      <c r="C328" s="9">
        <v>23900000</v>
      </c>
    </row>
    <row r="329" spans="1:3" ht="15">
      <c r="A329" t="s">
        <v>776</v>
      </c>
      <c r="B329" t="s">
        <v>777</v>
      </c>
      <c r="C329" s="9">
        <v>32000000</v>
      </c>
    </row>
    <row r="330" spans="1:3" ht="15">
      <c r="A330" t="s">
        <v>778</v>
      </c>
      <c r="B330" t="s">
        <v>779</v>
      </c>
      <c r="C330" s="9">
        <v>20000000</v>
      </c>
    </row>
    <row r="331" spans="1:3" ht="15">
      <c r="A331" t="s">
        <v>780</v>
      </c>
      <c r="B331" t="s">
        <v>781</v>
      </c>
      <c r="C331" s="9">
        <v>3566188</v>
      </c>
    </row>
    <row r="332" spans="1:3" ht="15">
      <c r="A332" t="s">
        <v>782</v>
      </c>
      <c r="B332" t="s">
        <v>783</v>
      </c>
      <c r="C332" s="9">
        <v>1000000</v>
      </c>
    </row>
    <row r="333" spans="1:3" ht="15">
      <c r="A333" t="s">
        <v>784</v>
      </c>
      <c r="B333" t="s">
        <v>785</v>
      </c>
      <c r="C333" s="9">
        <f>+C334+C335</f>
        <v>10400000</v>
      </c>
    </row>
    <row r="334" spans="1:3" ht="15">
      <c r="A334" t="s">
        <v>786</v>
      </c>
      <c r="B334" t="s">
        <v>787</v>
      </c>
      <c r="C334" s="9">
        <v>5000000</v>
      </c>
    </row>
    <row r="335" spans="1:3" ht="15">
      <c r="A335" t="s">
        <v>788</v>
      </c>
      <c r="B335" t="s">
        <v>789</v>
      </c>
      <c r="C335" s="9">
        <v>5400000</v>
      </c>
    </row>
    <row r="336" spans="1:3" ht="15">
      <c r="A336" t="s">
        <v>790</v>
      </c>
      <c r="B336" t="s">
        <v>523</v>
      </c>
      <c r="C336" s="9">
        <v>1000</v>
      </c>
    </row>
    <row r="337" spans="1:3" ht="15">
      <c r="A337" t="s">
        <v>791</v>
      </c>
      <c r="B337" t="s">
        <v>792</v>
      </c>
      <c r="C337" s="9">
        <f>+C338+C340+C342</f>
        <v>18554432</v>
      </c>
    </row>
    <row r="338" spans="1:3" ht="15">
      <c r="A338" t="s">
        <v>793</v>
      </c>
      <c r="B338" t="s">
        <v>794</v>
      </c>
      <c r="C338" s="9">
        <f>+C339</f>
        <v>6463432</v>
      </c>
    </row>
    <row r="339" spans="1:3" ht="15">
      <c r="A339" t="s">
        <v>795</v>
      </c>
      <c r="B339" t="s">
        <v>796</v>
      </c>
      <c r="C339" s="9">
        <v>6463432</v>
      </c>
    </row>
    <row r="340" spans="1:3" ht="15">
      <c r="A340" t="s">
        <v>797</v>
      </c>
      <c r="B340" t="s">
        <v>798</v>
      </c>
      <c r="C340" s="9">
        <f>+C341</f>
        <v>12090000</v>
      </c>
    </row>
    <row r="341" spans="1:3" ht="15">
      <c r="A341" t="s">
        <v>799</v>
      </c>
      <c r="B341" t="s">
        <v>800</v>
      </c>
      <c r="C341" s="9">
        <v>12090000</v>
      </c>
    </row>
    <row r="342" spans="1:3" ht="15">
      <c r="A342" t="s">
        <v>801</v>
      </c>
      <c r="B342" t="s">
        <v>523</v>
      </c>
      <c r="C342" s="9">
        <v>1000</v>
      </c>
    </row>
    <row r="343" spans="1:3" ht="15">
      <c r="A343" t="s">
        <v>802</v>
      </c>
      <c r="B343" t="s">
        <v>803</v>
      </c>
      <c r="C343" s="9">
        <f>+C344+C346+C350+C352</f>
        <v>91844061</v>
      </c>
    </row>
    <row r="344" spans="1:3" ht="15">
      <c r="A344" t="s">
        <v>804</v>
      </c>
      <c r="B344" t="s">
        <v>805</v>
      </c>
      <c r="C344" s="9">
        <f>+C345</f>
        <v>12000000</v>
      </c>
    </row>
    <row r="345" spans="1:3" ht="15">
      <c r="A345" t="s">
        <v>806</v>
      </c>
      <c r="B345" t="s">
        <v>807</v>
      </c>
      <c r="C345" s="9">
        <v>12000000</v>
      </c>
    </row>
    <row r="346" spans="1:3" ht="15">
      <c r="A346" t="s">
        <v>808</v>
      </c>
      <c r="B346" t="s">
        <v>809</v>
      </c>
      <c r="C346" s="9">
        <f>+C347+C348+C349</f>
        <v>59844061</v>
      </c>
    </row>
    <row r="347" spans="1:3" ht="15">
      <c r="A347" t="s">
        <v>810</v>
      </c>
      <c r="B347" t="s">
        <v>811</v>
      </c>
      <c r="C347" s="9">
        <v>12000000</v>
      </c>
    </row>
    <row r="348" spans="1:3" ht="15">
      <c r="A348" t="s">
        <v>812</v>
      </c>
      <c r="B348" t="s">
        <v>813</v>
      </c>
      <c r="C348" s="9">
        <v>25000000</v>
      </c>
    </row>
    <row r="349" spans="1:3" ht="15">
      <c r="A349" t="s">
        <v>814</v>
      </c>
      <c r="B349" t="s">
        <v>815</v>
      </c>
      <c r="C349" s="9">
        <v>22844061</v>
      </c>
    </row>
    <row r="350" spans="1:3" ht="15">
      <c r="A350" t="s">
        <v>816</v>
      </c>
      <c r="B350" t="s">
        <v>817</v>
      </c>
      <c r="C350" s="9">
        <f>+C351</f>
        <v>19999000</v>
      </c>
    </row>
    <row r="351" spans="1:3" ht="15">
      <c r="A351" t="s">
        <v>818</v>
      </c>
      <c r="B351" t="s">
        <v>819</v>
      </c>
      <c r="C351" s="9">
        <v>19999000</v>
      </c>
    </row>
    <row r="352" spans="1:3" ht="15">
      <c r="A352" t="s">
        <v>820</v>
      </c>
      <c r="B352" t="s">
        <v>821</v>
      </c>
      <c r="C352" s="9">
        <v>1000</v>
      </c>
    </row>
    <row r="353" spans="1:3" ht="15">
      <c r="A353" t="s">
        <v>822</v>
      </c>
      <c r="B353" t="s">
        <v>823</v>
      </c>
      <c r="C353" s="9">
        <f>+C354+C356+C360+C362+C364</f>
        <v>77940512</v>
      </c>
    </row>
    <row r="354" spans="1:3" ht="15">
      <c r="A354" t="s">
        <v>824</v>
      </c>
      <c r="B354" t="s">
        <v>825</v>
      </c>
      <c r="C354" s="9">
        <f>+C355+C356+C357</f>
        <v>21554432</v>
      </c>
    </row>
    <row r="355" spans="1:3" ht="15">
      <c r="A355" t="s">
        <v>826</v>
      </c>
      <c r="B355" t="s">
        <v>827</v>
      </c>
      <c r="C355" s="9">
        <v>7000000</v>
      </c>
    </row>
    <row r="356" spans="1:3" ht="15">
      <c r="A356" t="s">
        <v>828</v>
      </c>
      <c r="B356" t="s">
        <v>829</v>
      </c>
      <c r="C356" s="9">
        <v>11554432</v>
      </c>
    </row>
    <row r="357" spans="1:3" ht="15">
      <c r="A357" t="s">
        <v>830</v>
      </c>
      <c r="B357" t="s">
        <v>831</v>
      </c>
      <c r="C357" s="9">
        <v>3000000</v>
      </c>
    </row>
    <row r="358" spans="1:3" ht="15">
      <c r="A358" t="s">
        <v>832</v>
      </c>
      <c r="B358" t="s">
        <v>833</v>
      </c>
      <c r="C358" s="9">
        <f>+C359</f>
        <v>7000000</v>
      </c>
    </row>
    <row r="359" spans="1:3" ht="15">
      <c r="A359" t="s">
        <v>834</v>
      </c>
      <c r="B359" t="s">
        <v>835</v>
      </c>
      <c r="C359" s="9">
        <v>7000000</v>
      </c>
    </row>
    <row r="360" spans="1:3" ht="15">
      <c r="A360" t="s">
        <v>836</v>
      </c>
      <c r="B360" t="s">
        <v>837</v>
      </c>
      <c r="C360" s="9">
        <f>+C361</f>
        <v>7831648</v>
      </c>
    </row>
    <row r="361" spans="1:3" ht="15">
      <c r="A361" t="s">
        <v>838</v>
      </c>
      <c r="B361" t="s">
        <v>839</v>
      </c>
      <c r="C361" s="9">
        <v>7831648</v>
      </c>
    </row>
    <row r="362" spans="1:3" ht="15">
      <c r="A362" t="s">
        <v>840</v>
      </c>
      <c r="B362" t="s">
        <v>841</v>
      </c>
      <c r="C362" s="9">
        <f>+C363</f>
        <v>5000000</v>
      </c>
    </row>
    <row r="363" spans="1:3" ht="15">
      <c r="A363" t="s">
        <v>842</v>
      </c>
      <c r="B363" t="s">
        <v>843</v>
      </c>
      <c r="C363" s="9">
        <v>5000000</v>
      </c>
    </row>
    <row r="364" spans="1:3" ht="15">
      <c r="A364" t="s">
        <v>844</v>
      </c>
      <c r="B364" t="s">
        <v>845</v>
      </c>
      <c r="C364" s="9">
        <f>+C365</f>
        <v>32000000</v>
      </c>
    </row>
    <row r="365" spans="1:3" ht="15">
      <c r="A365" t="s">
        <v>846</v>
      </c>
      <c r="B365" t="s">
        <v>847</v>
      </c>
      <c r="C365" s="9">
        <v>32000000</v>
      </c>
    </row>
    <row r="366" spans="1:3" ht="15">
      <c r="A366" t="s">
        <v>848</v>
      </c>
      <c r="B366" t="s">
        <v>849</v>
      </c>
      <c r="C366" s="9">
        <f>+C367+C368</f>
        <v>9277216</v>
      </c>
    </row>
    <row r="367" spans="1:3" ht="15">
      <c r="A367" t="s">
        <v>850</v>
      </c>
      <c r="B367" t="s">
        <v>851</v>
      </c>
      <c r="C367" s="9">
        <v>1000</v>
      </c>
    </row>
    <row r="368" spans="1:3" ht="15">
      <c r="A368" t="s">
        <v>852</v>
      </c>
      <c r="B368" t="s">
        <v>853</v>
      </c>
      <c r="C368" s="9">
        <f>+C369+C370+C371</f>
        <v>9276216</v>
      </c>
    </row>
    <row r="369" spans="1:3" ht="15">
      <c r="A369" t="s">
        <v>854</v>
      </c>
      <c r="B369" t="s">
        <v>855</v>
      </c>
      <c r="C369" s="9">
        <v>1000000</v>
      </c>
    </row>
    <row r="370" spans="1:3" ht="15">
      <c r="A370" t="s">
        <v>856</v>
      </c>
      <c r="B370" t="s">
        <v>857</v>
      </c>
      <c r="C370" s="9">
        <v>4000000</v>
      </c>
    </row>
    <row r="371" spans="1:3" ht="15">
      <c r="A371" t="s">
        <v>858</v>
      </c>
      <c r="B371" t="s">
        <v>859</v>
      </c>
      <c r="C371" s="9">
        <v>4276216</v>
      </c>
    </row>
    <row r="372" spans="1:3" ht="15">
      <c r="A372" t="s">
        <v>860</v>
      </c>
      <c r="B372" t="s">
        <v>861</v>
      </c>
      <c r="C372" s="9">
        <f>+C373+C378+C380</f>
        <v>25168352</v>
      </c>
    </row>
    <row r="373" spans="1:3" ht="15">
      <c r="A373" t="s">
        <v>862</v>
      </c>
      <c r="B373" t="s">
        <v>863</v>
      </c>
      <c r="C373" s="9">
        <f>+SUM(C374:C377)</f>
        <v>19168352</v>
      </c>
    </row>
    <row r="374" spans="1:3" ht="15">
      <c r="A374" t="s">
        <v>864</v>
      </c>
      <c r="B374" t="s">
        <v>865</v>
      </c>
      <c r="C374" s="9">
        <v>3000000</v>
      </c>
    </row>
    <row r="375" spans="1:3" ht="15">
      <c r="A375" t="s">
        <v>866</v>
      </c>
      <c r="B375" t="s">
        <v>867</v>
      </c>
      <c r="C375" s="9">
        <v>2000000</v>
      </c>
    </row>
    <row r="376" spans="1:3" ht="15">
      <c r="A376" t="s">
        <v>868</v>
      </c>
      <c r="B376" t="s">
        <v>869</v>
      </c>
      <c r="C376" s="9">
        <v>2168352</v>
      </c>
    </row>
    <row r="377" spans="1:3" ht="15">
      <c r="A377" t="s">
        <v>870</v>
      </c>
      <c r="B377" t="s">
        <v>871</v>
      </c>
      <c r="C377" s="9">
        <v>12000000</v>
      </c>
    </row>
    <row r="378" spans="1:3" ht="15">
      <c r="A378" t="s">
        <v>872</v>
      </c>
      <c r="B378" t="s">
        <v>873</v>
      </c>
      <c r="C378" s="9">
        <f>+C379</f>
        <v>4000000</v>
      </c>
    </row>
    <row r="379" spans="1:3" ht="15">
      <c r="A379" t="s">
        <v>874</v>
      </c>
      <c r="B379" t="s">
        <v>875</v>
      </c>
      <c r="C379" s="9">
        <v>4000000</v>
      </c>
    </row>
    <row r="380" spans="1:3" ht="15">
      <c r="A380" t="s">
        <v>876</v>
      </c>
      <c r="B380" t="s">
        <v>877</v>
      </c>
      <c r="C380" s="9">
        <f>+C381</f>
        <v>2000000</v>
      </c>
    </row>
    <row r="381" spans="1:3" ht="15">
      <c r="A381" t="s">
        <v>878</v>
      </c>
      <c r="B381" t="s">
        <v>879</v>
      </c>
      <c r="C381" s="9">
        <v>2000000</v>
      </c>
    </row>
    <row r="382" spans="1:3" ht="15">
      <c r="A382" t="s">
        <v>880</v>
      </c>
      <c r="B382" t="s">
        <v>881</v>
      </c>
      <c r="C382" s="9">
        <f>+C383+C385+C389+C391</f>
        <v>26000000</v>
      </c>
    </row>
    <row r="383" spans="1:3" ht="15">
      <c r="A383" t="s">
        <v>882</v>
      </c>
      <c r="B383" t="s">
        <v>883</v>
      </c>
      <c r="C383" s="9">
        <f>+C384</f>
        <v>5000000</v>
      </c>
    </row>
    <row r="384" spans="1:3" ht="15">
      <c r="A384" t="s">
        <v>884</v>
      </c>
      <c r="B384" t="s">
        <v>885</v>
      </c>
      <c r="C384" s="9">
        <v>5000000</v>
      </c>
    </row>
    <row r="385" spans="1:3" ht="15">
      <c r="A385" t="s">
        <v>886</v>
      </c>
      <c r="B385" t="s">
        <v>887</v>
      </c>
      <c r="C385" s="9">
        <f>+SUM(C386:C388)</f>
        <v>11000000</v>
      </c>
    </row>
    <row r="386" spans="1:3" ht="15">
      <c r="A386" t="s">
        <v>888</v>
      </c>
      <c r="B386" t="s">
        <v>889</v>
      </c>
      <c r="C386" s="9">
        <v>5000000</v>
      </c>
    </row>
    <row r="387" spans="1:3" ht="15">
      <c r="A387" t="s">
        <v>890</v>
      </c>
      <c r="B387" t="s">
        <v>891</v>
      </c>
      <c r="C387" s="9">
        <v>1000000</v>
      </c>
    </row>
    <row r="388" spans="1:3" ht="15">
      <c r="A388" t="s">
        <v>892</v>
      </c>
      <c r="B388" t="s">
        <v>893</v>
      </c>
      <c r="C388" s="9">
        <v>5000000</v>
      </c>
    </row>
    <row r="389" spans="1:3" ht="15">
      <c r="A389" t="s">
        <v>894</v>
      </c>
      <c r="B389" t="s">
        <v>895</v>
      </c>
      <c r="C389" s="9">
        <f>+C390</f>
        <v>8000000</v>
      </c>
    </row>
    <row r="390" spans="1:3" ht="15">
      <c r="A390" t="s">
        <v>896</v>
      </c>
      <c r="B390" t="s">
        <v>897</v>
      </c>
      <c r="C390" s="9">
        <v>8000000</v>
      </c>
    </row>
    <row r="391" spans="1:3" ht="15">
      <c r="A391" t="s">
        <v>898</v>
      </c>
      <c r="B391" t="s">
        <v>899</v>
      </c>
      <c r="C391" s="9">
        <f>+C392</f>
        <v>2000000</v>
      </c>
    </row>
    <row r="392" spans="1:3" ht="15">
      <c r="A392" t="s">
        <v>900</v>
      </c>
      <c r="B392" t="s">
        <v>901</v>
      </c>
      <c r="C392" s="9">
        <v>2000000</v>
      </c>
    </row>
    <row r="393" spans="1:3" ht="15">
      <c r="A393" t="s">
        <v>902</v>
      </c>
      <c r="B393" t="s">
        <v>903</v>
      </c>
      <c r="C393" s="9">
        <f>+C394+C396</f>
        <v>65944494</v>
      </c>
    </row>
    <row r="394" spans="1:3" ht="15">
      <c r="A394" t="s">
        <v>904</v>
      </c>
      <c r="B394" t="s">
        <v>905</v>
      </c>
      <c r="C394" s="9">
        <f>+C395</f>
        <v>25816307</v>
      </c>
    </row>
    <row r="395" spans="1:3" ht="15">
      <c r="A395" t="s">
        <v>906</v>
      </c>
      <c r="B395" t="s">
        <v>907</v>
      </c>
      <c r="C395" s="9">
        <v>25816307</v>
      </c>
    </row>
    <row r="396" spans="1:3" ht="15">
      <c r="A396" t="s">
        <v>908</v>
      </c>
      <c r="B396" t="s">
        <v>909</v>
      </c>
      <c r="C396" s="9">
        <f>+C397+C398</f>
        <v>40128187</v>
      </c>
    </row>
    <row r="397" spans="1:3" ht="15">
      <c r="A397" t="s">
        <v>910</v>
      </c>
      <c r="B397" t="s">
        <v>911</v>
      </c>
      <c r="C397" s="9">
        <v>37931123</v>
      </c>
    </row>
    <row r="398" spans="1:3" ht="15">
      <c r="A398" t="s">
        <v>912</v>
      </c>
      <c r="B398" t="s">
        <v>913</v>
      </c>
      <c r="C398" s="9">
        <v>2197064</v>
      </c>
    </row>
    <row r="399" spans="1:3" ht="15">
      <c r="A399" t="s">
        <v>914</v>
      </c>
      <c r="B399" t="s">
        <v>915</v>
      </c>
      <c r="C399" s="9">
        <f>+C400</f>
        <v>30000000</v>
      </c>
    </row>
    <row r="400" spans="1:3" ht="15">
      <c r="A400" t="s">
        <v>916</v>
      </c>
      <c r="B400" t="s">
        <v>917</v>
      </c>
      <c r="C400" s="9">
        <f>+C401+C402</f>
        <v>30000000</v>
      </c>
    </row>
    <row r="401" spans="1:3" ht="15">
      <c r="A401" t="s">
        <v>918</v>
      </c>
      <c r="B401" t="s">
        <v>919</v>
      </c>
      <c r="C401" s="9">
        <v>10000000</v>
      </c>
    </row>
    <row r="402" spans="1:3" ht="15">
      <c r="A402" t="s">
        <v>920</v>
      </c>
      <c r="B402" t="s">
        <v>921</v>
      </c>
      <c r="C402" s="9">
        <v>20000000</v>
      </c>
    </row>
    <row r="403" spans="1:3" ht="15">
      <c r="A403" t="s">
        <v>922</v>
      </c>
      <c r="B403" t="s">
        <v>146</v>
      </c>
      <c r="C403" s="9">
        <f>+C404</f>
        <v>110308694</v>
      </c>
    </row>
    <row r="404" spans="1:3" ht="15">
      <c r="A404" t="s">
        <v>923</v>
      </c>
      <c r="B404" t="s">
        <v>924</v>
      </c>
      <c r="C404" s="9">
        <f>+C405</f>
        <v>110308694</v>
      </c>
    </row>
    <row r="405" spans="1:3" ht="15">
      <c r="A405" t="s">
        <v>925</v>
      </c>
      <c r="B405" t="s">
        <v>926</v>
      </c>
      <c r="C405" s="9">
        <v>110308694</v>
      </c>
    </row>
    <row r="406" ht="15">
      <c r="C406" s="9"/>
    </row>
    <row r="407" spans="1:3" ht="15">
      <c r="A407" t="s">
        <v>927</v>
      </c>
      <c r="B407" t="s">
        <v>928</v>
      </c>
      <c r="C407" s="9">
        <f>+C408+C422+C426+C430+C440</f>
        <v>7981966766</v>
      </c>
    </row>
    <row r="408" spans="1:3" ht="15">
      <c r="A408" t="s">
        <v>929</v>
      </c>
      <c r="B408" t="s">
        <v>439</v>
      </c>
      <c r="C408" s="9">
        <f>+C409+C412</f>
        <v>4783102886</v>
      </c>
    </row>
    <row r="409" spans="1:3" ht="15">
      <c r="A409" t="s">
        <v>930</v>
      </c>
      <c r="B409" t="s">
        <v>931</v>
      </c>
      <c r="C409" s="9">
        <f>+C410+C411</f>
        <v>4559897783</v>
      </c>
    </row>
    <row r="410" spans="1:3" ht="15">
      <c r="A410" t="s">
        <v>932</v>
      </c>
      <c r="B410" t="s">
        <v>933</v>
      </c>
      <c r="C410" s="9">
        <v>4550777987</v>
      </c>
    </row>
    <row r="411" spans="1:3" ht="15">
      <c r="A411" t="s">
        <v>934</v>
      </c>
      <c r="B411" t="s">
        <v>935</v>
      </c>
      <c r="C411" s="9">
        <v>9119796</v>
      </c>
    </row>
    <row r="412" spans="1:3" ht="15">
      <c r="A412" t="s">
        <v>936</v>
      </c>
      <c r="B412" t="s">
        <v>937</v>
      </c>
      <c r="C412" s="9">
        <f>+C413</f>
        <v>223205103</v>
      </c>
    </row>
    <row r="413" spans="1:3" ht="15">
      <c r="A413" t="s">
        <v>938</v>
      </c>
      <c r="B413" t="s">
        <v>939</v>
      </c>
      <c r="C413" s="9">
        <v>223205103</v>
      </c>
    </row>
    <row r="414" spans="1:3" ht="15">
      <c r="A414" t="s">
        <v>940</v>
      </c>
      <c r="B414" t="s">
        <v>941</v>
      </c>
      <c r="C414" s="9">
        <f>+SUM(C415:C421)</f>
        <v>223205103</v>
      </c>
    </row>
    <row r="415" spans="1:3" ht="15">
      <c r="A415" t="s">
        <v>942</v>
      </c>
      <c r="B415" t="s">
        <v>943</v>
      </c>
      <c r="C415" s="9">
        <v>48000000</v>
      </c>
    </row>
    <row r="416" spans="1:3" ht="15">
      <c r="A416" t="s">
        <v>944</v>
      </c>
      <c r="B416" t="s">
        <v>945</v>
      </c>
      <c r="C416" s="9">
        <v>60205103</v>
      </c>
    </row>
    <row r="417" spans="1:3" ht="15">
      <c r="A417" t="s">
        <v>946</v>
      </c>
      <c r="B417" t="s">
        <v>947</v>
      </c>
      <c r="C417" s="9">
        <v>56000000</v>
      </c>
    </row>
    <row r="418" spans="1:3" ht="15">
      <c r="A418" t="s">
        <v>948</v>
      </c>
      <c r="B418" t="s">
        <v>949</v>
      </c>
      <c r="C418" s="9">
        <v>15000000</v>
      </c>
    </row>
    <row r="419" spans="1:3" ht="15">
      <c r="A419" t="s">
        <v>950</v>
      </c>
      <c r="B419" t="s">
        <v>951</v>
      </c>
      <c r="C419" s="9">
        <v>16000000</v>
      </c>
    </row>
    <row r="420" spans="1:3" ht="15">
      <c r="A420" t="s">
        <v>952</v>
      </c>
      <c r="B420" t="s">
        <v>953</v>
      </c>
      <c r="C420" s="9">
        <v>18000000</v>
      </c>
    </row>
    <row r="421" spans="1:3" ht="15">
      <c r="A421" t="s">
        <v>954</v>
      </c>
      <c r="B421" t="s">
        <v>955</v>
      </c>
      <c r="C421" s="9">
        <v>10000000</v>
      </c>
    </row>
    <row r="422" spans="1:3" ht="15">
      <c r="A422" t="s">
        <v>956</v>
      </c>
      <c r="B422" t="s">
        <v>957</v>
      </c>
      <c r="C422" s="9">
        <f>+C423</f>
        <v>3099560880</v>
      </c>
    </row>
    <row r="423" spans="1:3" ht="15">
      <c r="A423" t="s">
        <v>958</v>
      </c>
      <c r="B423" t="s">
        <v>931</v>
      </c>
      <c r="C423" s="9">
        <f>+C424+C425</f>
        <v>3099560880</v>
      </c>
    </row>
    <row r="424" spans="1:3" ht="15">
      <c r="A424" t="s">
        <v>959</v>
      </c>
      <c r="B424" t="s">
        <v>933</v>
      </c>
      <c r="C424" s="9">
        <v>3093361758</v>
      </c>
    </row>
    <row r="425" spans="1:3" ht="15">
      <c r="A425" t="s">
        <v>960</v>
      </c>
      <c r="B425" t="s">
        <v>935</v>
      </c>
      <c r="C425" s="9">
        <v>6199122</v>
      </c>
    </row>
    <row r="426" spans="1:3" ht="15">
      <c r="A426" t="s">
        <v>961</v>
      </c>
      <c r="B426" t="s">
        <v>962</v>
      </c>
      <c r="C426" s="9">
        <f>+C427</f>
        <v>60100000</v>
      </c>
    </row>
    <row r="427" spans="1:3" ht="15">
      <c r="A427" t="s">
        <v>963</v>
      </c>
      <c r="B427" t="s">
        <v>931</v>
      </c>
      <c r="C427" s="9">
        <f>+C428+C429</f>
        <v>60100000</v>
      </c>
    </row>
    <row r="428" spans="1:3" ht="15">
      <c r="A428" t="s">
        <v>964</v>
      </c>
      <c r="B428" t="s">
        <v>933</v>
      </c>
      <c r="C428" s="9">
        <v>59979800</v>
      </c>
    </row>
    <row r="429" spans="1:3" ht="15">
      <c r="A429" t="s">
        <v>965</v>
      </c>
      <c r="B429" t="s">
        <v>935</v>
      </c>
      <c r="C429" s="9">
        <v>120200</v>
      </c>
    </row>
    <row r="430" spans="1:3" ht="15">
      <c r="A430" t="s">
        <v>966</v>
      </c>
      <c r="B430" t="s">
        <v>967</v>
      </c>
      <c r="C430" s="9">
        <f>+C431+C435</f>
        <v>39200000</v>
      </c>
    </row>
    <row r="431" spans="1:3" ht="15">
      <c r="A431" t="s">
        <v>968</v>
      </c>
      <c r="B431" t="s">
        <v>969</v>
      </c>
      <c r="C431" s="9">
        <f>+C432</f>
        <v>19100000</v>
      </c>
    </row>
    <row r="432" spans="1:3" ht="15">
      <c r="A432" t="s">
        <v>970</v>
      </c>
      <c r="B432" t="s">
        <v>931</v>
      </c>
      <c r="C432" s="9">
        <f>+C433+C434</f>
        <v>19100000</v>
      </c>
    </row>
    <row r="433" spans="1:3" ht="15">
      <c r="A433" t="s">
        <v>971</v>
      </c>
      <c r="B433" t="s">
        <v>933</v>
      </c>
      <c r="C433" s="9">
        <v>19061800</v>
      </c>
    </row>
    <row r="434" spans="1:3" ht="15">
      <c r="A434" t="s">
        <v>972</v>
      </c>
      <c r="B434" t="s">
        <v>935</v>
      </c>
      <c r="C434" s="9">
        <v>38200</v>
      </c>
    </row>
    <row r="435" spans="1:3" ht="15">
      <c r="A435" t="s">
        <v>973</v>
      </c>
      <c r="B435" t="s">
        <v>974</v>
      </c>
      <c r="C435" s="9">
        <f>+C436</f>
        <v>20100000</v>
      </c>
    </row>
    <row r="436" spans="1:3" ht="15">
      <c r="A436" t="s">
        <v>975</v>
      </c>
      <c r="B436" t="s">
        <v>976</v>
      </c>
      <c r="C436" s="9">
        <f>+C437</f>
        <v>20100000</v>
      </c>
    </row>
    <row r="437" spans="1:3" ht="15">
      <c r="A437" t="s">
        <v>977</v>
      </c>
      <c r="B437" t="s">
        <v>931</v>
      </c>
      <c r="C437" s="9">
        <f>+C438+C439</f>
        <v>20100000</v>
      </c>
    </row>
    <row r="438" spans="1:3" ht="15">
      <c r="A438" t="s">
        <v>978</v>
      </c>
      <c r="B438" t="s">
        <v>933</v>
      </c>
      <c r="C438" s="9">
        <v>20059800</v>
      </c>
    </row>
    <row r="439" spans="1:3" ht="15">
      <c r="A439" t="s">
        <v>979</v>
      </c>
      <c r="B439" t="s">
        <v>935</v>
      </c>
      <c r="C439" s="9">
        <v>40200</v>
      </c>
    </row>
    <row r="440" spans="1:3" ht="15">
      <c r="A440" t="s">
        <v>980</v>
      </c>
      <c r="B440" t="s">
        <v>981</v>
      </c>
      <c r="C440" s="9">
        <f>+C441+C444</f>
        <v>3000</v>
      </c>
    </row>
    <row r="441" spans="1:3" ht="15">
      <c r="A441" t="s">
        <v>982</v>
      </c>
      <c r="B441" t="s">
        <v>983</v>
      </c>
      <c r="C441" s="9">
        <f>SUM(C442:C443)</f>
        <v>2000</v>
      </c>
    </row>
    <row r="442" spans="1:3" ht="15">
      <c r="A442" t="s">
        <v>984</v>
      </c>
      <c r="B442" t="s">
        <v>985</v>
      </c>
      <c r="C442" s="9">
        <v>1000</v>
      </c>
    </row>
    <row r="443" spans="1:3" ht="15">
      <c r="A443" t="s">
        <v>986</v>
      </c>
      <c r="B443" t="s">
        <v>987</v>
      </c>
      <c r="C443" s="9">
        <v>1000</v>
      </c>
    </row>
    <row r="444" spans="1:3" ht="15">
      <c r="A444" t="s">
        <v>988</v>
      </c>
      <c r="B444" t="s">
        <v>989</v>
      </c>
      <c r="C444" s="9">
        <f>+C445</f>
        <v>1000</v>
      </c>
    </row>
    <row r="445" spans="1:3" ht="15">
      <c r="A445" t="s">
        <v>990</v>
      </c>
      <c r="B445" t="s">
        <v>941</v>
      </c>
      <c r="C445" s="9">
        <v>1000</v>
      </c>
    </row>
    <row r="446" ht="15">
      <c r="C446" s="9"/>
    </row>
    <row r="447" spans="1:3" ht="15">
      <c r="A447" t="s">
        <v>991</v>
      </c>
      <c r="B447" t="s">
        <v>992</v>
      </c>
      <c r="C447" s="9">
        <f>+C448+C451+C453</f>
        <v>54645282</v>
      </c>
    </row>
    <row r="448" spans="1:3" ht="15">
      <c r="A448" t="s">
        <v>993</v>
      </c>
      <c r="B448" t="s">
        <v>792</v>
      </c>
      <c r="C448" s="9">
        <f>+C449</f>
        <v>13000000</v>
      </c>
    </row>
    <row r="449" spans="1:3" ht="15">
      <c r="A449" t="s">
        <v>994</v>
      </c>
      <c r="B449" t="s">
        <v>995</v>
      </c>
      <c r="C449" s="9">
        <f>+C450</f>
        <v>13000000</v>
      </c>
    </row>
    <row r="450" spans="1:3" ht="15">
      <c r="A450" t="s">
        <v>996</v>
      </c>
      <c r="B450" t="s">
        <v>997</v>
      </c>
      <c r="C450" s="9">
        <v>13000000</v>
      </c>
    </row>
    <row r="451" spans="1:3" ht="15">
      <c r="A451" t="s">
        <v>998</v>
      </c>
      <c r="B451" t="s">
        <v>881</v>
      </c>
      <c r="C451" s="9">
        <f>+C452</f>
        <v>20568000</v>
      </c>
    </row>
    <row r="452" spans="1:3" ht="15">
      <c r="A452" t="s">
        <v>999</v>
      </c>
      <c r="B452" t="s">
        <v>883</v>
      </c>
      <c r="C452" s="9">
        <v>20568000</v>
      </c>
    </row>
    <row r="453" spans="1:3" ht="15">
      <c r="A453" t="s">
        <v>1000</v>
      </c>
      <c r="B453" t="s">
        <v>849</v>
      </c>
      <c r="C453" s="9">
        <f>+C454+C455</f>
        <v>21077282</v>
      </c>
    </row>
    <row r="454" spans="1:3" ht="15">
      <c r="A454" t="s">
        <v>1001</v>
      </c>
      <c r="B454" t="s">
        <v>855</v>
      </c>
      <c r="C454" s="9">
        <v>11077282</v>
      </c>
    </row>
    <row r="455" spans="1:3" ht="15">
      <c r="A455" t="s">
        <v>1002</v>
      </c>
      <c r="B455" t="s">
        <v>1003</v>
      </c>
      <c r="C455" s="9">
        <v>10000000</v>
      </c>
    </row>
    <row r="456" ht="15">
      <c r="C456" s="9"/>
    </row>
    <row r="457" spans="1:3" ht="15">
      <c r="A457" t="s">
        <v>1004</v>
      </c>
      <c r="B457" t="s">
        <v>1005</v>
      </c>
      <c r="C457" s="9">
        <f>+C458+C465+C468+C472+C475+C478+C481</f>
        <v>179253000</v>
      </c>
    </row>
    <row r="458" spans="1:3" ht="15">
      <c r="A458" t="s">
        <v>1006</v>
      </c>
      <c r="B458" t="s">
        <v>1007</v>
      </c>
      <c r="C458" s="9">
        <f>+C459+C461+C463</f>
        <v>31192000</v>
      </c>
    </row>
    <row r="459" spans="1:3" ht="15">
      <c r="A459" t="s">
        <v>1008</v>
      </c>
      <c r="B459" t="s">
        <v>1009</v>
      </c>
      <c r="C459" s="9">
        <f>+C460</f>
        <v>19468800</v>
      </c>
    </row>
    <row r="460" spans="1:3" ht="15">
      <c r="A460" t="s">
        <v>1010</v>
      </c>
      <c r="B460" t="s">
        <v>1011</v>
      </c>
      <c r="C460" s="9">
        <f>21632000-2163200</f>
        <v>19468800</v>
      </c>
    </row>
    <row r="461" spans="1:3" ht="15">
      <c r="A461" t="s">
        <v>1012</v>
      </c>
      <c r="B461" t="s">
        <v>1013</v>
      </c>
      <c r="C461" s="9">
        <f>+C462</f>
        <v>8604200</v>
      </c>
    </row>
    <row r="462" spans="1:3" ht="15">
      <c r="A462" t="s">
        <v>1014</v>
      </c>
      <c r="B462" t="s">
        <v>1015</v>
      </c>
      <c r="C462" s="9">
        <v>8604200</v>
      </c>
    </row>
    <row r="463" spans="1:3" ht="15">
      <c r="A463" t="s">
        <v>1016</v>
      </c>
      <c r="B463" t="s">
        <v>1017</v>
      </c>
      <c r="C463" s="9">
        <f>+C464</f>
        <v>3119000</v>
      </c>
    </row>
    <row r="464" spans="1:3" ht="15">
      <c r="A464" t="s">
        <v>1018</v>
      </c>
      <c r="B464" t="s">
        <v>1019</v>
      </c>
      <c r="C464" s="9">
        <v>3119000</v>
      </c>
    </row>
    <row r="465" spans="1:3" ht="15">
      <c r="A465" t="s">
        <v>1020</v>
      </c>
      <c r="B465" t="s">
        <v>1021</v>
      </c>
      <c r="C465" s="9">
        <f>+C466</f>
        <v>33445000</v>
      </c>
    </row>
    <row r="466" spans="1:3" ht="15">
      <c r="A466" t="s">
        <v>1022</v>
      </c>
      <c r="B466" t="s">
        <v>1023</v>
      </c>
      <c r="C466" s="9">
        <f>+C467</f>
        <v>33445000</v>
      </c>
    </row>
    <row r="467" spans="1:3" ht="15">
      <c r="A467" t="s">
        <v>1024</v>
      </c>
      <c r="B467" t="s">
        <v>1025</v>
      </c>
      <c r="C467" s="9">
        <v>33445000</v>
      </c>
    </row>
    <row r="468" spans="1:3" ht="15">
      <c r="A468" t="s">
        <v>1026</v>
      </c>
      <c r="B468" t="s">
        <v>1027</v>
      </c>
      <c r="C468" s="9">
        <f>+C469</f>
        <v>31500000</v>
      </c>
    </row>
    <row r="469" spans="1:3" ht="15">
      <c r="A469" t="s">
        <v>1028</v>
      </c>
      <c r="B469" t="s">
        <v>1029</v>
      </c>
      <c r="C469" s="9">
        <f>+C470+C471</f>
        <v>31500000</v>
      </c>
    </row>
    <row r="470" spans="1:3" ht="15">
      <c r="A470" t="s">
        <v>1030</v>
      </c>
      <c r="B470" t="s">
        <v>643</v>
      </c>
      <c r="C470" s="9">
        <v>15750000</v>
      </c>
    </row>
    <row r="471" spans="1:3" ht="15">
      <c r="A471" t="s">
        <v>1031</v>
      </c>
      <c r="B471" t="s">
        <v>1032</v>
      </c>
      <c r="C471" s="9">
        <v>15750000</v>
      </c>
    </row>
    <row r="472" spans="1:3" ht="15">
      <c r="A472" t="s">
        <v>1033</v>
      </c>
      <c r="B472" t="s">
        <v>1034</v>
      </c>
      <c r="C472" s="9">
        <f>+C473</f>
        <v>73100000</v>
      </c>
    </row>
    <row r="473" spans="1:3" ht="15">
      <c r="A473" t="s">
        <v>1035</v>
      </c>
      <c r="B473" t="s">
        <v>1036</v>
      </c>
      <c r="C473" s="9">
        <f>+C474</f>
        <v>73100000</v>
      </c>
    </row>
    <row r="474" spans="1:3" ht="15">
      <c r="A474" t="s">
        <v>1037</v>
      </c>
      <c r="B474" t="s">
        <v>1038</v>
      </c>
      <c r="C474" s="9">
        <v>73100000</v>
      </c>
    </row>
    <row r="475" spans="1:3" ht="15">
      <c r="A475" t="s">
        <v>1039</v>
      </c>
      <c r="B475" t="s">
        <v>47</v>
      </c>
      <c r="C475" s="9">
        <f>+C476</f>
        <v>583000</v>
      </c>
    </row>
    <row r="476" spans="1:3" ht="15">
      <c r="A476" t="s">
        <v>1040</v>
      </c>
      <c r="B476" t="s">
        <v>1041</v>
      </c>
      <c r="C476" s="9">
        <f>+C477</f>
        <v>583000</v>
      </c>
    </row>
    <row r="477" spans="1:3" ht="15">
      <c r="A477" t="s">
        <v>1042</v>
      </c>
      <c r="B477" t="s">
        <v>1043</v>
      </c>
      <c r="C477" s="9">
        <v>583000</v>
      </c>
    </row>
    <row r="478" spans="1:3" ht="15">
      <c r="A478" t="s">
        <v>1044</v>
      </c>
      <c r="B478" t="s">
        <v>1045</v>
      </c>
      <c r="C478" s="9">
        <f>+C479</f>
        <v>9432000</v>
      </c>
    </row>
    <row r="479" spans="1:3" ht="15">
      <c r="A479" t="s">
        <v>1046</v>
      </c>
      <c r="B479" t="s">
        <v>1047</v>
      </c>
      <c r="C479" s="9">
        <f>+C480</f>
        <v>9432000</v>
      </c>
    </row>
    <row r="480" spans="1:3" ht="15">
      <c r="A480" t="s">
        <v>1048</v>
      </c>
      <c r="B480" t="s">
        <v>1049</v>
      </c>
      <c r="C480" s="9">
        <v>9432000</v>
      </c>
    </row>
    <row r="481" spans="1:3" ht="42" customHeight="1">
      <c r="A481" t="s">
        <v>1050</v>
      </c>
      <c r="B481" t="s">
        <v>692</v>
      </c>
      <c r="C481" s="9">
        <f>+C482</f>
        <v>1000</v>
      </c>
    </row>
    <row r="482" spans="1:3" ht="15">
      <c r="A482" t="s">
        <v>1051</v>
      </c>
      <c r="B482" t="s">
        <v>1052</v>
      </c>
      <c r="C482" s="9">
        <f>+C483</f>
        <v>1000</v>
      </c>
    </row>
    <row r="483" spans="1:3" ht="15">
      <c r="A483" t="s">
        <v>1053</v>
      </c>
      <c r="B483" t="s">
        <v>1054</v>
      </c>
      <c r="C483" s="9">
        <v>1000</v>
      </c>
    </row>
    <row r="484" ht="15">
      <c r="C484" s="9"/>
    </row>
    <row r="485" spans="1:3" ht="15">
      <c r="A485" t="s">
        <v>1055</v>
      </c>
      <c r="B485" t="s">
        <v>1056</v>
      </c>
      <c r="C485" s="9">
        <f>+C486+C488+C492</f>
        <v>23000</v>
      </c>
    </row>
    <row r="486" spans="1:3" ht="15">
      <c r="A486" t="s">
        <v>1057</v>
      </c>
      <c r="B486" t="s">
        <v>1058</v>
      </c>
      <c r="C486" s="9">
        <f>+C487</f>
        <v>1000</v>
      </c>
    </row>
    <row r="487" spans="1:3" ht="15">
      <c r="A487" t="s">
        <v>1059</v>
      </c>
      <c r="B487" t="s">
        <v>160</v>
      </c>
      <c r="C487" s="9">
        <v>1000</v>
      </c>
    </row>
    <row r="488" spans="1:3" ht="15">
      <c r="A488" t="s">
        <v>1060</v>
      </c>
      <c r="B488" t="s">
        <v>1061</v>
      </c>
      <c r="C488" s="9">
        <f>+C489+C490+C491</f>
        <v>14000</v>
      </c>
    </row>
    <row r="489" spans="1:3" ht="15">
      <c r="A489" t="s">
        <v>1062</v>
      </c>
      <c r="B489" t="s">
        <v>170</v>
      </c>
      <c r="C489" s="9">
        <v>10000</v>
      </c>
    </row>
    <row r="490" spans="1:3" ht="15">
      <c r="A490" t="s">
        <v>1063</v>
      </c>
      <c r="B490" t="s">
        <v>174</v>
      </c>
      <c r="C490" s="9">
        <v>2000</v>
      </c>
    </row>
    <row r="491" spans="1:3" ht="15">
      <c r="A491" t="s">
        <v>1064</v>
      </c>
      <c r="B491" t="s">
        <v>180</v>
      </c>
      <c r="C491" s="9">
        <v>2000</v>
      </c>
    </row>
    <row r="492" spans="1:3" ht="15">
      <c r="A492" t="s">
        <v>1065</v>
      </c>
      <c r="B492" t="s">
        <v>1066</v>
      </c>
      <c r="C492" s="9">
        <f>+C493</f>
        <v>8000</v>
      </c>
    </row>
    <row r="493" spans="1:3" ht="15">
      <c r="A493" t="s">
        <v>1067</v>
      </c>
      <c r="B493" t="s">
        <v>188</v>
      </c>
      <c r="C493" s="9">
        <f>+C494</f>
        <v>8000</v>
      </c>
    </row>
    <row r="494" spans="1:3" ht="15">
      <c r="A494" t="s">
        <v>1068</v>
      </c>
      <c r="B494" t="s">
        <v>190</v>
      </c>
      <c r="C494" s="9">
        <v>8000</v>
      </c>
    </row>
  </sheetData>
  <sheetProtection/>
  <mergeCells count="1">
    <mergeCell ref="A1:C1"/>
  </mergeCells>
  <printOptions horizontalCentered="1"/>
  <pageMargins left="0.9055118110236221" right="0.7086614173228347" top="0.9448818897637796" bottom="0.9448818897637796" header="0.31496062992125984" footer="0.31496062992125984"/>
  <pageSetup horizontalDpi="600" verticalDpi="600" orientation="portrait" scale="85" r:id="rId1"/>
  <headerFooter differentFirst="1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13"/>
  <sheetViews>
    <sheetView zoomScalePageLayoutView="0" workbookViewId="0" topLeftCell="A1">
      <selection activeCell="A123" sqref="A123"/>
    </sheetView>
  </sheetViews>
  <sheetFormatPr defaultColWidth="11.421875" defaultRowHeight="15"/>
  <cols>
    <col min="1" max="1" width="36.00390625" style="0" customWidth="1"/>
    <col min="2" max="11" width="11.57421875" style="0" customWidth="1"/>
  </cols>
  <sheetData>
    <row r="2" ht="15">
      <c r="A2" t="s">
        <v>211</v>
      </c>
    </row>
    <row r="3" ht="15">
      <c r="A3" t="s">
        <v>212</v>
      </c>
    </row>
    <row r="4" spans="1:10" ht="15">
      <c r="A4" s="16" t="s">
        <v>1094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">
      <c r="A5" s="16" t="s">
        <v>1095</v>
      </c>
      <c r="B5" s="16"/>
      <c r="C5" s="16"/>
      <c r="D5" s="16"/>
      <c r="E5" s="16"/>
      <c r="F5" s="16"/>
      <c r="G5" s="16"/>
      <c r="H5" s="16"/>
      <c r="I5" s="16"/>
      <c r="J5" s="16"/>
    </row>
    <row r="7" spans="1:11" ht="15">
      <c r="A7" s="16" t="s">
        <v>1107</v>
      </c>
      <c r="B7" s="17" t="s">
        <v>1096</v>
      </c>
      <c r="C7" s="18"/>
      <c r="D7" s="18"/>
      <c r="E7" s="18"/>
      <c r="F7" s="18"/>
      <c r="G7" s="18"/>
      <c r="H7" s="18"/>
      <c r="I7" s="18"/>
      <c r="J7" s="18"/>
      <c r="K7" s="19"/>
    </row>
    <row r="8" spans="1:11" ht="15">
      <c r="A8" s="16"/>
      <c r="B8" s="2" t="s">
        <v>1097</v>
      </c>
      <c r="C8" s="2" t="s">
        <v>1098</v>
      </c>
      <c r="D8" s="2" t="s">
        <v>1099</v>
      </c>
      <c r="E8" s="2" t="s">
        <v>1100</v>
      </c>
      <c r="F8" s="2" t="s">
        <v>1101</v>
      </c>
      <c r="G8" s="2" t="s">
        <v>1102</v>
      </c>
      <c r="H8" s="2" t="s">
        <v>1103</v>
      </c>
      <c r="I8" s="2" t="s">
        <v>1104</v>
      </c>
      <c r="J8" s="2" t="s">
        <v>1105</v>
      </c>
      <c r="K8" s="2" t="s">
        <v>1106</v>
      </c>
    </row>
    <row r="9" spans="1:11" ht="15">
      <c r="A9" s="16"/>
      <c r="B9" s="2">
        <v>2012</v>
      </c>
      <c r="C9" s="2">
        <v>2013</v>
      </c>
      <c r="D9" s="2">
        <v>2014</v>
      </c>
      <c r="E9" s="2">
        <v>2015</v>
      </c>
      <c r="F9" s="2">
        <v>2016</v>
      </c>
      <c r="G9" s="2">
        <v>2017</v>
      </c>
      <c r="H9" s="2">
        <v>2018</v>
      </c>
      <c r="I9" s="2">
        <v>2019</v>
      </c>
      <c r="J9" s="2">
        <v>2020</v>
      </c>
      <c r="K9" s="2">
        <v>2021</v>
      </c>
    </row>
    <row r="11" spans="1:11" ht="15">
      <c r="A11" t="str">
        <f>'PROYECCION RENTAS'!B7</f>
        <v>INGRESOS CORRIENTES</v>
      </c>
      <c r="B11" s="4">
        <f>+B12+B33</f>
        <v>1252591.0899999999</v>
      </c>
      <c r="C11" s="4">
        <f aca="true" t="shared" si="0" ref="C11:K11">+C12+C33</f>
        <v>1302694.7336</v>
      </c>
      <c r="D11" s="4">
        <f t="shared" si="0"/>
        <v>1354802.522944</v>
      </c>
      <c r="E11" s="4">
        <f t="shared" si="0"/>
        <v>1408994.62386176</v>
      </c>
      <c r="F11" s="4">
        <f t="shared" si="0"/>
        <v>1465354.4088162305</v>
      </c>
      <c r="G11" s="4">
        <f t="shared" si="0"/>
        <v>1523968.5851688797</v>
      </c>
      <c r="H11" s="4">
        <f t="shared" si="0"/>
        <v>1584927.3285756353</v>
      </c>
      <c r="I11" s="4">
        <f t="shared" si="0"/>
        <v>1648324.4217186605</v>
      </c>
      <c r="J11" s="4">
        <f t="shared" si="0"/>
        <v>1714257.398587407</v>
      </c>
      <c r="K11" s="4">
        <f t="shared" si="0"/>
        <v>1782827.6945309034</v>
      </c>
    </row>
    <row r="12" spans="1:11" ht="15">
      <c r="A12" t="str">
        <f>'PROYECCION RENTAS'!B8</f>
        <v>TRIBUTARIOS </v>
      </c>
      <c r="B12" s="4">
        <f>+B13+B16+B21+B25+B28+B29+B30+B31</f>
        <v>347169</v>
      </c>
      <c r="C12" s="4">
        <f aca="true" t="shared" si="1" ref="C12:K12">+C13+C16+C21+C25+C28+C29+C30+C31</f>
        <v>361055.76</v>
      </c>
      <c r="D12" s="4">
        <f t="shared" si="1"/>
        <v>375497.9904</v>
      </c>
      <c r="E12" s="4">
        <f t="shared" si="1"/>
        <v>390517.91001600004</v>
      </c>
      <c r="F12" s="4">
        <f t="shared" si="1"/>
        <v>406138.62641664</v>
      </c>
      <c r="G12" s="4">
        <f t="shared" si="1"/>
        <v>422384.1714733057</v>
      </c>
      <c r="H12" s="4">
        <f t="shared" si="1"/>
        <v>439279.538332238</v>
      </c>
      <c r="I12" s="4">
        <f t="shared" si="1"/>
        <v>456850.7198655274</v>
      </c>
      <c r="J12" s="4">
        <f t="shared" si="1"/>
        <v>475124.7486601486</v>
      </c>
      <c r="K12" s="4">
        <f t="shared" si="1"/>
        <v>494129.73860655446</v>
      </c>
    </row>
    <row r="13" spans="1:11" ht="15" hidden="1">
      <c r="A13" t="str">
        <f>'PROYECCION RENTAS'!B9</f>
        <v>IMPUESTO DE CIRCULACIÓN Y TRÁNSITO SOBRE VEHÍCULOS DE SERVICIO PÚBLICO</v>
      </c>
      <c r="B13" s="4">
        <f>'PROYECCION RENTAS'!D9</f>
        <v>5001</v>
      </c>
      <c r="C13" s="4">
        <f>'PROYECCION RENTAS'!E9</f>
        <v>5201.04</v>
      </c>
      <c r="D13" s="4">
        <f>'PROYECCION RENTAS'!F9</f>
        <v>5409.0816</v>
      </c>
      <c r="E13" s="4">
        <f>'PROYECCION RENTAS'!G9</f>
        <v>5625.444864000001</v>
      </c>
      <c r="F13" s="4">
        <f>'PROYECCION RENTAS'!H9</f>
        <v>5850.462658560001</v>
      </c>
      <c r="G13" s="4">
        <f>'PROYECCION RENTAS'!I9</f>
        <v>6084.481164902401</v>
      </c>
      <c r="H13" s="4">
        <f>'PROYECCION RENTAS'!J9</f>
        <v>6327.860411498497</v>
      </c>
      <c r="I13" s="4">
        <f>'PROYECCION RENTAS'!K9</f>
        <v>6580.974827958437</v>
      </c>
      <c r="J13" s="4">
        <f>'PROYECCION RENTAS'!L9</f>
        <v>6844.213821076775</v>
      </c>
      <c r="K13" s="4">
        <f>'PROYECCION RENTAS'!M9</f>
        <v>7117.982373919846</v>
      </c>
    </row>
    <row r="14" spans="1:11" ht="15" hidden="1">
      <c r="A14" t="str">
        <f>'PROYECCION RENTAS'!B10</f>
        <v>IMPUESTO DE CIRCULACIÓN Y TRÁNSITO SOBRE VEHÍCULOS DE SERVICIO PÚBLICO DE LA VIGENCIA ACTUAL</v>
      </c>
      <c r="B14" s="4">
        <f>'PROYECCION RENTAS'!D10</f>
        <v>5000</v>
      </c>
      <c r="C14" s="4">
        <f>'PROYECCION RENTAS'!E10</f>
        <v>5200</v>
      </c>
      <c r="D14" s="4">
        <f>'PROYECCION RENTAS'!F10</f>
        <v>5408</v>
      </c>
      <c r="E14" s="4">
        <f>'PROYECCION RENTAS'!G10</f>
        <v>5624.320000000001</v>
      </c>
      <c r="F14" s="4">
        <f>'PROYECCION RENTAS'!H10</f>
        <v>5849.292800000001</v>
      </c>
      <c r="G14" s="4">
        <f>'PROYECCION RENTAS'!I10</f>
        <v>6083.264512000002</v>
      </c>
      <c r="H14" s="4">
        <f>'PROYECCION RENTAS'!J10</f>
        <v>6326.595092480002</v>
      </c>
      <c r="I14" s="4">
        <f>'PROYECCION RENTAS'!K10</f>
        <v>6579.658896179202</v>
      </c>
      <c r="J14" s="4">
        <f>'PROYECCION RENTAS'!L10</f>
        <v>6842.845252026371</v>
      </c>
      <c r="K14" s="4">
        <f>'PROYECCION RENTAS'!M10</f>
        <v>7116.559062107426</v>
      </c>
    </row>
    <row r="15" spans="1:11" ht="15" hidden="1">
      <c r="A15" t="str">
        <f>'PROYECCION RENTAS'!B11</f>
        <v>IMPUESTO DE CIRCULACIÓN Y TRÁNSITO SOBRE VEHÍCULOS DE SERVICIO PÚBLICO DE VIGENCIAS ANTERIORES</v>
      </c>
      <c r="B15" s="4">
        <f>'PROYECCION RENTAS'!D11</f>
        <v>1</v>
      </c>
      <c r="C15" s="4">
        <f>'PROYECCION RENTAS'!E11</f>
        <v>1.04</v>
      </c>
      <c r="D15" s="4">
        <f>'PROYECCION RENTAS'!F11</f>
        <v>1.0816000000000001</v>
      </c>
      <c r="E15" s="4">
        <f>'PROYECCION RENTAS'!G11</f>
        <v>1.124864</v>
      </c>
      <c r="F15" s="4">
        <f>'PROYECCION RENTAS'!H11</f>
        <v>1.1698585600000002</v>
      </c>
      <c r="G15" s="4">
        <f>'PROYECCION RENTAS'!I11</f>
        <v>1.2166529024000003</v>
      </c>
      <c r="H15" s="4">
        <f>'PROYECCION RENTAS'!J11</f>
        <v>1.2653190184960004</v>
      </c>
      <c r="I15" s="4">
        <f>'PROYECCION RENTAS'!K11</f>
        <v>1.3159317792358405</v>
      </c>
      <c r="J15" s="4">
        <f>'PROYECCION RENTAS'!L11</f>
        <v>1.368569050405274</v>
      </c>
      <c r="K15" s="4">
        <f>'PROYECCION RENTAS'!M11</f>
        <v>1.4233118124214852</v>
      </c>
    </row>
    <row r="16" spans="1:11" ht="15" hidden="1">
      <c r="A16" t="str">
        <f>'PROYECCION RENTAS'!B12</f>
        <v>IMPUESTO PREDIAL UNIFICADO</v>
      </c>
      <c r="B16" s="4">
        <f>SUM(B17:B20)</f>
        <v>135873</v>
      </c>
      <c r="C16" s="4">
        <f aca="true" t="shared" si="2" ref="C16:K16">SUM(C17:C20)</f>
        <v>141307.92</v>
      </c>
      <c r="D16" s="4">
        <f t="shared" si="2"/>
        <v>146960.23679999998</v>
      </c>
      <c r="E16" s="4">
        <f t="shared" si="2"/>
        <v>152838.646272</v>
      </c>
      <c r="F16" s="4">
        <f t="shared" si="2"/>
        <v>158952.19212288002</v>
      </c>
      <c r="G16" s="4">
        <f t="shared" si="2"/>
        <v>165310.27980779525</v>
      </c>
      <c r="H16" s="4">
        <f t="shared" si="2"/>
        <v>171922.69100010706</v>
      </c>
      <c r="I16" s="4">
        <f t="shared" si="2"/>
        <v>178799.59864011133</v>
      </c>
      <c r="J16" s="4">
        <f t="shared" si="2"/>
        <v>185951.58258571578</v>
      </c>
      <c r="K16" s="4">
        <f t="shared" si="2"/>
        <v>193389.64588914442</v>
      </c>
    </row>
    <row r="17" spans="1:11" ht="15" hidden="1">
      <c r="A17" t="str">
        <f>'PROYECCION RENTAS'!B13</f>
        <v>IMPUESTO PREDIAL UNIFICADO VIGENCIA ACTUAL</v>
      </c>
      <c r="B17" s="4">
        <f>'PROYECCION RENTAS'!D13</f>
        <v>74190</v>
      </c>
      <c r="C17" s="4">
        <f>'PROYECCION RENTAS'!E13</f>
        <v>77157.6</v>
      </c>
      <c r="D17" s="4">
        <f>'PROYECCION RENTAS'!F13</f>
        <v>80243.90400000001</v>
      </c>
      <c r="E17" s="4">
        <f>'PROYECCION RENTAS'!G13</f>
        <v>83453.66016000001</v>
      </c>
      <c r="F17" s="4">
        <f>'PROYECCION RENTAS'!H13</f>
        <v>86791.80656640002</v>
      </c>
      <c r="G17" s="4">
        <f>'PROYECCION RENTAS'!I13</f>
        <v>90263.47882905602</v>
      </c>
      <c r="H17" s="4">
        <f>'PROYECCION RENTAS'!J13</f>
        <v>93874.01798221827</v>
      </c>
      <c r="I17" s="4">
        <f>'PROYECCION RENTAS'!K13</f>
        <v>97628.978701507</v>
      </c>
      <c r="J17" s="4">
        <f>'PROYECCION RENTAS'!L13</f>
        <v>101534.13784956728</v>
      </c>
      <c r="K17" s="4">
        <f>'PROYECCION RENTAS'!M13</f>
        <v>105595.50336354997</v>
      </c>
    </row>
    <row r="18" spans="1:11" ht="15" hidden="1">
      <c r="A18" t="str">
        <f>'PROYECCION RENTAS'!B14</f>
        <v>IMPUESTO PREDIAL UNIFICADO VIGENCIA ANTERIORES</v>
      </c>
      <c r="B18" s="4">
        <f>'PROYECCION RENTAS'!D14</f>
        <v>30108</v>
      </c>
      <c r="C18" s="4">
        <f>'PROYECCION RENTAS'!E14</f>
        <v>31312.32</v>
      </c>
      <c r="D18" s="4">
        <f>'PROYECCION RENTAS'!F14</f>
        <v>32564.8128</v>
      </c>
      <c r="E18" s="4">
        <f>'PROYECCION RENTAS'!G14</f>
        <v>33867.405312</v>
      </c>
      <c r="F18" s="4">
        <f>'PROYECCION RENTAS'!H14</f>
        <v>35222.10152448001</v>
      </c>
      <c r="G18" s="4">
        <f>'PROYECCION RENTAS'!I14</f>
        <v>36630.98558545921</v>
      </c>
      <c r="H18" s="4">
        <f>'PROYECCION RENTAS'!J14</f>
        <v>38096.225008877576</v>
      </c>
      <c r="I18" s="4">
        <f>'PROYECCION RENTAS'!K14</f>
        <v>39620.07400923268</v>
      </c>
      <c r="J18" s="4">
        <f>'PROYECCION RENTAS'!L14</f>
        <v>41204.87696960199</v>
      </c>
      <c r="K18" s="4">
        <f>'PROYECCION RENTAS'!M14</f>
        <v>42853.07204838607</v>
      </c>
    </row>
    <row r="19" spans="1:11" ht="15" hidden="1">
      <c r="A19" t="str">
        <f>'PROYECCION RENTAS'!B15</f>
        <v>COMPENSACIÓN PREDIAL POR RESGUARDOS INDÍGENAS VIGENCIA ACTUAL</v>
      </c>
      <c r="B19" s="4">
        <f>'PROYECCION RENTAS'!D15</f>
        <v>25000</v>
      </c>
      <c r="C19" s="4">
        <f>'PROYECCION RENTAS'!E15</f>
        <v>26000</v>
      </c>
      <c r="D19" s="4">
        <f>'PROYECCION RENTAS'!F15</f>
        <v>27040</v>
      </c>
      <c r="E19" s="4">
        <f>'PROYECCION RENTAS'!G15</f>
        <v>28121.600000000002</v>
      </c>
      <c r="F19" s="4">
        <f>'PROYECCION RENTAS'!H15</f>
        <v>29246.464000000004</v>
      </c>
      <c r="G19" s="4">
        <f>'PROYECCION RENTAS'!I15</f>
        <v>30416.322560000004</v>
      </c>
      <c r="H19" s="4">
        <f>'PROYECCION RENTAS'!J15</f>
        <v>31632.975462400005</v>
      </c>
      <c r="I19" s="4">
        <f>'PROYECCION RENTAS'!K15</f>
        <v>32898.29448089601</v>
      </c>
      <c r="J19" s="4">
        <f>'PROYECCION RENTAS'!L15</f>
        <v>34214.22626013185</v>
      </c>
      <c r="K19" s="4">
        <f>'PROYECCION RENTAS'!M15</f>
        <v>35582.79531053713</v>
      </c>
    </row>
    <row r="20" spans="1:11" ht="15" hidden="1">
      <c r="A20" t="str">
        <f>'PROYECCION RENTAS'!B16</f>
        <v>COMPENSACIÓN PREDIAL POR RESGUARDOS INDÍGENAS VIGENCIA ANTERIOR</v>
      </c>
      <c r="B20" s="4">
        <f>'PROYECCION RENTAS'!D16</f>
        <v>6575</v>
      </c>
      <c r="C20" s="4">
        <f>'PROYECCION RENTAS'!E16</f>
        <v>6838</v>
      </c>
      <c r="D20" s="4">
        <f>'PROYECCION RENTAS'!F16</f>
        <v>7111.52</v>
      </c>
      <c r="E20" s="4">
        <f>'PROYECCION RENTAS'!G16</f>
        <v>7395.9808</v>
      </c>
      <c r="F20" s="4">
        <f>'PROYECCION RENTAS'!H16</f>
        <v>7691.8200320000005</v>
      </c>
      <c r="G20" s="4">
        <f>'PROYECCION RENTAS'!I16</f>
        <v>7999.492833280001</v>
      </c>
      <c r="H20" s="4">
        <f>'PROYECCION RENTAS'!J16</f>
        <v>8319.472546611201</v>
      </c>
      <c r="I20" s="4">
        <f>'PROYECCION RENTAS'!K16</f>
        <v>8652.25144847565</v>
      </c>
      <c r="J20" s="4">
        <f>'PROYECCION RENTAS'!L16</f>
        <v>8998.341506414676</v>
      </c>
      <c r="K20" s="4">
        <f>'PROYECCION RENTAS'!M16</f>
        <v>9358.275166671263</v>
      </c>
    </row>
    <row r="21" spans="1:11" ht="15" hidden="1">
      <c r="A21" t="str">
        <f>'PROYECCION RENTAS'!B20</f>
        <v>IMPUESTO DE INDUSTRIA Y COMERCIO </v>
      </c>
      <c r="B21" s="4">
        <f>'PROYECCION RENTAS'!D20</f>
        <v>37970</v>
      </c>
      <c r="C21" s="4">
        <f>'PROYECCION RENTAS'!E20</f>
        <v>39488.8</v>
      </c>
      <c r="D21" s="4">
        <f>'PROYECCION RENTAS'!F20</f>
        <v>41068.352000000006</v>
      </c>
      <c r="E21" s="4">
        <f>'PROYECCION RENTAS'!G20</f>
        <v>42711.08608000001</v>
      </c>
      <c r="F21" s="4">
        <f>'PROYECCION RENTAS'!H20</f>
        <v>44419.52952320001</v>
      </c>
      <c r="G21" s="4">
        <f>'PROYECCION RENTAS'!I20</f>
        <v>46196.31070412802</v>
      </c>
      <c r="H21" s="4">
        <f>'PROYECCION RENTAS'!J20</f>
        <v>48044.163132293135</v>
      </c>
      <c r="I21" s="4">
        <f>'PROYECCION RENTAS'!K20</f>
        <v>49965.929657584864</v>
      </c>
      <c r="J21" s="4">
        <f>'PROYECCION RENTAS'!L20</f>
        <v>51964.56684388826</v>
      </c>
      <c r="K21" s="4">
        <f>'PROYECCION RENTAS'!M20</f>
        <v>54043.14951764379</v>
      </c>
    </row>
    <row r="22" spans="1:11" ht="15" hidden="1">
      <c r="A22" t="str">
        <f>'PROYECCION RENTAS'!B21</f>
        <v>IMPUESTO DE INDUSTRIA Y COMERCIO DE LA VIGENCIA ACTUAL</v>
      </c>
      <c r="B22" s="4">
        <f>'PROYECCION RENTAS'!D21</f>
        <v>7370</v>
      </c>
      <c r="C22" s="4">
        <f>'PROYECCION RENTAS'!E21</f>
        <v>7664.8</v>
      </c>
      <c r="D22" s="4">
        <f>'PROYECCION RENTAS'!F21</f>
        <v>7971.392000000001</v>
      </c>
      <c r="E22" s="4">
        <f>'PROYECCION RENTAS'!G21</f>
        <v>8290.24768</v>
      </c>
      <c r="F22" s="4">
        <f>'PROYECCION RENTAS'!H21</f>
        <v>8621.8575872</v>
      </c>
      <c r="G22" s="4">
        <f>'PROYECCION RENTAS'!I21</f>
        <v>8966.731890688001</v>
      </c>
      <c r="H22" s="4">
        <f>'PROYECCION RENTAS'!J21</f>
        <v>9325.401166315522</v>
      </c>
      <c r="I22" s="4">
        <f>'PROYECCION RENTAS'!K21</f>
        <v>9698.417212968143</v>
      </c>
      <c r="J22" s="4">
        <f>'PROYECCION RENTAS'!L21</f>
        <v>10086.35390148687</v>
      </c>
      <c r="K22" s="4">
        <f>'PROYECCION RENTAS'!M21</f>
        <v>10489.808057546345</v>
      </c>
    </row>
    <row r="23" spans="1:11" ht="15" hidden="1">
      <c r="A23" t="str">
        <f>'PROYECCION RENTAS'!B22</f>
        <v>IMPUESTO DE INDUSTRIA Y COMERCIO DE LA VIGENCIA ANTERIOR</v>
      </c>
      <c r="B23" s="4">
        <f>'PROYECCION RENTAS'!D22</f>
        <v>2600</v>
      </c>
      <c r="C23" s="4">
        <f>'PROYECCION RENTAS'!E22</f>
        <v>2704</v>
      </c>
      <c r="D23" s="4">
        <f>'PROYECCION RENTAS'!F22</f>
        <v>2812.1600000000003</v>
      </c>
      <c r="E23" s="4">
        <f>'PROYECCION RENTAS'!G22</f>
        <v>2924.6464000000005</v>
      </c>
      <c r="F23" s="4">
        <f>'PROYECCION RENTAS'!H22</f>
        <v>3041.632256000001</v>
      </c>
      <c r="G23" s="4">
        <f>'PROYECCION RENTAS'!I22</f>
        <v>3163.297546240001</v>
      </c>
      <c r="H23" s="4">
        <f>'PROYECCION RENTAS'!J22</f>
        <v>3289.829448089601</v>
      </c>
      <c r="I23" s="4">
        <f>'PROYECCION RENTAS'!K22</f>
        <v>3421.4226260131854</v>
      </c>
      <c r="J23" s="4">
        <f>'PROYECCION RENTAS'!L22</f>
        <v>3558.279531053713</v>
      </c>
      <c r="K23" s="4">
        <f>'PROYECCION RENTAS'!M22</f>
        <v>3700.6107122958615</v>
      </c>
    </row>
    <row r="24" spans="1:11" ht="15" hidden="1">
      <c r="A24" t="str">
        <f>'PROYECCION RENTAS'!B23</f>
        <v>ANTICIPO DEL IMPUESTO DE INDUSTRIA Y COMERCIO</v>
      </c>
      <c r="B24" s="4">
        <f>'PROYECCION RENTAS'!D23</f>
        <v>28000</v>
      </c>
      <c r="C24" s="4">
        <f>'PROYECCION RENTAS'!E23</f>
        <v>29120</v>
      </c>
      <c r="D24" s="4">
        <f>'PROYECCION RENTAS'!F23</f>
        <v>30284.8</v>
      </c>
      <c r="E24" s="4">
        <f>'PROYECCION RENTAS'!G23</f>
        <v>31496.192</v>
      </c>
      <c r="F24" s="4">
        <f>'PROYECCION RENTAS'!H23</f>
        <v>32756.03968</v>
      </c>
      <c r="G24" s="4">
        <f>'PROYECCION RENTAS'!I23</f>
        <v>34066.2812672</v>
      </c>
      <c r="H24" s="4">
        <f>'PROYECCION RENTAS'!J23</f>
        <v>35428.932517888</v>
      </c>
      <c r="I24" s="4">
        <f>'PROYECCION RENTAS'!K23</f>
        <v>36846.08981860353</v>
      </c>
      <c r="J24" s="4">
        <f>'PROYECCION RENTAS'!L23</f>
        <v>38319.933411347665</v>
      </c>
      <c r="K24" s="4">
        <f>'PROYECCION RENTAS'!M23</f>
        <v>39852.73074780157</v>
      </c>
    </row>
    <row r="25" spans="1:11" ht="15" hidden="1">
      <c r="A25" t="str">
        <f>'PROYECCION RENTAS'!B24</f>
        <v>AVISOS Y TABLEROS</v>
      </c>
      <c r="B25" s="4">
        <f>'PROYECCION RENTAS'!D24</f>
        <v>1578</v>
      </c>
      <c r="C25" s="4">
        <f>'PROYECCION RENTAS'!E24</f>
        <v>1641.1200000000001</v>
      </c>
      <c r="D25" s="4">
        <f>'PROYECCION RENTAS'!F24</f>
        <v>1706.7648000000002</v>
      </c>
      <c r="E25" s="4">
        <f>'PROYECCION RENTAS'!G24</f>
        <v>1775.0353920000002</v>
      </c>
      <c r="F25" s="4">
        <f>'PROYECCION RENTAS'!H24</f>
        <v>1846.0368076800003</v>
      </c>
      <c r="G25" s="4">
        <f>'PROYECCION RENTAS'!I24</f>
        <v>1919.8782799872004</v>
      </c>
      <c r="H25" s="4">
        <f>'PROYECCION RENTAS'!J24</f>
        <v>1996.6734111866886</v>
      </c>
      <c r="I25" s="4">
        <f>'PROYECCION RENTAS'!K24</f>
        <v>2076.540347634156</v>
      </c>
      <c r="J25" s="4">
        <f>'PROYECCION RENTAS'!L24</f>
        <v>2159.6019615395226</v>
      </c>
      <c r="K25" s="4">
        <f>'PROYECCION RENTAS'!M24</f>
        <v>2245.9860400011034</v>
      </c>
    </row>
    <row r="26" spans="1:11" ht="15" hidden="1">
      <c r="A26" t="str">
        <f>'PROYECCION RENTAS'!B25</f>
        <v>AVISOS Y TABLEROS VIGENCIA ACTUAL</v>
      </c>
      <c r="B26" s="4">
        <f>'PROYECCION RENTAS'!D25</f>
        <v>800</v>
      </c>
      <c r="C26" s="4">
        <f>'PROYECCION RENTAS'!E25</f>
        <v>832</v>
      </c>
      <c r="D26" s="4">
        <f>'PROYECCION RENTAS'!F25</f>
        <v>865.28</v>
      </c>
      <c r="E26" s="4">
        <f>'PROYECCION RENTAS'!G25</f>
        <v>899.8912</v>
      </c>
      <c r="F26" s="4">
        <f>'PROYECCION RENTAS'!H25</f>
        <v>935.8868480000001</v>
      </c>
      <c r="G26" s="4">
        <f>'PROYECCION RENTAS'!I25</f>
        <v>973.3223219200001</v>
      </c>
      <c r="H26" s="4">
        <f>'PROYECCION RENTAS'!J25</f>
        <v>1012.2552147968001</v>
      </c>
      <c r="I26" s="4">
        <f>'PROYECCION RENTAS'!K25</f>
        <v>1052.7454233886722</v>
      </c>
      <c r="J26" s="4">
        <f>'PROYECCION RENTAS'!L25</f>
        <v>1094.855240324219</v>
      </c>
      <c r="K26" s="4">
        <f>'PROYECCION RENTAS'!M25</f>
        <v>1138.649449937188</v>
      </c>
    </row>
    <row r="27" spans="1:11" ht="15" hidden="1">
      <c r="A27" t="str">
        <f>'PROYECCION RENTAS'!B26</f>
        <v>AVISOS Y TABLEROS VIGENCIAS ANTERIORES</v>
      </c>
      <c r="B27" s="4">
        <f>'PROYECCION RENTAS'!D26</f>
        <v>778</v>
      </c>
      <c r="C27" s="4">
        <f>'PROYECCION RENTAS'!E26</f>
        <v>809.12</v>
      </c>
      <c r="D27" s="4">
        <f>'PROYECCION RENTAS'!F26</f>
        <v>841.4848000000001</v>
      </c>
      <c r="E27" s="4">
        <f>'PROYECCION RENTAS'!G26</f>
        <v>875.1441920000001</v>
      </c>
      <c r="F27" s="4">
        <f>'PROYECCION RENTAS'!H26</f>
        <v>910.1499596800002</v>
      </c>
      <c r="G27" s="4">
        <f>'PROYECCION RENTAS'!I26</f>
        <v>946.5559580672002</v>
      </c>
      <c r="H27" s="4">
        <f>'PROYECCION RENTAS'!J26</f>
        <v>984.4181963898883</v>
      </c>
      <c r="I27" s="4">
        <f>'PROYECCION RENTAS'!K26</f>
        <v>1023.7949242454839</v>
      </c>
      <c r="J27" s="4">
        <f>'PROYECCION RENTAS'!L26</f>
        <v>1064.7467212153033</v>
      </c>
      <c r="K27" s="4">
        <f>'PROYECCION RENTAS'!M26</f>
        <v>1107.3365900639155</v>
      </c>
    </row>
    <row r="28" spans="1:11" ht="15" hidden="1">
      <c r="A28" t="str">
        <f>'PROYECCION RENTAS'!B27</f>
        <v>IMPUESTO DE ESPECTÁCULOS PÚBLICOS MUNICIPAL</v>
      </c>
      <c r="B28" s="4">
        <f>'PROYECCION RENTAS'!D27</f>
        <v>600</v>
      </c>
      <c r="C28" s="4">
        <f>'PROYECCION RENTAS'!E27</f>
        <v>624</v>
      </c>
      <c r="D28" s="4">
        <f>'PROYECCION RENTAS'!F27</f>
        <v>648.96</v>
      </c>
      <c r="E28" s="4">
        <f>'PROYECCION RENTAS'!G27</f>
        <v>674.9184</v>
      </c>
      <c r="F28" s="4">
        <f>'PROYECCION RENTAS'!H27</f>
        <v>701.9151360000001</v>
      </c>
      <c r="G28" s="4">
        <f>'PROYECCION RENTAS'!I27</f>
        <v>729.99174144</v>
      </c>
      <c r="H28" s="4">
        <f>'PROYECCION RENTAS'!J27</f>
        <v>759.1914110976</v>
      </c>
      <c r="I28" s="4">
        <f>'PROYECCION RENTAS'!K27</f>
        <v>789.5590675415041</v>
      </c>
      <c r="J28" s="4">
        <f>'PROYECCION RENTAS'!L27</f>
        <v>821.1414302431642</v>
      </c>
      <c r="K28" s="4">
        <f>'PROYECCION RENTAS'!M27</f>
        <v>853.9870874528908</v>
      </c>
    </row>
    <row r="29" spans="1:11" ht="15" hidden="1">
      <c r="A29" t="str">
        <f>'PROYECCION RENTAS'!B28</f>
        <v>DEGÜELLO DE GANADO MENOR</v>
      </c>
      <c r="B29" s="4">
        <f>'PROYECCION RENTAS'!D28</f>
        <v>3647</v>
      </c>
      <c r="C29" s="4">
        <f>'PROYECCION RENTAS'!E28</f>
        <v>3792.88</v>
      </c>
      <c r="D29" s="4">
        <f>'PROYECCION RENTAS'!F28</f>
        <v>3944.5952</v>
      </c>
      <c r="E29" s="4">
        <f>'PROYECCION RENTAS'!G28</f>
        <v>4102.379008000001</v>
      </c>
      <c r="F29" s="4">
        <f>'PROYECCION RENTAS'!H28</f>
        <v>4266.474168320001</v>
      </c>
      <c r="G29" s="4">
        <f>'PROYECCION RENTAS'!I28</f>
        <v>4437.133135052801</v>
      </c>
      <c r="H29" s="4">
        <f>'PROYECCION RENTAS'!J28</f>
        <v>4614.618460454913</v>
      </c>
      <c r="I29" s="4">
        <f>'PROYECCION RENTAS'!K28</f>
        <v>4799.20319887311</v>
      </c>
      <c r="J29" s="4">
        <f>'PROYECCION RENTAS'!L28</f>
        <v>4991.171326828035</v>
      </c>
      <c r="K29" s="4">
        <f>'PROYECCION RENTAS'!M28</f>
        <v>5190.818179901156</v>
      </c>
    </row>
    <row r="30" spans="1:11" ht="15" hidden="1">
      <c r="A30" t="str">
        <f>'PROYECCION RENTAS'!B30</f>
        <v>SOBRETASA A LA GASOLINA</v>
      </c>
      <c r="B30" s="4">
        <f>'PROYECCION RENTAS'!D30</f>
        <v>131000</v>
      </c>
      <c r="C30" s="4">
        <f>'PROYECCION RENTAS'!E30</f>
        <v>136240</v>
      </c>
      <c r="D30" s="4">
        <f>'PROYECCION RENTAS'!F30</f>
        <v>141689.6</v>
      </c>
      <c r="E30" s="4">
        <f>'PROYECCION RENTAS'!G30</f>
        <v>147357.184</v>
      </c>
      <c r="F30" s="4">
        <f>'PROYECCION RENTAS'!H30</f>
        <v>153251.47136000003</v>
      </c>
      <c r="G30" s="4">
        <f>'PROYECCION RENTAS'!I30</f>
        <v>159381.53021440003</v>
      </c>
      <c r="H30" s="4">
        <f>'PROYECCION RENTAS'!J30</f>
        <v>165756.79142297604</v>
      </c>
      <c r="I30" s="4">
        <f>'PROYECCION RENTAS'!K30</f>
        <v>172387.06307989507</v>
      </c>
      <c r="J30" s="4">
        <f>'PROYECCION RENTAS'!L30</f>
        <v>179282.54560309087</v>
      </c>
      <c r="K30" s="4">
        <f>'PROYECCION RENTAS'!M30</f>
        <v>186453.8474272145</v>
      </c>
    </row>
    <row r="31" spans="1:11" ht="15" hidden="1">
      <c r="A31" t="str">
        <f>'PROYECCION RENTAS'!B35</f>
        <v>OTROS INGRESOS TRIBUTARIOS</v>
      </c>
      <c r="B31" s="4">
        <f>'PROYECCION RENTAS'!D35</f>
        <v>31500</v>
      </c>
      <c r="C31" s="4">
        <f>'PROYECCION RENTAS'!E35</f>
        <v>32760</v>
      </c>
      <c r="D31" s="4">
        <f>'PROYECCION RENTAS'!F35</f>
        <v>34070.4</v>
      </c>
      <c r="E31" s="4">
        <f>'PROYECCION RENTAS'!G35</f>
        <v>35433.216</v>
      </c>
      <c r="F31" s="4">
        <f>'PROYECCION RENTAS'!H35</f>
        <v>36850.54464</v>
      </c>
      <c r="G31" s="4">
        <f>'PROYECCION RENTAS'!I35</f>
        <v>38324.5664256</v>
      </c>
      <c r="H31" s="4">
        <f>'PROYECCION RENTAS'!J35</f>
        <v>39857.549082624006</v>
      </c>
      <c r="I31" s="4">
        <f>'PROYECCION RENTAS'!K35</f>
        <v>41451.85104592897</v>
      </c>
      <c r="J31" s="4">
        <f>'PROYECCION RENTAS'!L35</f>
        <v>43109.925087766125</v>
      </c>
      <c r="K31" s="4">
        <f>'PROYECCION RENTAS'!M35</f>
        <v>44834.32209127677</v>
      </c>
    </row>
    <row r="32" spans="2:11" ht="1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>
      <c r="A33" t="str">
        <f>'PROYECCION RENTAS'!B37</f>
        <v>NO TRIBUTARIOS</v>
      </c>
      <c r="B33" s="4">
        <f>+B34+B36+B39+B42+B52</f>
        <v>905422.09</v>
      </c>
      <c r="C33" s="4">
        <f aca="true" t="shared" si="3" ref="C33:K33">+C34+C36+C39+C42+C52</f>
        <v>941638.9735999999</v>
      </c>
      <c r="D33" s="4">
        <f t="shared" si="3"/>
        <v>979304.532544</v>
      </c>
      <c r="E33" s="4">
        <f t="shared" si="3"/>
        <v>1018476.71384576</v>
      </c>
      <c r="F33" s="4">
        <f t="shared" si="3"/>
        <v>1059215.7823995904</v>
      </c>
      <c r="G33" s="4">
        <f t="shared" si="3"/>
        <v>1101584.413695574</v>
      </c>
      <c r="H33" s="4">
        <f t="shared" si="3"/>
        <v>1145647.7902433972</v>
      </c>
      <c r="I33" s="4">
        <f t="shared" si="3"/>
        <v>1191473.701853133</v>
      </c>
      <c r="J33" s="4">
        <f t="shared" si="3"/>
        <v>1239132.6499272585</v>
      </c>
      <c r="K33" s="4">
        <f t="shared" si="3"/>
        <v>1288697.955924349</v>
      </c>
    </row>
    <row r="34" spans="1:11" ht="15" hidden="1">
      <c r="A34" t="str">
        <f>'PROYECCION RENTAS'!B38</f>
        <v>TASAS Y DERECHOS</v>
      </c>
      <c r="B34" s="4">
        <f>'PROYECCION RENTAS'!D38</f>
        <v>10400</v>
      </c>
      <c r="C34" s="4">
        <f>'PROYECCION RENTAS'!E38</f>
        <v>10816</v>
      </c>
      <c r="D34" s="4">
        <f>'PROYECCION RENTAS'!F38</f>
        <v>11248.640000000001</v>
      </c>
      <c r="E34" s="4">
        <f>'PROYECCION RENTAS'!G38</f>
        <v>11698.585600000002</v>
      </c>
      <c r="F34" s="4">
        <f>'PROYECCION RENTAS'!H38</f>
        <v>12166.529024000003</v>
      </c>
      <c r="G34" s="4">
        <f>'PROYECCION RENTAS'!I38</f>
        <v>12653.190184960004</v>
      </c>
      <c r="H34" s="4">
        <f>'PROYECCION RENTAS'!J38</f>
        <v>13159.317792358404</v>
      </c>
      <c r="I34" s="4">
        <f>'PROYECCION RENTAS'!K38</f>
        <v>13685.690504052742</v>
      </c>
      <c r="J34" s="4">
        <f>'PROYECCION RENTAS'!L38</f>
        <v>14233.118124214852</v>
      </c>
      <c r="K34" s="4">
        <f>'PROYECCION RENTAS'!M38</f>
        <v>14802.442849183446</v>
      </c>
    </row>
    <row r="35" spans="1:11" ht="15" hidden="1">
      <c r="A35" t="str">
        <f>'PROYECCION RENTAS'!B39</f>
        <v>PUBLICACIONES</v>
      </c>
      <c r="B35" s="4">
        <f>'PROYECCION RENTAS'!D39</f>
        <v>10400</v>
      </c>
      <c r="C35" s="4">
        <f>'PROYECCION RENTAS'!E39</f>
        <v>10816</v>
      </c>
      <c r="D35" s="4">
        <f>'PROYECCION RENTAS'!F39</f>
        <v>11248.640000000001</v>
      </c>
      <c r="E35" s="4">
        <f>'PROYECCION RENTAS'!G39</f>
        <v>11698.585600000002</v>
      </c>
      <c r="F35" s="4">
        <f>'PROYECCION RENTAS'!H39</f>
        <v>12166.529024000003</v>
      </c>
      <c r="G35" s="4">
        <f>'PROYECCION RENTAS'!I39</f>
        <v>12653.190184960004</v>
      </c>
      <c r="H35" s="4">
        <f>'PROYECCION RENTAS'!J39</f>
        <v>13159.317792358404</v>
      </c>
      <c r="I35" s="4">
        <f>'PROYECCION RENTAS'!K39</f>
        <v>13685.690504052742</v>
      </c>
      <c r="J35" s="4">
        <f>'PROYECCION RENTAS'!L39</f>
        <v>14233.118124214852</v>
      </c>
      <c r="K35" s="4">
        <f>'PROYECCION RENTAS'!M39</f>
        <v>14802.442849183446</v>
      </c>
    </row>
    <row r="36" spans="1:11" ht="15" hidden="1">
      <c r="A36" t="str">
        <f>'PROYECCION RENTAS'!B40</f>
        <v>MULTAS Y SANCIONES</v>
      </c>
      <c r="B36" s="4">
        <f>'PROYECCION RENTAS'!D40</f>
        <v>17401</v>
      </c>
      <c r="C36" s="4">
        <f>'PROYECCION RENTAS'!E40</f>
        <v>18097.04</v>
      </c>
      <c r="D36" s="4">
        <f>'PROYECCION RENTAS'!F40</f>
        <v>18820.9216</v>
      </c>
      <c r="E36" s="4">
        <f>'PROYECCION RENTAS'!G40</f>
        <v>19573.758464000002</v>
      </c>
      <c r="F36" s="4">
        <f>'PROYECCION RENTAS'!H40</f>
        <v>20356.708802560002</v>
      </c>
      <c r="G36" s="4">
        <f>'PROYECCION RENTAS'!I40</f>
        <v>21170.977154662403</v>
      </c>
      <c r="H36" s="4">
        <f>'PROYECCION RENTAS'!J40</f>
        <v>22017.8162408489</v>
      </c>
      <c r="I36" s="4">
        <f>'PROYECCION RENTAS'!K40</f>
        <v>22898.528890482856</v>
      </c>
      <c r="J36" s="4">
        <f>'PROYECCION RENTAS'!L40</f>
        <v>23814.47004610217</v>
      </c>
      <c r="K36" s="4">
        <f>'PROYECCION RENTAS'!M40</f>
        <v>24767.04884794626</v>
      </c>
    </row>
    <row r="37" spans="1:11" ht="15" hidden="1">
      <c r="A37" t="str">
        <f>'PROYECCION RENTAS'!B42</f>
        <v>MULTAS DE GOBIERNO </v>
      </c>
      <c r="B37" s="4">
        <f>'PROYECCION RENTAS'!D42</f>
        <v>100</v>
      </c>
      <c r="C37" s="4">
        <f>'PROYECCION RENTAS'!E42</f>
        <v>104</v>
      </c>
      <c r="D37" s="4">
        <f>'PROYECCION RENTAS'!F42</f>
        <v>108.16</v>
      </c>
      <c r="E37" s="4">
        <f>'PROYECCION RENTAS'!G42</f>
        <v>112.4864</v>
      </c>
      <c r="F37" s="4">
        <f>'PROYECCION RENTAS'!H42</f>
        <v>116.98585600000001</v>
      </c>
      <c r="G37" s="4">
        <f>'PROYECCION RENTAS'!I42</f>
        <v>121.66529024000002</v>
      </c>
      <c r="H37" s="4">
        <f>'PROYECCION RENTAS'!J42</f>
        <v>126.53190184960002</v>
      </c>
      <c r="I37" s="4">
        <f>'PROYECCION RENTAS'!K42</f>
        <v>131.59317792358402</v>
      </c>
      <c r="J37" s="4">
        <f>'PROYECCION RENTAS'!L42</f>
        <v>136.85690504052738</v>
      </c>
      <c r="K37" s="4">
        <f>'PROYECCION RENTAS'!M42</f>
        <v>142.3311812421485</v>
      </c>
    </row>
    <row r="38" spans="1:11" ht="15" hidden="1">
      <c r="A38" t="str">
        <f>'PROYECCION RENTAS'!B43</f>
        <v>REGISTRO DE MARCAS Y HERRETES</v>
      </c>
      <c r="B38" s="4">
        <f>'PROYECCION RENTAS'!D43</f>
        <v>100</v>
      </c>
      <c r="C38" s="4">
        <f>'PROYECCION RENTAS'!E43</f>
        <v>104</v>
      </c>
      <c r="D38" s="4">
        <f>'PROYECCION RENTAS'!F43</f>
        <v>108.16</v>
      </c>
      <c r="E38" s="4">
        <f>'PROYECCION RENTAS'!G43</f>
        <v>112.4864</v>
      </c>
      <c r="F38" s="4">
        <f>'PROYECCION RENTAS'!H43</f>
        <v>116.98585600000001</v>
      </c>
      <c r="G38" s="4">
        <f>'PROYECCION RENTAS'!I43</f>
        <v>121.66529024000002</v>
      </c>
      <c r="H38" s="4">
        <f>'PROYECCION RENTAS'!J43</f>
        <v>126.53190184960002</v>
      </c>
      <c r="I38" s="4">
        <f>'PROYECCION RENTAS'!K43</f>
        <v>131.59317792358402</v>
      </c>
      <c r="J38" s="4">
        <f>'PROYECCION RENTAS'!L43</f>
        <v>136.85690504052738</v>
      </c>
      <c r="K38" s="4">
        <f>'PROYECCION RENTAS'!M43</f>
        <v>142.3311812421485</v>
      </c>
    </row>
    <row r="39" spans="1:11" ht="15" hidden="1">
      <c r="A39" t="str">
        <f>'PROYECCION RENTAS'!B44</f>
        <v>INTERESES MORATORIOS</v>
      </c>
      <c r="B39" s="4">
        <f>'PROYECCION RENTAS'!D44</f>
        <v>11801</v>
      </c>
      <c r="C39" s="4">
        <f>'PROYECCION RENTAS'!E44</f>
        <v>12273.04</v>
      </c>
      <c r="D39" s="4">
        <f>'PROYECCION RENTAS'!F44</f>
        <v>12763.9616</v>
      </c>
      <c r="E39" s="4">
        <f>'PROYECCION RENTAS'!G44</f>
        <v>13274.520064</v>
      </c>
      <c r="F39" s="4">
        <f>'PROYECCION RENTAS'!H44</f>
        <v>13805.50086656</v>
      </c>
      <c r="G39" s="4">
        <f>'PROYECCION RENTAS'!I44</f>
        <v>14357.720901222401</v>
      </c>
      <c r="H39" s="4">
        <f>'PROYECCION RENTAS'!J44</f>
        <v>14932.029737271298</v>
      </c>
      <c r="I39" s="4">
        <f>'PROYECCION RENTAS'!K44</f>
        <v>15529.31092676215</v>
      </c>
      <c r="J39" s="4">
        <f>'PROYECCION RENTAS'!L44</f>
        <v>16150.483363832636</v>
      </c>
      <c r="K39" s="4">
        <f>'PROYECCION RENTAS'!M44</f>
        <v>16796.502698385942</v>
      </c>
    </row>
    <row r="40" spans="1:11" ht="15" hidden="1">
      <c r="A40" t="str">
        <f>'PROYECCION RENTAS'!B45</f>
        <v>PREDIAL</v>
      </c>
      <c r="B40" s="4">
        <f>'PROYECCION RENTAS'!D45</f>
        <v>11800</v>
      </c>
      <c r="C40" s="4">
        <f>'PROYECCION RENTAS'!E45</f>
        <v>12272</v>
      </c>
      <c r="D40" s="4">
        <f>'PROYECCION RENTAS'!F45</f>
        <v>12762.880000000001</v>
      </c>
      <c r="E40" s="4">
        <f>'PROYECCION RENTAS'!G45</f>
        <v>13273.3952</v>
      </c>
      <c r="F40" s="4">
        <f>'PROYECCION RENTAS'!H45</f>
        <v>13804.331008000001</v>
      </c>
      <c r="G40" s="4">
        <f>'PROYECCION RENTAS'!I45</f>
        <v>14356.504248320001</v>
      </c>
      <c r="H40" s="4">
        <f>'PROYECCION RENTAS'!J45</f>
        <v>14930.764418252802</v>
      </c>
      <c r="I40" s="4">
        <f>'PROYECCION RENTAS'!K45</f>
        <v>15527.994994982915</v>
      </c>
      <c r="J40" s="4">
        <f>'PROYECCION RENTAS'!L45</f>
        <v>16149.114794782232</v>
      </c>
      <c r="K40" s="4">
        <f>'PROYECCION RENTAS'!M45</f>
        <v>16795.07938657352</v>
      </c>
    </row>
    <row r="41" spans="1:11" ht="15" hidden="1">
      <c r="A41" t="str">
        <f>'PROYECCION RENTAS'!B46</f>
        <v>INDUSTRIA Y COMERCIO </v>
      </c>
      <c r="B41" s="4">
        <f>'PROYECCION RENTAS'!D46</f>
        <v>1</v>
      </c>
      <c r="C41" s="4">
        <f>'PROYECCION RENTAS'!E46</f>
        <v>1.04</v>
      </c>
      <c r="D41" s="4">
        <f>'PROYECCION RENTAS'!F46</f>
        <v>1.0816000000000001</v>
      </c>
      <c r="E41" s="4">
        <f>'PROYECCION RENTAS'!G46</f>
        <v>1.124864</v>
      </c>
      <c r="F41" s="4">
        <f>'PROYECCION RENTAS'!H46</f>
        <v>1.1698585600000002</v>
      </c>
      <c r="G41" s="4">
        <f>'PROYECCION RENTAS'!I46</f>
        <v>1.2166529024000003</v>
      </c>
      <c r="H41" s="4">
        <f>'PROYECCION RENTAS'!J46</f>
        <v>1.2653190184960004</v>
      </c>
      <c r="I41" s="4">
        <f>'PROYECCION RENTAS'!K46</f>
        <v>1.3159317792358405</v>
      </c>
      <c r="J41" s="4">
        <f>'PROYECCION RENTAS'!L46</f>
        <v>1.368569050405274</v>
      </c>
      <c r="K41" s="4">
        <f>'PROYECCION RENTAS'!M46</f>
        <v>1.4233118124214852</v>
      </c>
    </row>
    <row r="42" spans="1:11" ht="15" hidden="1">
      <c r="A42" t="str">
        <f>'PROYECCION RENTAS'!B47</f>
        <v>VENTA DE BIENES Y SERVICIOS</v>
      </c>
      <c r="B42" s="4">
        <f>'PROYECCION RENTAS'!D47</f>
        <v>37000</v>
      </c>
      <c r="C42" s="4">
        <f>'PROYECCION RENTAS'!E47</f>
        <v>38480</v>
      </c>
      <c r="D42" s="4">
        <f>'PROYECCION RENTAS'!F47</f>
        <v>40019.200000000004</v>
      </c>
      <c r="E42" s="4">
        <f>'PROYECCION RENTAS'!G47</f>
        <v>41619.96800000001</v>
      </c>
      <c r="F42" s="4">
        <f>'PROYECCION RENTAS'!H47</f>
        <v>43284.76672000001</v>
      </c>
      <c r="G42" s="4">
        <f>'PROYECCION RENTAS'!I47</f>
        <v>45016.157388800006</v>
      </c>
      <c r="H42" s="4">
        <f>'PROYECCION RENTAS'!J47</f>
        <v>46816.80368435201</v>
      </c>
      <c r="I42" s="4">
        <f>'PROYECCION RENTAS'!K47</f>
        <v>48689.47583172609</v>
      </c>
      <c r="J42" s="4">
        <f>'PROYECCION RENTAS'!L47</f>
        <v>50637.05486499514</v>
      </c>
      <c r="K42" s="4">
        <f>'PROYECCION RENTAS'!M47</f>
        <v>52662.53705959494</v>
      </c>
    </row>
    <row r="43" spans="1:11" ht="15" hidden="1">
      <c r="A43" t="str">
        <f>'PROYECCION RENTAS'!B48</f>
        <v>ACUEDUCTO</v>
      </c>
      <c r="B43" s="4">
        <f>'PROYECCION RENTAS'!D48</f>
        <v>19000</v>
      </c>
      <c r="C43" s="4">
        <f>'PROYECCION RENTAS'!E48</f>
        <v>19760</v>
      </c>
      <c r="D43" s="4">
        <f>'PROYECCION RENTAS'!F48</f>
        <v>20550.4</v>
      </c>
      <c r="E43" s="4">
        <f>'PROYECCION RENTAS'!G48</f>
        <v>21372.416</v>
      </c>
      <c r="F43" s="4">
        <f>'PROYECCION RENTAS'!H48</f>
        <v>22227.31264</v>
      </c>
      <c r="G43" s="4">
        <f>'PROYECCION RENTAS'!I48</f>
        <v>23116.4051456</v>
      </c>
      <c r="H43" s="4">
        <f>'PROYECCION RENTAS'!J48</f>
        <v>24041.061351424003</v>
      </c>
      <c r="I43" s="4">
        <f>'PROYECCION RENTAS'!K48</f>
        <v>25002.703805480964</v>
      </c>
      <c r="J43" s="4">
        <f>'PROYECCION RENTAS'!L48</f>
        <v>26002.811957700203</v>
      </c>
      <c r="K43" s="4">
        <f>'PROYECCION RENTAS'!M48</f>
        <v>27042.924436008212</v>
      </c>
    </row>
    <row r="44" spans="1:11" ht="15" hidden="1">
      <c r="A44" t="str">
        <f>'PROYECCION RENTAS'!B49</f>
        <v>ALCANTARILLADO</v>
      </c>
      <c r="B44" s="4">
        <f>'PROYECCION RENTAS'!D49</f>
        <v>1200</v>
      </c>
      <c r="C44" s="4">
        <f>'PROYECCION RENTAS'!E49</f>
        <v>1248</v>
      </c>
      <c r="D44" s="4">
        <f>'PROYECCION RENTAS'!F49</f>
        <v>1297.92</v>
      </c>
      <c r="E44" s="4">
        <f>'PROYECCION RENTAS'!G49</f>
        <v>1349.8368</v>
      </c>
      <c r="F44" s="4">
        <f>'PROYECCION RENTAS'!H49</f>
        <v>1403.8302720000002</v>
      </c>
      <c r="G44" s="4">
        <f>'PROYECCION RENTAS'!I49</f>
        <v>1459.98348288</v>
      </c>
      <c r="H44" s="4">
        <f>'PROYECCION RENTAS'!J49</f>
        <v>1518.3828221952</v>
      </c>
      <c r="I44" s="4">
        <f>'PROYECCION RENTAS'!K49</f>
        <v>1579.1181350830082</v>
      </c>
      <c r="J44" s="4">
        <f>'PROYECCION RENTAS'!L49</f>
        <v>1642.2828604863284</v>
      </c>
      <c r="K44" s="4">
        <f>'PROYECCION RENTAS'!M49</f>
        <v>1707.9741749057816</v>
      </c>
    </row>
    <row r="45" spans="1:11" ht="15" hidden="1">
      <c r="A45" t="str">
        <f>'PROYECCION RENTAS'!B50</f>
        <v>ASEO</v>
      </c>
      <c r="B45" s="4">
        <f>'PROYECCION RENTAS'!D50</f>
        <v>350</v>
      </c>
      <c r="C45" s="4">
        <f>'PROYECCION RENTAS'!E50</f>
        <v>364</v>
      </c>
      <c r="D45" s="4">
        <f>'PROYECCION RENTAS'!F50</f>
        <v>378.56</v>
      </c>
      <c r="E45" s="4">
        <f>'PROYECCION RENTAS'!G50</f>
        <v>393.7024</v>
      </c>
      <c r="F45" s="4">
        <f>'PROYECCION RENTAS'!H50</f>
        <v>409.45049600000004</v>
      </c>
      <c r="G45" s="4">
        <f>'PROYECCION RENTAS'!I50</f>
        <v>425.8285158400001</v>
      </c>
      <c r="H45" s="4">
        <f>'PROYECCION RENTAS'!J50</f>
        <v>442.8616564736001</v>
      </c>
      <c r="I45" s="4">
        <f>'PROYECCION RENTAS'!K50</f>
        <v>460.5761227325441</v>
      </c>
      <c r="J45" s="4">
        <f>'PROYECCION RENTAS'!L50</f>
        <v>478.9991676418459</v>
      </c>
      <c r="K45" s="4">
        <f>'PROYECCION RENTAS'!M50</f>
        <v>498.15913434751974</v>
      </c>
    </row>
    <row r="46" spans="1:11" ht="15" hidden="1">
      <c r="A46" t="str">
        <f>'PROYECCION RENTAS'!B51</f>
        <v>PLAZA DE MERCADO</v>
      </c>
      <c r="B46" s="4">
        <f>'PROYECCION RENTAS'!D51</f>
        <v>3800</v>
      </c>
      <c r="C46" s="4">
        <f>'PROYECCION RENTAS'!E51</f>
        <v>3952</v>
      </c>
      <c r="D46" s="4">
        <f>'PROYECCION RENTAS'!F51</f>
        <v>4110.08</v>
      </c>
      <c r="E46" s="4">
        <f>'PROYECCION RENTAS'!G51</f>
        <v>4274.4832</v>
      </c>
      <c r="F46" s="4">
        <f>'PROYECCION RENTAS'!H51</f>
        <v>4445.462528</v>
      </c>
      <c r="G46" s="4">
        <f>'PROYECCION RENTAS'!I51</f>
        <v>4623.28102912</v>
      </c>
      <c r="H46" s="4">
        <f>'PROYECCION RENTAS'!J51</f>
        <v>4808.2122702848</v>
      </c>
      <c r="I46" s="4">
        <f>'PROYECCION RENTAS'!K51</f>
        <v>5000.540761096192</v>
      </c>
      <c r="J46" s="4">
        <f>'PROYECCION RENTAS'!L51</f>
        <v>5200.56239154004</v>
      </c>
      <c r="K46" s="4">
        <f>'PROYECCION RENTAS'!M51</f>
        <v>5408.584887201642</v>
      </c>
    </row>
    <row r="47" spans="1:11" ht="15" hidden="1">
      <c r="A47" t="str">
        <f>'PROYECCION RENTAS'!B52</f>
        <v>OTROS INGRESOS DE VENTA DE BIENES Y SERVICIOS DIFERENTE A LA VENTA DE ACTIVOS</v>
      </c>
      <c r="B47" s="4">
        <f>'PROYECCION RENTAS'!D52</f>
        <v>12650</v>
      </c>
      <c r="C47" s="4">
        <f>'PROYECCION RENTAS'!E52</f>
        <v>13156</v>
      </c>
      <c r="D47" s="4">
        <f>'PROYECCION RENTAS'!F52</f>
        <v>13682.24</v>
      </c>
      <c r="E47" s="4">
        <f>'PROYECCION RENTAS'!G52</f>
        <v>14229.5296</v>
      </c>
      <c r="F47" s="4">
        <f>'PROYECCION RENTAS'!H52</f>
        <v>14798.710784</v>
      </c>
      <c r="G47" s="4">
        <f>'PROYECCION RENTAS'!I52</f>
        <v>15390.659215360001</v>
      </c>
      <c r="H47" s="4">
        <f>'PROYECCION RENTAS'!J52</f>
        <v>16006.285583974402</v>
      </c>
      <c r="I47" s="4">
        <f>'PROYECCION RENTAS'!K52</f>
        <v>16646.53700733338</v>
      </c>
      <c r="J47" s="4">
        <f>'PROYECCION RENTAS'!L52</f>
        <v>17312.398487626717</v>
      </c>
      <c r="K47" s="4">
        <f>'PROYECCION RENTAS'!M52</f>
        <v>18004.894427131785</v>
      </c>
    </row>
    <row r="48" spans="1:11" ht="15" hidden="1">
      <c r="A48" t="str">
        <f>'PROYECCION RENTAS'!B53</f>
        <v>PAZ Y SALVOS</v>
      </c>
      <c r="B48" s="4">
        <f>'PROYECCION RENTAS'!D53</f>
        <v>2100</v>
      </c>
      <c r="C48" s="4">
        <f>'PROYECCION RENTAS'!E53</f>
        <v>2184</v>
      </c>
      <c r="D48" s="4">
        <f>'PROYECCION RENTAS'!F53</f>
        <v>2271.36</v>
      </c>
      <c r="E48" s="4">
        <f>'PROYECCION RENTAS'!G53</f>
        <v>2362.2144000000003</v>
      </c>
      <c r="F48" s="4">
        <f>'PROYECCION RENTAS'!H53</f>
        <v>2456.7029760000005</v>
      </c>
      <c r="G48" s="4">
        <f>'PROYECCION RENTAS'!I53</f>
        <v>2554.971095040001</v>
      </c>
      <c r="H48" s="4">
        <f>'PROYECCION RENTAS'!J53</f>
        <v>2657.169938841601</v>
      </c>
      <c r="I48" s="4">
        <f>'PROYECCION RENTAS'!K53</f>
        <v>2763.456736395265</v>
      </c>
      <c r="J48" s="4">
        <f>'PROYECCION RENTAS'!L53</f>
        <v>2873.995005851076</v>
      </c>
      <c r="K48" s="4">
        <f>'PROYECCION RENTAS'!M53</f>
        <v>2988.954806085119</v>
      </c>
    </row>
    <row r="49" spans="1:11" ht="15" hidden="1">
      <c r="A49" t="str">
        <f>'PROYECCION RENTAS'!B54</f>
        <v>ADJUDICACIONES</v>
      </c>
      <c r="B49" s="4">
        <f>'PROYECCION RENTAS'!D54</f>
        <v>1250</v>
      </c>
      <c r="C49" s="4">
        <f>'PROYECCION RENTAS'!E54</f>
        <v>1300</v>
      </c>
      <c r="D49" s="4">
        <f>'PROYECCION RENTAS'!F54</f>
        <v>1352</v>
      </c>
      <c r="E49" s="4">
        <f>'PROYECCION RENTAS'!G54</f>
        <v>1406.0800000000002</v>
      </c>
      <c r="F49" s="4">
        <f>'PROYECCION RENTAS'!H54</f>
        <v>1462.3232000000003</v>
      </c>
      <c r="G49" s="4">
        <f>'PROYECCION RENTAS'!I54</f>
        <v>1520.8161280000004</v>
      </c>
      <c r="H49" s="4">
        <f>'PROYECCION RENTAS'!J54</f>
        <v>1581.6487731200004</v>
      </c>
      <c r="I49" s="4">
        <f>'PROYECCION RENTAS'!K54</f>
        <v>1644.9147240448006</v>
      </c>
      <c r="J49" s="4">
        <f>'PROYECCION RENTAS'!L54</f>
        <v>1710.7113130065927</v>
      </c>
      <c r="K49" s="4">
        <f>'PROYECCION RENTAS'!M54</f>
        <v>1779.1397655268565</v>
      </c>
    </row>
    <row r="50" spans="1:11" ht="15" hidden="1">
      <c r="A50" t="str">
        <f>'PROYECCION RENTAS'!B55</f>
        <v>CONSTANCIAS</v>
      </c>
      <c r="B50" s="4">
        <f>'PROYECCION RENTAS'!D55</f>
        <v>1300</v>
      </c>
      <c r="C50" s="4">
        <f>'PROYECCION RENTAS'!E55</f>
        <v>1352</v>
      </c>
      <c r="D50" s="4">
        <f>'PROYECCION RENTAS'!F55</f>
        <v>1406.0800000000002</v>
      </c>
      <c r="E50" s="4">
        <f>'PROYECCION RENTAS'!G55</f>
        <v>1462.3232000000003</v>
      </c>
      <c r="F50" s="4">
        <f>'PROYECCION RENTAS'!H55</f>
        <v>1520.8161280000004</v>
      </c>
      <c r="G50" s="4">
        <f>'PROYECCION RENTAS'!I55</f>
        <v>1581.6487731200004</v>
      </c>
      <c r="H50" s="4">
        <f>'PROYECCION RENTAS'!J55</f>
        <v>1644.9147240448006</v>
      </c>
      <c r="I50" s="4">
        <f>'PROYECCION RENTAS'!K55</f>
        <v>1710.7113130065927</v>
      </c>
      <c r="J50" s="4">
        <f>'PROYECCION RENTAS'!L55</f>
        <v>1779.1397655268565</v>
      </c>
      <c r="K50" s="4">
        <f>'PROYECCION RENTAS'!M55</f>
        <v>1850.3053561479308</v>
      </c>
    </row>
    <row r="51" spans="1:11" ht="15" hidden="1">
      <c r="A51" t="str">
        <f>'PROYECCION RENTAS'!B56</f>
        <v>PAPELERIA</v>
      </c>
      <c r="B51" s="4">
        <f>'PROYECCION RENTAS'!D56</f>
        <v>8000</v>
      </c>
      <c r="C51" s="4">
        <f>'PROYECCION RENTAS'!E56</f>
        <v>8320</v>
      </c>
      <c r="D51" s="4">
        <f>'PROYECCION RENTAS'!F56</f>
        <v>8652.800000000001</v>
      </c>
      <c r="E51" s="4">
        <f>'PROYECCION RENTAS'!G56</f>
        <v>8998.912000000002</v>
      </c>
      <c r="F51" s="4">
        <f>'PROYECCION RENTAS'!H56</f>
        <v>9358.868480000003</v>
      </c>
      <c r="G51" s="4">
        <f>'PROYECCION RENTAS'!I56</f>
        <v>9733.223219200003</v>
      </c>
      <c r="H51" s="4">
        <f>'PROYECCION RENTAS'!J56</f>
        <v>10122.552147968003</v>
      </c>
      <c r="I51" s="4">
        <f>'PROYECCION RENTAS'!K56</f>
        <v>10527.454233886723</v>
      </c>
      <c r="J51" s="4">
        <f>'PROYECCION RENTAS'!L56</f>
        <v>10948.552403242193</v>
      </c>
      <c r="K51" s="4">
        <f>'PROYECCION RENTAS'!M56</f>
        <v>11386.49449937188</v>
      </c>
    </row>
    <row r="52" spans="1:11" ht="15">
      <c r="A52" t="str">
        <f>'PROYECCION RENTAS'!B57</f>
        <v>TRASFERENCIAS</v>
      </c>
      <c r="B52" s="4">
        <f>B53</f>
        <v>828820.09</v>
      </c>
      <c r="C52" s="4">
        <f aca="true" t="shared" si="4" ref="C52:K52">C53</f>
        <v>861972.8936</v>
      </c>
      <c r="D52" s="4">
        <f t="shared" si="4"/>
        <v>896451.809344</v>
      </c>
      <c r="E52" s="4">
        <f t="shared" si="4"/>
        <v>932309.88171776</v>
      </c>
      <c r="F52" s="4">
        <f t="shared" si="4"/>
        <v>969602.2769864704</v>
      </c>
      <c r="G52" s="4">
        <f t="shared" si="4"/>
        <v>1008386.3680659293</v>
      </c>
      <c r="H52" s="4">
        <f t="shared" si="4"/>
        <v>1048721.8227885666</v>
      </c>
      <c r="I52" s="4">
        <f t="shared" si="4"/>
        <v>1090670.6957001092</v>
      </c>
      <c r="J52" s="4">
        <f t="shared" si="4"/>
        <v>1134297.5235281137</v>
      </c>
      <c r="K52" s="4">
        <f t="shared" si="4"/>
        <v>1179669.4244692384</v>
      </c>
    </row>
    <row r="53" spans="1:11" ht="15">
      <c r="A53" t="str">
        <f>'PROYECCION RENTAS'!B58</f>
        <v>TRANSFERENCIAS PARA FUNCIONAMIENTO</v>
      </c>
      <c r="B53" s="4">
        <f>'PROYECCION RENTAS'!D58</f>
        <v>828820.09</v>
      </c>
      <c r="C53" s="4">
        <f>'PROYECCION RENTAS'!E58</f>
        <v>861972.8936</v>
      </c>
      <c r="D53" s="4">
        <f>'PROYECCION RENTAS'!F58</f>
        <v>896451.809344</v>
      </c>
      <c r="E53" s="4">
        <f>'PROYECCION RENTAS'!G58</f>
        <v>932309.88171776</v>
      </c>
      <c r="F53" s="4">
        <f>'PROYECCION RENTAS'!H58</f>
        <v>969602.2769864704</v>
      </c>
      <c r="G53" s="4">
        <f>'PROYECCION RENTAS'!I58</f>
        <v>1008386.3680659293</v>
      </c>
      <c r="H53" s="4">
        <f>'PROYECCION RENTAS'!J58</f>
        <v>1048721.8227885666</v>
      </c>
      <c r="I53" s="4">
        <f>'PROYECCION RENTAS'!K58</f>
        <v>1090670.6957001092</v>
      </c>
      <c r="J53" s="4">
        <f>'PROYECCION RENTAS'!L58</f>
        <v>1134297.5235281137</v>
      </c>
      <c r="K53" s="4">
        <f>'PROYECCION RENTAS'!M58</f>
        <v>1179669.4244692384</v>
      </c>
    </row>
    <row r="54" spans="1:11" ht="15" hidden="1">
      <c r="A54" t="str">
        <f>'PROYECCION RENTAS'!B59</f>
        <v>DEL NIVEL NACIONAL</v>
      </c>
      <c r="B54" s="4">
        <f>'PROYECCION RENTAS'!D59</f>
        <v>817287.09</v>
      </c>
      <c r="C54" s="4">
        <f>'PROYECCION RENTAS'!E59</f>
        <v>849978.5736</v>
      </c>
      <c r="D54" s="4">
        <f>'PROYECCION RENTAS'!F59</f>
        <v>883977.7165440001</v>
      </c>
      <c r="E54" s="4">
        <f>'PROYECCION RENTAS'!G59</f>
        <v>919336.8252057601</v>
      </c>
      <c r="F54" s="4">
        <f>'PROYECCION RENTAS'!H59</f>
        <v>956110.2982139905</v>
      </c>
      <c r="G54" s="4">
        <f>'PROYECCION RENTAS'!I59</f>
        <v>994354.7101425502</v>
      </c>
      <c r="H54" s="4">
        <f>'PROYECCION RENTAS'!J59</f>
        <v>1034128.8985482522</v>
      </c>
      <c r="I54" s="4">
        <f>'PROYECCION RENTAS'!K59</f>
        <v>1075494.0544901823</v>
      </c>
      <c r="J54" s="4">
        <f>'PROYECCION RENTAS'!L59</f>
        <v>1118513.8166697896</v>
      </c>
      <c r="K54" s="4">
        <f>'PROYECCION RENTAS'!M59</f>
        <v>1163254.3693365813</v>
      </c>
    </row>
    <row r="55" spans="1:11" ht="15" hidden="1">
      <c r="A55" t="str">
        <f>'PROYECCION RENTAS'!B60</f>
        <v>SGP: LIBRE DESTINACIÓN DE PARTICIPACIÓN DE PROPÓSITO GENERAL MUNICIPIOS CATEGORÍAS 4, 5 Y 6</v>
      </c>
      <c r="B55" s="4">
        <f>'PROYECCION RENTAS'!D60</f>
        <v>798787.09</v>
      </c>
      <c r="C55" s="4">
        <f>'PROYECCION RENTAS'!E60</f>
        <v>830738.5736</v>
      </c>
      <c r="D55" s="4">
        <f>'PROYECCION RENTAS'!F60</f>
        <v>863968.116544</v>
      </c>
      <c r="E55" s="4">
        <f>'PROYECCION RENTAS'!G60</f>
        <v>898526.84120576</v>
      </c>
      <c r="F55" s="4">
        <f>'PROYECCION RENTAS'!H60</f>
        <v>934467.9148539904</v>
      </c>
      <c r="G55" s="4">
        <f>'PROYECCION RENTAS'!I60</f>
        <v>971846.63144815</v>
      </c>
      <c r="H55" s="4">
        <f>'PROYECCION RENTAS'!J60</f>
        <v>1010720.4967060761</v>
      </c>
      <c r="I55" s="4">
        <f>'PROYECCION RENTAS'!K60</f>
        <v>1051149.3165743193</v>
      </c>
      <c r="J55" s="4">
        <f>'PROYECCION RENTAS'!L60</f>
        <v>1093195.289237292</v>
      </c>
      <c r="K55" s="4">
        <f>'PROYECCION RENTAS'!M60</f>
        <v>1136923.1008067837</v>
      </c>
    </row>
    <row r="56" spans="1:11" ht="15" hidden="1">
      <c r="A56" t="str">
        <f>'PROYECCION RENTAS'!B61</f>
        <v>EMPRESA TERRITORIAL PARA LA SALUD ETESA (MÁXIMO EL 25 % EN LOS TÉRMINOS DEL ART. 60 DE LA LEY 715)</v>
      </c>
      <c r="B56" s="4">
        <f>'PROYECCION RENTAS'!D61</f>
        <v>18500</v>
      </c>
      <c r="C56" s="4">
        <f>'PROYECCION RENTAS'!E61</f>
        <v>19240</v>
      </c>
      <c r="D56" s="4">
        <f>'PROYECCION RENTAS'!F61</f>
        <v>20009.600000000002</v>
      </c>
      <c r="E56" s="4">
        <f>'PROYECCION RENTAS'!G61</f>
        <v>20809.984000000004</v>
      </c>
      <c r="F56" s="4">
        <f>'PROYECCION RENTAS'!H61</f>
        <v>21642.383360000003</v>
      </c>
      <c r="G56" s="4">
        <f>'PROYECCION RENTAS'!I61</f>
        <v>22508.078694400003</v>
      </c>
      <c r="H56" s="4">
        <f>'PROYECCION RENTAS'!J61</f>
        <v>23408.401842176005</v>
      </c>
      <c r="I56" s="4">
        <f>'PROYECCION RENTAS'!K61</f>
        <v>24344.737915863047</v>
      </c>
      <c r="J56" s="4">
        <f>'PROYECCION RENTAS'!L61</f>
        <v>25318.52743249757</v>
      </c>
      <c r="K56" s="4">
        <f>'PROYECCION RENTAS'!M61</f>
        <v>26331.26852979747</v>
      </c>
    </row>
    <row r="57" spans="1:11" ht="15" hidden="1">
      <c r="A57" t="str">
        <f>'PROYECCION RENTAS'!B62</f>
        <v>DEL NIVEL DEPARTAMENTAL</v>
      </c>
      <c r="B57" s="4">
        <f>'PROYECCION RENTAS'!D62</f>
        <v>11532</v>
      </c>
      <c r="C57" s="4">
        <f>'PROYECCION RENTAS'!E62</f>
        <v>11993.28</v>
      </c>
      <c r="D57" s="4">
        <f>'PROYECCION RENTAS'!F62</f>
        <v>12473.0112</v>
      </c>
      <c r="E57" s="4">
        <f>'PROYECCION RENTAS'!G62</f>
        <v>12971.931648000002</v>
      </c>
      <c r="F57" s="4">
        <f>'PROYECCION RENTAS'!H62</f>
        <v>13490.808913920002</v>
      </c>
      <c r="G57" s="4">
        <f>'PROYECCION RENTAS'!I62</f>
        <v>14030.441270476802</v>
      </c>
      <c r="H57" s="4">
        <f>'PROYECCION RENTAS'!J62</f>
        <v>14591.658921295875</v>
      </c>
      <c r="I57" s="4">
        <f>'PROYECCION RENTAS'!K62</f>
        <v>15175.325278147711</v>
      </c>
      <c r="J57" s="4">
        <f>'PROYECCION RENTAS'!L62</f>
        <v>15782.33828927362</v>
      </c>
      <c r="K57" s="4">
        <f>'PROYECCION RENTAS'!M62</f>
        <v>16413.631820844566</v>
      </c>
    </row>
    <row r="58" spans="1:11" ht="15" hidden="1">
      <c r="A58" t="str">
        <f>'PROYECCION RENTAS'!B63</f>
        <v>DE VEHÍCULOS AUTOMOTORES</v>
      </c>
      <c r="B58" s="4">
        <f>'PROYECCION RENTAS'!D63</f>
        <v>2100</v>
      </c>
      <c r="C58" s="4">
        <f>'PROYECCION RENTAS'!E63</f>
        <v>2184</v>
      </c>
      <c r="D58" s="4">
        <f>'PROYECCION RENTAS'!F63</f>
        <v>2271.36</v>
      </c>
      <c r="E58" s="4">
        <f>'PROYECCION RENTAS'!G63</f>
        <v>2362.2144000000003</v>
      </c>
      <c r="F58" s="4">
        <f>'PROYECCION RENTAS'!H63</f>
        <v>2456.7029760000005</v>
      </c>
      <c r="G58" s="4">
        <f>'PROYECCION RENTAS'!I63</f>
        <v>2554.971095040001</v>
      </c>
      <c r="H58" s="4">
        <f>'PROYECCION RENTAS'!J63</f>
        <v>2657.169938841601</v>
      </c>
      <c r="I58" s="4">
        <f>'PROYECCION RENTAS'!K63</f>
        <v>2763.456736395265</v>
      </c>
      <c r="J58" s="4">
        <f>'PROYECCION RENTAS'!L63</f>
        <v>2873.995005851076</v>
      </c>
      <c r="K58" s="4">
        <f>'PROYECCION RENTAS'!M63</f>
        <v>2988.954806085119</v>
      </c>
    </row>
    <row r="59" spans="1:11" ht="15" hidden="1">
      <c r="A59" t="str">
        <f>'PROYECCION RENTAS'!B64</f>
        <v>DEGÜELLO GANADO MAYOR (EN LOS TÉRMINOS QUE LO DEFINA LA ORDENANZA)</v>
      </c>
      <c r="B59" s="4">
        <f>'PROYECCION RENTAS'!D64</f>
        <v>9432</v>
      </c>
      <c r="C59" s="4">
        <f>'PROYECCION RENTAS'!E64</f>
        <v>9809.28</v>
      </c>
      <c r="D59" s="4">
        <f>'PROYECCION RENTAS'!F64</f>
        <v>10201.6512</v>
      </c>
      <c r="E59" s="4">
        <f>'PROYECCION RENTAS'!G64</f>
        <v>10609.717248</v>
      </c>
      <c r="F59" s="4">
        <f>'PROYECCION RENTAS'!H64</f>
        <v>11034.105937920001</v>
      </c>
      <c r="G59" s="4">
        <f>'PROYECCION RENTAS'!I64</f>
        <v>11475.470175436802</v>
      </c>
      <c r="H59" s="4">
        <f>'PROYECCION RENTAS'!J64</f>
        <v>11934.488982454273</v>
      </c>
      <c r="I59" s="4">
        <f>'PROYECCION RENTAS'!K64</f>
        <v>12411.868541752445</v>
      </c>
      <c r="J59" s="4">
        <f>'PROYECCION RENTAS'!L64</f>
        <v>12908.343283422542</v>
      </c>
      <c r="K59" s="4">
        <f>'PROYECCION RENTAS'!M64</f>
        <v>13424.677014759445</v>
      </c>
    </row>
    <row r="60" spans="1:11" ht="15" hidden="1">
      <c r="A60" t="str">
        <f>'PROYECCION RENTAS'!B65</f>
        <v>TRANSFERENCIA SECTOR ELÉCTRICO (SOLO EL 10% AUTORIZADO PARA LIBRE DESTINACIÓN)</v>
      </c>
      <c r="B60" s="4">
        <f>'PROYECCION RENTAS'!D65</f>
        <v>1</v>
      </c>
      <c r="C60" s="4">
        <f>'PROYECCION RENTAS'!E65</f>
        <v>1.04</v>
      </c>
      <c r="D60" s="4">
        <f>'PROYECCION RENTAS'!F65</f>
        <v>1.0816000000000001</v>
      </c>
      <c r="E60" s="4">
        <f>'PROYECCION RENTAS'!G65</f>
        <v>1.124864</v>
      </c>
      <c r="F60" s="4">
        <f>'PROYECCION RENTAS'!H65</f>
        <v>1.1698585600000002</v>
      </c>
      <c r="G60" s="4">
        <f>'PROYECCION RENTAS'!I65</f>
        <v>1.2166529024000003</v>
      </c>
      <c r="H60" s="4">
        <f>'PROYECCION RENTAS'!J65</f>
        <v>1.2653190184960004</v>
      </c>
      <c r="I60" s="4">
        <f>'PROYECCION RENTAS'!K65</f>
        <v>1.3159317792358405</v>
      </c>
      <c r="J60" s="4">
        <f>'PROYECCION RENTAS'!L65</f>
        <v>1.368569050405274</v>
      </c>
      <c r="K60" s="4">
        <f>'PROYECCION RENTAS'!M65</f>
        <v>1.4233118124214852</v>
      </c>
    </row>
    <row r="61" spans="1:11" ht="15" hidden="1">
      <c r="A61" t="str">
        <f>'PROYECCION RENTAS'!B66</f>
        <v>EMPRESAS DEL ORDEN NACIONAL</v>
      </c>
      <c r="B61" s="4">
        <f>'PROYECCION RENTAS'!D66</f>
        <v>1</v>
      </c>
      <c r="C61" s="4">
        <f>'PROYECCION RENTAS'!E66</f>
        <v>1.04</v>
      </c>
      <c r="D61" s="4">
        <f>'PROYECCION RENTAS'!F66</f>
        <v>1.0816000000000001</v>
      </c>
      <c r="E61" s="4">
        <f>'PROYECCION RENTAS'!G66</f>
        <v>1.124864</v>
      </c>
      <c r="F61" s="4">
        <f>'PROYECCION RENTAS'!H66</f>
        <v>1.1698585600000002</v>
      </c>
      <c r="G61" s="4">
        <f>'PROYECCION RENTAS'!I66</f>
        <v>1.2166529024000003</v>
      </c>
      <c r="H61" s="4">
        <f>'PROYECCION RENTAS'!J66</f>
        <v>1.2653190184960004</v>
      </c>
      <c r="I61" s="4">
        <f>'PROYECCION RENTAS'!K66</f>
        <v>1.3159317792358405</v>
      </c>
      <c r="J61" s="4">
        <f>'PROYECCION RENTAS'!L66</f>
        <v>1.368569050405274</v>
      </c>
      <c r="K61" s="4">
        <f>'PROYECCION RENTAS'!M66</f>
        <v>1.4233118124214852</v>
      </c>
    </row>
    <row r="62" spans="2:11" ht="1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">
      <c r="A64" t="s">
        <v>1108</v>
      </c>
      <c r="B64" s="4">
        <f>B65+B79</f>
        <v>1147677.808</v>
      </c>
      <c r="C64" s="4">
        <f aca="true" t="shared" si="5" ref="C64:K64">C65+C79</f>
        <v>1193584.9203200003</v>
      </c>
      <c r="D64" s="4">
        <f t="shared" si="5"/>
        <v>1241328.3171328001</v>
      </c>
      <c r="E64" s="4">
        <f t="shared" si="5"/>
        <v>1290981.4498181122</v>
      </c>
      <c r="F64" s="4">
        <f t="shared" si="5"/>
        <v>1342620.7078108366</v>
      </c>
      <c r="G64" s="4">
        <f t="shared" si="5"/>
        <v>1396325.5361232702</v>
      </c>
      <c r="H64" s="4">
        <f t="shared" si="5"/>
        <v>1452178.5575682009</v>
      </c>
      <c r="I64" s="4">
        <f t="shared" si="5"/>
        <v>1510265.6998709291</v>
      </c>
      <c r="J64" s="4">
        <f t="shared" si="5"/>
        <v>1570676.3278657661</v>
      </c>
      <c r="K64" s="4">
        <f t="shared" si="5"/>
        <v>1633503.380980397</v>
      </c>
    </row>
    <row r="65" spans="1:11" ht="15">
      <c r="A65" t="s">
        <v>210</v>
      </c>
      <c r="B65" s="4">
        <f>+B66+B71+B75</f>
        <v>936991.2279999999</v>
      </c>
      <c r="C65" s="4">
        <f aca="true" t="shared" si="6" ref="C65:K65">+C66+C71+C75</f>
        <v>974470.8771200002</v>
      </c>
      <c r="D65" s="4">
        <f t="shared" si="6"/>
        <v>1013449.7122048001</v>
      </c>
      <c r="E65" s="4">
        <f t="shared" si="6"/>
        <v>1053987.7006929922</v>
      </c>
      <c r="F65" s="4">
        <f t="shared" si="6"/>
        <v>1096147.2087207118</v>
      </c>
      <c r="G65" s="4">
        <f t="shared" si="6"/>
        <v>1139993.0970695403</v>
      </c>
      <c r="H65" s="4">
        <f t="shared" si="6"/>
        <v>1185592.8209523219</v>
      </c>
      <c r="I65" s="4">
        <f t="shared" si="6"/>
        <v>1233016.533790415</v>
      </c>
      <c r="J65" s="4">
        <f t="shared" si="6"/>
        <v>1282337.1951420314</v>
      </c>
      <c r="K65" s="4">
        <f t="shared" si="6"/>
        <v>1333630.682947713</v>
      </c>
    </row>
    <row r="66" spans="1:11" ht="15">
      <c r="A66" t="s">
        <v>1109</v>
      </c>
      <c r="B66" s="4">
        <f>SUM(B67:B69)</f>
        <v>682782.294</v>
      </c>
      <c r="C66" s="4">
        <f aca="true" t="shared" si="7" ref="C66:K66">SUM(C67:C69)</f>
        <v>710093.5857600002</v>
      </c>
      <c r="D66" s="4">
        <f t="shared" si="7"/>
        <v>738497.3291904001</v>
      </c>
      <c r="E66" s="4">
        <f t="shared" si="7"/>
        <v>768037.2223580161</v>
      </c>
      <c r="F66" s="4">
        <f t="shared" si="7"/>
        <v>798758.7112523366</v>
      </c>
      <c r="G66" s="4">
        <f t="shared" si="7"/>
        <v>830709.0597024302</v>
      </c>
      <c r="H66" s="4">
        <f t="shared" si="7"/>
        <v>863937.4220905274</v>
      </c>
      <c r="I66" s="4">
        <f t="shared" si="7"/>
        <v>898494.9189741486</v>
      </c>
      <c r="J66" s="4">
        <f t="shared" si="7"/>
        <v>934434.7157331144</v>
      </c>
      <c r="K66" s="4">
        <f t="shared" si="7"/>
        <v>971812.1043624391</v>
      </c>
    </row>
    <row r="67" spans="1:11" ht="15">
      <c r="A67" t="s">
        <v>223</v>
      </c>
      <c r="B67" s="4">
        <f>'proyeccion gastos'!D97</f>
        <v>489769.602</v>
      </c>
      <c r="C67" s="4">
        <f>'proyeccion gastos'!E97</f>
        <v>509360.38608</v>
      </c>
      <c r="D67" s="4">
        <f>'proyeccion gastos'!F97</f>
        <v>529734.8015232</v>
      </c>
      <c r="E67" s="4">
        <f>'proyeccion gastos'!G97</f>
        <v>550924.193584128</v>
      </c>
      <c r="F67" s="4">
        <f>'proyeccion gastos'!H97</f>
        <v>572961.1613274931</v>
      </c>
      <c r="G67" s="4">
        <f>'proyeccion gastos'!I97</f>
        <v>595879.6077805929</v>
      </c>
      <c r="H67" s="4">
        <f>'proyeccion gastos'!J97</f>
        <v>619714.7920918165</v>
      </c>
      <c r="I67" s="4">
        <f>'proyeccion gastos'!K97</f>
        <v>644503.3837754893</v>
      </c>
      <c r="J67" s="4">
        <f>'proyeccion gastos'!L97</f>
        <v>670283.5191265089</v>
      </c>
      <c r="K67" s="4">
        <f>'proyeccion gastos'!M97</f>
        <v>697094.8598915692</v>
      </c>
    </row>
    <row r="68" spans="1:11" ht="15">
      <c r="A68" t="s">
        <v>247</v>
      </c>
      <c r="B68" s="4">
        <f>'proyeccion gastos'!D108</f>
        <v>39000</v>
      </c>
      <c r="C68" s="4">
        <f>'proyeccion gastos'!E108</f>
        <v>40560</v>
      </c>
      <c r="D68" s="4">
        <f>'proyeccion gastos'!F108</f>
        <v>42182.4</v>
      </c>
      <c r="E68" s="4">
        <f>'proyeccion gastos'!G108</f>
        <v>43869.696</v>
      </c>
      <c r="F68" s="4">
        <f>'proyeccion gastos'!H108</f>
        <v>45624.48384000001</v>
      </c>
      <c r="G68" s="4">
        <f>'proyeccion gastos'!I108</f>
        <v>47449.46319360001</v>
      </c>
      <c r="H68" s="4">
        <f>'proyeccion gastos'!J108</f>
        <v>49347.44172134401</v>
      </c>
      <c r="I68" s="4">
        <f>'proyeccion gastos'!K108</f>
        <v>51321.33939019777</v>
      </c>
      <c r="J68" s="4">
        <f>'proyeccion gastos'!L108</f>
        <v>53374.19296580568</v>
      </c>
      <c r="K68" s="4">
        <f>'proyeccion gastos'!M108</f>
        <v>55509.16068443791</v>
      </c>
    </row>
    <row r="69" spans="1:11" ht="15">
      <c r="A69" t="s">
        <v>251</v>
      </c>
      <c r="B69" s="4">
        <f>'proyeccion gastos'!D111</f>
        <v>154012.692</v>
      </c>
      <c r="C69" s="4">
        <f>'proyeccion gastos'!E111</f>
        <v>160173.19968000002</v>
      </c>
      <c r="D69" s="4">
        <f>'proyeccion gastos'!F111</f>
        <v>166580.12766720002</v>
      </c>
      <c r="E69" s="4">
        <f>'proyeccion gastos'!G111</f>
        <v>173243.33277388802</v>
      </c>
      <c r="F69" s="4">
        <f>'proyeccion gastos'!H111</f>
        <v>180173.06608484354</v>
      </c>
      <c r="G69" s="4">
        <f>'proyeccion gastos'!I111</f>
        <v>187379.98872823728</v>
      </c>
      <c r="H69" s="4">
        <f>'proyeccion gastos'!J111</f>
        <v>194875.18827736677</v>
      </c>
      <c r="I69" s="4">
        <f>'proyeccion gastos'!K111</f>
        <v>202670.19580846146</v>
      </c>
      <c r="J69" s="4">
        <f>'proyeccion gastos'!L111</f>
        <v>210777.00364079993</v>
      </c>
      <c r="K69" s="4">
        <f>'proyeccion gastos'!M111</f>
        <v>219208.08378643193</v>
      </c>
    </row>
    <row r="70" spans="2:11" ht="1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">
      <c r="A71" t="s">
        <v>1110</v>
      </c>
      <c r="B71" s="4">
        <f>SUM(B72:B73)</f>
        <v>56368.673</v>
      </c>
      <c r="C71" s="4">
        <f aca="true" t="shared" si="8" ref="C71:K71">SUM(C72:C73)</f>
        <v>58623.41992000001</v>
      </c>
      <c r="D71" s="4">
        <f t="shared" si="8"/>
        <v>60968.356716800015</v>
      </c>
      <c r="E71" s="4">
        <f t="shared" si="8"/>
        <v>63407.090985472016</v>
      </c>
      <c r="F71" s="4">
        <f t="shared" si="8"/>
        <v>65943.3746248909</v>
      </c>
      <c r="G71" s="4">
        <f t="shared" si="8"/>
        <v>68581.10960988654</v>
      </c>
      <c r="H71" s="4">
        <f t="shared" si="8"/>
        <v>71324.353994282</v>
      </c>
      <c r="I71" s="4">
        <f t="shared" si="8"/>
        <v>74177.32815405329</v>
      </c>
      <c r="J71" s="4">
        <f t="shared" si="8"/>
        <v>77144.42128021542</v>
      </c>
      <c r="K71" s="4">
        <f t="shared" si="8"/>
        <v>80230.19813142404</v>
      </c>
    </row>
    <row r="72" spans="1:11" ht="15">
      <c r="A72" t="s">
        <v>279</v>
      </c>
      <c r="B72" s="4">
        <f>'proyeccion gastos'!D130</f>
        <v>8000</v>
      </c>
      <c r="C72" s="4">
        <f>'proyeccion gastos'!E130</f>
        <v>8320</v>
      </c>
      <c r="D72" s="4">
        <f>'proyeccion gastos'!F130</f>
        <v>8652.800000000001</v>
      </c>
      <c r="E72" s="4">
        <f>'proyeccion gastos'!G130</f>
        <v>8998.912000000002</v>
      </c>
      <c r="F72" s="4">
        <f>'proyeccion gastos'!H130</f>
        <v>9358.868480000003</v>
      </c>
      <c r="G72" s="4">
        <f>'proyeccion gastos'!I130</f>
        <v>9733.223219200003</v>
      </c>
      <c r="H72" s="4">
        <f>'proyeccion gastos'!J130</f>
        <v>10122.552147968003</v>
      </c>
      <c r="I72" s="4">
        <f>'proyeccion gastos'!K130</f>
        <v>10527.454233886723</v>
      </c>
      <c r="J72" s="4">
        <f>'proyeccion gastos'!L130</f>
        <v>10948.552403242193</v>
      </c>
      <c r="K72" s="4">
        <f>'proyeccion gastos'!M130</f>
        <v>11386.49449937188</v>
      </c>
    </row>
    <row r="73" spans="1:11" ht="15">
      <c r="A73" t="s">
        <v>283</v>
      </c>
      <c r="B73" s="4">
        <f>'proyeccion gastos'!D133</f>
        <v>48368.673</v>
      </c>
      <c r="C73" s="4">
        <f>'proyeccion gastos'!E133</f>
        <v>50303.41992000001</v>
      </c>
      <c r="D73" s="4">
        <f>'proyeccion gastos'!F133</f>
        <v>52315.55671680001</v>
      </c>
      <c r="E73" s="4">
        <f>'proyeccion gastos'!G133</f>
        <v>54408.17898547201</v>
      </c>
      <c r="F73" s="4">
        <f>'proyeccion gastos'!H133</f>
        <v>56584.5061448909</v>
      </c>
      <c r="G73" s="4">
        <f>'proyeccion gastos'!I133</f>
        <v>58847.88639068654</v>
      </c>
      <c r="H73" s="4">
        <f>'proyeccion gastos'!J133</f>
        <v>61201.801846314</v>
      </c>
      <c r="I73" s="4">
        <f>'proyeccion gastos'!K133</f>
        <v>63649.87392016657</v>
      </c>
      <c r="J73" s="4">
        <f>'proyeccion gastos'!L133</f>
        <v>66195.86887697323</v>
      </c>
      <c r="K73" s="4">
        <f>'proyeccion gastos'!M133</f>
        <v>68843.70363205216</v>
      </c>
    </row>
    <row r="74" spans="2:11" ht="1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">
      <c r="A75" t="s">
        <v>1111</v>
      </c>
      <c r="B75" s="4">
        <f>SUM(B76:B77)</f>
        <v>197840.261</v>
      </c>
      <c r="C75" s="4">
        <f aca="true" t="shared" si="9" ref="C75:K75">SUM(C76:C77)</f>
        <v>205753.87144000002</v>
      </c>
      <c r="D75" s="4">
        <f t="shared" si="9"/>
        <v>213984.02629760004</v>
      </c>
      <c r="E75" s="4">
        <f t="shared" si="9"/>
        <v>222543.38734950405</v>
      </c>
      <c r="F75" s="4">
        <f t="shared" si="9"/>
        <v>231445.12284348422</v>
      </c>
      <c r="G75" s="4">
        <f t="shared" si="9"/>
        <v>240702.9277572236</v>
      </c>
      <c r="H75" s="4">
        <f t="shared" si="9"/>
        <v>250331.04486751257</v>
      </c>
      <c r="I75" s="4">
        <f t="shared" si="9"/>
        <v>260344.28666221307</v>
      </c>
      <c r="J75" s="4">
        <f t="shared" si="9"/>
        <v>270758.0581287016</v>
      </c>
      <c r="K75" s="4">
        <f t="shared" si="9"/>
        <v>281588.3804538497</v>
      </c>
    </row>
    <row r="76" spans="1:11" ht="15">
      <c r="A76" t="s">
        <v>429</v>
      </c>
      <c r="B76" s="4">
        <f>'proyeccion gastos'!D161</f>
        <v>109498.538</v>
      </c>
      <c r="C76" s="4">
        <f>'proyeccion gastos'!E161</f>
        <v>113878.47952000001</v>
      </c>
      <c r="D76" s="4">
        <f>'proyeccion gastos'!F161</f>
        <v>118433.61870080001</v>
      </c>
      <c r="E76" s="4">
        <f>'proyeccion gastos'!G161</f>
        <v>123170.96344883202</v>
      </c>
      <c r="F76" s="4">
        <f>'proyeccion gastos'!H161</f>
        <v>128097.8019867853</v>
      </c>
      <c r="G76" s="4">
        <f>'proyeccion gastos'!I161</f>
        <v>133221.7140662567</v>
      </c>
      <c r="H76" s="4">
        <f>'proyeccion gastos'!J161</f>
        <v>138550.582628907</v>
      </c>
      <c r="I76" s="4">
        <f>'proyeccion gastos'!K161</f>
        <v>144092.6059340633</v>
      </c>
      <c r="J76" s="4">
        <f>'proyeccion gastos'!L161</f>
        <v>149856.31017142584</v>
      </c>
      <c r="K76" s="4">
        <f>'proyeccion gastos'!M161</f>
        <v>155850.56257828287</v>
      </c>
    </row>
    <row r="77" spans="1:11" ht="15">
      <c r="A77" t="s">
        <v>1112</v>
      </c>
      <c r="B77" s="4">
        <v>88341.723</v>
      </c>
      <c r="C77" s="4">
        <v>91875.39192000001</v>
      </c>
      <c r="D77" s="4">
        <v>95550.40759680003</v>
      </c>
      <c r="E77" s="4">
        <v>99372.42390067203</v>
      </c>
      <c r="F77" s="4">
        <v>103347.32085669892</v>
      </c>
      <c r="G77" s="4">
        <v>107481.21369096689</v>
      </c>
      <c r="H77" s="4">
        <v>111780.46223860557</v>
      </c>
      <c r="I77" s="4">
        <v>116251.68072814977</v>
      </c>
      <c r="J77" s="4">
        <v>120901.74795727574</v>
      </c>
      <c r="K77" s="4">
        <v>125737.8178755668</v>
      </c>
    </row>
    <row r="78" spans="2:11" ht="1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>
      <c r="A79" t="s">
        <v>1113</v>
      </c>
      <c r="B79" s="4">
        <f>'proyeccion gastos'!D16+'proyeccion gastos'!D57</f>
        <v>210686.58000000002</v>
      </c>
      <c r="C79" s="4">
        <f>'proyeccion gastos'!E16+'proyeccion gastos'!E57</f>
        <v>219114.04320000001</v>
      </c>
      <c r="D79" s="4">
        <f>'proyeccion gastos'!F16+'proyeccion gastos'!F57</f>
        <v>227878.60492800002</v>
      </c>
      <c r="E79" s="4">
        <f>'proyeccion gastos'!G16+'proyeccion gastos'!G57</f>
        <v>236993.74912512003</v>
      </c>
      <c r="F79" s="4">
        <f>'proyeccion gastos'!H16+'proyeccion gastos'!H57</f>
        <v>246473.49909012485</v>
      </c>
      <c r="G79" s="4">
        <f>'proyeccion gastos'!I16+'proyeccion gastos'!I57</f>
        <v>256332.43905372985</v>
      </c>
      <c r="H79" s="4">
        <f>'proyeccion gastos'!J16+'proyeccion gastos'!J57</f>
        <v>266585.73661587905</v>
      </c>
      <c r="I79" s="4">
        <f>'proyeccion gastos'!K16+'proyeccion gastos'!K57</f>
        <v>277249.1660805142</v>
      </c>
      <c r="J79" s="4">
        <f>'proyeccion gastos'!L16+'proyeccion gastos'!L57</f>
        <v>288339.1327237348</v>
      </c>
      <c r="K79" s="4">
        <f>'proyeccion gastos'!M16+'proyeccion gastos'!M57</f>
        <v>299872.6980326842</v>
      </c>
    </row>
    <row r="80" spans="2:11" ht="1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">
      <c r="A81" t="s">
        <v>1114</v>
      </c>
      <c r="B81" s="4">
        <f>B11-B64</f>
        <v>104913.28199999989</v>
      </c>
      <c r="C81" s="4">
        <f aca="true" t="shared" si="10" ref="C81:K81">C11-C64</f>
        <v>109109.81327999965</v>
      </c>
      <c r="D81" s="4">
        <f t="shared" si="10"/>
        <v>113474.20581119996</v>
      </c>
      <c r="E81" s="4">
        <f t="shared" si="10"/>
        <v>118013.17404364771</v>
      </c>
      <c r="F81" s="4">
        <f t="shared" si="10"/>
        <v>122733.70100539387</v>
      </c>
      <c r="G81" s="4">
        <f t="shared" si="10"/>
        <v>127643.04904560954</v>
      </c>
      <c r="H81" s="4">
        <f t="shared" si="10"/>
        <v>132748.77100743446</v>
      </c>
      <c r="I81" s="4">
        <f t="shared" si="10"/>
        <v>138058.7218477314</v>
      </c>
      <c r="J81" s="4">
        <f t="shared" si="10"/>
        <v>143581.07072164095</v>
      </c>
      <c r="K81" s="4">
        <f t="shared" si="10"/>
        <v>149324.31355050625</v>
      </c>
    </row>
    <row r="82" spans="2:11" ht="1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1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5">
      <c r="A84" t="s">
        <v>156</v>
      </c>
      <c r="B84" s="4">
        <f aca="true" t="shared" si="11" ref="B84:K84">SUM(B85:B89)</f>
        <v>12089109.804</v>
      </c>
      <c r="C84" s="4">
        <f t="shared" si="11"/>
        <v>12572674.276160002</v>
      </c>
      <c r="D84" s="4">
        <f t="shared" si="11"/>
        <v>13075581.4472064</v>
      </c>
      <c r="E84" s="4">
        <f t="shared" si="11"/>
        <v>13598604.545094658</v>
      </c>
      <c r="F84" s="4">
        <f t="shared" si="11"/>
        <v>14142548.806898443</v>
      </c>
      <c r="G84" s="4">
        <f t="shared" si="11"/>
        <v>14708250.719174381</v>
      </c>
      <c r="H84" s="4">
        <f t="shared" si="11"/>
        <v>15296580.307941359</v>
      </c>
      <c r="I84" s="4">
        <f t="shared" si="11"/>
        <v>15908443.480259012</v>
      </c>
      <c r="J84" s="4">
        <f t="shared" si="11"/>
        <v>16544781.419469375</v>
      </c>
      <c r="K84" s="4">
        <f t="shared" si="11"/>
        <v>17206573.036248147</v>
      </c>
    </row>
    <row r="85" spans="1:11" ht="15">
      <c r="A85" t="s">
        <v>439</v>
      </c>
      <c r="B85" s="4">
        <f>'PROYECCION RENTAS'!D67</f>
        <v>3955136.038</v>
      </c>
      <c r="C85" s="4">
        <f>'PROYECCION RENTAS'!E67</f>
        <v>4113341.4795200005</v>
      </c>
      <c r="D85" s="4">
        <f>'PROYECCION RENTAS'!F67</f>
        <v>4277875.138700801</v>
      </c>
      <c r="E85" s="4">
        <f>'PROYECCION RENTAS'!G67</f>
        <v>4448990.144248833</v>
      </c>
      <c r="F85" s="4">
        <f>'PROYECCION RENTAS'!H67</f>
        <v>4626949.750018787</v>
      </c>
      <c r="G85" s="4">
        <f>'PROYECCION RENTAS'!I67</f>
        <v>4812027.740019538</v>
      </c>
      <c r="H85" s="4">
        <f>'PROYECCION RENTAS'!J67</f>
        <v>5004508.84962032</v>
      </c>
      <c r="I85" s="4">
        <f>'PROYECCION RENTAS'!K67</f>
        <v>5204689.203605133</v>
      </c>
      <c r="J85" s="4">
        <f>'PROYECCION RENTAS'!L67</f>
        <v>5412876.771749339</v>
      </c>
      <c r="K85" s="4">
        <f>'PROYECCION RENTAS'!M67</f>
        <v>5629391.842619313</v>
      </c>
    </row>
    <row r="86" spans="1:11" ht="15">
      <c r="A86" t="s">
        <v>1117</v>
      </c>
      <c r="B86" s="4">
        <f>'PROYECCION RENTAS'!D86</f>
        <v>16668</v>
      </c>
      <c r="C86" s="4">
        <f>'PROYECCION RENTAS'!E86</f>
        <v>17334.72</v>
      </c>
      <c r="D86" s="4">
        <f>'PROYECCION RENTAS'!F86</f>
        <v>18028.1088</v>
      </c>
      <c r="E86" s="4">
        <f>'PROYECCION RENTAS'!G86</f>
        <v>18749.233152</v>
      </c>
      <c r="F86" s="4">
        <f>'PROYECCION RENTAS'!H86</f>
        <v>19499.202478080002</v>
      </c>
      <c r="G86" s="4">
        <f>'PROYECCION RENTAS'!I86</f>
        <v>20279.170577203204</v>
      </c>
      <c r="H86" s="4">
        <f>'PROYECCION RENTAS'!J86</f>
        <v>21090.337400291333</v>
      </c>
      <c r="I86" s="4">
        <f>'PROYECCION RENTAS'!K86</f>
        <v>21933.950896302988</v>
      </c>
      <c r="J86" s="4">
        <f>'PROYECCION RENTAS'!L86</f>
        <v>22811.30893215511</v>
      </c>
      <c r="K86" s="4">
        <f>'PROYECCION RENTAS'!M86</f>
        <v>23723.761289441314</v>
      </c>
    </row>
    <row r="87" spans="1:11" ht="15">
      <c r="A87" t="s">
        <v>1115</v>
      </c>
      <c r="B87" s="4">
        <f>'PROYECCION RENTAS'!D87</f>
        <v>13</v>
      </c>
      <c r="C87" s="4">
        <f>'PROYECCION RENTAS'!E87</f>
        <v>13.52</v>
      </c>
      <c r="D87" s="4">
        <f>'PROYECCION RENTAS'!F87</f>
        <v>14.0608</v>
      </c>
      <c r="E87" s="4">
        <f>'PROYECCION RENTAS'!G87</f>
        <v>14.623232000000002</v>
      </c>
      <c r="F87" s="4">
        <f>'PROYECCION RENTAS'!H87</f>
        <v>15.208161280000002</v>
      </c>
      <c r="G87" s="4">
        <f>'PROYECCION RENTAS'!I87</f>
        <v>15.816487731200002</v>
      </c>
      <c r="H87" s="4">
        <f>'PROYECCION RENTAS'!J87</f>
        <v>16.449147240448003</v>
      </c>
      <c r="I87" s="4">
        <f>'PROYECCION RENTAS'!K87</f>
        <v>17.107113130065922</v>
      </c>
      <c r="J87" s="4">
        <f>'PROYECCION RENTAS'!L87</f>
        <v>17.79139765526856</v>
      </c>
      <c r="K87" s="4">
        <f>'PROYECCION RENTAS'!M87</f>
        <v>18.503053561479305</v>
      </c>
    </row>
    <row r="88" spans="1:11" ht="15">
      <c r="A88" t="s">
        <v>1116</v>
      </c>
      <c r="B88" s="4">
        <f>179253-23827</f>
        <v>155426</v>
      </c>
      <c r="C88" s="4">
        <f>186423.12-24780</f>
        <v>161643.12</v>
      </c>
      <c r="D88" s="4">
        <f>193880.0448-25771</f>
        <v>168109.0448</v>
      </c>
      <c r="E88" s="4">
        <f>201635.246592-26802</f>
        <v>174833.246592</v>
      </c>
      <c r="F88" s="4">
        <f>209700.65645568-27874</f>
        <v>181826.65645568</v>
      </c>
      <c r="G88" s="4">
        <f>218088.682713907-28989</f>
        <v>189099.682713907</v>
      </c>
      <c r="H88" s="4">
        <f>226812.230022464-30149</f>
        <v>196663.230022464</v>
      </c>
      <c r="I88" s="4">
        <f>235884.719223362-31355</f>
        <v>204529.719223362</v>
      </c>
      <c r="J88" s="4">
        <f>245320.107992297-32609</f>
        <v>212711.107992297</v>
      </c>
      <c r="K88" s="4">
        <f>255132.912311988-33913</f>
        <v>221219.912311988</v>
      </c>
    </row>
    <row r="89" spans="1:11" ht="15">
      <c r="A89" t="s">
        <v>928</v>
      </c>
      <c r="B89" s="4">
        <f>'PROYECCION RENTAS'!D108</f>
        <v>7961866.766</v>
      </c>
      <c r="C89" s="4">
        <f>'PROYECCION RENTAS'!E108</f>
        <v>8280341.43664</v>
      </c>
      <c r="D89" s="4">
        <f>'PROYECCION RENTAS'!F108</f>
        <v>8611555.0941056</v>
      </c>
      <c r="E89" s="4">
        <f>'PROYECCION RENTAS'!G108</f>
        <v>8956017.297869824</v>
      </c>
      <c r="F89" s="4">
        <f>'PROYECCION RENTAS'!H108</f>
        <v>9314257.989784617</v>
      </c>
      <c r="G89" s="4">
        <f>'PROYECCION RENTAS'!I108</f>
        <v>9686828.309376001</v>
      </c>
      <c r="H89" s="4">
        <f>'PROYECCION RENTAS'!J108</f>
        <v>10074301.441751042</v>
      </c>
      <c r="I89" s="4">
        <f>'PROYECCION RENTAS'!K108</f>
        <v>10477273.499421084</v>
      </c>
      <c r="J89" s="4">
        <f>'PROYECCION RENTAS'!L108</f>
        <v>10896364.439397927</v>
      </c>
      <c r="K89" s="4">
        <f>'PROYECCION RENTAS'!M108</f>
        <v>11332219.016973846</v>
      </c>
    </row>
    <row r="90" spans="2:11" ht="1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5">
      <c r="A91" t="s">
        <v>1118</v>
      </c>
      <c r="B91" s="4">
        <f>SUM(B92:B96)</f>
        <v>12109208.804</v>
      </c>
      <c r="C91" s="4">
        <f aca="true" t="shared" si="12" ref="C91:K91">SUM(C92:C96)</f>
        <v>12593577.23616</v>
      </c>
      <c r="D91" s="4">
        <f t="shared" si="12"/>
        <v>13097320.525606401</v>
      </c>
      <c r="E91" s="4">
        <f t="shared" si="12"/>
        <v>13621213.186630657</v>
      </c>
      <c r="F91" s="4">
        <f t="shared" si="12"/>
        <v>14166061.794095883</v>
      </c>
      <c r="G91" s="4">
        <f t="shared" si="12"/>
        <v>14732704.22585972</v>
      </c>
      <c r="H91" s="4">
        <f t="shared" si="12"/>
        <v>15322011.954894109</v>
      </c>
      <c r="I91" s="4">
        <f t="shared" si="12"/>
        <v>15934892.393089876</v>
      </c>
      <c r="J91" s="4">
        <f t="shared" si="12"/>
        <v>16572288.288813472</v>
      </c>
      <c r="K91" s="4">
        <f t="shared" si="12"/>
        <v>17235180.18036601</v>
      </c>
    </row>
    <row r="92" spans="1:11" ht="15">
      <c r="A92" t="s">
        <v>1119</v>
      </c>
      <c r="B92" s="4">
        <f>'proyeccion gastos'!D168</f>
        <v>3955135.038</v>
      </c>
      <c r="C92" s="4">
        <f>'proyeccion gastos'!E168</f>
        <v>4113340.4395200005</v>
      </c>
      <c r="D92" s="4">
        <f>'proyeccion gastos'!F168</f>
        <v>4277874.057100801</v>
      </c>
      <c r="E92" s="4">
        <f>'proyeccion gastos'!G168</f>
        <v>4448989.019384833</v>
      </c>
      <c r="F92" s="4">
        <f>'proyeccion gastos'!H168</f>
        <v>4626948.580160227</v>
      </c>
      <c r="G92" s="4">
        <f>'proyeccion gastos'!I168</f>
        <v>4812026.523366636</v>
      </c>
      <c r="H92" s="4">
        <f>'proyeccion gastos'!J168</f>
        <v>5004507.584301301</v>
      </c>
      <c r="I92" s="4">
        <f>'proyeccion gastos'!K168</f>
        <v>5204687.887673354</v>
      </c>
      <c r="J92" s="4">
        <f>'proyeccion gastos'!L168</f>
        <v>5412875.403180288</v>
      </c>
      <c r="K92" s="4">
        <f>'proyeccion gastos'!M168</f>
        <v>5629390.4193075</v>
      </c>
    </row>
    <row r="93" spans="1:11" ht="15">
      <c r="A93" t="s">
        <v>1117</v>
      </c>
      <c r="B93" s="4">
        <f>B86</f>
        <v>16668</v>
      </c>
      <c r="C93" s="4">
        <f aca="true" t="shared" si="13" ref="C93:K93">C86</f>
        <v>17334.72</v>
      </c>
      <c r="D93" s="4">
        <f t="shared" si="13"/>
        <v>18028.1088</v>
      </c>
      <c r="E93" s="4">
        <f t="shared" si="13"/>
        <v>18749.233152</v>
      </c>
      <c r="F93" s="4">
        <f t="shared" si="13"/>
        <v>19499.202478080002</v>
      </c>
      <c r="G93" s="4">
        <f t="shared" si="13"/>
        <v>20279.170577203204</v>
      </c>
      <c r="H93" s="4">
        <f t="shared" si="13"/>
        <v>21090.337400291333</v>
      </c>
      <c r="I93" s="4">
        <f t="shared" si="13"/>
        <v>21933.950896302988</v>
      </c>
      <c r="J93" s="4">
        <f t="shared" si="13"/>
        <v>22811.30893215511</v>
      </c>
      <c r="K93" s="4">
        <f t="shared" si="13"/>
        <v>23723.761289441314</v>
      </c>
    </row>
    <row r="94" spans="1:11" ht="15">
      <c r="A94" t="s">
        <v>1061</v>
      </c>
      <c r="B94" s="4">
        <f>B87</f>
        <v>13</v>
      </c>
      <c r="C94" s="4">
        <f aca="true" t="shared" si="14" ref="C94:K94">C87</f>
        <v>13.52</v>
      </c>
      <c r="D94" s="4">
        <f t="shared" si="14"/>
        <v>14.0608</v>
      </c>
      <c r="E94" s="4">
        <f t="shared" si="14"/>
        <v>14.623232000000002</v>
      </c>
      <c r="F94" s="4">
        <f t="shared" si="14"/>
        <v>15.208161280000002</v>
      </c>
      <c r="G94" s="4">
        <f t="shared" si="14"/>
        <v>15.816487731200002</v>
      </c>
      <c r="H94" s="4">
        <f t="shared" si="14"/>
        <v>16.449147240448003</v>
      </c>
      <c r="I94" s="4">
        <f t="shared" si="14"/>
        <v>17.107113130065922</v>
      </c>
      <c r="J94" s="4">
        <f t="shared" si="14"/>
        <v>17.79139765526856</v>
      </c>
      <c r="K94" s="4">
        <f t="shared" si="14"/>
        <v>18.503053561479305</v>
      </c>
    </row>
    <row r="95" spans="1:11" ht="15">
      <c r="A95" t="s">
        <v>1120</v>
      </c>
      <c r="B95" s="4">
        <f>B88</f>
        <v>155426</v>
      </c>
      <c r="C95" s="4">
        <f aca="true" t="shared" si="15" ref="C95:K95">C88</f>
        <v>161643.12</v>
      </c>
      <c r="D95" s="4">
        <f t="shared" si="15"/>
        <v>168109.0448</v>
      </c>
      <c r="E95" s="4">
        <f t="shared" si="15"/>
        <v>174833.246592</v>
      </c>
      <c r="F95" s="4">
        <f t="shared" si="15"/>
        <v>181826.65645568</v>
      </c>
      <c r="G95" s="4">
        <f t="shared" si="15"/>
        <v>189099.682713907</v>
      </c>
      <c r="H95" s="4">
        <f t="shared" si="15"/>
        <v>196663.230022464</v>
      </c>
      <c r="I95" s="4">
        <f t="shared" si="15"/>
        <v>204529.719223362</v>
      </c>
      <c r="J95" s="4">
        <f t="shared" si="15"/>
        <v>212711.107992297</v>
      </c>
      <c r="K95" s="4">
        <f t="shared" si="15"/>
        <v>221219.912311988</v>
      </c>
    </row>
    <row r="96" spans="1:11" ht="15">
      <c r="A96" t="s">
        <v>1121</v>
      </c>
      <c r="B96" s="4">
        <f>'proyeccion gastos'!D423</f>
        <v>7981966.766</v>
      </c>
      <c r="C96" s="4">
        <f>'proyeccion gastos'!E423</f>
        <v>8301245.43664</v>
      </c>
      <c r="D96" s="4">
        <f>'proyeccion gastos'!F423</f>
        <v>8633295.2541056</v>
      </c>
      <c r="E96" s="4">
        <f>'proyeccion gastos'!G423</f>
        <v>8978627.064269824</v>
      </c>
      <c r="F96" s="4">
        <f>'proyeccion gastos'!H423</f>
        <v>9337772.146840617</v>
      </c>
      <c r="G96" s="4">
        <f>'proyeccion gastos'!I423</f>
        <v>9711283.032714242</v>
      </c>
      <c r="H96" s="4">
        <f>'proyeccion gastos'!J423</f>
        <v>10099734.354022812</v>
      </c>
      <c r="I96" s="4">
        <f>'proyeccion gastos'!K423</f>
        <v>10503723.728183726</v>
      </c>
      <c r="J96" s="4">
        <f>'proyeccion gastos'!L423</f>
        <v>10923872.677311076</v>
      </c>
      <c r="K96" s="4">
        <f>'proyeccion gastos'!M423</f>
        <v>11360827.584403519</v>
      </c>
    </row>
    <row r="97" spans="2:11" ht="1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5">
      <c r="A98" t="s">
        <v>1122</v>
      </c>
      <c r="B98" s="4">
        <f>B84-B91</f>
        <v>-20099</v>
      </c>
      <c r="C98" s="4">
        <f aca="true" t="shared" si="16" ref="C98:K98">C84-C91</f>
        <v>-20902.95999999903</v>
      </c>
      <c r="D98" s="4">
        <f t="shared" si="16"/>
        <v>-21739.07840000093</v>
      </c>
      <c r="E98" s="4">
        <f t="shared" si="16"/>
        <v>-22608.641535999253</v>
      </c>
      <c r="F98" s="4">
        <f t="shared" si="16"/>
        <v>-23512.987197440118</v>
      </c>
      <c r="G98" s="4">
        <f t="shared" si="16"/>
        <v>-24453.506685338914</v>
      </c>
      <c r="H98" s="4">
        <f t="shared" si="16"/>
        <v>-25431.64695275016</v>
      </c>
      <c r="I98" s="4">
        <f t="shared" si="16"/>
        <v>-26448.912830863148</v>
      </c>
      <c r="J98" s="4">
        <f t="shared" si="16"/>
        <v>-27506.86934409663</v>
      </c>
      <c r="K98" s="4">
        <f t="shared" si="16"/>
        <v>-28607.144117861986</v>
      </c>
    </row>
    <row r="99" spans="2:11" ht="1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">
      <c r="A100" t="s">
        <v>1123</v>
      </c>
      <c r="B100" s="4">
        <f>B81+B98</f>
        <v>84814.28199999989</v>
      </c>
      <c r="C100" s="4">
        <f aca="true" t="shared" si="17" ref="C100:K100">C81+C98</f>
        <v>88206.85328000062</v>
      </c>
      <c r="D100" s="4">
        <f t="shared" si="17"/>
        <v>91735.12741119904</v>
      </c>
      <c r="E100" s="4">
        <f t="shared" si="17"/>
        <v>95404.53250764846</v>
      </c>
      <c r="F100" s="4">
        <f t="shared" si="17"/>
        <v>99220.71380795375</v>
      </c>
      <c r="G100" s="4">
        <f t="shared" si="17"/>
        <v>103189.54236027063</v>
      </c>
      <c r="H100" s="4">
        <f t="shared" si="17"/>
        <v>107317.1240546843</v>
      </c>
      <c r="I100" s="4">
        <f t="shared" si="17"/>
        <v>111609.80901686824</v>
      </c>
      <c r="J100" s="4">
        <f t="shared" si="17"/>
        <v>116074.20137754432</v>
      </c>
      <c r="K100" s="4">
        <f t="shared" si="17"/>
        <v>120717.16943264427</v>
      </c>
    </row>
    <row r="101" spans="2:11" ht="1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5">
      <c r="A102" t="s">
        <v>1124</v>
      </c>
      <c r="B102" s="4">
        <f>B100</f>
        <v>84814.28199999989</v>
      </c>
      <c r="C102" s="4">
        <f aca="true" t="shared" si="18" ref="C102:K102">C100</f>
        <v>88206.85328000062</v>
      </c>
      <c r="D102" s="4">
        <f t="shared" si="18"/>
        <v>91735.12741119904</v>
      </c>
      <c r="E102" s="4">
        <f t="shared" si="18"/>
        <v>95404.53250764846</v>
      </c>
      <c r="F102" s="4">
        <f t="shared" si="18"/>
        <v>99220.71380795375</v>
      </c>
      <c r="G102" s="4">
        <f t="shared" si="18"/>
        <v>103189.54236027063</v>
      </c>
      <c r="H102" s="4">
        <f t="shared" si="18"/>
        <v>107317.1240546843</v>
      </c>
      <c r="I102" s="4">
        <f t="shared" si="18"/>
        <v>111609.80901686824</v>
      </c>
      <c r="J102" s="4">
        <f t="shared" si="18"/>
        <v>116074.20137754432</v>
      </c>
      <c r="K102" s="4">
        <f t="shared" si="18"/>
        <v>120717.16943264427</v>
      </c>
    </row>
    <row r="103" spans="1:11" ht="15">
      <c r="A103" t="s">
        <v>1125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1:11" ht="15">
      <c r="A104" t="s">
        <v>1126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1:11" ht="15">
      <c r="A105" t="s">
        <v>1127</v>
      </c>
      <c r="B105" s="4">
        <f>SUM(B103:B104)</f>
        <v>0</v>
      </c>
      <c r="C105" s="4">
        <f aca="true" t="shared" si="19" ref="C105:K105">SUM(C103:C104)</f>
        <v>0</v>
      </c>
      <c r="D105" s="4">
        <f t="shared" si="19"/>
        <v>0</v>
      </c>
      <c r="E105" s="4">
        <f t="shared" si="19"/>
        <v>0</v>
      </c>
      <c r="F105" s="4">
        <f t="shared" si="19"/>
        <v>0</v>
      </c>
      <c r="G105" s="4">
        <f t="shared" si="19"/>
        <v>0</v>
      </c>
      <c r="H105" s="4">
        <f t="shared" si="19"/>
        <v>0</v>
      </c>
      <c r="I105" s="4">
        <f t="shared" si="19"/>
        <v>0</v>
      </c>
      <c r="J105" s="4">
        <f t="shared" si="19"/>
        <v>0</v>
      </c>
      <c r="K105" s="4">
        <f t="shared" si="19"/>
        <v>0</v>
      </c>
    </row>
    <row r="106" spans="2:11" ht="1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">
      <c r="A107" t="s">
        <v>1131</v>
      </c>
      <c r="B107" s="4">
        <f>B103/B102</f>
        <v>0</v>
      </c>
      <c r="C107" s="4">
        <f aca="true" t="shared" si="20" ref="C107:K107">C103/C102</f>
        <v>0</v>
      </c>
      <c r="D107" s="4">
        <f t="shared" si="20"/>
        <v>0</v>
      </c>
      <c r="E107" s="4">
        <f t="shared" si="20"/>
        <v>0</v>
      </c>
      <c r="F107" s="4">
        <f t="shared" si="20"/>
        <v>0</v>
      </c>
      <c r="G107" s="4">
        <f t="shared" si="20"/>
        <v>0</v>
      </c>
      <c r="H107" s="4">
        <f t="shared" si="20"/>
        <v>0</v>
      </c>
      <c r="I107" s="4">
        <f t="shared" si="20"/>
        <v>0</v>
      </c>
      <c r="J107" s="4">
        <f t="shared" si="20"/>
        <v>0</v>
      </c>
      <c r="K107" s="4">
        <f t="shared" si="20"/>
        <v>0</v>
      </c>
    </row>
    <row r="108" spans="2:11" ht="1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">
      <c r="A109" t="s">
        <v>1128</v>
      </c>
      <c r="B109" s="5">
        <f>B64/B11</f>
        <v>0.9162429919567766</v>
      </c>
      <c r="C109" s="5">
        <f aca="true" t="shared" si="21" ref="C109:K109">C64/C11</f>
        <v>0.9162429919567768</v>
      </c>
      <c r="D109" s="5">
        <f t="shared" si="21"/>
        <v>0.9162429919567766</v>
      </c>
      <c r="E109" s="5">
        <f t="shared" si="21"/>
        <v>0.9162429919567767</v>
      </c>
      <c r="F109" s="5">
        <f t="shared" si="21"/>
        <v>0.9162429919567766</v>
      </c>
      <c r="G109" s="5">
        <f t="shared" si="21"/>
        <v>0.9162429919567767</v>
      </c>
      <c r="H109" s="5">
        <f t="shared" si="21"/>
        <v>0.9162429919567764</v>
      </c>
      <c r="I109" s="5">
        <f t="shared" si="21"/>
        <v>0.9162429919567766</v>
      </c>
      <c r="J109" s="5">
        <f t="shared" si="21"/>
        <v>0.9162429919567764</v>
      </c>
      <c r="K109" s="5">
        <f t="shared" si="21"/>
        <v>0.9162429919567766</v>
      </c>
    </row>
    <row r="110" spans="2:11" ht="1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">
      <c r="A111" t="s">
        <v>1129</v>
      </c>
      <c r="B111" s="5">
        <f>B81/B11</f>
        <v>0.08375700804322335</v>
      </c>
      <c r="C111" s="5">
        <f aca="true" t="shared" si="22" ref="C111:K111">C81/C11</f>
        <v>0.08375700804322317</v>
      </c>
      <c r="D111" s="5">
        <f t="shared" si="22"/>
        <v>0.08375700804322339</v>
      </c>
      <c r="E111" s="5">
        <f t="shared" si="22"/>
        <v>0.08375700804322322</v>
      </c>
      <c r="F111" s="5">
        <f t="shared" si="22"/>
        <v>0.08375700804322339</v>
      </c>
      <c r="G111" s="5">
        <f t="shared" si="22"/>
        <v>0.08375700804322334</v>
      </c>
      <c r="H111" s="5">
        <f t="shared" si="22"/>
        <v>0.08375700804322365</v>
      </c>
      <c r="I111" s="5">
        <f t="shared" si="22"/>
        <v>0.08375700804322339</v>
      </c>
      <c r="J111" s="5">
        <f t="shared" si="22"/>
        <v>0.08375700804322356</v>
      </c>
      <c r="K111" s="5">
        <f t="shared" si="22"/>
        <v>0.08375700804322338</v>
      </c>
    </row>
    <row r="112" spans="2:11" ht="1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">
      <c r="A113" t="s">
        <v>1130</v>
      </c>
      <c r="B113" s="5">
        <f>B100/B11</f>
        <v>0.06771106922052264</v>
      </c>
      <c r="C113" s="5">
        <f aca="true" t="shared" si="23" ref="C113:K113">C100/C11</f>
        <v>0.0677110692205232</v>
      </c>
      <c r="D113" s="5">
        <f t="shared" si="23"/>
        <v>0.067711069220522</v>
      </c>
      <c r="E113" s="5">
        <f t="shared" si="23"/>
        <v>0.06771106922052304</v>
      </c>
      <c r="F113" s="5">
        <f t="shared" si="23"/>
        <v>0.0677110692205226</v>
      </c>
      <c r="G113" s="5">
        <f t="shared" si="23"/>
        <v>0.06771106922052177</v>
      </c>
      <c r="H113" s="5">
        <f t="shared" si="23"/>
        <v>0.06771106922052354</v>
      </c>
      <c r="I113" s="5">
        <f t="shared" si="23"/>
        <v>0.06771106922052146</v>
      </c>
      <c r="J113" s="5">
        <f t="shared" si="23"/>
        <v>0.06771106922052225</v>
      </c>
      <c r="K113" s="5">
        <f t="shared" si="23"/>
        <v>0.06771106922052123</v>
      </c>
    </row>
  </sheetData>
  <sheetProtection/>
  <mergeCells count="4">
    <mergeCell ref="A4:J4"/>
    <mergeCell ref="A5:J5"/>
    <mergeCell ref="B7:K7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headerFooter differentFirst="1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M60" sqref="M60"/>
    </sheetView>
  </sheetViews>
  <sheetFormatPr defaultColWidth="11.421875" defaultRowHeight="15"/>
  <cols>
    <col min="1" max="1" width="34.00390625" style="0" customWidth="1"/>
    <col min="2" max="11" width="10.57421875" style="0" customWidth="1"/>
  </cols>
  <sheetData>
    <row r="1" ht="15">
      <c r="A1" t="s">
        <v>211</v>
      </c>
    </row>
    <row r="2" ht="15">
      <c r="A2" t="s">
        <v>212</v>
      </c>
    </row>
    <row r="3" spans="1:10" ht="15">
      <c r="A3" s="16" t="s">
        <v>1132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">
      <c r="A4" s="16" t="s">
        <v>1095</v>
      </c>
      <c r="B4" s="16"/>
      <c r="C4" s="16"/>
      <c r="D4" s="16"/>
      <c r="E4" s="16"/>
      <c r="F4" s="16"/>
      <c r="G4" s="16"/>
      <c r="H4" s="16"/>
      <c r="I4" s="16"/>
      <c r="J4" s="16"/>
    </row>
    <row r="6" spans="1:11" ht="15">
      <c r="A6" s="16" t="s">
        <v>1107</v>
      </c>
      <c r="B6" s="17" t="s">
        <v>1133</v>
      </c>
      <c r="C6" s="18"/>
      <c r="D6" s="18"/>
      <c r="E6" s="18"/>
      <c r="F6" s="18"/>
      <c r="G6" s="18"/>
      <c r="H6" s="18"/>
      <c r="I6" s="18"/>
      <c r="J6" s="18"/>
      <c r="K6" s="19"/>
    </row>
    <row r="7" spans="1:11" ht="15">
      <c r="A7" s="16"/>
      <c r="B7" s="2" t="s">
        <v>1097</v>
      </c>
      <c r="C7" s="2" t="s">
        <v>1098</v>
      </c>
      <c r="D7" s="2" t="s">
        <v>1099</v>
      </c>
      <c r="E7" s="2" t="s">
        <v>1100</v>
      </c>
      <c r="F7" s="2" t="s">
        <v>1101</v>
      </c>
      <c r="G7" s="2" t="s">
        <v>1102</v>
      </c>
      <c r="H7" s="2" t="s">
        <v>1103</v>
      </c>
      <c r="I7" s="2" t="s">
        <v>1104</v>
      </c>
      <c r="J7" s="2" t="s">
        <v>1105</v>
      </c>
      <c r="K7" s="2" t="s">
        <v>1106</v>
      </c>
    </row>
    <row r="8" spans="1:11" ht="15">
      <c r="A8" s="16"/>
      <c r="B8" s="2">
        <v>2012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</row>
    <row r="10" spans="1:11" ht="15">
      <c r="A10" s="2" t="s">
        <v>1092</v>
      </c>
      <c r="B10" s="4">
        <v>1252591.0899999999</v>
      </c>
      <c r="C10" s="4">
        <v>1302694.7336</v>
      </c>
      <c r="D10" s="4">
        <v>1354802.522944</v>
      </c>
      <c r="E10" s="4">
        <v>1408994.62386176</v>
      </c>
      <c r="F10" s="4">
        <v>1465354.4088162305</v>
      </c>
      <c r="G10" s="4">
        <v>1523968.5851688797</v>
      </c>
      <c r="H10" s="4">
        <v>1584927.3285756353</v>
      </c>
      <c r="I10" s="4">
        <v>1648324.4217186605</v>
      </c>
      <c r="J10" s="4">
        <v>1714257.398587407</v>
      </c>
      <c r="K10" s="4">
        <v>1782827.6945309034</v>
      </c>
    </row>
    <row r="11" spans="1:11" ht="15">
      <c r="A11" s="2" t="s">
        <v>5</v>
      </c>
      <c r="B11" s="4">
        <v>347169</v>
      </c>
      <c r="C11" s="4">
        <v>361055.76</v>
      </c>
      <c r="D11" s="4">
        <v>375497.9904</v>
      </c>
      <c r="E11" s="4">
        <v>390517.91001600004</v>
      </c>
      <c r="F11" s="4">
        <v>406138.62641664</v>
      </c>
      <c r="G11" s="4">
        <v>422384.1714733057</v>
      </c>
      <c r="H11" s="4">
        <v>439279.538332238</v>
      </c>
      <c r="I11" s="4">
        <v>456850.7198655274</v>
      </c>
      <c r="J11" s="4">
        <v>475124.7486601486</v>
      </c>
      <c r="K11" s="4">
        <v>494129.73860655446</v>
      </c>
    </row>
    <row r="12" spans="1:11" ht="15" hidden="1">
      <c r="A12" s="2" t="s">
        <v>7</v>
      </c>
      <c r="B12" s="4">
        <v>5001</v>
      </c>
      <c r="C12" s="4">
        <v>5201.04</v>
      </c>
      <c r="D12" s="4">
        <v>5409.0816</v>
      </c>
      <c r="E12" s="4">
        <v>5625.444864000001</v>
      </c>
      <c r="F12" s="4">
        <v>5850.462658560001</v>
      </c>
      <c r="G12" s="4">
        <v>6084.481164902401</v>
      </c>
      <c r="H12" s="4">
        <v>6327.860411498497</v>
      </c>
      <c r="I12" s="4">
        <v>6580.974827958437</v>
      </c>
      <c r="J12" s="4">
        <v>6844.213821076775</v>
      </c>
      <c r="K12" s="4">
        <v>7117.982373919846</v>
      </c>
    </row>
    <row r="13" spans="1:11" ht="15" hidden="1">
      <c r="A13" s="2" t="s">
        <v>9</v>
      </c>
      <c r="B13" s="4">
        <v>5000</v>
      </c>
      <c r="C13" s="4">
        <v>5200</v>
      </c>
      <c r="D13" s="4">
        <v>5408</v>
      </c>
      <c r="E13" s="4">
        <v>5624.320000000001</v>
      </c>
      <c r="F13" s="4">
        <v>5849.292800000001</v>
      </c>
      <c r="G13" s="4">
        <v>6083.264512000002</v>
      </c>
      <c r="H13" s="4">
        <v>6326.595092480002</v>
      </c>
      <c r="I13" s="4">
        <v>6579.658896179202</v>
      </c>
      <c r="J13" s="4">
        <v>6842.845252026371</v>
      </c>
      <c r="K13" s="4">
        <v>7116.559062107426</v>
      </c>
    </row>
    <row r="14" spans="1:11" ht="15" hidden="1">
      <c r="A14" s="2" t="s">
        <v>11</v>
      </c>
      <c r="B14" s="4">
        <v>1</v>
      </c>
      <c r="C14" s="4">
        <v>1.04</v>
      </c>
      <c r="D14" s="4">
        <v>1.0816000000000001</v>
      </c>
      <c r="E14" s="4">
        <v>1.124864</v>
      </c>
      <c r="F14" s="4">
        <v>1.1698585600000002</v>
      </c>
      <c r="G14" s="4">
        <v>1.2166529024000003</v>
      </c>
      <c r="H14" s="4">
        <v>1.2653190184960004</v>
      </c>
      <c r="I14" s="4">
        <v>1.3159317792358405</v>
      </c>
      <c r="J14" s="4">
        <v>1.368569050405274</v>
      </c>
      <c r="K14" s="4">
        <v>1.4233118124214852</v>
      </c>
    </row>
    <row r="15" spans="1:11" ht="15" hidden="1">
      <c r="A15" s="2" t="s">
        <v>13</v>
      </c>
      <c r="B15" s="4">
        <v>135873</v>
      </c>
      <c r="C15" s="4">
        <v>141307.92</v>
      </c>
      <c r="D15" s="4">
        <v>146960.23679999998</v>
      </c>
      <c r="E15" s="4">
        <v>152838.646272</v>
      </c>
      <c r="F15" s="4">
        <v>158952.19212288002</v>
      </c>
      <c r="G15" s="4">
        <v>165310.27980779525</v>
      </c>
      <c r="H15" s="4">
        <v>171922.69100010706</v>
      </c>
      <c r="I15" s="4">
        <v>178799.59864011133</v>
      </c>
      <c r="J15" s="4">
        <v>185951.58258571578</v>
      </c>
      <c r="K15" s="4">
        <v>193389.64588914442</v>
      </c>
    </row>
    <row r="16" spans="1:11" ht="15" hidden="1">
      <c r="A16" s="2" t="s">
        <v>15</v>
      </c>
      <c r="B16" s="4">
        <v>74190</v>
      </c>
      <c r="C16" s="4">
        <v>77157.6</v>
      </c>
      <c r="D16" s="4">
        <v>80243.90400000001</v>
      </c>
      <c r="E16" s="4">
        <v>83453.66016000001</v>
      </c>
      <c r="F16" s="4">
        <v>86791.80656640002</v>
      </c>
      <c r="G16" s="4">
        <v>90263.47882905602</v>
      </c>
      <c r="H16" s="4">
        <v>93874.01798221827</v>
      </c>
      <c r="I16" s="4">
        <v>97628.978701507</v>
      </c>
      <c r="J16" s="4">
        <v>101534.13784956728</v>
      </c>
      <c r="K16" s="4">
        <v>105595.50336354997</v>
      </c>
    </row>
    <row r="17" spans="1:11" ht="15" hidden="1">
      <c r="A17" s="2" t="s">
        <v>17</v>
      </c>
      <c r="B17" s="4">
        <v>30108</v>
      </c>
      <c r="C17" s="4">
        <v>31312.32</v>
      </c>
      <c r="D17" s="4">
        <v>32564.8128</v>
      </c>
      <c r="E17" s="4">
        <v>33867.405312</v>
      </c>
      <c r="F17" s="4">
        <v>35222.10152448001</v>
      </c>
      <c r="G17" s="4">
        <v>36630.98558545921</v>
      </c>
      <c r="H17" s="4">
        <v>38096.225008877576</v>
      </c>
      <c r="I17" s="4">
        <v>39620.07400923268</v>
      </c>
      <c r="J17" s="4">
        <v>41204.87696960199</v>
      </c>
      <c r="K17" s="4">
        <v>42853.07204838607</v>
      </c>
    </row>
    <row r="18" spans="1:11" ht="15" hidden="1">
      <c r="A18" s="2" t="s">
        <v>19</v>
      </c>
      <c r="B18" s="4">
        <v>25000</v>
      </c>
      <c r="C18" s="4">
        <v>26000</v>
      </c>
      <c r="D18" s="4">
        <v>27040</v>
      </c>
      <c r="E18" s="4">
        <v>28121.600000000002</v>
      </c>
      <c r="F18" s="4">
        <v>29246.464000000004</v>
      </c>
      <c r="G18" s="4">
        <v>30416.322560000004</v>
      </c>
      <c r="H18" s="4">
        <v>31632.975462400005</v>
      </c>
      <c r="I18" s="4">
        <v>32898.29448089601</v>
      </c>
      <c r="J18" s="4">
        <v>34214.22626013185</v>
      </c>
      <c r="K18" s="4">
        <v>35582.79531053713</v>
      </c>
    </row>
    <row r="19" spans="1:11" ht="15" hidden="1">
      <c r="A19" s="2" t="s">
        <v>21</v>
      </c>
      <c r="B19" s="4">
        <v>6575</v>
      </c>
      <c r="C19" s="4">
        <v>6838</v>
      </c>
      <c r="D19" s="4">
        <v>7111.52</v>
      </c>
      <c r="E19" s="4">
        <v>7395.9808</v>
      </c>
      <c r="F19" s="4">
        <v>7691.8200320000005</v>
      </c>
      <c r="G19" s="4">
        <v>7999.492833280001</v>
      </c>
      <c r="H19" s="4">
        <v>8319.472546611201</v>
      </c>
      <c r="I19" s="4">
        <v>8652.25144847565</v>
      </c>
      <c r="J19" s="4">
        <v>8998.341506414676</v>
      </c>
      <c r="K19" s="4">
        <v>9358.275166671263</v>
      </c>
    </row>
    <row r="20" spans="1:11" ht="15" hidden="1">
      <c r="A20" s="2" t="s">
        <v>29</v>
      </c>
      <c r="B20" s="4">
        <v>37970</v>
      </c>
      <c r="C20" s="4">
        <v>39488.8</v>
      </c>
      <c r="D20" s="4">
        <v>41068.352000000006</v>
      </c>
      <c r="E20" s="4">
        <v>42711.08608000001</v>
      </c>
      <c r="F20" s="4">
        <v>44419.52952320001</v>
      </c>
      <c r="G20" s="4">
        <v>46196.31070412802</v>
      </c>
      <c r="H20" s="4">
        <v>48044.163132293135</v>
      </c>
      <c r="I20" s="4">
        <v>49965.929657584864</v>
      </c>
      <c r="J20" s="4">
        <v>51964.56684388826</v>
      </c>
      <c r="K20" s="4">
        <v>54043.14951764379</v>
      </c>
    </row>
    <row r="21" spans="1:11" ht="15" hidden="1">
      <c r="A21" s="2" t="s">
        <v>31</v>
      </c>
      <c r="B21" s="4">
        <v>7370</v>
      </c>
      <c r="C21" s="4">
        <v>7664.8</v>
      </c>
      <c r="D21" s="4">
        <v>7971.392000000001</v>
      </c>
      <c r="E21" s="4">
        <v>8290.24768</v>
      </c>
      <c r="F21" s="4">
        <v>8621.8575872</v>
      </c>
      <c r="G21" s="4">
        <v>8966.731890688001</v>
      </c>
      <c r="H21" s="4">
        <v>9325.401166315522</v>
      </c>
      <c r="I21" s="4">
        <v>9698.417212968143</v>
      </c>
      <c r="J21" s="4">
        <v>10086.35390148687</v>
      </c>
      <c r="K21" s="4">
        <v>10489.808057546345</v>
      </c>
    </row>
    <row r="22" spans="1:11" ht="15" hidden="1">
      <c r="A22" s="2" t="s">
        <v>33</v>
      </c>
      <c r="B22" s="4">
        <v>2600</v>
      </c>
      <c r="C22" s="4">
        <v>2704</v>
      </c>
      <c r="D22" s="4">
        <v>2812.1600000000003</v>
      </c>
      <c r="E22" s="4">
        <v>2924.6464000000005</v>
      </c>
      <c r="F22" s="4">
        <v>3041.632256000001</v>
      </c>
      <c r="G22" s="4">
        <v>3163.297546240001</v>
      </c>
      <c r="H22" s="4">
        <v>3289.829448089601</v>
      </c>
      <c r="I22" s="4">
        <v>3421.4226260131854</v>
      </c>
      <c r="J22" s="4">
        <v>3558.279531053713</v>
      </c>
      <c r="K22" s="4">
        <v>3700.6107122958615</v>
      </c>
    </row>
    <row r="23" spans="1:11" ht="15" hidden="1">
      <c r="A23" s="2" t="s">
        <v>35</v>
      </c>
      <c r="B23" s="4">
        <v>28000</v>
      </c>
      <c r="C23" s="4">
        <v>29120</v>
      </c>
      <c r="D23" s="4">
        <v>30284.8</v>
      </c>
      <c r="E23" s="4">
        <v>31496.192</v>
      </c>
      <c r="F23" s="4">
        <v>32756.03968</v>
      </c>
      <c r="G23" s="4">
        <v>34066.2812672</v>
      </c>
      <c r="H23" s="4">
        <v>35428.932517888</v>
      </c>
      <c r="I23" s="4">
        <v>36846.08981860353</v>
      </c>
      <c r="J23" s="4">
        <v>38319.933411347665</v>
      </c>
      <c r="K23" s="4">
        <v>39852.73074780157</v>
      </c>
    </row>
    <row r="24" spans="1:11" ht="15" hidden="1">
      <c r="A24" s="2" t="s">
        <v>37</v>
      </c>
      <c r="B24" s="4">
        <v>1578</v>
      </c>
      <c r="C24" s="4">
        <v>1641.1200000000001</v>
      </c>
      <c r="D24" s="4">
        <v>1706.7648000000002</v>
      </c>
      <c r="E24" s="4">
        <v>1775.0353920000002</v>
      </c>
      <c r="F24" s="4">
        <v>1846.0368076800003</v>
      </c>
      <c r="G24" s="4">
        <v>1919.8782799872004</v>
      </c>
      <c r="H24" s="4">
        <v>1996.6734111866886</v>
      </c>
      <c r="I24" s="4">
        <v>2076.540347634156</v>
      </c>
      <c r="J24" s="4">
        <v>2159.6019615395226</v>
      </c>
      <c r="K24" s="4">
        <v>2245.9860400011034</v>
      </c>
    </row>
    <row r="25" spans="1:11" ht="15" hidden="1">
      <c r="A25" s="2" t="s">
        <v>39</v>
      </c>
      <c r="B25" s="4">
        <v>800</v>
      </c>
      <c r="C25" s="4">
        <v>832</v>
      </c>
      <c r="D25" s="4">
        <v>865.28</v>
      </c>
      <c r="E25" s="4">
        <v>899.8912</v>
      </c>
      <c r="F25" s="4">
        <v>935.8868480000001</v>
      </c>
      <c r="G25" s="4">
        <v>973.3223219200001</v>
      </c>
      <c r="H25" s="4">
        <v>1012.2552147968001</v>
      </c>
      <c r="I25" s="4">
        <v>1052.7454233886722</v>
      </c>
      <c r="J25" s="4">
        <v>1094.855240324219</v>
      </c>
      <c r="K25" s="4">
        <v>1138.649449937188</v>
      </c>
    </row>
    <row r="26" spans="1:11" ht="15" hidden="1">
      <c r="A26" s="2" t="s">
        <v>41</v>
      </c>
      <c r="B26" s="4">
        <v>778</v>
      </c>
      <c r="C26" s="4">
        <v>809.12</v>
      </c>
      <c r="D26" s="4">
        <v>841.4848000000001</v>
      </c>
      <c r="E26" s="4">
        <v>875.1441920000001</v>
      </c>
      <c r="F26" s="4">
        <v>910.1499596800002</v>
      </c>
      <c r="G26" s="4">
        <v>946.5559580672002</v>
      </c>
      <c r="H26" s="4">
        <v>984.4181963898883</v>
      </c>
      <c r="I26" s="4">
        <v>1023.7949242454839</v>
      </c>
      <c r="J26" s="4">
        <v>1064.7467212153033</v>
      </c>
      <c r="K26" s="4">
        <v>1107.3365900639155</v>
      </c>
    </row>
    <row r="27" spans="1:11" ht="15" hidden="1">
      <c r="A27" s="2" t="s">
        <v>43</v>
      </c>
      <c r="B27" s="4">
        <v>600</v>
      </c>
      <c r="C27" s="4">
        <v>624</v>
      </c>
      <c r="D27" s="4">
        <v>648.96</v>
      </c>
      <c r="E27" s="4">
        <v>674.9184</v>
      </c>
      <c r="F27" s="4">
        <v>701.9151360000001</v>
      </c>
      <c r="G27" s="4">
        <v>729.99174144</v>
      </c>
      <c r="H27" s="4">
        <v>759.1914110976</v>
      </c>
      <c r="I27" s="4">
        <v>789.5590675415041</v>
      </c>
      <c r="J27" s="4">
        <v>821.1414302431642</v>
      </c>
      <c r="K27" s="4">
        <v>853.9870874528908</v>
      </c>
    </row>
    <row r="28" spans="1:11" ht="15" hidden="1">
      <c r="A28" s="2" t="s">
        <v>45</v>
      </c>
      <c r="B28" s="4">
        <v>3647</v>
      </c>
      <c r="C28" s="4">
        <v>3792.88</v>
      </c>
      <c r="D28" s="4">
        <v>3944.5952</v>
      </c>
      <c r="E28" s="4">
        <v>4102.379008000001</v>
      </c>
      <c r="F28" s="4">
        <v>4266.474168320001</v>
      </c>
      <c r="G28" s="4">
        <v>4437.133135052801</v>
      </c>
      <c r="H28" s="4">
        <v>4614.618460454913</v>
      </c>
      <c r="I28" s="4">
        <v>4799.20319887311</v>
      </c>
      <c r="J28" s="4">
        <v>4991.171326828035</v>
      </c>
      <c r="K28" s="4">
        <v>5190.818179901156</v>
      </c>
    </row>
    <row r="29" spans="1:11" ht="15" hidden="1">
      <c r="A29" s="2" t="s">
        <v>49</v>
      </c>
      <c r="B29" s="4">
        <v>131000</v>
      </c>
      <c r="C29" s="4">
        <v>136240</v>
      </c>
      <c r="D29" s="4">
        <v>141689.6</v>
      </c>
      <c r="E29" s="4">
        <v>147357.184</v>
      </c>
      <c r="F29" s="4">
        <v>153251.47136000003</v>
      </c>
      <c r="G29" s="4">
        <v>159381.53021440003</v>
      </c>
      <c r="H29" s="4">
        <v>165756.79142297604</v>
      </c>
      <c r="I29" s="4">
        <v>172387.06307989507</v>
      </c>
      <c r="J29" s="4">
        <v>179282.54560309087</v>
      </c>
      <c r="K29" s="4">
        <v>186453.8474272145</v>
      </c>
    </row>
    <row r="30" spans="1:11" ht="15" hidden="1">
      <c r="A30" s="2" t="s">
        <v>59</v>
      </c>
      <c r="B30" s="4">
        <v>31500</v>
      </c>
      <c r="C30" s="4">
        <v>32760</v>
      </c>
      <c r="D30" s="4">
        <v>34070.4</v>
      </c>
      <c r="E30" s="4">
        <v>35433.216</v>
      </c>
      <c r="F30" s="4">
        <v>36850.54464</v>
      </c>
      <c r="G30" s="4">
        <v>38324.5664256</v>
      </c>
      <c r="H30" s="4">
        <v>39857.549082624006</v>
      </c>
      <c r="I30" s="4">
        <v>41451.85104592897</v>
      </c>
      <c r="J30" s="4">
        <v>43109.925087766125</v>
      </c>
      <c r="K30" s="4">
        <v>44834.32209127677</v>
      </c>
    </row>
    <row r="31" spans="1:11" ht="15">
      <c r="A31" s="2" t="s">
        <v>63</v>
      </c>
      <c r="B31" s="4">
        <v>905422.09</v>
      </c>
      <c r="C31" s="4">
        <v>941638.9735999999</v>
      </c>
      <c r="D31" s="4">
        <v>979304.532544</v>
      </c>
      <c r="E31" s="4">
        <v>1018476.71384576</v>
      </c>
      <c r="F31" s="4">
        <v>1059215.7823995904</v>
      </c>
      <c r="G31" s="4">
        <v>1101584.413695574</v>
      </c>
      <c r="H31" s="4">
        <v>1145647.7902433972</v>
      </c>
      <c r="I31" s="4">
        <v>1191473.701853133</v>
      </c>
      <c r="J31" s="4">
        <v>1239132.6499272585</v>
      </c>
      <c r="K31" s="4">
        <v>1288697.955924349</v>
      </c>
    </row>
    <row r="32" spans="1:11" ht="15" hidden="1">
      <c r="A32" t="s">
        <v>65</v>
      </c>
      <c r="B32" s="4">
        <v>10400</v>
      </c>
      <c r="C32" s="4">
        <v>10816</v>
      </c>
      <c r="D32" s="4">
        <v>11248.640000000001</v>
      </c>
      <c r="E32" s="4">
        <v>11698.585600000002</v>
      </c>
      <c r="F32" s="4">
        <v>12166.529024000003</v>
      </c>
      <c r="G32" s="4">
        <v>12653.190184960004</v>
      </c>
      <c r="H32" s="4">
        <v>13159.317792358404</v>
      </c>
      <c r="I32" s="4">
        <v>13685.690504052742</v>
      </c>
      <c r="J32" s="4">
        <v>14233.118124214852</v>
      </c>
      <c r="K32" s="4">
        <v>14802.442849183446</v>
      </c>
    </row>
    <row r="33" spans="1:11" ht="15" hidden="1">
      <c r="A33" t="s">
        <v>67</v>
      </c>
      <c r="B33" s="4">
        <v>10400</v>
      </c>
      <c r="C33" s="4">
        <v>10816</v>
      </c>
      <c r="D33" s="4">
        <v>11248.640000000001</v>
      </c>
      <c r="E33" s="4">
        <v>11698.585600000002</v>
      </c>
      <c r="F33" s="4">
        <v>12166.529024000003</v>
      </c>
      <c r="G33" s="4">
        <v>12653.190184960004</v>
      </c>
      <c r="H33" s="4">
        <v>13159.317792358404</v>
      </c>
      <c r="I33" s="4">
        <v>13685.690504052742</v>
      </c>
      <c r="J33" s="4">
        <v>14233.118124214852</v>
      </c>
      <c r="K33" s="4">
        <v>14802.442849183446</v>
      </c>
    </row>
    <row r="34" spans="1:11" ht="15" hidden="1">
      <c r="A34" t="s">
        <v>69</v>
      </c>
      <c r="B34" s="4">
        <v>17401</v>
      </c>
      <c r="C34" s="4">
        <v>18097.04</v>
      </c>
      <c r="D34" s="4">
        <v>18820.9216</v>
      </c>
      <c r="E34" s="4">
        <v>19573.758464000002</v>
      </c>
      <c r="F34" s="4">
        <v>20356.708802560002</v>
      </c>
      <c r="G34" s="4">
        <v>21170.977154662403</v>
      </c>
      <c r="H34" s="4">
        <v>22017.8162408489</v>
      </c>
      <c r="I34" s="4">
        <v>22898.528890482856</v>
      </c>
      <c r="J34" s="4">
        <v>23814.47004610217</v>
      </c>
      <c r="K34" s="4">
        <v>24767.04884794626</v>
      </c>
    </row>
    <row r="35" spans="1:11" ht="15" hidden="1">
      <c r="A35" t="s">
        <v>73</v>
      </c>
      <c r="B35" s="4">
        <v>100</v>
      </c>
      <c r="C35" s="4">
        <v>104</v>
      </c>
      <c r="D35" s="4">
        <v>108.16</v>
      </c>
      <c r="E35" s="4">
        <v>112.4864</v>
      </c>
      <c r="F35" s="4">
        <v>116.98585600000001</v>
      </c>
      <c r="G35" s="4">
        <v>121.66529024000002</v>
      </c>
      <c r="H35" s="4">
        <v>126.53190184960002</v>
      </c>
      <c r="I35" s="4">
        <v>131.59317792358402</v>
      </c>
      <c r="J35" s="4">
        <v>136.85690504052738</v>
      </c>
      <c r="K35" s="4">
        <v>142.3311812421485</v>
      </c>
    </row>
    <row r="36" spans="1:11" ht="15" hidden="1">
      <c r="A36" t="s">
        <v>75</v>
      </c>
      <c r="B36" s="4">
        <v>100</v>
      </c>
      <c r="C36" s="4">
        <v>104</v>
      </c>
      <c r="D36" s="4">
        <v>108.16</v>
      </c>
      <c r="E36" s="4">
        <v>112.4864</v>
      </c>
      <c r="F36" s="4">
        <v>116.98585600000001</v>
      </c>
      <c r="G36" s="4">
        <v>121.66529024000002</v>
      </c>
      <c r="H36" s="4">
        <v>126.53190184960002</v>
      </c>
      <c r="I36" s="4">
        <v>131.59317792358402</v>
      </c>
      <c r="J36" s="4">
        <v>136.85690504052738</v>
      </c>
      <c r="K36" s="4">
        <v>142.3311812421485</v>
      </c>
    </row>
    <row r="37" spans="1:11" ht="15" hidden="1">
      <c r="A37" t="s">
        <v>77</v>
      </c>
      <c r="B37" s="4">
        <v>11801</v>
      </c>
      <c r="C37" s="4">
        <v>12273.04</v>
      </c>
      <c r="D37" s="4">
        <v>12763.9616</v>
      </c>
      <c r="E37" s="4">
        <v>13274.520064</v>
      </c>
      <c r="F37" s="4">
        <v>13805.50086656</v>
      </c>
      <c r="G37" s="4">
        <v>14357.720901222401</v>
      </c>
      <c r="H37" s="4">
        <v>14932.029737271298</v>
      </c>
      <c r="I37" s="4">
        <v>15529.31092676215</v>
      </c>
      <c r="J37" s="4">
        <v>16150.483363832636</v>
      </c>
      <c r="K37" s="4">
        <v>16796.502698385942</v>
      </c>
    </row>
    <row r="38" spans="1:11" ht="15" hidden="1">
      <c r="A38" t="s">
        <v>79</v>
      </c>
      <c r="B38" s="4">
        <v>11800</v>
      </c>
      <c r="C38" s="4">
        <v>12272</v>
      </c>
      <c r="D38" s="4">
        <v>12762.880000000001</v>
      </c>
      <c r="E38" s="4">
        <v>13273.3952</v>
      </c>
      <c r="F38" s="4">
        <v>13804.331008000001</v>
      </c>
      <c r="G38" s="4">
        <v>14356.504248320001</v>
      </c>
      <c r="H38" s="4">
        <v>14930.764418252802</v>
      </c>
      <c r="I38" s="4">
        <v>15527.994994982915</v>
      </c>
      <c r="J38" s="4">
        <v>16149.114794782232</v>
      </c>
      <c r="K38" s="4">
        <v>16795.07938657352</v>
      </c>
    </row>
    <row r="39" spans="1:11" ht="15" hidden="1">
      <c r="A39" t="s">
        <v>81</v>
      </c>
      <c r="B39" s="4">
        <v>1</v>
      </c>
      <c r="C39" s="4">
        <v>1.04</v>
      </c>
      <c r="D39" s="4">
        <v>1.0816000000000001</v>
      </c>
      <c r="E39" s="4">
        <v>1.124864</v>
      </c>
      <c r="F39" s="4">
        <v>1.1698585600000002</v>
      </c>
      <c r="G39" s="4">
        <v>1.2166529024000003</v>
      </c>
      <c r="H39" s="4">
        <v>1.2653190184960004</v>
      </c>
      <c r="I39" s="4">
        <v>1.3159317792358405</v>
      </c>
      <c r="J39" s="4">
        <v>1.368569050405274</v>
      </c>
      <c r="K39" s="4">
        <v>1.4233118124214852</v>
      </c>
    </row>
    <row r="40" spans="1:11" ht="15" hidden="1">
      <c r="A40" t="s">
        <v>83</v>
      </c>
      <c r="B40" s="4">
        <v>37000</v>
      </c>
      <c r="C40" s="4">
        <v>38480</v>
      </c>
      <c r="D40" s="4">
        <v>40019.200000000004</v>
      </c>
      <c r="E40" s="4">
        <v>41619.96800000001</v>
      </c>
      <c r="F40" s="4">
        <v>43284.76672000001</v>
      </c>
      <c r="G40" s="4">
        <v>45016.157388800006</v>
      </c>
      <c r="H40" s="4">
        <v>46816.80368435201</v>
      </c>
      <c r="I40" s="4">
        <v>48689.47583172609</v>
      </c>
      <c r="J40" s="4">
        <v>50637.05486499514</v>
      </c>
      <c r="K40" s="4">
        <v>52662.53705959494</v>
      </c>
    </row>
    <row r="41" spans="1:11" ht="15" hidden="1">
      <c r="A41" t="s">
        <v>85</v>
      </c>
      <c r="B41" s="4">
        <v>19000</v>
      </c>
      <c r="C41" s="4">
        <v>19760</v>
      </c>
      <c r="D41" s="4">
        <v>20550.4</v>
      </c>
      <c r="E41" s="4">
        <v>21372.416</v>
      </c>
      <c r="F41" s="4">
        <v>22227.31264</v>
      </c>
      <c r="G41" s="4">
        <v>23116.4051456</v>
      </c>
      <c r="H41" s="4">
        <v>24041.061351424003</v>
      </c>
      <c r="I41" s="4">
        <v>25002.703805480964</v>
      </c>
      <c r="J41" s="4">
        <v>26002.811957700203</v>
      </c>
      <c r="K41" s="4">
        <v>27042.924436008212</v>
      </c>
    </row>
    <row r="42" spans="1:11" ht="15" hidden="1">
      <c r="A42" t="s">
        <v>87</v>
      </c>
      <c r="B42" s="4">
        <v>1200</v>
      </c>
      <c r="C42" s="4">
        <v>1248</v>
      </c>
      <c r="D42" s="4">
        <v>1297.92</v>
      </c>
      <c r="E42" s="4">
        <v>1349.8368</v>
      </c>
      <c r="F42" s="4">
        <v>1403.8302720000002</v>
      </c>
      <c r="G42" s="4">
        <v>1459.98348288</v>
      </c>
      <c r="H42" s="4">
        <v>1518.3828221952</v>
      </c>
      <c r="I42" s="4">
        <v>1579.1181350830082</v>
      </c>
      <c r="J42" s="4">
        <v>1642.2828604863284</v>
      </c>
      <c r="K42" s="4">
        <v>1707.9741749057816</v>
      </c>
    </row>
    <row r="43" spans="1:11" ht="15" hidden="1">
      <c r="A43" t="s">
        <v>89</v>
      </c>
      <c r="B43" s="4">
        <v>350</v>
      </c>
      <c r="C43" s="4">
        <v>364</v>
      </c>
      <c r="D43" s="4">
        <v>378.56</v>
      </c>
      <c r="E43" s="4">
        <v>393.7024</v>
      </c>
      <c r="F43" s="4">
        <v>409.45049600000004</v>
      </c>
      <c r="G43" s="4">
        <v>425.8285158400001</v>
      </c>
      <c r="H43" s="4">
        <v>442.8616564736001</v>
      </c>
      <c r="I43" s="4">
        <v>460.5761227325441</v>
      </c>
      <c r="J43" s="4">
        <v>478.9991676418459</v>
      </c>
      <c r="K43" s="4">
        <v>498.15913434751974</v>
      </c>
    </row>
    <row r="44" spans="1:11" ht="15" hidden="1">
      <c r="A44" t="s">
        <v>91</v>
      </c>
      <c r="B44" s="4">
        <v>3800</v>
      </c>
      <c r="C44" s="4">
        <v>3952</v>
      </c>
      <c r="D44" s="4">
        <v>4110.08</v>
      </c>
      <c r="E44" s="4">
        <v>4274.4832</v>
      </c>
      <c r="F44" s="4">
        <v>4445.462528</v>
      </c>
      <c r="G44" s="4">
        <v>4623.28102912</v>
      </c>
      <c r="H44" s="4">
        <v>4808.2122702848</v>
      </c>
      <c r="I44" s="4">
        <v>5000.540761096192</v>
      </c>
      <c r="J44" s="4">
        <v>5200.56239154004</v>
      </c>
      <c r="K44" s="4">
        <v>5408.584887201642</v>
      </c>
    </row>
    <row r="45" spans="1:11" ht="15" hidden="1">
      <c r="A45" t="s">
        <v>93</v>
      </c>
      <c r="B45" s="4">
        <v>12650</v>
      </c>
      <c r="C45" s="4">
        <v>13156</v>
      </c>
      <c r="D45" s="4">
        <v>13682.24</v>
      </c>
      <c r="E45" s="4">
        <v>14229.5296</v>
      </c>
      <c r="F45" s="4">
        <v>14798.710784</v>
      </c>
      <c r="G45" s="4">
        <v>15390.659215360001</v>
      </c>
      <c r="H45" s="4">
        <v>16006.285583974402</v>
      </c>
      <c r="I45" s="4">
        <v>16646.53700733338</v>
      </c>
      <c r="J45" s="4">
        <v>17312.398487626717</v>
      </c>
      <c r="K45" s="4">
        <v>18004.894427131785</v>
      </c>
    </row>
    <row r="46" spans="1:11" ht="15" hidden="1">
      <c r="A46" t="s">
        <v>95</v>
      </c>
      <c r="B46" s="4">
        <v>2100</v>
      </c>
      <c r="C46" s="4">
        <v>2184</v>
      </c>
      <c r="D46" s="4">
        <v>2271.36</v>
      </c>
      <c r="E46" s="4">
        <v>2362.2144000000003</v>
      </c>
      <c r="F46" s="4">
        <v>2456.7029760000005</v>
      </c>
      <c r="G46" s="4">
        <v>2554.971095040001</v>
      </c>
      <c r="H46" s="4">
        <v>2657.169938841601</v>
      </c>
      <c r="I46" s="4">
        <v>2763.456736395265</v>
      </c>
      <c r="J46" s="4">
        <v>2873.995005851076</v>
      </c>
      <c r="K46" s="4">
        <v>2988.954806085119</v>
      </c>
    </row>
    <row r="47" spans="1:11" ht="15" hidden="1">
      <c r="A47" t="s">
        <v>97</v>
      </c>
      <c r="B47" s="4">
        <v>1250</v>
      </c>
      <c r="C47" s="4">
        <v>1300</v>
      </c>
      <c r="D47" s="4">
        <v>1352</v>
      </c>
      <c r="E47" s="4">
        <v>1406.0800000000002</v>
      </c>
      <c r="F47" s="4">
        <v>1462.3232000000003</v>
      </c>
      <c r="G47" s="4">
        <v>1520.8161280000004</v>
      </c>
      <c r="H47" s="4">
        <v>1581.6487731200004</v>
      </c>
      <c r="I47" s="4">
        <v>1644.9147240448006</v>
      </c>
      <c r="J47" s="4">
        <v>1710.7113130065927</v>
      </c>
      <c r="K47" s="4">
        <v>1779.1397655268565</v>
      </c>
    </row>
    <row r="48" spans="1:11" ht="15" hidden="1">
      <c r="A48" t="s">
        <v>99</v>
      </c>
      <c r="B48" s="4">
        <v>1300</v>
      </c>
      <c r="C48" s="4">
        <v>1352</v>
      </c>
      <c r="D48" s="4">
        <v>1406.0800000000002</v>
      </c>
      <c r="E48" s="4">
        <v>1462.3232000000003</v>
      </c>
      <c r="F48" s="4">
        <v>1520.8161280000004</v>
      </c>
      <c r="G48" s="4">
        <v>1581.6487731200004</v>
      </c>
      <c r="H48" s="4">
        <v>1644.9147240448006</v>
      </c>
      <c r="I48" s="4">
        <v>1710.7113130065927</v>
      </c>
      <c r="J48" s="4">
        <v>1779.1397655268565</v>
      </c>
      <c r="K48" s="4">
        <v>1850.3053561479308</v>
      </c>
    </row>
    <row r="49" spans="1:11" ht="15" hidden="1">
      <c r="A49" t="s">
        <v>101</v>
      </c>
      <c r="B49" s="4">
        <v>8000</v>
      </c>
      <c r="C49" s="4">
        <v>8320</v>
      </c>
      <c r="D49" s="4">
        <v>8652.800000000001</v>
      </c>
      <c r="E49" s="4">
        <v>8998.912000000002</v>
      </c>
      <c r="F49" s="4">
        <v>9358.868480000003</v>
      </c>
      <c r="G49" s="4">
        <v>9733.223219200003</v>
      </c>
      <c r="H49" s="4">
        <v>10122.552147968003</v>
      </c>
      <c r="I49" s="4">
        <v>10527.454233886723</v>
      </c>
      <c r="J49" s="4">
        <v>10948.552403242193</v>
      </c>
      <c r="K49" s="4">
        <v>11386.49449937188</v>
      </c>
    </row>
    <row r="50" spans="1:11" ht="15" hidden="1">
      <c r="A50" t="s">
        <v>103</v>
      </c>
      <c r="B50" s="4">
        <v>828820.09</v>
      </c>
      <c r="C50" s="4">
        <v>861972.8936</v>
      </c>
      <c r="D50" s="4">
        <v>896451.809344</v>
      </c>
      <c r="E50" s="4">
        <v>932309.88171776</v>
      </c>
      <c r="F50" s="4">
        <v>969602.2769864704</v>
      </c>
      <c r="G50" s="4">
        <v>1008386.3680659293</v>
      </c>
      <c r="H50" s="4">
        <v>1048721.8227885666</v>
      </c>
      <c r="I50" s="4">
        <v>1090670.6957001092</v>
      </c>
      <c r="J50" s="4">
        <v>1134297.5235281137</v>
      </c>
      <c r="K50" s="4">
        <v>1179669.4244692384</v>
      </c>
    </row>
    <row r="51" spans="1:11" ht="15" hidden="1">
      <c r="A51" t="s">
        <v>105</v>
      </c>
      <c r="B51" s="4">
        <v>828820.09</v>
      </c>
      <c r="C51" s="4">
        <v>861972.8936</v>
      </c>
      <c r="D51" s="4">
        <v>896451.809344</v>
      </c>
      <c r="E51" s="4">
        <v>932309.88171776</v>
      </c>
      <c r="F51" s="4">
        <v>969602.2769864704</v>
      </c>
      <c r="G51" s="4">
        <v>1008386.3680659293</v>
      </c>
      <c r="H51" s="4">
        <v>1048721.8227885666</v>
      </c>
      <c r="I51" s="4">
        <v>1090670.6957001092</v>
      </c>
      <c r="J51" s="4">
        <v>1134297.5235281137</v>
      </c>
      <c r="K51" s="4">
        <v>1179669.4244692384</v>
      </c>
    </row>
    <row r="52" spans="1:11" ht="15" hidden="1">
      <c r="A52" t="s">
        <v>107</v>
      </c>
      <c r="B52" s="4">
        <v>817287.09</v>
      </c>
      <c r="C52" s="4">
        <v>849978.5736</v>
      </c>
      <c r="D52" s="4">
        <v>883977.7165440001</v>
      </c>
      <c r="E52" s="4">
        <v>919336.8252057601</v>
      </c>
      <c r="F52" s="4">
        <v>956110.2982139905</v>
      </c>
      <c r="G52" s="4">
        <v>994354.7101425502</v>
      </c>
      <c r="H52" s="4">
        <v>1034128.8985482522</v>
      </c>
      <c r="I52" s="4">
        <v>1075494.0544901823</v>
      </c>
      <c r="J52" s="4">
        <v>1118513.8166697896</v>
      </c>
      <c r="K52" s="4">
        <v>1163254.3693365813</v>
      </c>
    </row>
    <row r="53" spans="1:11" ht="15" hidden="1">
      <c r="A53" t="s">
        <v>109</v>
      </c>
      <c r="B53" s="4">
        <v>798787.09</v>
      </c>
      <c r="C53" s="4">
        <v>830738.5736</v>
      </c>
      <c r="D53" s="4">
        <v>863968.116544</v>
      </c>
      <c r="E53" s="4">
        <v>898526.84120576</v>
      </c>
      <c r="F53" s="4">
        <v>934467.9148539904</v>
      </c>
      <c r="G53" s="4">
        <v>971846.63144815</v>
      </c>
      <c r="H53" s="4">
        <v>1010720.4967060761</v>
      </c>
      <c r="I53" s="4">
        <v>1051149.3165743193</v>
      </c>
      <c r="J53" s="4">
        <v>1093195.289237292</v>
      </c>
      <c r="K53" s="4">
        <v>1136923.1008067837</v>
      </c>
    </row>
    <row r="54" spans="1:11" ht="15" hidden="1">
      <c r="A54" t="s">
        <v>111</v>
      </c>
      <c r="B54" s="4">
        <v>18500</v>
      </c>
      <c r="C54" s="4">
        <v>19240</v>
      </c>
      <c r="D54" s="4">
        <v>20009.600000000002</v>
      </c>
      <c r="E54" s="4">
        <v>20809.984000000004</v>
      </c>
      <c r="F54" s="4">
        <v>21642.383360000003</v>
      </c>
      <c r="G54" s="4">
        <v>22508.078694400003</v>
      </c>
      <c r="H54" s="4">
        <v>23408.401842176005</v>
      </c>
      <c r="I54" s="4">
        <v>24344.737915863047</v>
      </c>
      <c r="J54" s="4">
        <v>25318.52743249757</v>
      </c>
      <c r="K54" s="4">
        <v>26331.26852979747</v>
      </c>
    </row>
    <row r="55" spans="1:11" ht="15" hidden="1">
      <c r="A55" t="s">
        <v>113</v>
      </c>
      <c r="B55" s="4">
        <v>11532</v>
      </c>
      <c r="C55" s="4">
        <v>11993.28</v>
      </c>
      <c r="D55" s="4">
        <v>12473.0112</v>
      </c>
      <c r="E55" s="4">
        <v>12971.931648000002</v>
      </c>
      <c r="F55" s="4">
        <v>13490.808913920002</v>
      </c>
      <c r="G55" s="4">
        <v>14030.441270476802</v>
      </c>
      <c r="H55" s="4">
        <v>14591.658921295875</v>
      </c>
      <c r="I55" s="4">
        <v>15175.325278147711</v>
      </c>
      <c r="J55" s="4">
        <v>15782.33828927362</v>
      </c>
      <c r="K55" s="4">
        <v>16413.631820844566</v>
      </c>
    </row>
    <row r="56" spans="1:11" ht="15" hidden="1">
      <c r="A56" t="s">
        <v>115</v>
      </c>
      <c r="B56" s="4">
        <v>2100</v>
      </c>
      <c r="C56" s="4">
        <v>2184</v>
      </c>
      <c r="D56" s="4">
        <v>2271.36</v>
      </c>
      <c r="E56" s="4">
        <v>2362.2144000000003</v>
      </c>
      <c r="F56" s="4">
        <v>2456.7029760000005</v>
      </c>
      <c r="G56" s="4">
        <v>2554.971095040001</v>
      </c>
      <c r="H56" s="4">
        <v>2657.169938841601</v>
      </c>
      <c r="I56" s="4">
        <v>2763.456736395265</v>
      </c>
      <c r="J56" s="4">
        <v>2873.995005851076</v>
      </c>
      <c r="K56" s="4">
        <v>2988.954806085119</v>
      </c>
    </row>
    <row r="57" spans="1:11" ht="15" hidden="1">
      <c r="A57" t="s">
        <v>117</v>
      </c>
      <c r="B57" s="4">
        <v>9432</v>
      </c>
      <c r="C57" s="4">
        <v>9809.28</v>
      </c>
      <c r="D57" s="4">
        <v>10201.6512</v>
      </c>
      <c r="E57" s="4">
        <v>10609.717248</v>
      </c>
      <c r="F57" s="4">
        <v>11034.105937920001</v>
      </c>
      <c r="G57" s="4">
        <v>11475.470175436802</v>
      </c>
      <c r="H57" s="4">
        <v>11934.488982454273</v>
      </c>
      <c r="I57" s="4">
        <v>12411.868541752445</v>
      </c>
      <c r="J57" s="4">
        <v>12908.343283422542</v>
      </c>
      <c r="K57" s="4">
        <v>13424.677014759445</v>
      </c>
    </row>
    <row r="58" spans="1:11" ht="27.75" customHeight="1" hidden="1">
      <c r="A58" t="s">
        <v>119</v>
      </c>
      <c r="B58" s="4">
        <v>1</v>
      </c>
      <c r="C58" s="4">
        <v>1.04</v>
      </c>
      <c r="D58" s="4">
        <v>1.0816000000000001</v>
      </c>
      <c r="E58" s="4">
        <v>1.124864</v>
      </c>
      <c r="F58" s="4">
        <v>1.1698585600000002</v>
      </c>
      <c r="G58" s="4">
        <v>1.2166529024000003</v>
      </c>
      <c r="H58" s="4">
        <v>1.2653190184960004</v>
      </c>
      <c r="I58" s="4">
        <v>1.3159317792358405</v>
      </c>
      <c r="J58" s="4">
        <v>1.368569050405274</v>
      </c>
      <c r="K58" s="4">
        <v>1.4233118124214852</v>
      </c>
    </row>
    <row r="59" spans="1:11" ht="15" hidden="1">
      <c r="A59" t="s">
        <v>121</v>
      </c>
      <c r="B59" s="4">
        <v>1</v>
      </c>
      <c r="C59" s="4">
        <v>1.04</v>
      </c>
      <c r="D59" s="4">
        <v>1.0816000000000001</v>
      </c>
      <c r="E59" s="4">
        <v>1.124864</v>
      </c>
      <c r="F59" s="4">
        <v>1.1698585600000002</v>
      </c>
      <c r="G59" s="4">
        <v>1.2166529024000003</v>
      </c>
      <c r="H59" s="4">
        <v>1.2653190184960004</v>
      </c>
      <c r="I59" s="4">
        <v>1.3159317792358405</v>
      </c>
      <c r="J59" s="4">
        <v>1.368569050405274</v>
      </c>
      <c r="K59" s="4">
        <v>1.4233118124214852</v>
      </c>
    </row>
    <row r="62" spans="1:11" ht="15">
      <c r="A62" s="2" t="s">
        <v>1108</v>
      </c>
      <c r="B62" s="4">
        <v>1147677.808</v>
      </c>
      <c r="C62" s="4">
        <v>1193584.9203200003</v>
      </c>
      <c r="D62" s="4">
        <v>1241328.3171328001</v>
      </c>
      <c r="E62" s="4">
        <v>1290981.4498181122</v>
      </c>
      <c r="F62" s="4">
        <v>1342620.7078108366</v>
      </c>
      <c r="G62" s="4">
        <v>1396325.5361232702</v>
      </c>
      <c r="H62" s="4">
        <v>1452178.5575682009</v>
      </c>
      <c r="I62" s="4">
        <v>1510265.6998709291</v>
      </c>
      <c r="J62" s="4">
        <v>1570676.3278657661</v>
      </c>
      <c r="K62" s="4">
        <v>1633503.380980397</v>
      </c>
    </row>
    <row r="63" spans="1:11" ht="15">
      <c r="A63" s="2" t="s">
        <v>210</v>
      </c>
      <c r="B63" s="4">
        <v>936991.2279999999</v>
      </c>
      <c r="C63" s="4">
        <v>974470.8771200002</v>
      </c>
      <c r="D63" s="4">
        <v>1013449.7122048001</v>
      </c>
      <c r="E63" s="4">
        <v>1053987.7006929922</v>
      </c>
      <c r="F63" s="4">
        <v>1096147.2087207118</v>
      </c>
      <c r="G63" s="4">
        <v>1139993.0970695403</v>
      </c>
      <c r="H63" s="4">
        <v>1185592.8209523219</v>
      </c>
      <c r="I63" s="4">
        <v>1233016.533790415</v>
      </c>
      <c r="J63" s="4">
        <v>1282337.1951420314</v>
      </c>
      <c r="K63" s="4">
        <v>1333630.682947713</v>
      </c>
    </row>
    <row r="64" spans="1:11" ht="15">
      <c r="A64" s="2" t="s">
        <v>1109</v>
      </c>
      <c r="B64" s="4">
        <v>682782.294</v>
      </c>
      <c r="C64" s="4">
        <v>710093.5857600002</v>
      </c>
      <c r="D64" s="4">
        <v>738497.3291904001</v>
      </c>
      <c r="E64" s="4">
        <v>768037.2223580161</v>
      </c>
      <c r="F64" s="4">
        <v>798758.7112523366</v>
      </c>
      <c r="G64" s="4">
        <v>830709.0597024302</v>
      </c>
      <c r="H64" s="4">
        <v>863937.4220905274</v>
      </c>
      <c r="I64" s="4">
        <v>898494.9189741486</v>
      </c>
      <c r="J64" s="4">
        <v>934434.7157331144</v>
      </c>
      <c r="K64" s="4">
        <v>971812.1043624391</v>
      </c>
    </row>
    <row r="65" spans="1:11" ht="15">
      <c r="A65" s="2" t="s">
        <v>223</v>
      </c>
      <c r="B65" s="4">
        <v>489769.602</v>
      </c>
      <c r="C65" s="4">
        <v>509360.38608</v>
      </c>
      <c r="D65" s="4">
        <v>529734.8015232</v>
      </c>
      <c r="E65" s="4">
        <v>550924.193584128</v>
      </c>
      <c r="F65" s="4">
        <v>572961.1613274931</v>
      </c>
      <c r="G65" s="4">
        <v>595879.6077805929</v>
      </c>
      <c r="H65" s="4">
        <v>619714.7920918165</v>
      </c>
      <c r="I65" s="4">
        <v>644503.3837754893</v>
      </c>
      <c r="J65" s="4">
        <v>670283.5191265089</v>
      </c>
      <c r="K65" s="4">
        <v>697094.8598915692</v>
      </c>
    </row>
    <row r="66" spans="1:11" ht="15">
      <c r="A66" s="2" t="s">
        <v>247</v>
      </c>
      <c r="B66" s="4">
        <v>39000</v>
      </c>
      <c r="C66" s="4">
        <v>40560</v>
      </c>
      <c r="D66" s="4">
        <v>42182.4</v>
      </c>
      <c r="E66" s="4">
        <v>43869.696</v>
      </c>
      <c r="F66" s="4">
        <v>45624.48384000001</v>
      </c>
      <c r="G66" s="4">
        <v>47449.46319360001</v>
      </c>
      <c r="H66" s="4">
        <v>49347.44172134401</v>
      </c>
      <c r="I66" s="4">
        <v>51321.33939019777</v>
      </c>
      <c r="J66" s="4">
        <v>53374.19296580568</v>
      </c>
      <c r="K66" s="4">
        <v>55509.16068443791</v>
      </c>
    </row>
    <row r="67" spans="1:11" ht="15">
      <c r="A67" s="2" t="s">
        <v>251</v>
      </c>
      <c r="B67" s="4">
        <v>154012.692</v>
      </c>
      <c r="C67" s="4">
        <v>160173.19968000002</v>
      </c>
      <c r="D67" s="4">
        <v>166580.12766720002</v>
      </c>
      <c r="E67" s="4">
        <v>173243.33277388802</v>
      </c>
      <c r="F67" s="4">
        <v>180173.06608484354</v>
      </c>
      <c r="G67" s="4">
        <v>187379.98872823728</v>
      </c>
      <c r="H67" s="4">
        <v>194875.18827736677</v>
      </c>
      <c r="I67" s="4">
        <v>202670.19580846146</v>
      </c>
      <c r="J67" s="4">
        <v>210777.00364079993</v>
      </c>
      <c r="K67" s="4">
        <v>219208.08378643193</v>
      </c>
    </row>
    <row r="68" spans="1:11" ht="1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">
      <c r="A69" s="2" t="s">
        <v>1110</v>
      </c>
      <c r="B69" s="4">
        <v>56368.673</v>
      </c>
      <c r="C69" s="4">
        <v>58623.41992000001</v>
      </c>
      <c r="D69" s="4">
        <v>60968.356716800015</v>
      </c>
      <c r="E69" s="4">
        <v>63407.090985472016</v>
      </c>
      <c r="F69" s="4">
        <v>65943.3746248909</v>
      </c>
      <c r="G69" s="4">
        <v>68581.10960988654</v>
      </c>
      <c r="H69" s="4">
        <v>71324.353994282</v>
      </c>
      <c r="I69" s="4">
        <v>74177.32815405329</v>
      </c>
      <c r="J69" s="4">
        <v>77144.42128021542</v>
      </c>
      <c r="K69" s="4">
        <v>80230.19813142404</v>
      </c>
    </row>
    <row r="70" spans="1:11" ht="15">
      <c r="A70" s="2" t="s">
        <v>279</v>
      </c>
      <c r="B70" s="4">
        <v>8000</v>
      </c>
      <c r="C70" s="4">
        <v>8320</v>
      </c>
      <c r="D70" s="4">
        <v>8652.800000000001</v>
      </c>
      <c r="E70" s="4">
        <v>8998.912000000002</v>
      </c>
      <c r="F70" s="4">
        <v>9358.868480000003</v>
      </c>
      <c r="G70" s="4">
        <v>9733.223219200003</v>
      </c>
      <c r="H70" s="4">
        <v>10122.552147968003</v>
      </c>
      <c r="I70" s="4">
        <v>10527.454233886723</v>
      </c>
      <c r="J70" s="4">
        <v>10948.552403242193</v>
      </c>
      <c r="K70" s="4">
        <v>11386.49449937188</v>
      </c>
    </row>
    <row r="71" spans="1:11" ht="15">
      <c r="A71" s="2" t="s">
        <v>283</v>
      </c>
      <c r="B71" s="4">
        <v>48368.673</v>
      </c>
      <c r="C71" s="4">
        <v>50303.41992000001</v>
      </c>
      <c r="D71" s="4">
        <v>52315.55671680001</v>
      </c>
      <c r="E71" s="4">
        <v>54408.17898547201</v>
      </c>
      <c r="F71" s="4">
        <v>56584.5061448909</v>
      </c>
      <c r="G71" s="4">
        <v>58847.88639068654</v>
      </c>
      <c r="H71" s="4">
        <v>61201.801846314</v>
      </c>
      <c r="I71" s="4">
        <v>63649.87392016657</v>
      </c>
      <c r="J71" s="4">
        <v>66195.86887697323</v>
      </c>
      <c r="K71" s="4">
        <v>68843.70363205216</v>
      </c>
    </row>
    <row r="72" spans="1:11" ht="1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">
      <c r="A73" s="2" t="s">
        <v>1111</v>
      </c>
      <c r="B73" s="4">
        <v>197840.261</v>
      </c>
      <c r="C73" s="4">
        <v>205753.87144000002</v>
      </c>
      <c r="D73" s="4">
        <v>213984.02629760004</v>
      </c>
      <c r="E73" s="4">
        <v>222543.38734950405</v>
      </c>
      <c r="F73" s="4">
        <v>231445.12284348422</v>
      </c>
      <c r="G73" s="4">
        <v>240702.9277572236</v>
      </c>
      <c r="H73" s="4">
        <v>250331.04486751257</v>
      </c>
      <c r="I73" s="4">
        <v>260344.28666221307</v>
      </c>
      <c r="J73" s="4">
        <v>270758.0581287016</v>
      </c>
      <c r="K73" s="4">
        <v>281588.3804538497</v>
      </c>
    </row>
    <row r="74" spans="1:11" ht="15">
      <c r="A74" s="2" t="s">
        <v>429</v>
      </c>
      <c r="B74" s="4">
        <v>109498.538</v>
      </c>
      <c r="C74" s="4">
        <v>113878.47952000001</v>
      </c>
      <c r="D74" s="4">
        <v>118433.61870080001</v>
      </c>
      <c r="E74" s="4">
        <v>123170.96344883202</v>
      </c>
      <c r="F74" s="4">
        <v>128097.8019867853</v>
      </c>
      <c r="G74" s="4">
        <v>133221.7140662567</v>
      </c>
      <c r="H74" s="4">
        <v>138550.582628907</v>
      </c>
      <c r="I74" s="4">
        <v>144092.6059340633</v>
      </c>
      <c r="J74" s="4">
        <v>149856.31017142584</v>
      </c>
      <c r="K74" s="4">
        <v>155850.56257828287</v>
      </c>
    </row>
    <row r="75" spans="1:11" ht="15">
      <c r="A75" s="2" t="s">
        <v>1112</v>
      </c>
      <c r="B75" s="4">
        <v>88341.723</v>
      </c>
      <c r="C75" s="4">
        <v>91875.39192000001</v>
      </c>
      <c r="D75" s="4">
        <v>95550.40759680003</v>
      </c>
      <c r="E75" s="4">
        <v>99372.42390067203</v>
      </c>
      <c r="F75" s="4">
        <v>103347.32085669892</v>
      </c>
      <c r="G75" s="4">
        <v>107481.21369096689</v>
      </c>
      <c r="H75" s="4">
        <v>111780.46223860557</v>
      </c>
      <c r="I75" s="4">
        <v>116251.68072814977</v>
      </c>
      <c r="J75" s="4">
        <v>120901.74795727574</v>
      </c>
      <c r="K75" s="4">
        <v>125737.8178755668</v>
      </c>
    </row>
    <row r="76" spans="1:11" ht="1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2" t="s">
        <v>1113</v>
      </c>
      <c r="B77" s="4">
        <v>210686.58000000002</v>
      </c>
      <c r="C77" s="4">
        <v>219114.04320000001</v>
      </c>
      <c r="D77" s="4">
        <v>227878.60492800002</v>
      </c>
      <c r="E77" s="4">
        <v>236993.74912512003</v>
      </c>
      <c r="F77" s="4">
        <v>246473.49909012485</v>
      </c>
      <c r="G77" s="4">
        <v>256332.43905372985</v>
      </c>
      <c r="H77" s="4">
        <v>266585.73661587905</v>
      </c>
      <c r="I77" s="4">
        <v>277249.1660805142</v>
      </c>
      <c r="J77" s="4">
        <v>288339.1327237348</v>
      </c>
      <c r="K77" s="4">
        <v>299872.6980326842</v>
      </c>
    </row>
    <row r="78" spans="1:11" ht="1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>
      <c r="A79" s="2" t="s">
        <v>1114</v>
      </c>
      <c r="B79" s="4">
        <f aca="true" t="shared" si="0" ref="B79:K79">B10-B62</f>
        <v>104913.28199999989</v>
      </c>
      <c r="C79" s="4">
        <f t="shared" si="0"/>
        <v>109109.81327999965</v>
      </c>
      <c r="D79" s="4">
        <f t="shared" si="0"/>
        <v>113474.20581119996</v>
      </c>
      <c r="E79" s="4">
        <f t="shared" si="0"/>
        <v>118013.17404364771</v>
      </c>
      <c r="F79" s="4">
        <f t="shared" si="0"/>
        <v>122733.70100539387</v>
      </c>
      <c r="G79" s="4">
        <f t="shared" si="0"/>
        <v>127643.04904560954</v>
      </c>
      <c r="H79" s="4">
        <f t="shared" si="0"/>
        <v>132748.77100743446</v>
      </c>
      <c r="I79" s="4">
        <f t="shared" si="0"/>
        <v>138058.7218477314</v>
      </c>
      <c r="J79" s="4">
        <f t="shared" si="0"/>
        <v>143581.07072164095</v>
      </c>
      <c r="K79" s="4">
        <f t="shared" si="0"/>
        <v>149324.31355050625</v>
      </c>
    </row>
    <row r="80" spans="1:11" ht="1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">
      <c r="A82" s="2" t="s">
        <v>1136</v>
      </c>
      <c r="B82" s="4">
        <f aca="true" t="shared" si="1" ref="B82:K82">B63/B10</f>
        <v>0.7480423862826615</v>
      </c>
      <c r="C82" s="4">
        <f t="shared" si="1"/>
        <v>0.7480423862826617</v>
      </c>
      <c r="D82" s="4">
        <f t="shared" si="1"/>
        <v>0.7480423862826615</v>
      </c>
      <c r="E82" s="4">
        <f t="shared" si="1"/>
        <v>0.7480423862826617</v>
      </c>
      <c r="F82" s="4">
        <f t="shared" si="1"/>
        <v>0.7480423862826615</v>
      </c>
      <c r="G82" s="4">
        <f t="shared" si="1"/>
        <v>0.7480423862826615</v>
      </c>
      <c r="H82" s="4">
        <f t="shared" si="1"/>
        <v>0.7480423862826613</v>
      </c>
      <c r="I82" s="4">
        <f t="shared" si="1"/>
        <v>0.7480423862826615</v>
      </c>
      <c r="J82" s="4">
        <f t="shared" si="1"/>
        <v>0.7480423862826614</v>
      </c>
      <c r="K82" s="4">
        <f t="shared" si="1"/>
        <v>0.7480423862826615</v>
      </c>
    </row>
    <row r="83" spans="1:11" ht="1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5">
      <c r="A84" s="2" t="s">
        <v>1134</v>
      </c>
      <c r="B84" s="4">
        <f aca="true" t="shared" si="2" ref="B84:K84">B62/B10</f>
        <v>0.9162429919567766</v>
      </c>
      <c r="C84" s="4">
        <f t="shared" si="2"/>
        <v>0.9162429919567768</v>
      </c>
      <c r="D84" s="4">
        <f t="shared" si="2"/>
        <v>0.9162429919567766</v>
      </c>
      <c r="E84" s="4">
        <f t="shared" si="2"/>
        <v>0.9162429919567767</v>
      </c>
      <c r="F84" s="4">
        <f t="shared" si="2"/>
        <v>0.9162429919567766</v>
      </c>
      <c r="G84" s="4">
        <f t="shared" si="2"/>
        <v>0.9162429919567767</v>
      </c>
      <c r="H84" s="4">
        <f t="shared" si="2"/>
        <v>0.9162429919567764</v>
      </c>
      <c r="I84" s="4">
        <f t="shared" si="2"/>
        <v>0.9162429919567766</v>
      </c>
      <c r="J84" s="4">
        <f t="shared" si="2"/>
        <v>0.9162429919567764</v>
      </c>
      <c r="K84" s="4">
        <f t="shared" si="2"/>
        <v>0.9162429919567766</v>
      </c>
    </row>
    <row r="85" spans="1:11" ht="1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5">
      <c r="A86" s="2" t="s">
        <v>1135</v>
      </c>
      <c r="B86" s="4">
        <v>0.8</v>
      </c>
      <c r="C86" s="4">
        <v>0.8</v>
      </c>
      <c r="D86" s="4">
        <v>0.8</v>
      </c>
      <c r="E86" s="4">
        <v>0.8</v>
      </c>
      <c r="F86" s="4">
        <v>0.8</v>
      </c>
      <c r="G86" s="4">
        <v>0.8</v>
      </c>
      <c r="H86" s="4">
        <v>0.8</v>
      </c>
      <c r="I86" s="4">
        <v>0.8</v>
      </c>
      <c r="J86" s="4">
        <v>0.8</v>
      </c>
      <c r="K86" s="4">
        <v>0.8</v>
      </c>
    </row>
  </sheetData>
  <sheetProtection/>
  <mergeCells count="4">
    <mergeCell ref="A3:J3"/>
    <mergeCell ref="A4:J4"/>
    <mergeCell ref="A6:A8"/>
    <mergeCell ref="B6:K6"/>
  </mergeCells>
  <printOptions horizontalCentered="1"/>
  <pageMargins left="0.9055118110236221" right="0.7086614173228347" top="0.9448818897637796" bottom="0.9448818897637796" header="0.31496062992125984" footer="0.31496062992125984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7"/>
  <sheetViews>
    <sheetView zoomScalePageLayoutView="0" workbookViewId="0" topLeftCell="A5">
      <selection activeCell="A131" sqref="A131:IV132"/>
    </sheetView>
  </sheetViews>
  <sheetFormatPr defaultColWidth="11.421875" defaultRowHeight="15"/>
  <cols>
    <col min="1" max="1" width="32.28125" style="0" customWidth="1"/>
    <col min="2" max="2" width="0" style="0" hidden="1" customWidth="1"/>
    <col min="3" max="12" width="13.140625" style="0" bestFit="1" customWidth="1"/>
  </cols>
  <sheetData>
    <row r="2" ht="15">
      <c r="A2" t="s">
        <v>211</v>
      </c>
    </row>
    <row r="3" ht="15">
      <c r="A3" t="s">
        <v>212</v>
      </c>
    </row>
    <row r="4" ht="15">
      <c r="A4" t="s">
        <v>1137</v>
      </c>
    </row>
    <row r="5" ht="15">
      <c r="A5" t="s">
        <v>1095</v>
      </c>
    </row>
    <row r="7" spans="3:12" ht="15">
      <c r="C7" s="16" t="s">
        <v>1138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s="16" t="s">
        <v>1107</v>
      </c>
      <c r="C8" t="s">
        <v>1097</v>
      </c>
      <c r="D8" t="s">
        <v>1098</v>
      </c>
      <c r="E8" t="s">
        <v>1099</v>
      </c>
      <c r="F8" t="s">
        <v>1100</v>
      </c>
      <c r="G8" t="s">
        <v>1101</v>
      </c>
      <c r="H8" t="s">
        <v>1102</v>
      </c>
      <c r="I8" t="s">
        <v>1103</v>
      </c>
      <c r="J8" t="s">
        <v>1104</v>
      </c>
      <c r="K8" t="s">
        <v>1105</v>
      </c>
      <c r="L8" t="s">
        <v>1106</v>
      </c>
    </row>
    <row r="9" spans="1:12" ht="15" customHeight="1">
      <c r="A9" s="16"/>
      <c r="C9">
        <v>2012</v>
      </c>
      <c r="D9">
        <v>2013</v>
      </c>
      <c r="E9">
        <v>2014</v>
      </c>
      <c r="F9">
        <v>2015</v>
      </c>
      <c r="G9">
        <v>2016</v>
      </c>
      <c r="H9">
        <v>2017</v>
      </c>
      <c r="I9">
        <v>2018</v>
      </c>
      <c r="J9">
        <v>2019</v>
      </c>
      <c r="K9">
        <v>2020</v>
      </c>
      <c r="L9">
        <v>2021</v>
      </c>
    </row>
    <row r="10" ht="15" customHeight="1">
      <c r="A10" t="s">
        <v>1140</v>
      </c>
    </row>
    <row r="11" spans="1:12" ht="15">
      <c r="A11" t="s">
        <v>1139</v>
      </c>
      <c r="B11">
        <f>+B12+B87+B113</f>
        <v>13341700894</v>
      </c>
      <c r="C11">
        <v>13341700.894</v>
      </c>
      <c r="D11">
        <f>C11*1.04</f>
        <v>13875368.92976</v>
      </c>
      <c r="E11">
        <f aca="true" t="shared" si="0" ref="E11:L11">D11*1.04</f>
        <v>14430383.6869504</v>
      </c>
      <c r="F11">
        <f t="shared" si="0"/>
        <v>15007599.034428418</v>
      </c>
      <c r="G11">
        <f t="shared" si="0"/>
        <v>15607902.995805554</v>
      </c>
      <c r="H11">
        <f t="shared" si="0"/>
        <v>16232219.115637777</v>
      </c>
      <c r="I11">
        <f t="shared" si="0"/>
        <v>16881507.880263288</v>
      </c>
      <c r="J11">
        <f t="shared" si="0"/>
        <v>17556768.19547382</v>
      </c>
      <c r="K11">
        <f t="shared" si="0"/>
        <v>18259038.923292775</v>
      </c>
      <c r="L11">
        <f t="shared" si="0"/>
        <v>18989400.480224486</v>
      </c>
    </row>
    <row r="12" spans="1:12" ht="15">
      <c r="A12" t="s">
        <v>3</v>
      </c>
      <c r="B12">
        <f>+B13+B42</f>
        <v>5363144128</v>
      </c>
      <c r="C12">
        <v>5363144.128</v>
      </c>
      <c r="D12">
        <f aca="true" t="shared" si="1" ref="D12:L27">C12*1.04</f>
        <v>5577669.89312</v>
      </c>
      <c r="E12">
        <f t="shared" si="1"/>
        <v>5800776.6888448</v>
      </c>
      <c r="F12">
        <f t="shared" si="1"/>
        <v>6032807.756398592</v>
      </c>
      <c r="G12">
        <f t="shared" si="1"/>
        <v>6274120.066654536</v>
      </c>
      <c r="H12">
        <f t="shared" si="1"/>
        <v>6525084.869320718</v>
      </c>
      <c r="I12">
        <f t="shared" si="1"/>
        <v>6786088.264093546</v>
      </c>
      <c r="J12">
        <f t="shared" si="1"/>
        <v>7057531.794657288</v>
      </c>
      <c r="K12">
        <f t="shared" si="1"/>
        <v>7339833.06644358</v>
      </c>
      <c r="L12">
        <f t="shared" si="1"/>
        <v>7633426.389101324</v>
      </c>
    </row>
    <row r="13" spans="1:12" ht="15">
      <c r="A13" t="s">
        <v>5</v>
      </c>
      <c r="B13">
        <f>+B14+B17+B22+B25+B29+B32+B36+B39+B40+B33+B34+B35</f>
        <v>514387000</v>
      </c>
      <c r="C13">
        <v>514387</v>
      </c>
      <c r="D13">
        <f t="shared" si="1"/>
        <v>534962.48</v>
      </c>
      <c r="E13">
        <f t="shared" si="1"/>
        <v>556360.9792</v>
      </c>
      <c r="F13">
        <f t="shared" si="1"/>
        <v>578615.418368</v>
      </c>
      <c r="G13">
        <f t="shared" si="1"/>
        <v>601760.03510272</v>
      </c>
      <c r="H13">
        <f t="shared" si="1"/>
        <v>625830.4365068289</v>
      </c>
      <c r="I13">
        <f t="shared" si="1"/>
        <v>650863.6539671021</v>
      </c>
      <c r="J13">
        <f t="shared" si="1"/>
        <v>676898.2001257861</v>
      </c>
      <c r="K13">
        <f t="shared" si="1"/>
        <v>703974.1281308176</v>
      </c>
      <c r="L13">
        <f t="shared" si="1"/>
        <v>732133.0932560503</v>
      </c>
    </row>
    <row r="14" spans="1:12" ht="15" hidden="1">
      <c r="A14" t="s">
        <v>7</v>
      </c>
      <c r="B14">
        <f>SUM(B15:B16)</f>
        <v>5001000</v>
      </c>
      <c r="C14">
        <v>5001</v>
      </c>
      <c r="D14">
        <f t="shared" si="1"/>
        <v>5201.04</v>
      </c>
      <c r="E14">
        <f t="shared" si="1"/>
        <v>5409.0816</v>
      </c>
      <c r="F14">
        <f t="shared" si="1"/>
        <v>5625.444864000001</v>
      </c>
      <c r="G14">
        <f t="shared" si="1"/>
        <v>5850.462658560001</v>
      </c>
      <c r="H14">
        <f t="shared" si="1"/>
        <v>6084.481164902401</v>
      </c>
      <c r="I14">
        <f t="shared" si="1"/>
        <v>6327.860411498497</v>
      </c>
      <c r="J14">
        <f t="shared" si="1"/>
        <v>6580.974827958437</v>
      </c>
      <c r="K14">
        <f t="shared" si="1"/>
        <v>6844.213821076775</v>
      </c>
      <c r="L14">
        <f t="shared" si="1"/>
        <v>7117.982373919846</v>
      </c>
    </row>
    <row r="15" spans="1:12" ht="15" hidden="1">
      <c r="A15" t="s">
        <v>9</v>
      </c>
      <c r="B15">
        <v>5000000</v>
      </c>
      <c r="C15">
        <v>5000</v>
      </c>
      <c r="D15">
        <f t="shared" si="1"/>
        <v>5200</v>
      </c>
      <c r="E15">
        <f t="shared" si="1"/>
        <v>5408</v>
      </c>
      <c r="F15">
        <f t="shared" si="1"/>
        <v>5624.320000000001</v>
      </c>
      <c r="G15">
        <f t="shared" si="1"/>
        <v>5849.292800000001</v>
      </c>
      <c r="H15">
        <f t="shared" si="1"/>
        <v>6083.264512000002</v>
      </c>
      <c r="I15">
        <f t="shared" si="1"/>
        <v>6326.595092480002</v>
      </c>
      <c r="J15">
        <f t="shared" si="1"/>
        <v>6579.658896179202</v>
      </c>
      <c r="K15">
        <f t="shared" si="1"/>
        <v>6842.845252026371</v>
      </c>
      <c r="L15">
        <f t="shared" si="1"/>
        <v>7116.559062107426</v>
      </c>
    </row>
    <row r="16" spans="1:12" ht="15" hidden="1">
      <c r="A16" t="s">
        <v>11</v>
      </c>
      <c r="B16">
        <v>1000</v>
      </c>
      <c r="C16">
        <v>1</v>
      </c>
      <c r="D16">
        <f t="shared" si="1"/>
        <v>1.04</v>
      </c>
      <c r="E16">
        <f t="shared" si="1"/>
        <v>1.0816000000000001</v>
      </c>
      <c r="F16">
        <f t="shared" si="1"/>
        <v>1.124864</v>
      </c>
      <c r="G16">
        <f t="shared" si="1"/>
        <v>1.1698585600000002</v>
      </c>
      <c r="H16">
        <f t="shared" si="1"/>
        <v>1.2166529024000003</v>
      </c>
      <c r="I16">
        <f t="shared" si="1"/>
        <v>1.2653190184960004</v>
      </c>
      <c r="J16">
        <f t="shared" si="1"/>
        <v>1.3159317792358405</v>
      </c>
      <c r="K16">
        <f t="shared" si="1"/>
        <v>1.368569050405274</v>
      </c>
      <c r="L16">
        <f t="shared" si="1"/>
        <v>1.4233118124214852</v>
      </c>
    </row>
    <row r="17" spans="1:12" ht="15" hidden="1">
      <c r="A17" t="s">
        <v>13</v>
      </c>
      <c r="B17">
        <f>SUM(B18:B21)</f>
        <v>135873000</v>
      </c>
      <c r="C17">
        <v>135873</v>
      </c>
      <c r="D17">
        <f t="shared" si="1"/>
        <v>141307.92</v>
      </c>
      <c r="E17">
        <f t="shared" si="1"/>
        <v>146960.2368</v>
      </c>
      <c r="F17">
        <f t="shared" si="1"/>
        <v>152838.646272</v>
      </c>
      <c r="G17">
        <f t="shared" si="1"/>
        <v>158952.19212288002</v>
      </c>
      <c r="H17">
        <f t="shared" si="1"/>
        <v>165310.27980779522</v>
      </c>
      <c r="I17">
        <f t="shared" si="1"/>
        <v>171922.69100010704</v>
      </c>
      <c r="J17">
        <f t="shared" si="1"/>
        <v>178799.59864011133</v>
      </c>
      <c r="K17">
        <f t="shared" si="1"/>
        <v>185951.5825857158</v>
      </c>
      <c r="L17">
        <f t="shared" si="1"/>
        <v>193389.64588914445</v>
      </c>
    </row>
    <row r="18" spans="1:12" ht="15" hidden="1">
      <c r="A18" t="s">
        <v>15</v>
      </c>
      <c r="B18">
        <v>74190000</v>
      </c>
      <c r="C18">
        <v>74190</v>
      </c>
      <c r="D18">
        <f t="shared" si="1"/>
        <v>77157.6</v>
      </c>
      <c r="E18">
        <f t="shared" si="1"/>
        <v>80243.90400000001</v>
      </c>
      <c r="F18">
        <f t="shared" si="1"/>
        <v>83453.66016000001</v>
      </c>
      <c r="G18">
        <f t="shared" si="1"/>
        <v>86791.80656640002</v>
      </c>
      <c r="H18">
        <f t="shared" si="1"/>
        <v>90263.47882905602</v>
      </c>
      <c r="I18">
        <f t="shared" si="1"/>
        <v>93874.01798221827</v>
      </c>
      <c r="J18">
        <f t="shared" si="1"/>
        <v>97628.978701507</v>
      </c>
      <c r="K18">
        <f t="shared" si="1"/>
        <v>101534.13784956728</v>
      </c>
      <c r="L18">
        <f t="shared" si="1"/>
        <v>105595.50336354997</v>
      </c>
    </row>
    <row r="19" spans="1:12" ht="15" hidden="1">
      <c r="A19" t="s">
        <v>17</v>
      </c>
      <c r="B19">
        <v>30108000</v>
      </c>
      <c r="C19">
        <v>30108</v>
      </c>
      <c r="D19">
        <f t="shared" si="1"/>
        <v>31312.32</v>
      </c>
      <c r="E19">
        <f t="shared" si="1"/>
        <v>32564.8128</v>
      </c>
      <c r="F19">
        <f t="shared" si="1"/>
        <v>33867.405312</v>
      </c>
      <c r="G19">
        <f t="shared" si="1"/>
        <v>35222.10152448001</v>
      </c>
      <c r="H19">
        <f t="shared" si="1"/>
        <v>36630.98558545921</v>
      </c>
      <c r="I19">
        <f t="shared" si="1"/>
        <v>38096.225008877576</v>
      </c>
      <c r="J19">
        <f t="shared" si="1"/>
        <v>39620.07400923268</v>
      </c>
      <c r="K19">
        <f t="shared" si="1"/>
        <v>41204.87696960199</v>
      </c>
      <c r="L19">
        <f t="shared" si="1"/>
        <v>42853.07204838607</v>
      </c>
    </row>
    <row r="20" spans="1:12" ht="15" hidden="1">
      <c r="A20" t="s">
        <v>19</v>
      </c>
      <c r="B20">
        <v>25000000</v>
      </c>
      <c r="C20">
        <v>25000</v>
      </c>
      <c r="D20">
        <f t="shared" si="1"/>
        <v>26000</v>
      </c>
      <c r="E20">
        <f t="shared" si="1"/>
        <v>27040</v>
      </c>
      <c r="F20">
        <f t="shared" si="1"/>
        <v>28121.600000000002</v>
      </c>
      <c r="G20">
        <f t="shared" si="1"/>
        <v>29246.464000000004</v>
      </c>
      <c r="H20">
        <f t="shared" si="1"/>
        <v>30416.322560000004</v>
      </c>
      <c r="I20">
        <f t="shared" si="1"/>
        <v>31632.975462400005</v>
      </c>
      <c r="J20">
        <f t="shared" si="1"/>
        <v>32898.29448089601</v>
      </c>
      <c r="K20">
        <f t="shared" si="1"/>
        <v>34214.22626013185</v>
      </c>
      <c r="L20">
        <f t="shared" si="1"/>
        <v>35582.79531053713</v>
      </c>
    </row>
    <row r="21" spans="1:12" ht="15" hidden="1">
      <c r="A21" t="s">
        <v>21</v>
      </c>
      <c r="B21">
        <v>6575000</v>
      </c>
      <c r="C21">
        <v>6575</v>
      </c>
      <c r="D21">
        <f t="shared" si="1"/>
        <v>6838</v>
      </c>
      <c r="E21">
        <f t="shared" si="1"/>
        <v>7111.52</v>
      </c>
      <c r="F21">
        <f t="shared" si="1"/>
        <v>7395.9808</v>
      </c>
      <c r="G21">
        <f t="shared" si="1"/>
        <v>7691.8200320000005</v>
      </c>
      <c r="H21">
        <f t="shared" si="1"/>
        <v>7999.492833280001</v>
      </c>
      <c r="I21">
        <f t="shared" si="1"/>
        <v>8319.472546611201</v>
      </c>
      <c r="J21">
        <f t="shared" si="1"/>
        <v>8652.25144847565</v>
      </c>
      <c r="K21">
        <f t="shared" si="1"/>
        <v>8998.341506414676</v>
      </c>
      <c r="L21">
        <f t="shared" si="1"/>
        <v>9358.275166671263</v>
      </c>
    </row>
    <row r="22" spans="1:12" ht="15" hidden="1">
      <c r="A22" t="s">
        <v>23</v>
      </c>
      <c r="B22">
        <f>SUM(B23:B24)</f>
        <v>28898000</v>
      </c>
      <c r="C22">
        <v>28898</v>
      </c>
      <c r="D22">
        <f t="shared" si="1"/>
        <v>30053.920000000002</v>
      </c>
      <c r="E22">
        <f t="shared" si="1"/>
        <v>31256.076800000003</v>
      </c>
      <c r="F22">
        <f t="shared" si="1"/>
        <v>32506.319872000004</v>
      </c>
      <c r="G22">
        <f t="shared" si="1"/>
        <v>33806.572666880005</v>
      </c>
      <c r="H22">
        <f t="shared" si="1"/>
        <v>35158.8355735552</v>
      </c>
      <c r="I22">
        <f t="shared" si="1"/>
        <v>36565.18899649741</v>
      </c>
      <c r="J22">
        <f t="shared" si="1"/>
        <v>38027.79655635731</v>
      </c>
      <c r="K22">
        <f t="shared" si="1"/>
        <v>39548.9084186116</v>
      </c>
      <c r="L22">
        <f t="shared" si="1"/>
        <v>41130.864755356066</v>
      </c>
    </row>
    <row r="23" spans="1:12" ht="15" hidden="1">
      <c r="A23" t="s">
        <v>25</v>
      </c>
      <c r="B23">
        <v>14250000</v>
      </c>
      <c r="C23">
        <v>14250</v>
      </c>
      <c r="D23">
        <f t="shared" si="1"/>
        <v>14820</v>
      </c>
      <c r="E23">
        <f t="shared" si="1"/>
        <v>15412.800000000001</v>
      </c>
      <c r="F23">
        <f t="shared" si="1"/>
        <v>16029.312000000002</v>
      </c>
      <c r="G23">
        <f t="shared" si="1"/>
        <v>16670.484480000003</v>
      </c>
      <c r="H23">
        <f t="shared" si="1"/>
        <v>17337.303859200005</v>
      </c>
      <c r="I23">
        <f t="shared" si="1"/>
        <v>18030.796013568004</v>
      </c>
      <c r="J23">
        <f t="shared" si="1"/>
        <v>18752.027854110725</v>
      </c>
      <c r="K23">
        <f t="shared" si="1"/>
        <v>19502.108968275155</v>
      </c>
      <c r="L23">
        <f t="shared" si="1"/>
        <v>20282.193327006164</v>
      </c>
    </row>
    <row r="24" spans="1:12" ht="15" hidden="1">
      <c r="A24" t="s">
        <v>27</v>
      </c>
      <c r="B24">
        <v>14648000</v>
      </c>
      <c r="C24">
        <v>14648</v>
      </c>
      <c r="D24">
        <f t="shared" si="1"/>
        <v>15233.92</v>
      </c>
      <c r="E24">
        <f t="shared" si="1"/>
        <v>15843.276800000001</v>
      </c>
      <c r="F24">
        <f t="shared" si="1"/>
        <v>16477.007872000002</v>
      </c>
      <c r="G24">
        <f t="shared" si="1"/>
        <v>17136.088186880002</v>
      </c>
      <c r="H24">
        <f t="shared" si="1"/>
        <v>17821.531714355202</v>
      </c>
      <c r="I24">
        <f t="shared" si="1"/>
        <v>18534.39298292941</v>
      </c>
      <c r="J24">
        <f t="shared" si="1"/>
        <v>19275.768702246587</v>
      </c>
      <c r="K24">
        <f t="shared" si="1"/>
        <v>20046.79945033645</v>
      </c>
      <c r="L24">
        <f t="shared" si="1"/>
        <v>20848.67142834991</v>
      </c>
    </row>
    <row r="25" spans="1:12" ht="15" hidden="1">
      <c r="A25" t="s">
        <v>29</v>
      </c>
      <c r="B25">
        <f>SUM(B26:B28)</f>
        <v>37970000</v>
      </c>
      <c r="C25">
        <v>37970</v>
      </c>
      <c r="D25">
        <f t="shared" si="1"/>
        <v>39488.8</v>
      </c>
      <c r="E25">
        <f t="shared" si="1"/>
        <v>41068.352000000006</v>
      </c>
      <c r="F25">
        <f t="shared" si="1"/>
        <v>42711.08608000001</v>
      </c>
      <c r="G25">
        <f t="shared" si="1"/>
        <v>44419.52952320001</v>
      </c>
      <c r="H25">
        <f t="shared" si="1"/>
        <v>46196.31070412802</v>
      </c>
      <c r="I25">
        <f t="shared" si="1"/>
        <v>48044.163132293135</v>
      </c>
      <c r="J25">
        <f t="shared" si="1"/>
        <v>49965.929657584864</v>
      </c>
      <c r="K25">
        <f t="shared" si="1"/>
        <v>51964.56684388826</v>
      </c>
      <c r="L25">
        <f t="shared" si="1"/>
        <v>54043.14951764379</v>
      </c>
    </row>
    <row r="26" spans="1:12" ht="15" hidden="1">
      <c r="A26" t="s">
        <v>31</v>
      </c>
      <c r="B26">
        <v>7370000</v>
      </c>
      <c r="C26">
        <v>7370</v>
      </c>
      <c r="D26">
        <f t="shared" si="1"/>
        <v>7664.8</v>
      </c>
      <c r="E26">
        <f t="shared" si="1"/>
        <v>7971.392000000001</v>
      </c>
      <c r="F26">
        <f t="shared" si="1"/>
        <v>8290.24768</v>
      </c>
      <c r="G26">
        <f t="shared" si="1"/>
        <v>8621.8575872</v>
      </c>
      <c r="H26">
        <f t="shared" si="1"/>
        <v>8966.731890688001</v>
      </c>
      <c r="I26">
        <f t="shared" si="1"/>
        <v>9325.401166315522</v>
      </c>
      <c r="J26">
        <f t="shared" si="1"/>
        <v>9698.417212968143</v>
      </c>
      <c r="K26">
        <f t="shared" si="1"/>
        <v>10086.35390148687</v>
      </c>
      <c r="L26">
        <f t="shared" si="1"/>
        <v>10489.808057546345</v>
      </c>
    </row>
    <row r="27" spans="1:12" ht="15" hidden="1">
      <c r="A27" t="s">
        <v>33</v>
      </c>
      <c r="B27">
        <v>2600000</v>
      </c>
      <c r="C27">
        <v>2600</v>
      </c>
      <c r="D27">
        <f t="shared" si="1"/>
        <v>2704</v>
      </c>
      <c r="E27">
        <f t="shared" si="1"/>
        <v>2812.1600000000003</v>
      </c>
      <c r="F27">
        <f t="shared" si="1"/>
        <v>2924.6464000000005</v>
      </c>
      <c r="G27">
        <f t="shared" si="1"/>
        <v>3041.632256000001</v>
      </c>
      <c r="H27">
        <f t="shared" si="1"/>
        <v>3163.297546240001</v>
      </c>
      <c r="I27">
        <f t="shared" si="1"/>
        <v>3289.829448089601</v>
      </c>
      <c r="J27">
        <f t="shared" si="1"/>
        <v>3421.4226260131854</v>
      </c>
      <c r="K27">
        <f t="shared" si="1"/>
        <v>3558.279531053713</v>
      </c>
      <c r="L27">
        <f t="shared" si="1"/>
        <v>3700.6107122958615</v>
      </c>
    </row>
    <row r="28" spans="1:12" ht="15" hidden="1">
      <c r="A28" t="s">
        <v>35</v>
      </c>
      <c r="B28">
        <v>28000000</v>
      </c>
      <c r="C28">
        <v>28000</v>
      </c>
      <c r="D28">
        <f aca="true" t="shared" si="2" ref="D28:L43">C28*1.04</f>
        <v>29120</v>
      </c>
      <c r="E28">
        <f t="shared" si="2"/>
        <v>30284.8</v>
      </c>
      <c r="F28">
        <f t="shared" si="2"/>
        <v>31496.192</v>
      </c>
      <c r="G28">
        <f t="shared" si="2"/>
        <v>32756.03968</v>
      </c>
      <c r="H28">
        <f t="shared" si="2"/>
        <v>34066.2812672</v>
      </c>
      <c r="I28">
        <f t="shared" si="2"/>
        <v>35428.932517888</v>
      </c>
      <c r="J28">
        <f t="shared" si="2"/>
        <v>36846.08981860353</v>
      </c>
      <c r="K28">
        <f t="shared" si="2"/>
        <v>38319.933411347665</v>
      </c>
      <c r="L28">
        <f t="shared" si="2"/>
        <v>39852.73074780157</v>
      </c>
    </row>
    <row r="29" spans="1:12" ht="15" hidden="1">
      <c r="A29" t="s">
        <v>37</v>
      </c>
      <c r="B29">
        <f>+B30+B31</f>
        <v>1578000</v>
      </c>
      <c r="C29">
        <v>1578</v>
      </c>
      <c r="D29">
        <f t="shared" si="2"/>
        <v>1641.1200000000001</v>
      </c>
      <c r="E29">
        <f t="shared" si="2"/>
        <v>1706.7648000000002</v>
      </c>
      <c r="F29">
        <f t="shared" si="2"/>
        <v>1775.0353920000002</v>
      </c>
      <c r="G29">
        <f t="shared" si="2"/>
        <v>1846.0368076800003</v>
      </c>
      <c r="H29">
        <f t="shared" si="2"/>
        <v>1919.8782799872004</v>
      </c>
      <c r="I29">
        <f t="shared" si="2"/>
        <v>1996.6734111866886</v>
      </c>
      <c r="J29">
        <f t="shared" si="2"/>
        <v>2076.540347634156</v>
      </c>
      <c r="K29">
        <f t="shared" si="2"/>
        <v>2159.6019615395226</v>
      </c>
      <c r="L29">
        <f t="shared" si="2"/>
        <v>2245.9860400011034</v>
      </c>
    </row>
    <row r="30" spans="1:12" ht="15" hidden="1">
      <c r="A30" t="s">
        <v>39</v>
      </c>
      <c r="B30">
        <v>800000</v>
      </c>
      <c r="C30">
        <v>800</v>
      </c>
      <c r="D30">
        <f t="shared" si="2"/>
        <v>832</v>
      </c>
      <c r="E30">
        <f t="shared" si="2"/>
        <v>865.28</v>
      </c>
      <c r="F30">
        <f t="shared" si="2"/>
        <v>899.8912</v>
      </c>
      <c r="G30">
        <f t="shared" si="2"/>
        <v>935.8868480000001</v>
      </c>
      <c r="H30">
        <f t="shared" si="2"/>
        <v>973.3223219200001</v>
      </c>
      <c r="I30">
        <f t="shared" si="2"/>
        <v>1012.2552147968001</v>
      </c>
      <c r="J30">
        <f t="shared" si="2"/>
        <v>1052.7454233886722</v>
      </c>
      <c r="K30">
        <f t="shared" si="2"/>
        <v>1094.855240324219</v>
      </c>
      <c r="L30">
        <f t="shared" si="2"/>
        <v>1138.649449937188</v>
      </c>
    </row>
    <row r="31" spans="1:12" ht="15" hidden="1">
      <c r="A31" t="s">
        <v>41</v>
      </c>
      <c r="B31">
        <v>778000</v>
      </c>
      <c r="C31">
        <v>778</v>
      </c>
      <c r="D31">
        <f t="shared" si="2"/>
        <v>809.12</v>
      </c>
      <c r="E31">
        <f t="shared" si="2"/>
        <v>841.4848000000001</v>
      </c>
      <c r="F31">
        <f t="shared" si="2"/>
        <v>875.1441920000001</v>
      </c>
      <c r="G31">
        <f t="shared" si="2"/>
        <v>910.1499596800002</v>
      </c>
      <c r="H31">
        <f t="shared" si="2"/>
        <v>946.5559580672002</v>
      </c>
      <c r="I31">
        <f t="shared" si="2"/>
        <v>984.4181963898883</v>
      </c>
      <c r="J31">
        <f t="shared" si="2"/>
        <v>1023.7949242454839</v>
      </c>
      <c r="K31">
        <f t="shared" si="2"/>
        <v>1064.7467212153033</v>
      </c>
      <c r="L31">
        <f t="shared" si="2"/>
        <v>1107.3365900639155</v>
      </c>
    </row>
    <row r="32" spans="1:12" ht="15" hidden="1">
      <c r="A32" t="s">
        <v>43</v>
      </c>
      <c r="B32">
        <v>600000</v>
      </c>
      <c r="C32">
        <v>600</v>
      </c>
      <c r="D32">
        <f t="shared" si="2"/>
        <v>624</v>
      </c>
      <c r="E32">
        <f t="shared" si="2"/>
        <v>648.96</v>
      </c>
      <c r="F32">
        <f t="shared" si="2"/>
        <v>674.9184</v>
      </c>
      <c r="G32">
        <f t="shared" si="2"/>
        <v>701.9151360000001</v>
      </c>
      <c r="H32">
        <f t="shared" si="2"/>
        <v>729.99174144</v>
      </c>
      <c r="I32">
        <f t="shared" si="2"/>
        <v>759.1914110976</v>
      </c>
      <c r="J32">
        <f t="shared" si="2"/>
        <v>789.5590675415041</v>
      </c>
      <c r="K32">
        <f t="shared" si="2"/>
        <v>821.1414302431642</v>
      </c>
      <c r="L32">
        <f t="shared" si="2"/>
        <v>853.9870874528908</v>
      </c>
    </row>
    <row r="33" spans="1:12" ht="15" hidden="1">
      <c r="A33" t="s">
        <v>45</v>
      </c>
      <c r="B33">
        <v>3647000</v>
      </c>
      <c r="C33">
        <v>3647</v>
      </c>
      <c r="D33">
        <f t="shared" si="2"/>
        <v>3792.88</v>
      </c>
      <c r="E33">
        <f t="shared" si="2"/>
        <v>3944.5952</v>
      </c>
      <c r="F33">
        <f t="shared" si="2"/>
        <v>4102.379008000001</v>
      </c>
      <c r="G33">
        <f t="shared" si="2"/>
        <v>4266.474168320001</v>
      </c>
      <c r="H33">
        <f t="shared" si="2"/>
        <v>4437.133135052801</v>
      </c>
      <c r="I33">
        <f t="shared" si="2"/>
        <v>4614.618460454913</v>
      </c>
      <c r="J33">
        <f t="shared" si="2"/>
        <v>4799.20319887311</v>
      </c>
      <c r="K33">
        <f t="shared" si="2"/>
        <v>4991.171326828035</v>
      </c>
      <c r="L33">
        <f t="shared" si="2"/>
        <v>5190.818179901156</v>
      </c>
    </row>
    <row r="34" spans="1:12" ht="15" hidden="1">
      <c r="A34" t="s">
        <v>47</v>
      </c>
      <c r="B34">
        <v>583000</v>
      </c>
      <c r="C34">
        <v>583</v>
      </c>
      <c r="D34">
        <f t="shared" si="2"/>
        <v>606.32</v>
      </c>
      <c r="E34">
        <f t="shared" si="2"/>
        <v>630.5728</v>
      </c>
      <c r="F34">
        <f t="shared" si="2"/>
        <v>655.7957120000001</v>
      </c>
      <c r="G34">
        <f t="shared" si="2"/>
        <v>682.0275404800001</v>
      </c>
      <c r="H34">
        <f t="shared" si="2"/>
        <v>709.3086420992001</v>
      </c>
      <c r="I34">
        <f t="shared" si="2"/>
        <v>737.6809877831681</v>
      </c>
      <c r="J34">
        <f t="shared" si="2"/>
        <v>767.1882272944948</v>
      </c>
      <c r="K34">
        <f t="shared" si="2"/>
        <v>797.8757563862746</v>
      </c>
      <c r="L34">
        <f t="shared" si="2"/>
        <v>829.7907866417256</v>
      </c>
    </row>
    <row r="35" spans="1:12" ht="15" hidden="1">
      <c r="A35" t="s">
        <v>49</v>
      </c>
      <c r="B35">
        <v>131000000</v>
      </c>
      <c r="C35">
        <v>131000</v>
      </c>
      <c r="D35">
        <f t="shared" si="2"/>
        <v>136240</v>
      </c>
      <c r="E35">
        <f t="shared" si="2"/>
        <v>141689.6</v>
      </c>
      <c r="F35">
        <f t="shared" si="2"/>
        <v>147357.184</v>
      </c>
      <c r="G35">
        <f t="shared" si="2"/>
        <v>153251.47136000003</v>
      </c>
      <c r="H35">
        <f t="shared" si="2"/>
        <v>159381.53021440003</v>
      </c>
      <c r="I35">
        <f t="shared" si="2"/>
        <v>165756.79142297604</v>
      </c>
      <c r="J35">
        <f t="shared" si="2"/>
        <v>172387.06307989507</v>
      </c>
      <c r="K35">
        <f t="shared" si="2"/>
        <v>179282.54560309087</v>
      </c>
      <c r="L35">
        <f t="shared" si="2"/>
        <v>186453.8474272145</v>
      </c>
    </row>
    <row r="36" spans="1:12" ht="15" hidden="1">
      <c r="A36" t="s">
        <v>51</v>
      </c>
      <c r="B36">
        <f>SUM(B37:B38)</f>
        <v>64637000</v>
      </c>
      <c r="C36">
        <v>64637</v>
      </c>
      <c r="D36">
        <f t="shared" si="2"/>
        <v>67222.48</v>
      </c>
      <c r="E36">
        <f t="shared" si="2"/>
        <v>69911.3792</v>
      </c>
      <c r="F36">
        <f t="shared" si="2"/>
        <v>72707.834368</v>
      </c>
      <c r="G36">
        <f t="shared" si="2"/>
        <v>75616.14774272</v>
      </c>
      <c r="H36">
        <f t="shared" si="2"/>
        <v>78640.79365242881</v>
      </c>
      <c r="I36">
        <f t="shared" si="2"/>
        <v>81786.42539852597</v>
      </c>
      <c r="J36">
        <f t="shared" si="2"/>
        <v>85057.882414467</v>
      </c>
      <c r="K36">
        <f t="shared" si="2"/>
        <v>88460.1977110457</v>
      </c>
      <c r="L36">
        <f t="shared" si="2"/>
        <v>91998.60561948753</v>
      </c>
    </row>
    <row r="37" spans="1:12" ht="15" hidden="1">
      <c r="A37" t="s">
        <v>53</v>
      </c>
      <c r="B37">
        <v>33445000</v>
      </c>
      <c r="C37">
        <v>33445</v>
      </c>
      <c r="D37">
        <f t="shared" si="2"/>
        <v>34782.8</v>
      </c>
      <c r="E37">
        <f t="shared" si="2"/>
        <v>36174.112</v>
      </c>
      <c r="F37">
        <f t="shared" si="2"/>
        <v>37621.07648</v>
      </c>
      <c r="G37">
        <f t="shared" si="2"/>
        <v>39125.919539200004</v>
      </c>
      <c r="H37">
        <f t="shared" si="2"/>
        <v>40690.956320768004</v>
      </c>
      <c r="I37">
        <f t="shared" si="2"/>
        <v>42318.594573598726</v>
      </c>
      <c r="J37">
        <f t="shared" si="2"/>
        <v>44011.33835654268</v>
      </c>
      <c r="K37">
        <f t="shared" si="2"/>
        <v>45771.79189080439</v>
      </c>
      <c r="L37">
        <f t="shared" si="2"/>
        <v>47602.66356643656</v>
      </c>
    </row>
    <row r="38" spans="1:12" ht="15" hidden="1">
      <c r="A38" t="s">
        <v>55</v>
      </c>
      <c r="B38">
        <v>31192000</v>
      </c>
      <c r="C38">
        <v>31192</v>
      </c>
      <c r="D38">
        <f t="shared" si="2"/>
        <v>32439.68</v>
      </c>
      <c r="E38">
        <f t="shared" si="2"/>
        <v>33737.2672</v>
      </c>
      <c r="F38">
        <f t="shared" si="2"/>
        <v>35086.757888</v>
      </c>
      <c r="G38">
        <f t="shared" si="2"/>
        <v>36490.228203520004</v>
      </c>
      <c r="H38">
        <f t="shared" si="2"/>
        <v>37949.837331660805</v>
      </c>
      <c r="I38">
        <f t="shared" si="2"/>
        <v>39467.83082492724</v>
      </c>
      <c r="J38">
        <f t="shared" si="2"/>
        <v>41046.54405792433</v>
      </c>
      <c r="K38">
        <f t="shared" si="2"/>
        <v>42688.40582024131</v>
      </c>
      <c r="L38">
        <f t="shared" si="2"/>
        <v>44395.94205305096</v>
      </c>
    </row>
    <row r="39" spans="1:12" ht="15" hidden="1">
      <c r="A39" t="s">
        <v>57</v>
      </c>
      <c r="B39">
        <v>73100000</v>
      </c>
      <c r="C39">
        <v>73100</v>
      </c>
      <c r="D39">
        <f t="shared" si="2"/>
        <v>76024</v>
      </c>
      <c r="E39">
        <f t="shared" si="2"/>
        <v>79064.96</v>
      </c>
      <c r="F39">
        <f t="shared" si="2"/>
        <v>82227.55840000001</v>
      </c>
      <c r="G39">
        <f t="shared" si="2"/>
        <v>85516.660736</v>
      </c>
      <c r="H39">
        <f t="shared" si="2"/>
        <v>88937.32716544</v>
      </c>
      <c r="I39">
        <f t="shared" si="2"/>
        <v>92494.8202520576</v>
      </c>
      <c r="J39">
        <f t="shared" si="2"/>
        <v>96194.6130621399</v>
      </c>
      <c r="K39">
        <f t="shared" si="2"/>
        <v>100042.3975846255</v>
      </c>
      <c r="L39">
        <f t="shared" si="2"/>
        <v>104044.09348801053</v>
      </c>
    </row>
    <row r="40" spans="1:12" ht="15" hidden="1">
      <c r="A40" t="s">
        <v>59</v>
      </c>
      <c r="B40">
        <f>+B41</f>
        <v>31500000</v>
      </c>
      <c r="C40">
        <v>31500</v>
      </c>
      <c r="D40">
        <f t="shared" si="2"/>
        <v>32760</v>
      </c>
      <c r="E40">
        <f t="shared" si="2"/>
        <v>34070.4</v>
      </c>
      <c r="F40">
        <f t="shared" si="2"/>
        <v>35433.216</v>
      </c>
      <c r="G40">
        <f t="shared" si="2"/>
        <v>36850.54464</v>
      </c>
      <c r="H40">
        <f t="shared" si="2"/>
        <v>38324.5664256</v>
      </c>
      <c r="I40">
        <f t="shared" si="2"/>
        <v>39857.549082624006</v>
      </c>
      <c r="J40">
        <f t="shared" si="2"/>
        <v>41451.85104592897</v>
      </c>
      <c r="K40">
        <f t="shared" si="2"/>
        <v>43109.925087766125</v>
      </c>
      <c r="L40">
        <f t="shared" si="2"/>
        <v>44834.32209127677</v>
      </c>
    </row>
    <row r="41" spans="1:12" ht="15" hidden="1">
      <c r="A41" t="s">
        <v>61</v>
      </c>
      <c r="B41">
        <v>31500000</v>
      </c>
      <c r="C41">
        <v>31500</v>
      </c>
      <c r="D41">
        <f t="shared" si="2"/>
        <v>32760</v>
      </c>
      <c r="E41">
        <f t="shared" si="2"/>
        <v>34070.4</v>
      </c>
      <c r="F41">
        <f t="shared" si="2"/>
        <v>35433.216</v>
      </c>
      <c r="G41">
        <f t="shared" si="2"/>
        <v>36850.54464</v>
      </c>
      <c r="H41">
        <f t="shared" si="2"/>
        <v>38324.5664256</v>
      </c>
      <c r="I41">
        <f t="shared" si="2"/>
        <v>39857.549082624006</v>
      </c>
      <c r="J41">
        <f t="shared" si="2"/>
        <v>41451.85104592897</v>
      </c>
      <c r="K41">
        <f t="shared" si="2"/>
        <v>43109.925087766125</v>
      </c>
      <c r="L41">
        <f t="shared" si="2"/>
        <v>44834.32209127677</v>
      </c>
    </row>
    <row r="42" spans="1:12" ht="15">
      <c r="A42" t="s">
        <v>63</v>
      </c>
      <c r="B42">
        <f>+B43+B45+B52+B62</f>
        <v>4848757128</v>
      </c>
      <c r="C42">
        <v>4848757.128</v>
      </c>
      <c r="D42">
        <f t="shared" si="2"/>
        <v>5042707.41312</v>
      </c>
      <c r="E42">
        <f t="shared" si="2"/>
        <v>5244415.7096448</v>
      </c>
      <c r="F42">
        <f t="shared" si="2"/>
        <v>5454192.338030593</v>
      </c>
      <c r="G42">
        <f t="shared" si="2"/>
        <v>5672360.0315518165</v>
      </c>
      <c r="H42">
        <f t="shared" si="2"/>
        <v>5899254.432813889</v>
      </c>
      <c r="I42">
        <f t="shared" si="2"/>
        <v>6135224.610126445</v>
      </c>
      <c r="J42">
        <f t="shared" si="2"/>
        <v>6380633.5945315035</v>
      </c>
      <c r="K42">
        <f t="shared" si="2"/>
        <v>6635858.938312764</v>
      </c>
      <c r="L42">
        <f t="shared" si="2"/>
        <v>6901293.295845275</v>
      </c>
    </row>
    <row r="43" spans="1:12" ht="15" hidden="1">
      <c r="A43" t="s">
        <v>65</v>
      </c>
      <c r="B43">
        <f>+B44</f>
        <v>10400000</v>
      </c>
      <c r="C43">
        <v>10400</v>
      </c>
      <c r="D43">
        <f t="shared" si="2"/>
        <v>10816</v>
      </c>
      <c r="E43">
        <f t="shared" si="2"/>
        <v>11248.640000000001</v>
      </c>
      <c r="F43">
        <f t="shared" si="2"/>
        <v>11698.585600000002</v>
      </c>
      <c r="G43">
        <f t="shared" si="2"/>
        <v>12166.529024000003</v>
      </c>
      <c r="H43">
        <f t="shared" si="2"/>
        <v>12653.190184960004</v>
      </c>
      <c r="I43">
        <f t="shared" si="2"/>
        <v>13159.317792358404</v>
      </c>
      <c r="J43">
        <f t="shared" si="2"/>
        <v>13685.690504052742</v>
      </c>
      <c r="K43">
        <f t="shared" si="2"/>
        <v>14233.118124214852</v>
      </c>
      <c r="L43">
        <f t="shared" si="2"/>
        <v>14802.442849183446</v>
      </c>
    </row>
    <row r="44" spans="1:12" ht="15" hidden="1">
      <c r="A44" t="s">
        <v>67</v>
      </c>
      <c r="B44">
        <v>10400000</v>
      </c>
      <c r="C44">
        <v>10400</v>
      </c>
      <c r="D44">
        <f aca="true" t="shared" si="3" ref="D44:L59">C44*1.04</f>
        <v>10816</v>
      </c>
      <c r="E44">
        <f t="shared" si="3"/>
        <v>11248.640000000001</v>
      </c>
      <c r="F44">
        <f t="shared" si="3"/>
        <v>11698.585600000002</v>
      </c>
      <c r="G44">
        <f t="shared" si="3"/>
        <v>12166.529024000003</v>
      </c>
      <c r="H44">
        <f t="shared" si="3"/>
        <v>12653.190184960004</v>
      </c>
      <c r="I44">
        <f t="shared" si="3"/>
        <v>13159.317792358404</v>
      </c>
      <c r="J44">
        <f t="shared" si="3"/>
        <v>13685.690504052742</v>
      </c>
      <c r="K44">
        <f t="shared" si="3"/>
        <v>14233.118124214852</v>
      </c>
      <c r="L44">
        <f t="shared" si="3"/>
        <v>14802.442849183446</v>
      </c>
    </row>
    <row r="45" spans="1:12" ht="15" hidden="1">
      <c r="A45" t="s">
        <v>69</v>
      </c>
      <c r="B45">
        <f>+B46+B47+B49</f>
        <v>17401000</v>
      </c>
      <c r="C45">
        <v>17401</v>
      </c>
      <c r="D45">
        <f t="shared" si="3"/>
        <v>18097.04</v>
      </c>
      <c r="E45">
        <f t="shared" si="3"/>
        <v>18820.9216</v>
      </c>
      <c r="F45">
        <f t="shared" si="3"/>
        <v>19573.758464000002</v>
      </c>
      <c r="G45">
        <f t="shared" si="3"/>
        <v>20356.708802560002</v>
      </c>
      <c r="H45">
        <f t="shared" si="3"/>
        <v>21170.977154662403</v>
      </c>
      <c r="I45">
        <f t="shared" si="3"/>
        <v>22017.8162408489</v>
      </c>
      <c r="J45">
        <f t="shared" si="3"/>
        <v>22898.528890482856</v>
      </c>
      <c r="K45">
        <f t="shared" si="3"/>
        <v>23814.47004610217</v>
      </c>
      <c r="L45">
        <f t="shared" si="3"/>
        <v>24767.04884794626</v>
      </c>
    </row>
    <row r="46" spans="1:12" ht="15" hidden="1">
      <c r="A46" t="s">
        <v>71</v>
      </c>
      <c r="B46">
        <v>5500000</v>
      </c>
      <c r="C46">
        <v>5500</v>
      </c>
      <c r="D46">
        <f t="shared" si="3"/>
        <v>5720</v>
      </c>
      <c r="E46">
        <f t="shared" si="3"/>
        <v>5948.8</v>
      </c>
      <c r="F46">
        <f t="shared" si="3"/>
        <v>6186.752</v>
      </c>
      <c r="G46">
        <f t="shared" si="3"/>
        <v>6434.2220800000005</v>
      </c>
      <c r="H46">
        <f t="shared" si="3"/>
        <v>6691.5909632</v>
      </c>
      <c r="I46">
        <f t="shared" si="3"/>
        <v>6959.254601728</v>
      </c>
      <c r="J46">
        <f t="shared" si="3"/>
        <v>7237.62478579712</v>
      </c>
      <c r="K46">
        <f t="shared" si="3"/>
        <v>7527.129777229005</v>
      </c>
      <c r="L46">
        <f t="shared" si="3"/>
        <v>7828.214968318166</v>
      </c>
    </row>
    <row r="47" spans="1:12" ht="15" hidden="1">
      <c r="A47" t="s">
        <v>73</v>
      </c>
      <c r="B47">
        <f>+B48</f>
        <v>100000</v>
      </c>
      <c r="C47">
        <v>100</v>
      </c>
      <c r="D47">
        <f t="shared" si="3"/>
        <v>104</v>
      </c>
      <c r="E47">
        <f t="shared" si="3"/>
        <v>108.16</v>
      </c>
      <c r="F47">
        <f t="shared" si="3"/>
        <v>112.4864</v>
      </c>
      <c r="G47">
        <f t="shared" si="3"/>
        <v>116.98585600000001</v>
      </c>
      <c r="H47">
        <f t="shared" si="3"/>
        <v>121.66529024000002</v>
      </c>
      <c r="I47">
        <f t="shared" si="3"/>
        <v>126.53190184960002</v>
      </c>
      <c r="J47">
        <f t="shared" si="3"/>
        <v>131.59317792358402</v>
      </c>
      <c r="K47">
        <f t="shared" si="3"/>
        <v>136.85690504052738</v>
      </c>
      <c r="L47">
        <f t="shared" si="3"/>
        <v>142.3311812421485</v>
      </c>
    </row>
    <row r="48" spans="1:12" ht="15" hidden="1">
      <c r="A48" t="s">
        <v>75</v>
      </c>
      <c r="B48">
        <v>100000</v>
      </c>
      <c r="C48">
        <v>100</v>
      </c>
      <c r="D48">
        <f t="shared" si="3"/>
        <v>104</v>
      </c>
      <c r="E48">
        <f t="shared" si="3"/>
        <v>108.16</v>
      </c>
      <c r="F48">
        <f t="shared" si="3"/>
        <v>112.4864</v>
      </c>
      <c r="G48">
        <f t="shared" si="3"/>
        <v>116.98585600000001</v>
      </c>
      <c r="H48">
        <f t="shared" si="3"/>
        <v>121.66529024000002</v>
      </c>
      <c r="I48">
        <f t="shared" si="3"/>
        <v>126.53190184960002</v>
      </c>
      <c r="J48">
        <f t="shared" si="3"/>
        <v>131.59317792358402</v>
      </c>
      <c r="K48">
        <f t="shared" si="3"/>
        <v>136.85690504052738</v>
      </c>
      <c r="L48">
        <f t="shared" si="3"/>
        <v>142.3311812421485</v>
      </c>
    </row>
    <row r="49" spans="1:12" ht="15" hidden="1">
      <c r="A49" t="s">
        <v>77</v>
      </c>
      <c r="B49">
        <f>+B50+B51</f>
        <v>11801000</v>
      </c>
      <c r="C49">
        <v>11801</v>
      </c>
      <c r="D49">
        <f t="shared" si="3"/>
        <v>12273.04</v>
      </c>
      <c r="E49">
        <f t="shared" si="3"/>
        <v>12763.9616</v>
      </c>
      <c r="F49">
        <f t="shared" si="3"/>
        <v>13274.520064</v>
      </c>
      <c r="G49">
        <f t="shared" si="3"/>
        <v>13805.50086656</v>
      </c>
      <c r="H49">
        <f t="shared" si="3"/>
        <v>14357.720901222401</v>
      </c>
      <c r="I49">
        <f t="shared" si="3"/>
        <v>14932.029737271298</v>
      </c>
      <c r="J49">
        <f t="shared" si="3"/>
        <v>15529.31092676215</v>
      </c>
      <c r="K49">
        <f t="shared" si="3"/>
        <v>16150.483363832636</v>
      </c>
      <c r="L49">
        <f t="shared" si="3"/>
        <v>16796.502698385942</v>
      </c>
    </row>
    <row r="50" spans="1:12" ht="15" hidden="1">
      <c r="A50" t="s">
        <v>79</v>
      </c>
      <c r="B50">
        <v>11800000</v>
      </c>
      <c r="C50">
        <v>11800</v>
      </c>
      <c r="D50">
        <f t="shared" si="3"/>
        <v>12272</v>
      </c>
      <c r="E50">
        <f t="shared" si="3"/>
        <v>12762.880000000001</v>
      </c>
      <c r="F50">
        <f t="shared" si="3"/>
        <v>13273.3952</v>
      </c>
      <c r="G50">
        <f t="shared" si="3"/>
        <v>13804.331008000001</v>
      </c>
      <c r="H50">
        <f t="shared" si="3"/>
        <v>14356.504248320001</v>
      </c>
      <c r="I50">
        <f t="shared" si="3"/>
        <v>14930.764418252802</v>
      </c>
      <c r="J50">
        <f t="shared" si="3"/>
        <v>15527.994994982915</v>
      </c>
      <c r="K50">
        <f t="shared" si="3"/>
        <v>16149.114794782232</v>
      </c>
      <c r="L50">
        <f t="shared" si="3"/>
        <v>16795.07938657352</v>
      </c>
    </row>
    <row r="51" spans="1:12" ht="15" hidden="1">
      <c r="A51" t="s">
        <v>81</v>
      </c>
      <c r="B51">
        <v>1000</v>
      </c>
      <c r="C51">
        <v>1</v>
      </c>
      <c r="D51">
        <f t="shared" si="3"/>
        <v>1.04</v>
      </c>
      <c r="E51">
        <f t="shared" si="3"/>
        <v>1.0816000000000001</v>
      </c>
      <c r="F51">
        <f t="shared" si="3"/>
        <v>1.124864</v>
      </c>
      <c r="G51">
        <f t="shared" si="3"/>
        <v>1.1698585600000002</v>
      </c>
      <c r="H51">
        <f t="shared" si="3"/>
        <v>1.2166529024000003</v>
      </c>
      <c r="I51">
        <f t="shared" si="3"/>
        <v>1.2653190184960004</v>
      </c>
      <c r="J51">
        <f t="shared" si="3"/>
        <v>1.3159317792358405</v>
      </c>
      <c r="K51">
        <f t="shared" si="3"/>
        <v>1.368569050405274</v>
      </c>
      <c r="L51">
        <f t="shared" si="3"/>
        <v>1.4233118124214852</v>
      </c>
    </row>
    <row r="52" spans="1:12" ht="15" hidden="1">
      <c r="A52" t="s">
        <v>83</v>
      </c>
      <c r="B52">
        <f>SUM(B53:B57)</f>
        <v>37000000</v>
      </c>
      <c r="C52">
        <v>37000</v>
      </c>
      <c r="D52">
        <f t="shared" si="3"/>
        <v>38480</v>
      </c>
      <c r="E52">
        <f t="shared" si="3"/>
        <v>40019.200000000004</v>
      </c>
      <c r="F52">
        <f t="shared" si="3"/>
        <v>41619.96800000001</v>
      </c>
      <c r="G52">
        <f t="shared" si="3"/>
        <v>43284.76672000001</v>
      </c>
      <c r="H52">
        <f t="shared" si="3"/>
        <v>45016.157388800006</v>
      </c>
      <c r="I52">
        <f t="shared" si="3"/>
        <v>46816.80368435201</v>
      </c>
      <c r="J52">
        <f t="shared" si="3"/>
        <v>48689.47583172609</v>
      </c>
      <c r="K52">
        <f t="shared" si="3"/>
        <v>50637.05486499514</v>
      </c>
      <c r="L52">
        <f t="shared" si="3"/>
        <v>52662.53705959494</v>
      </c>
    </row>
    <row r="53" spans="1:12" ht="15" hidden="1">
      <c r="A53" t="s">
        <v>85</v>
      </c>
      <c r="B53">
        <v>19000000</v>
      </c>
      <c r="C53">
        <v>19000</v>
      </c>
      <c r="D53">
        <f t="shared" si="3"/>
        <v>19760</v>
      </c>
      <c r="E53">
        <f t="shared" si="3"/>
        <v>20550.4</v>
      </c>
      <c r="F53">
        <f t="shared" si="3"/>
        <v>21372.416</v>
      </c>
      <c r="G53">
        <f t="shared" si="3"/>
        <v>22227.31264</v>
      </c>
      <c r="H53">
        <f t="shared" si="3"/>
        <v>23116.4051456</v>
      </c>
      <c r="I53">
        <f t="shared" si="3"/>
        <v>24041.061351424003</v>
      </c>
      <c r="J53">
        <f t="shared" si="3"/>
        <v>25002.703805480964</v>
      </c>
      <c r="K53">
        <f t="shared" si="3"/>
        <v>26002.811957700203</v>
      </c>
      <c r="L53">
        <f t="shared" si="3"/>
        <v>27042.924436008212</v>
      </c>
    </row>
    <row r="54" spans="1:12" ht="15" hidden="1">
      <c r="A54" t="s">
        <v>87</v>
      </c>
      <c r="B54">
        <v>1200000</v>
      </c>
      <c r="C54">
        <v>1200</v>
      </c>
      <c r="D54">
        <f t="shared" si="3"/>
        <v>1248</v>
      </c>
      <c r="E54">
        <f t="shared" si="3"/>
        <v>1297.92</v>
      </c>
      <c r="F54">
        <f t="shared" si="3"/>
        <v>1349.8368</v>
      </c>
      <c r="G54">
        <f t="shared" si="3"/>
        <v>1403.8302720000002</v>
      </c>
      <c r="H54">
        <f t="shared" si="3"/>
        <v>1459.98348288</v>
      </c>
      <c r="I54">
        <f t="shared" si="3"/>
        <v>1518.3828221952</v>
      </c>
      <c r="J54">
        <f t="shared" si="3"/>
        <v>1579.1181350830082</v>
      </c>
      <c r="K54">
        <f t="shared" si="3"/>
        <v>1642.2828604863284</v>
      </c>
      <c r="L54">
        <f t="shared" si="3"/>
        <v>1707.9741749057816</v>
      </c>
    </row>
    <row r="55" spans="1:12" ht="15" hidden="1">
      <c r="A55" t="s">
        <v>89</v>
      </c>
      <c r="B55">
        <v>350000</v>
      </c>
      <c r="C55">
        <v>350</v>
      </c>
      <c r="D55">
        <f t="shared" si="3"/>
        <v>364</v>
      </c>
      <c r="E55">
        <f t="shared" si="3"/>
        <v>378.56</v>
      </c>
      <c r="F55">
        <f t="shared" si="3"/>
        <v>393.7024</v>
      </c>
      <c r="G55">
        <f t="shared" si="3"/>
        <v>409.45049600000004</v>
      </c>
      <c r="H55">
        <f t="shared" si="3"/>
        <v>425.8285158400001</v>
      </c>
      <c r="I55">
        <f t="shared" si="3"/>
        <v>442.8616564736001</v>
      </c>
      <c r="J55">
        <f t="shared" si="3"/>
        <v>460.5761227325441</v>
      </c>
      <c r="K55">
        <f t="shared" si="3"/>
        <v>478.9991676418459</v>
      </c>
      <c r="L55">
        <f t="shared" si="3"/>
        <v>498.15913434751974</v>
      </c>
    </row>
    <row r="56" spans="1:12" ht="15" hidden="1">
      <c r="A56" t="s">
        <v>91</v>
      </c>
      <c r="B56">
        <v>3800000</v>
      </c>
      <c r="C56">
        <v>3800</v>
      </c>
      <c r="D56">
        <f t="shared" si="3"/>
        <v>3952</v>
      </c>
      <c r="E56">
        <f t="shared" si="3"/>
        <v>4110.08</v>
      </c>
      <c r="F56">
        <f t="shared" si="3"/>
        <v>4274.4832</v>
      </c>
      <c r="G56">
        <f t="shared" si="3"/>
        <v>4445.462528</v>
      </c>
      <c r="H56">
        <f t="shared" si="3"/>
        <v>4623.28102912</v>
      </c>
      <c r="I56">
        <f t="shared" si="3"/>
        <v>4808.2122702848</v>
      </c>
      <c r="J56">
        <f t="shared" si="3"/>
        <v>5000.540761096192</v>
      </c>
      <c r="K56">
        <f t="shared" si="3"/>
        <v>5200.56239154004</v>
      </c>
      <c r="L56">
        <f t="shared" si="3"/>
        <v>5408.584887201642</v>
      </c>
    </row>
    <row r="57" spans="1:12" ht="15" hidden="1">
      <c r="A57" t="s">
        <v>93</v>
      </c>
      <c r="B57">
        <f>SUM(B58:B61)</f>
        <v>12650000</v>
      </c>
      <c r="C57">
        <v>12650</v>
      </c>
      <c r="D57">
        <f t="shared" si="3"/>
        <v>13156</v>
      </c>
      <c r="E57">
        <f t="shared" si="3"/>
        <v>13682.24</v>
      </c>
      <c r="F57">
        <f t="shared" si="3"/>
        <v>14229.5296</v>
      </c>
      <c r="G57">
        <f t="shared" si="3"/>
        <v>14798.710784</v>
      </c>
      <c r="H57">
        <f t="shared" si="3"/>
        <v>15390.659215360001</v>
      </c>
      <c r="I57">
        <f t="shared" si="3"/>
        <v>16006.285583974402</v>
      </c>
      <c r="J57">
        <f t="shared" si="3"/>
        <v>16646.53700733338</v>
      </c>
      <c r="K57">
        <f t="shared" si="3"/>
        <v>17312.398487626717</v>
      </c>
      <c r="L57">
        <f t="shared" si="3"/>
        <v>18004.894427131785</v>
      </c>
    </row>
    <row r="58" spans="1:12" ht="15" hidden="1">
      <c r="A58" t="s">
        <v>95</v>
      </c>
      <c r="B58">
        <v>2100000</v>
      </c>
      <c r="C58">
        <v>2100</v>
      </c>
      <c r="D58">
        <f t="shared" si="3"/>
        <v>2184</v>
      </c>
      <c r="E58">
        <f t="shared" si="3"/>
        <v>2271.36</v>
      </c>
      <c r="F58">
        <f t="shared" si="3"/>
        <v>2362.2144000000003</v>
      </c>
      <c r="G58">
        <f t="shared" si="3"/>
        <v>2456.7029760000005</v>
      </c>
      <c r="H58">
        <f t="shared" si="3"/>
        <v>2554.971095040001</v>
      </c>
      <c r="I58">
        <f t="shared" si="3"/>
        <v>2657.169938841601</v>
      </c>
      <c r="J58">
        <f t="shared" si="3"/>
        <v>2763.456736395265</v>
      </c>
      <c r="K58">
        <f t="shared" si="3"/>
        <v>2873.995005851076</v>
      </c>
      <c r="L58">
        <f t="shared" si="3"/>
        <v>2988.954806085119</v>
      </c>
    </row>
    <row r="59" spans="1:12" ht="15" hidden="1">
      <c r="A59" t="s">
        <v>97</v>
      </c>
      <c r="B59">
        <v>1250000</v>
      </c>
      <c r="C59">
        <v>1250</v>
      </c>
      <c r="D59">
        <f t="shared" si="3"/>
        <v>1300</v>
      </c>
      <c r="E59">
        <f t="shared" si="3"/>
        <v>1352</v>
      </c>
      <c r="F59">
        <f t="shared" si="3"/>
        <v>1406.0800000000002</v>
      </c>
      <c r="G59">
        <f t="shared" si="3"/>
        <v>1462.3232000000003</v>
      </c>
      <c r="H59">
        <f t="shared" si="3"/>
        <v>1520.8161280000004</v>
      </c>
      <c r="I59">
        <f t="shared" si="3"/>
        <v>1581.6487731200004</v>
      </c>
      <c r="J59">
        <f t="shared" si="3"/>
        <v>1644.9147240448006</v>
      </c>
      <c r="K59">
        <f t="shared" si="3"/>
        <v>1710.7113130065927</v>
      </c>
      <c r="L59">
        <f t="shared" si="3"/>
        <v>1779.1397655268565</v>
      </c>
    </row>
    <row r="60" spans="1:12" ht="15" hidden="1">
      <c r="A60" t="s">
        <v>99</v>
      </c>
      <c r="B60">
        <v>1300000</v>
      </c>
      <c r="C60">
        <v>1300</v>
      </c>
      <c r="D60">
        <f aca="true" t="shared" si="4" ref="D60:L75">C60*1.04</f>
        <v>1352</v>
      </c>
      <c r="E60">
        <f t="shared" si="4"/>
        <v>1406.0800000000002</v>
      </c>
      <c r="F60">
        <f t="shared" si="4"/>
        <v>1462.3232000000003</v>
      </c>
      <c r="G60">
        <f t="shared" si="4"/>
        <v>1520.8161280000004</v>
      </c>
      <c r="H60">
        <f t="shared" si="4"/>
        <v>1581.6487731200004</v>
      </c>
      <c r="I60">
        <f t="shared" si="4"/>
        <v>1644.9147240448006</v>
      </c>
      <c r="J60">
        <f t="shared" si="4"/>
        <v>1710.7113130065927</v>
      </c>
      <c r="K60">
        <f t="shared" si="4"/>
        <v>1779.1397655268565</v>
      </c>
      <c r="L60">
        <f t="shared" si="4"/>
        <v>1850.3053561479308</v>
      </c>
    </row>
    <row r="61" spans="1:12" ht="15" hidden="1">
      <c r="A61" t="s">
        <v>101</v>
      </c>
      <c r="B61">
        <f>1000*8000</f>
        <v>8000000</v>
      </c>
      <c r="C61">
        <v>8000</v>
      </c>
      <c r="D61">
        <f t="shared" si="4"/>
        <v>8320</v>
      </c>
      <c r="E61">
        <f t="shared" si="4"/>
        <v>8652.800000000001</v>
      </c>
      <c r="F61">
        <f t="shared" si="4"/>
        <v>8998.912000000002</v>
      </c>
      <c r="G61">
        <f t="shared" si="4"/>
        <v>9358.868480000003</v>
      </c>
      <c r="H61">
        <f t="shared" si="4"/>
        <v>9733.223219200003</v>
      </c>
      <c r="I61">
        <f t="shared" si="4"/>
        <v>10122.552147968003</v>
      </c>
      <c r="J61">
        <f t="shared" si="4"/>
        <v>10527.454233886723</v>
      </c>
      <c r="K61">
        <f t="shared" si="4"/>
        <v>10948.552403242193</v>
      </c>
      <c r="L61">
        <f t="shared" si="4"/>
        <v>11386.49449937188</v>
      </c>
    </row>
    <row r="62" spans="1:12" ht="15" hidden="1">
      <c r="A62" t="s">
        <v>103</v>
      </c>
      <c r="B62">
        <f>+B63+B72</f>
        <v>4783956128</v>
      </c>
      <c r="C62">
        <v>4783956.128</v>
      </c>
      <c r="D62">
        <f t="shared" si="4"/>
        <v>4975314.37312</v>
      </c>
      <c r="E62">
        <f t="shared" si="4"/>
        <v>5174326.9480448</v>
      </c>
      <c r="F62">
        <f t="shared" si="4"/>
        <v>5381300.025966592</v>
      </c>
      <c r="G62">
        <f t="shared" si="4"/>
        <v>5596552.027005256</v>
      </c>
      <c r="H62">
        <f t="shared" si="4"/>
        <v>5820414.108085467</v>
      </c>
      <c r="I62">
        <f t="shared" si="4"/>
        <v>6053230.672408885</v>
      </c>
      <c r="J62">
        <f t="shared" si="4"/>
        <v>6295359.899305241</v>
      </c>
      <c r="K62">
        <f t="shared" si="4"/>
        <v>6547174.295277451</v>
      </c>
      <c r="L62">
        <f t="shared" si="4"/>
        <v>6809061.267088549</v>
      </c>
    </row>
    <row r="63" spans="1:12" ht="15" hidden="1">
      <c r="A63" t="s">
        <v>105</v>
      </c>
      <c r="B63">
        <f>+B64+B67+B70</f>
        <v>828820090</v>
      </c>
      <c r="C63">
        <v>828820.09</v>
      </c>
      <c r="D63">
        <f t="shared" si="4"/>
        <v>861972.8936</v>
      </c>
      <c r="E63">
        <f t="shared" si="4"/>
        <v>896451.809344</v>
      </c>
      <c r="F63">
        <f t="shared" si="4"/>
        <v>932309.88171776</v>
      </c>
      <c r="G63">
        <f t="shared" si="4"/>
        <v>969602.2769864704</v>
      </c>
      <c r="H63">
        <f t="shared" si="4"/>
        <v>1008386.3680659293</v>
      </c>
      <c r="I63">
        <f t="shared" si="4"/>
        <v>1048721.8227885666</v>
      </c>
      <c r="J63">
        <f t="shared" si="4"/>
        <v>1090670.6957001092</v>
      </c>
      <c r="K63">
        <f t="shared" si="4"/>
        <v>1134297.5235281137</v>
      </c>
      <c r="L63">
        <f t="shared" si="4"/>
        <v>1179669.4244692384</v>
      </c>
    </row>
    <row r="64" spans="1:12" ht="15" hidden="1">
      <c r="A64" t="s">
        <v>107</v>
      </c>
      <c r="B64">
        <f>+B65+B66</f>
        <v>817287090</v>
      </c>
      <c r="C64">
        <v>817287.09</v>
      </c>
      <c r="D64">
        <f t="shared" si="4"/>
        <v>849978.5736</v>
      </c>
      <c r="E64">
        <f t="shared" si="4"/>
        <v>883977.7165440001</v>
      </c>
      <c r="F64">
        <f t="shared" si="4"/>
        <v>919336.8252057601</v>
      </c>
      <c r="G64">
        <f t="shared" si="4"/>
        <v>956110.2982139905</v>
      </c>
      <c r="H64">
        <f t="shared" si="4"/>
        <v>994354.7101425502</v>
      </c>
      <c r="I64">
        <f t="shared" si="4"/>
        <v>1034128.8985482522</v>
      </c>
      <c r="J64">
        <f t="shared" si="4"/>
        <v>1075494.0544901823</v>
      </c>
      <c r="K64">
        <f t="shared" si="4"/>
        <v>1118513.8166697896</v>
      </c>
      <c r="L64">
        <f t="shared" si="4"/>
        <v>1163254.3693365813</v>
      </c>
    </row>
    <row r="65" spans="1:12" ht="15" hidden="1">
      <c r="A65" t="s">
        <v>109</v>
      </c>
      <c r="B65">
        <v>798787090</v>
      </c>
      <c r="C65">
        <v>798787.09</v>
      </c>
      <c r="D65">
        <f t="shared" si="4"/>
        <v>830738.5736</v>
      </c>
      <c r="E65">
        <f t="shared" si="4"/>
        <v>863968.116544</v>
      </c>
      <c r="F65">
        <f t="shared" si="4"/>
        <v>898526.84120576</v>
      </c>
      <c r="G65">
        <f t="shared" si="4"/>
        <v>934467.9148539904</v>
      </c>
      <c r="H65">
        <f t="shared" si="4"/>
        <v>971846.63144815</v>
      </c>
      <c r="I65">
        <f t="shared" si="4"/>
        <v>1010720.4967060761</v>
      </c>
      <c r="J65">
        <f t="shared" si="4"/>
        <v>1051149.3165743193</v>
      </c>
      <c r="K65">
        <f t="shared" si="4"/>
        <v>1093195.289237292</v>
      </c>
      <c r="L65">
        <f t="shared" si="4"/>
        <v>1136923.1008067837</v>
      </c>
    </row>
    <row r="66" spans="1:12" ht="15" hidden="1">
      <c r="A66" t="s">
        <v>111</v>
      </c>
      <c r="B66">
        <v>18500000</v>
      </c>
      <c r="C66">
        <v>18500</v>
      </c>
      <c r="D66">
        <f t="shared" si="4"/>
        <v>19240</v>
      </c>
      <c r="E66">
        <f t="shared" si="4"/>
        <v>20009.600000000002</v>
      </c>
      <c r="F66">
        <f t="shared" si="4"/>
        <v>20809.984000000004</v>
      </c>
      <c r="G66">
        <f t="shared" si="4"/>
        <v>21642.383360000003</v>
      </c>
      <c r="H66">
        <f t="shared" si="4"/>
        <v>22508.078694400003</v>
      </c>
      <c r="I66">
        <f t="shared" si="4"/>
        <v>23408.401842176005</v>
      </c>
      <c r="J66">
        <f t="shared" si="4"/>
        <v>24344.737915863047</v>
      </c>
      <c r="K66">
        <f t="shared" si="4"/>
        <v>25318.52743249757</v>
      </c>
      <c r="L66">
        <f t="shared" si="4"/>
        <v>26331.26852979747</v>
      </c>
    </row>
    <row r="67" spans="1:12" ht="15" hidden="1">
      <c r="A67" t="s">
        <v>113</v>
      </c>
      <c r="B67">
        <f>+B68+B69</f>
        <v>11532000</v>
      </c>
      <c r="C67">
        <v>11532</v>
      </c>
      <c r="D67">
        <f t="shared" si="4"/>
        <v>11993.28</v>
      </c>
      <c r="E67">
        <f t="shared" si="4"/>
        <v>12473.0112</v>
      </c>
      <c r="F67">
        <f t="shared" si="4"/>
        <v>12971.931648000002</v>
      </c>
      <c r="G67">
        <f t="shared" si="4"/>
        <v>13490.808913920002</v>
      </c>
      <c r="H67">
        <f t="shared" si="4"/>
        <v>14030.441270476802</v>
      </c>
      <c r="I67">
        <f t="shared" si="4"/>
        <v>14591.658921295875</v>
      </c>
      <c r="J67">
        <f t="shared" si="4"/>
        <v>15175.325278147711</v>
      </c>
      <c r="K67">
        <f t="shared" si="4"/>
        <v>15782.33828927362</v>
      </c>
      <c r="L67">
        <f t="shared" si="4"/>
        <v>16413.631820844566</v>
      </c>
    </row>
    <row r="68" spans="1:12" ht="15" hidden="1">
      <c r="A68" t="s">
        <v>115</v>
      </c>
      <c r="B68">
        <v>2100000</v>
      </c>
      <c r="C68">
        <v>2100</v>
      </c>
      <c r="D68">
        <f t="shared" si="4"/>
        <v>2184</v>
      </c>
      <c r="E68">
        <f t="shared" si="4"/>
        <v>2271.36</v>
      </c>
      <c r="F68">
        <f t="shared" si="4"/>
        <v>2362.2144000000003</v>
      </c>
      <c r="G68">
        <f t="shared" si="4"/>
        <v>2456.7029760000005</v>
      </c>
      <c r="H68">
        <f t="shared" si="4"/>
        <v>2554.971095040001</v>
      </c>
      <c r="I68">
        <f t="shared" si="4"/>
        <v>2657.169938841601</v>
      </c>
      <c r="J68">
        <f t="shared" si="4"/>
        <v>2763.456736395265</v>
      </c>
      <c r="K68">
        <f t="shared" si="4"/>
        <v>2873.995005851076</v>
      </c>
      <c r="L68">
        <f t="shared" si="4"/>
        <v>2988.954806085119</v>
      </c>
    </row>
    <row r="69" spans="1:12" ht="15" hidden="1">
      <c r="A69" t="s">
        <v>117</v>
      </c>
      <c r="B69">
        <v>9432000</v>
      </c>
      <c r="C69">
        <v>9432</v>
      </c>
      <c r="D69">
        <f t="shared" si="4"/>
        <v>9809.28</v>
      </c>
      <c r="E69">
        <f t="shared" si="4"/>
        <v>10201.6512</v>
      </c>
      <c r="F69">
        <f t="shared" si="4"/>
        <v>10609.717248</v>
      </c>
      <c r="G69">
        <f t="shared" si="4"/>
        <v>11034.105937920001</v>
      </c>
      <c r="H69">
        <f t="shared" si="4"/>
        <v>11475.470175436802</v>
      </c>
      <c r="I69">
        <f t="shared" si="4"/>
        <v>11934.488982454273</v>
      </c>
      <c r="J69">
        <f t="shared" si="4"/>
        <v>12411.868541752445</v>
      </c>
      <c r="K69">
        <f t="shared" si="4"/>
        <v>12908.343283422542</v>
      </c>
      <c r="L69">
        <f t="shared" si="4"/>
        <v>13424.677014759445</v>
      </c>
    </row>
    <row r="70" spans="1:12" ht="15" hidden="1">
      <c r="A70" t="s">
        <v>119</v>
      </c>
      <c r="B70">
        <f>+B71</f>
        <v>1000</v>
      </c>
      <c r="C70">
        <v>1</v>
      </c>
      <c r="D70">
        <f t="shared" si="4"/>
        <v>1.04</v>
      </c>
      <c r="E70">
        <f t="shared" si="4"/>
        <v>1.0816000000000001</v>
      </c>
      <c r="F70">
        <f t="shared" si="4"/>
        <v>1.124864</v>
      </c>
      <c r="G70">
        <f t="shared" si="4"/>
        <v>1.1698585600000002</v>
      </c>
      <c r="H70">
        <f t="shared" si="4"/>
        <v>1.2166529024000003</v>
      </c>
      <c r="I70">
        <f t="shared" si="4"/>
        <v>1.2653190184960004</v>
      </c>
      <c r="J70">
        <f t="shared" si="4"/>
        <v>1.3159317792358405</v>
      </c>
      <c r="K70">
        <f t="shared" si="4"/>
        <v>1.368569050405274</v>
      </c>
      <c r="L70">
        <f t="shared" si="4"/>
        <v>1.4233118124214852</v>
      </c>
    </row>
    <row r="71" spans="1:12" ht="15" hidden="1">
      <c r="A71" t="s">
        <v>121</v>
      </c>
      <c r="B71">
        <v>1000</v>
      </c>
      <c r="C71">
        <v>1</v>
      </c>
      <c r="D71">
        <f t="shared" si="4"/>
        <v>1.04</v>
      </c>
      <c r="E71">
        <f t="shared" si="4"/>
        <v>1.0816000000000001</v>
      </c>
      <c r="F71">
        <f t="shared" si="4"/>
        <v>1.124864</v>
      </c>
      <c r="G71">
        <f t="shared" si="4"/>
        <v>1.1698585600000002</v>
      </c>
      <c r="H71">
        <f t="shared" si="4"/>
        <v>1.2166529024000003</v>
      </c>
      <c r="I71">
        <f t="shared" si="4"/>
        <v>1.2653190184960004</v>
      </c>
      <c r="J71">
        <f t="shared" si="4"/>
        <v>1.3159317792358405</v>
      </c>
      <c r="K71">
        <f t="shared" si="4"/>
        <v>1.368569050405274</v>
      </c>
      <c r="L71">
        <f t="shared" si="4"/>
        <v>1.4233118124214852</v>
      </c>
    </row>
    <row r="72" spans="1:12" ht="15" hidden="1">
      <c r="A72" t="s">
        <v>123</v>
      </c>
      <c r="B72">
        <f>+B73+B84</f>
        <v>3955136038</v>
      </c>
      <c r="C72">
        <v>3955136.038</v>
      </c>
      <c r="D72">
        <f t="shared" si="4"/>
        <v>4113341.4795200005</v>
      </c>
      <c r="E72">
        <f t="shared" si="4"/>
        <v>4277875.138700801</v>
      </c>
      <c r="F72">
        <f t="shared" si="4"/>
        <v>4448990.144248833</v>
      </c>
      <c r="G72">
        <f t="shared" si="4"/>
        <v>4626949.750018787</v>
      </c>
      <c r="H72">
        <f t="shared" si="4"/>
        <v>4812027.740019538</v>
      </c>
      <c r="I72">
        <f t="shared" si="4"/>
        <v>5004508.84962032</v>
      </c>
      <c r="J72">
        <f t="shared" si="4"/>
        <v>5204689.203605133</v>
      </c>
      <c r="K72">
        <f t="shared" si="4"/>
        <v>5412876.771749339</v>
      </c>
      <c r="L72">
        <f t="shared" si="4"/>
        <v>5629391.842619313</v>
      </c>
    </row>
    <row r="73" spans="1:12" ht="15" hidden="1">
      <c r="A73" t="s">
        <v>107</v>
      </c>
      <c r="B73">
        <f>+B74+B77+B78+B83</f>
        <v>3955135038</v>
      </c>
      <c r="C73">
        <v>3955135.038</v>
      </c>
      <c r="D73">
        <f t="shared" si="4"/>
        <v>4113340.4395200005</v>
      </c>
      <c r="E73">
        <f t="shared" si="4"/>
        <v>4277874.057100801</v>
      </c>
      <c r="F73">
        <f t="shared" si="4"/>
        <v>4448989.019384833</v>
      </c>
      <c r="G73">
        <f t="shared" si="4"/>
        <v>4626948.580160227</v>
      </c>
      <c r="H73">
        <f t="shared" si="4"/>
        <v>4812026.523366636</v>
      </c>
      <c r="I73">
        <f t="shared" si="4"/>
        <v>5004507.584301301</v>
      </c>
      <c r="J73">
        <f t="shared" si="4"/>
        <v>5204687.887673354</v>
      </c>
      <c r="K73">
        <f t="shared" si="4"/>
        <v>5412875.403180288</v>
      </c>
      <c r="L73">
        <f t="shared" si="4"/>
        <v>5629390.4193075</v>
      </c>
    </row>
    <row r="74" spans="1:12" ht="15" hidden="1">
      <c r="A74" t="s">
        <v>126</v>
      </c>
      <c r="B74">
        <f>+B75+B76</f>
        <v>1309075386</v>
      </c>
      <c r="C74">
        <v>1309075.386</v>
      </c>
      <c r="D74">
        <f t="shared" si="4"/>
        <v>1361438.40144</v>
      </c>
      <c r="E74">
        <f t="shared" si="4"/>
        <v>1415895.9374976</v>
      </c>
      <c r="F74">
        <f t="shared" si="4"/>
        <v>1472531.774997504</v>
      </c>
      <c r="G74">
        <f t="shared" si="4"/>
        <v>1531433.0459974043</v>
      </c>
      <c r="H74">
        <f t="shared" si="4"/>
        <v>1592690.3678373005</v>
      </c>
      <c r="I74">
        <f t="shared" si="4"/>
        <v>1656397.9825507926</v>
      </c>
      <c r="J74">
        <f t="shared" si="4"/>
        <v>1722653.9018528245</v>
      </c>
      <c r="K74">
        <f t="shared" si="4"/>
        <v>1791560.0579269375</v>
      </c>
      <c r="L74">
        <f t="shared" si="4"/>
        <v>1863222.460244015</v>
      </c>
    </row>
    <row r="75" spans="1:12" ht="15" hidden="1">
      <c r="A75" t="s">
        <v>128</v>
      </c>
      <c r="B75">
        <v>1063338386</v>
      </c>
      <c r="C75">
        <v>1063338.386</v>
      </c>
      <c r="D75">
        <f t="shared" si="4"/>
        <v>1105871.92144</v>
      </c>
      <c r="E75">
        <f t="shared" si="4"/>
        <v>1150106.7982976</v>
      </c>
      <c r="F75">
        <f t="shared" si="4"/>
        <v>1196111.070229504</v>
      </c>
      <c r="G75">
        <f t="shared" si="4"/>
        <v>1243955.5130386841</v>
      </c>
      <c r="H75">
        <f t="shared" si="4"/>
        <v>1293713.7335602315</v>
      </c>
      <c r="I75">
        <f t="shared" si="4"/>
        <v>1345462.2829026408</v>
      </c>
      <c r="J75">
        <f t="shared" si="4"/>
        <v>1399280.7742187465</v>
      </c>
      <c r="K75">
        <f t="shared" si="4"/>
        <v>1455252.0051874963</v>
      </c>
      <c r="L75">
        <f t="shared" si="4"/>
        <v>1513462.0853949962</v>
      </c>
    </row>
    <row r="76" spans="1:12" ht="15" hidden="1">
      <c r="A76" t="s">
        <v>130</v>
      </c>
      <c r="B76">
        <v>245737000</v>
      </c>
      <c r="C76">
        <v>245737</v>
      </c>
      <c r="D76">
        <f aca="true" t="shared" si="5" ref="D76:L91">C76*1.04</f>
        <v>255566.48</v>
      </c>
      <c r="E76">
        <f t="shared" si="5"/>
        <v>265789.13920000003</v>
      </c>
      <c r="F76">
        <f t="shared" si="5"/>
        <v>276420.70476800005</v>
      </c>
      <c r="G76">
        <f t="shared" si="5"/>
        <v>287477.53295872005</v>
      </c>
      <c r="H76">
        <f t="shared" si="5"/>
        <v>298976.6342770689</v>
      </c>
      <c r="I76">
        <f t="shared" si="5"/>
        <v>310935.69964815164</v>
      </c>
      <c r="J76">
        <f t="shared" si="5"/>
        <v>323373.12763407774</v>
      </c>
      <c r="K76">
        <f t="shared" si="5"/>
        <v>336308.0527394409</v>
      </c>
      <c r="L76">
        <f t="shared" si="5"/>
        <v>349760.3748490185</v>
      </c>
    </row>
    <row r="77" spans="1:12" ht="15" hidden="1">
      <c r="A77" t="s">
        <v>136</v>
      </c>
      <c r="B77">
        <v>257493245</v>
      </c>
      <c r="C77">
        <v>257493.245</v>
      </c>
      <c r="D77">
        <f t="shared" si="5"/>
        <v>267792.9748</v>
      </c>
      <c r="E77">
        <f t="shared" si="5"/>
        <v>278504.69379200006</v>
      </c>
      <c r="F77">
        <f t="shared" si="5"/>
        <v>289644.8815436801</v>
      </c>
      <c r="G77">
        <f t="shared" si="5"/>
        <v>301230.6768054273</v>
      </c>
      <c r="H77">
        <f t="shared" si="5"/>
        <v>313279.9038776444</v>
      </c>
      <c r="I77">
        <f t="shared" si="5"/>
        <v>325811.10003275017</v>
      </c>
      <c r="J77">
        <f t="shared" si="5"/>
        <v>338843.5440340602</v>
      </c>
      <c r="K77">
        <f t="shared" si="5"/>
        <v>352397.2857954226</v>
      </c>
      <c r="L77">
        <f t="shared" si="5"/>
        <v>366493.17722723953</v>
      </c>
    </row>
    <row r="78" spans="1:12" ht="15" hidden="1">
      <c r="A78" t="s">
        <v>138</v>
      </c>
      <c r="B78">
        <f>SUM(B79:B82)</f>
        <v>1210320944</v>
      </c>
      <c r="C78">
        <v>1210320.944</v>
      </c>
      <c r="D78">
        <f t="shared" si="5"/>
        <v>1258733.78176</v>
      </c>
      <c r="E78">
        <f t="shared" si="5"/>
        <v>1309083.1330304</v>
      </c>
      <c r="F78">
        <f t="shared" si="5"/>
        <v>1361446.458351616</v>
      </c>
      <c r="G78">
        <f t="shared" si="5"/>
        <v>1415904.3166856808</v>
      </c>
      <c r="H78">
        <f t="shared" si="5"/>
        <v>1472540.489353108</v>
      </c>
      <c r="I78">
        <f t="shared" si="5"/>
        <v>1531442.1089272324</v>
      </c>
      <c r="J78">
        <f t="shared" si="5"/>
        <v>1592699.793284322</v>
      </c>
      <c r="K78">
        <f t="shared" si="5"/>
        <v>1656407.7850156948</v>
      </c>
      <c r="L78">
        <f t="shared" si="5"/>
        <v>1722664.0964163227</v>
      </c>
    </row>
    <row r="79" spans="1:12" ht="15" hidden="1">
      <c r="A79" t="s">
        <v>140</v>
      </c>
      <c r="B79">
        <v>105400055</v>
      </c>
      <c r="C79">
        <v>105400.055</v>
      </c>
      <c r="D79">
        <f t="shared" si="5"/>
        <v>109616.0572</v>
      </c>
      <c r="E79">
        <f t="shared" si="5"/>
        <v>114000.699488</v>
      </c>
      <c r="F79">
        <f t="shared" si="5"/>
        <v>118560.72746752</v>
      </c>
      <c r="G79">
        <f t="shared" si="5"/>
        <v>123303.1565662208</v>
      </c>
      <c r="H79">
        <f t="shared" si="5"/>
        <v>128235.28282886963</v>
      </c>
      <c r="I79">
        <f t="shared" si="5"/>
        <v>133364.6941420244</v>
      </c>
      <c r="J79">
        <f t="shared" si="5"/>
        <v>138699.2819077054</v>
      </c>
      <c r="K79">
        <f t="shared" si="5"/>
        <v>144247.2531840136</v>
      </c>
      <c r="L79">
        <f t="shared" si="5"/>
        <v>150017.14331137415</v>
      </c>
    </row>
    <row r="80" spans="1:12" ht="15" hidden="1">
      <c r="A80" t="s">
        <v>142</v>
      </c>
      <c r="B80">
        <v>79050042</v>
      </c>
      <c r="C80">
        <v>79050.042</v>
      </c>
      <c r="D80">
        <f t="shared" si="5"/>
        <v>82212.04368</v>
      </c>
      <c r="E80">
        <f t="shared" si="5"/>
        <v>85500.5254272</v>
      </c>
      <c r="F80">
        <f t="shared" si="5"/>
        <v>88920.546444288</v>
      </c>
      <c r="G80">
        <f t="shared" si="5"/>
        <v>92477.36830205952</v>
      </c>
      <c r="H80">
        <f t="shared" si="5"/>
        <v>96176.46303414191</v>
      </c>
      <c r="I80">
        <f t="shared" si="5"/>
        <v>100023.52155550758</v>
      </c>
      <c r="J80">
        <f t="shared" si="5"/>
        <v>104024.46241772789</v>
      </c>
      <c r="K80">
        <f t="shared" si="5"/>
        <v>108185.44091443701</v>
      </c>
      <c r="L80">
        <f t="shared" si="5"/>
        <v>112512.8585510145</v>
      </c>
    </row>
    <row r="81" spans="1:12" ht="15" hidden="1">
      <c r="A81" t="s">
        <v>144</v>
      </c>
      <c r="B81">
        <v>915562153</v>
      </c>
      <c r="C81">
        <v>915562.153</v>
      </c>
      <c r="D81">
        <f t="shared" si="5"/>
        <v>952184.6391200001</v>
      </c>
      <c r="E81">
        <f t="shared" si="5"/>
        <v>990272.0246848001</v>
      </c>
      <c r="F81">
        <f t="shared" si="5"/>
        <v>1029882.9056721921</v>
      </c>
      <c r="G81">
        <f t="shared" si="5"/>
        <v>1071078.2218990799</v>
      </c>
      <c r="H81">
        <f t="shared" si="5"/>
        <v>1113921.350775043</v>
      </c>
      <c r="I81">
        <f t="shared" si="5"/>
        <v>1158478.2048060447</v>
      </c>
      <c r="J81">
        <f t="shared" si="5"/>
        <v>1204817.3329982865</v>
      </c>
      <c r="K81">
        <f t="shared" si="5"/>
        <v>1253010.0263182179</v>
      </c>
      <c r="L81">
        <f t="shared" si="5"/>
        <v>1303130.4273709466</v>
      </c>
    </row>
    <row r="82" spans="1:12" ht="15" hidden="1">
      <c r="A82" t="s">
        <v>146</v>
      </c>
      <c r="B82">
        <v>110308694</v>
      </c>
      <c r="C82">
        <v>110308.694</v>
      </c>
      <c r="D82">
        <f t="shared" si="5"/>
        <v>114721.04176000001</v>
      </c>
      <c r="E82">
        <f t="shared" si="5"/>
        <v>119309.8834304</v>
      </c>
      <c r="F82">
        <f t="shared" si="5"/>
        <v>124082.27876761601</v>
      </c>
      <c r="G82">
        <f t="shared" si="5"/>
        <v>129045.56991832066</v>
      </c>
      <c r="H82">
        <f t="shared" si="5"/>
        <v>134207.3927150535</v>
      </c>
      <c r="I82">
        <f t="shared" si="5"/>
        <v>139575.68842365564</v>
      </c>
      <c r="J82">
        <f t="shared" si="5"/>
        <v>145158.71596060187</v>
      </c>
      <c r="K82">
        <f t="shared" si="5"/>
        <v>150965.06459902594</v>
      </c>
      <c r="L82">
        <f t="shared" si="5"/>
        <v>157003.66718298697</v>
      </c>
    </row>
    <row r="83" spans="1:12" ht="15" hidden="1">
      <c r="A83" t="s">
        <v>148</v>
      </c>
      <c r="B83">
        <v>1178245463</v>
      </c>
      <c r="C83">
        <v>1178245.463</v>
      </c>
      <c r="D83">
        <f t="shared" si="5"/>
        <v>1225375.28152</v>
      </c>
      <c r="E83">
        <f t="shared" si="5"/>
        <v>1274390.2927808</v>
      </c>
      <c r="F83">
        <f t="shared" si="5"/>
        <v>1325365.904492032</v>
      </c>
      <c r="G83">
        <f t="shared" si="5"/>
        <v>1378380.5406717134</v>
      </c>
      <c r="H83">
        <f t="shared" si="5"/>
        <v>1433515.762298582</v>
      </c>
      <c r="I83">
        <f t="shared" si="5"/>
        <v>1490856.3927905252</v>
      </c>
      <c r="J83">
        <f t="shared" si="5"/>
        <v>1550490.6485021464</v>
      </c>
      <c r="K83">
        <f t="shared" si="5"/>
        <v>1612510.2744422322</v>
      </c>
      <c r="L83">
        <f t="shared" si="5"/>
        <v>1677010.6854199215</v>
      </c>
    </row>
    <row r="84" spans="1:12" ht="15" hidden="1">
      <c r="A84" t="s">
        <v>113</v>
      </c>
      <c r="B84">
        <f>+B85</f>
        <v>1000</v>
      </c>
      <c r="C84">
        <v>1</v>
      </c>
      <c r="D84">
        <f t="shared" si="5"/>
        <v>1.04</v>
      </c>
      <c r="E84">
        <f t="shared" si="5"/>
        <v>1.0816000000000001</v>
      </c>
      <c r="F84">
        <f t="shared" si="5"/>
        <v>1.124864</v>
      </c>
      <c r="G84">
        <f t="shared" si="5"/>
        <v>1.1698585600000002</v>
      </c>
      <c r="H84">
        <f t="shared" si="5"/>
        <v>1.2166529024000003</v>
      </c>
      <c r="I84">
        <f t="shared" si="5"/>
        <v>1.2653190184960004</v>
      </c>
      <c r="J84">
        <f t="shared" si="5"/>
        <v>1.3159317792358405</v>
      </c>
      <c r="K84">
        <f t="shared" si="5"/>
        <v>1.368569050405274</v>
      </c>
      <c r="L84">
        <f t="shared" si="5"/>
        <v>1.4233118124214852</v>
      </c>
    </row>
    <row r="85" spans="1:12" ht="15" hidden="1">
      <c r="A85" t="s">
        <v>153</v>
      </c>
      <c r="B85">
        <v>1000</v>
      </c>
      <c r="C85">
        <v>1</v>
      </c>
      <c r="D85">
        <f t="shared" si="5"/>
        <v>1.04</v>
      </c>
      <c r="E85">
        <f t="shared" si="5"/>
        <v>1.0816000000000001</v>
      </c>
      <c r="F85">
        <f t="shared" si="5"/>
        <v>1.124864</v>
      </c>
      <c r="G85">
        <f t="shared" si="5"/>
        <v>1.1698585600000002</v>
      </c>
      <c r="H85">
        <f t="shared" si="5"/>
        <v>1.2166529024000003</v>
      </c>
      <c r="I85">
        <f t="shared" si="5"/>
        <v>1.2653190184960004</v>
      </c>
      <c r="J85">
        <f t="shared" si="5"/>
        <v>1.3159317792358405</v>
      </c>
      <c r="K85">
        <f t="shared" si="5"/>
        <v>1.368569050405274</v>
      </c>
      <c r="L85">
        <f t="shared" si="5"/>
        <v>1.4233118124214852</v>
      </c>
    </row>
    <row r="86" spans="1:12" ht="15" hidden="1">
      <c r="A86" t="s">
        <v>121</v>
      </c>
      <c r="B86">
        <v>1000</v>
      </c>
      <c r="C86">
        <v>1</v>
      </c>
      <c r="D86">
        <f t="shared" si="5"/>
        <v>1.04</v>
      </c>
      <c r="E86">
        <f t="shared" si="5"/>
        <v>1.0816000000000001</v>
      </c>
      <c r="F86">
        <f t="shared" si="5"/>
        <v>1.124864</v>
      </c>
      <c r="G86">
        <f t="shared" si="5"/>
        <v>1.1698585600000002</v>
      </c>
      <c r="H86">
        <f t="shared" si="5"/>
        <v>1.2166529024000003</v>
      </c>
      <c r="I86">
        <f t="shared" si="5"/>
        <v>1.2653190184960004</v>
      </c>
      <c r="J86">
        <f t="shared" si="5"/>
        <v>1.3159317792358405</v>
      </c>
      <c r="K86">
        <f t="shared" si="5"/>
        <v>1.368569050405274</v>
      </c>
      <c r="L86">
        <f t="shared" si="5"/>
        <v>1.4233118124214852</v>
      </c>
    </row>
    <row r="87" spans="1:12" ht="15">
      <c r="A87" t="s">
        <v>156</v>
      </c>
      <c r="B87">
        <f>+B88+B91+B92+B101+B111</f>
        <v>16690000</v>
      </c>
      <c r="C87">
        <v>16690</v>
      </c>
      <c r="D87">
        <f t="shared" si="5"/>
        <v>17357.600000000002</v>
      </c>
      <c r="E87">
        <f t="shared" si="5"/>
        <v>18051.904000000002</v>
      </c>
      <c r="F87">
        <f t="shared" si="5"/>
        <v>18773.980160000003</v>
      </c>
      <c r="G87">
        <f t="shared" si="5"/>
        <v>19524.939366400005</v>
      </c>
      <c r="H87">
        <f t="shared" si="5"/>
        <v>20305.936941056007</v>
      </c>
      <c r="I87">
        <f t="shared" si="5"/>
        <v>21118.174418698247</v>
      </c>
      <c r="J87">
        <f t="shared" si="5"/>
        <v>21962.901395446177</v>
      </c>
      <c r="K87">
        <f t="shared" si="5"/>
        <v>22841.417451264024</v>
      </c>
      <c r="L87">
        <f t="shared" si="5"/>
        <v>23755.074149314587</v>
      </c>
    </row>
    <row r="88" spans="1:12" ht="15" hidden="1">
      <c r="A88" t="s">
        <v>158</v>
      </c>
      <c r="B88">
        <f>+B89</f>
        <v>1000</v>
      </c>
      <c r="C88">
        <v>1</v>
      </c>
      <c r="D88">
        <f t="shared" si="5"/>
        <v>1.04</v>
      </c>
      <c r="E88">
        <f t="shared" si="5"/>
        <v>1.0816000000000001</v>
      </c>
      <c r="F88">
        <f t="shared" si="5"/>
        <v>1.124864</v>
      </c>
      <c r="G88">
        <f t="shared" si="5"/>
        <v>1.1698585600000002</v>
      </c>
      <c r="H88">
        <f t="shared" si="5"/>
        <v>1.2166529024000003</v>
      </c>
      <c r="I88">
        <f t="shared" si="5"/>
        <v>1.2653190184960004</v>
      </c>
      <c r="J88">
        <f t="shared" si="5"/>
        <v>1.3159317792358405</v>
      </c>
      <c r="K88">
        <f t="shared" si="5"/>
        <v>1.368569050405274</v>
      </c>
      <c r="L88">
        <f t="shared" si="5"/>
        <v>1.4233118124214852</v>
      </c>
    </row>
    <row r="89" spans="1:12" ht="15" hidden="1">
      <c r="A89" t="s">
        <v>160</v>
      </c>
      <c r="B89">
        <f>+B90</f>
        <v>1000</v>
      </c>
      <c r="C89">
        <v>1</v>
      </c>
      <c r="D89">
        <f t="shared" si="5"/>
        <v>1.04</v>
      </c>
      <c r="E89">
        <f t="shared" si="5"/>
        <v>1.0816000000000001</v>
      </c>
      <c r="F89">
        <f t="shared" si="5"/>
        <v>1.124864</v>
      </c>
      <c r="G89">
        <f t="shared" si="5"/>
        <v>1.1698585600000002</v>
      </c>
      <c r="H89">
        <f t="shared" si="5"/>
        <v>1.2166529024000003</v>
      </c>
      <c r="I89">
        <f t="shared" si="5"/>
        <v>1.2653190184960004</v>
      </c>
      <c r="J89">
        <f t="shared" si="5"/>
        <v>1.3159317792358405</v>
      </c>
      <c r="K89">
        <f t="shared" si="5"/>
        <v>1.368569050405274</v>
      </c>
      <c r="L89">
        <f t="shared" si="5"/>
        <v>1.4233118124214852</v>
      </c>
    </row>
    <row r="90" spans="1:12" ht="15" hidden="1">
      <c r="A90" t="s">
        <v>162</v>
      </c>
      <c r="B90">
        <v>1000</v>
      </c>
      <c r="C90">
        <v>1</v>
      </c>
      <c r="D90">
        <f t="shared" si="5"/>
        <v>1.04</v>
      </c>
      <c r="E90">
        <f t="shared" si="5"/>
        <v>1.0816000000000001</v>
      </c>
      <c r="F90">
        <f t="shared" si="5"/>
        <v>1.124864</v>
      </c>
      <c r="G90">
        <f t="shared" si="5"/>
        <v>1.1698585600000002</v>
      </c>
      <c r="H90">
        <f t="shared" si="5"/>
        <v>1.2166529024000003</v>
      </c>
      <c r="I90">
        <f t="shared" si="5"/>
        <v>1.2653190184960004</v>
      </c>
      <c r="J90">
        <f t="shared" si="5"/>
        <v>1.3159317792358405</v>
      </c>
      <c r="K90">
        <f t="shared" si="5"/>
        <v>1.368569050405274</v>
      </c>
      <c r="L90">
        <f t="shared" si="5"/>
        <v>1.4233118124214852</v>
      </c>
    </row>
    <row r="91" spans="1:12" ht="15" hidden="1">
      <c r="A91" t="s">
        <v>166</v>
      </c>
      <c r="B91">
        <v>16668000</v>
      </c>
      <c r="C91">
        <v>16668</v>
      </c>
      <c r="D91">
        <f t="shared" si="5"/>
        <v>17334.72</v>
      </c>
      <c r="E91">
        <f t="shared" si="5"/>
        <v>18028.1088</v>
      </c>
      <c r="F91">
        <f t="shared" si="5"/>
        <v>18749.233152</v>
      </c>
      <c r="G91">
        <f t="shared" si="5"/>
        <v>19499.202478080002</v>
      </c>
      <c r="H91">
        <f t="shared" si="5"/>
        <v>20279.170577203204</v>
      </c>
      <c r="I91">
        <f t="shared" si="5"/>
        <v>21090.337400291333</v>
      </c>
      <c r="J91">
        <f t="shared" si="5"/>
        <v>21933.950896302988</v>
      </c>
      <c r="K91">
        <f t="shared" si="5"/>
        <v>22811.30893215511</v>
      </c>
      <c r="L91">
        <f t="shared" si="5"/>
        <v>23723.761289441314</v>
      </c>
    </row>
    <row r="92" spans="1:12" ht="15" hidden="1">
      <c r="A92" t="s">
        <v>168</v>
      </c>
      <c r="B92">
        <f>+B93+B95+B98</f>
        <v>13000</v>
      </c>
      <c r="C92">
        <v>13</v>
      </c>
      <c r="D92">
        <f aca="true" t="shared" si="6" ref="D92:L107">C92*1.04</f>
        <v>13.52</v>
      </c>
      <c r="E92">
        <f t="shared" si="6"/>
        <v>14.0608</v>
      </c>
      <c r="F92">
        <f t="shared" si="6"/>
        <v>14.623232000000002</v>
      </c>
      <c r="G92">
        <f t="shared" si="6"/>
        <v>15.208161280000002</v>
      </c>
      <c r="H92">
        <f t="shared" si="6"/>
        <v>15.816487731200002</v>
      </c>
      <c r="I92">
        <f t="shared" si="6"/>
        <v>16.449147240448003</v>
      </c>
      <c r="J92">
        <f t="shared" si="6"/>
        <v>17.107113130065922</v>
      </c>
      <c r="K92">
        <f t="shared" si="6"/>
        <v>17.79139765526856</v>
      </c>
      <c r="L92">
        <f t="shared" si="6"/>
        <v>18.503053561479305</v>
      </c>
    </row>
    <row r="93" spans="1:12" ht="15" hidden="1">
      <c r="A93" t="s">
        <v>170</v>
      </c>
      <c r="B93">
        <f>+B94</f>
        <v>1000</v>
      </c>
      <c r="C93">
        <v>1</v>
      </c>
      <c r="D93">
        <f t="shared" si="6"/>
        <v>1.04</v>
      </c>
      <c r="E93">
        <f t="shared" si="6"/>
        <v>1.0816000000000001</v>
      </c>
      <c r="F93">
        <f t="shared" si="6"/>
        <v>1.124864</v>
      </c>
      <c r="G93">
        <f t="shared" si="6"/>
        <v>1.1698585600000002</v>
      </c>
      <c r="H93">
        <f t="shared" si="6"/>
        <v>1.2166529024000003</v>
      </c>
      <c r="I93">
        <f t="shared" si="6"/>
        <v>1.2653190184960004</v>
      </c>
      <c r="J93">
        <f t="shared" si="6"/>
        <v>1.3159317792358405</v>
      </c>
      <c r="K93">
        <f t="shared" si="6"/>
        <v>1.368569050405274</v>
      </c>
      <c r="L93">
        <f t="shared" si="6"/>
        <v>1.4233118124214852</v>
      </c>
    </row>
    <row r="94" spans="1:12" ht="15" hidden="1">
      <c r="A94" t="s">
        <v>172</v>
      </c>
      <c r="B94">
        <v>1000</v>
      </c>
      <c r="C94">
        <v>1</v>
      </c>
      <c r="D94">
        <f t="shared" si="6"/>
        <v>1.04</v>
      </c>
      <c r="E94">
        <f t="shared" si="6"/>
        <v>1.0816000000000001</v>
      </c>
      <c r="F94">
        <f t="shared" si="6"/>
        <v>1.124864</v>
      </c>
      <c r="G94">
        <f t="shared" si="6"/>
        <v>1.1698585600000002</v>
      </c>
      <c r="H94">
        <f t="shared" si="6"/>
        <v>1.2166529024000003</v>
      </c>
      <c r="I94">
        <f t="shared" si="6"/>
        <v>1.2653190184960004</v>
      </c>
      <c r="J94">
        <f t="shared" si="6"/>
        <v>1.3159317792358405</v>
      </c>
      <c r="K94">
        <f t="shared" si="6"/>
        <v>1.368569050405274</v>
      </c>
      <c r="L94">
        <f t="shared" si="6"/>
        <v>1.4233118124214852</v>
      </c>
    </row>
    <row r="95" spans="1:12" ht="15" hidden="1">
      <c r="A95" t="s">
        <v>174</v>
      </c>
      <c r="B95">
        <f>+B96+B97</f>
        <v>2000</v>
      </c>
      <c r="C95">
        <v>2</v>
      </c>
      <c r="D95">
        <f t="shared" si="6"/>
        <v>2.08</v>
      </c>
      <c r="E95">
        <f t="shared" si="6"/>
        <v>2.1632000000000002</v>
      </c>
      <c r="F95">
        <f t="shared" si="6"/>
        <v>2.249728</v>
      </c>
      <c r="G95">
        <f t="shared" si="6"/>
        <v>2.3397171200000004</v>
      </c>
      <c r="H95">
        <f t="shared" si="6"/>
        <v>2.4333058048000007</v>
      </c>
      <c r="I95">
        <f t="shared" si="6"/>
        <v>2.5306380369920007</v>
      </c>
      <c r="J95">
        <f t="shared" si="6"/>
        <v>2.631863558471681</v>
      </c>
      <c r="K95">
        <f t="shared" si="6"/>
        <v>2.737138100810548</v>
      </c>
      <c r="L95">
        <f t="shared" si="6"/>
        <v>2.8466236248429704</v>
      </c>
    </row>
    <row r="96" spans="1:12" ht="15" hidden="1">
      <c r="A96" t="s">
        <v>176</v>
      </c>
      <c r="B96">
        <v>1000</v>
      </c>
      <c r="C96">
        <v>1</v>
      </c>
      <c r="D96">
        <f t="shared" si="6"/>
        <v>1.04</v>
      </c>
      <c r="E96">
        <f t="shared" si="6"/>
        <v>1.0816000000000001</v>
      </c>
      <c r="F96">
        <f t="shared" si="6"/>
        <v>1.124864</v>
      </c>
      <c r="G96">
        <f t="shared" si="6"/>
        <v>1.1698585600000002</v>
      </c>
      <c r="H96">
        <f t="shared" si="6"/>
        <v>1.2166529024000003</v>
      </c>
      <c r="I96">
        <f t="shared" si="6"/>
        <v>1.2653190184960004</v>
      </c>
      <c r="J96">
        <f t="shared" si="6"/>
        <v>1.3159317792358405</v>
      </c>
      <c r="K96">
        <f t="shared" si="6"/>
        <v>1.368569050405274</v>
      </c>
      <c r="L96">
        <f t="shared" si="6"/>
        <v>1.4233118124214852</v>
      </c>
    </row>
    <row r="97" spans="1:12" ht="15" hidden="1">
      <c r="A97" t="s">
        <v>178</v>
      </c>
      <c r="B97">
        <v>1000</v>
      </c>
      <c r="C97">
        <v>1</v>
      </c>
      <c r="D97">
        <f t="shared" si="6"/>
        <v>1.04</v>
      </c>
      <c r="E97">
        <f t="shared" si="6"/>
        <v>1.0816000000000001</v>
      </c>
      <c r="F97">
        <f t="shared" si="6"/>
        <v>1.124864</v>
      </c>
      <c r="G97">
        <f t="shared" si="6"/>
        <v>1.1698585600000002</v>
      </c>
      <c r="H97">
        <f t="shared" si="6"/>
        <v>1.2166529024000003</v>
      </c>
      <c r="I97">
        <f t="shared" si="6"/>
        <v>1.2653190184960004</v>
      </c>
      <c r="J97">
        <f t="shared" si="6"/>
        <v>1.3159317792358405</v>
      </c>
      <c r="K97">
        <f t="shared" si="6"/>
        <v>1.368569050405274</v>
      </c>
      <c r="L97">
        <f t="shared" si="6"/>
        <v>1.4233118124214852</v>
      </c>
    </row>
    <row r="98" spans="1:12" ht="15" hidden="1">
      <c r="A98" t="s">
        <v>180</v>
      </c>
      <c r="B98">
        <f>+B99+B100</f>
        <v>10000</v>
      </c>
      <c r="C98">
        <v>10</v>
      </c>
      <c r="D98">
        <f t="shared" si="6"/>
        <v>10.4</v>
      </c>
      <c r="E98">
        <f t="shared" si="6"/>
        <v>10.816</v>
      </c>
      <c r="F98">
        <f t="shared" si="6"/>
        <v>11.248640000000002</v>
      </c>
      <c r="G98">
        <f t="shared" si="6"/>
        <v>11.698585600000003</v>
      </c>
      <c r="H98">
        <f t="shared" si="6"/>
        <v>12.166529024000004</v>
      </c>
      <c r="I98">
        <f t="shared" si="6"/>
        <v>12.653190184960005</v>
      </c>
      <c r="J98">
        <f t="shared" si="6"/>
        <v>13.159317792358406</v>
      </c>
      <c r="K98">
        <f t="shared" si="6"/>
        <v>13.685690504052744</v>
      </c>
      <c r="L98">
        <f t="shared" si="6"/>
        <v>14.233118124214855</v>
      </c>
    </row>
    <row r="99" spans="1:12" ht="15" hidden="1">
      <c r="A99" t="s">
        <v>182</v>
      </c>
      <c r="B99">
        <v>1000</v>
      </c>
      <c r="C99">
        <v>1</v>
      </c>
      <c r="D99">
        <f t="shared" si="6"/>
        <v>1.04</v>
      </c>
      <c r="E99">
        <f t="shared" si="6"/>
        <v>1.0816000000000001</v>
      </c>
      <c r="F99">
        <f t="shared" si="6"/>
        <v>1.124864</v>
      </c>
      <c r="G99">
        <f t="shared" si="6"/>
        <v>1.1698585600000002</v>
      </c>
      <c r="H99">
        <f t="shared" si="6"/>
        <v>1.2166529024000003</v>
      </c>
      <c r="I99">
        <f t="shared" si="6"/>
        <v>1.2653190184960004</v>
      </c>
      <c r="J99">
        <f t="shared" si="6"/>
        <v>1.3159317792358405</v>
      </c>
      <c r="K99">
        <f t="shared" si="6"/>
        <v>1.368569050405274</v>
      </c>
      <c r="L99">
        <f t="shared" si="6"/>
        <v>1.4233118124214852</v>
      </c>
    </row>
    <row r="100" spans="1:12" ht="15" hidden="1">
      <c r="A100" t="s">
        <v>184</v>
      </c>
      <c r="B100">
        <v>9000</v>
      </c>
      <c r="C100">
        <v>9</v>
      </c>
      <c r="D100">
        <f t="shared" si="6"/>
        <v>9.36</v>
      </c>
      <c r="E100">
        <f t="shared" si="6"/>
        <v>9.734399999999999</v>
      </c>
      <c r="F100">
        <f t="shared" si="6"/>
        <v>10.123776</v>
      </c>
      <c r="G100">
        <f t="shared" si="6"/>
        <v>10.52872704</v>
      </c>
      <c r="H100">
        <f t="shared" si="6"/>
        <v>10.949876121600001</v>
      </c>
      <c r="I100">
        <f t="shared" si="6"/>
        <v>11.387871166464</v>
      </c>
      <c r="J100">
        <f t="shared" si="6"/>
        <v>11.843386013122561</v>
      </c>
      <c r="K100">
        <f t="shared" si="6"/>
        <v>12.317121453647465</v>
      </c>
      <c r="L100">
        <f t="shared" si="6"/>
        <v>12.809806311793364</v>
      </c>
    </row>
    <row r="101" spans="1:12" ht="15" hidden="1">
      <c r="A101" t="s">
        <v>186</v>
      </c>
      <c r="B101">
        <f>+B102+B103</f>
        <v>7000</v>
      </c>
      <c r="C101">
        <v>7</v>
      </c>
      <c r="D101">
        <f t="shared" si="6"/>
        <v>7.28</v>
      </c>
      <c r="E101">
        <f t="shared" si="6"/>
        <v>7.5712</v>
      </c>
      <c r="F101">
        <f t="shared" si="6"/>
        <v>7.874048</v>
      </c>
      <c r="G101">
        <f t="shared" si="6"/>
        <v>8.18900992</v>
      </c>
      <c r="H101">
        <f t="shared" si="6"/>
        <v>8.516570316800001</v>
      </c>
      <c r="I101">
        <f t="shared" si="6"/>
        <v>8.857233129472002</v>
      </c>
      <c r="J101">
        <f t="shared" si="6"/>
        <v>9.211522454650883</v>
      </c>
      <c r="K101">
        <f t="shared" si="6"/>
        <v>9.57998335283692</v>
      </c>
      <c r="L101">
        <f t="shared" si="6"/>
        <v>9.963182686950397</v>
      </c>
    </row>
    <row r="102" spans="1:12" ht="15" hidden="1">
      <c r="A102" t="s">
        <v>188</v>
      </c>
      <c r="B102">
        <v>1000</v>
      </c>
      <c r="C102">
        <v>1</v>
      </c>
      <c r="D102">
        <f t="shared" si="6"/>
        <v>1.04</v>
      </c>
      <c r="E102">
        <f t="shared" si="6"/>
        <v>1.0816000000000001</v>
      </c>
      <c r="F102">
        <f t="shared" si="6"/>
        <v>1.124864</v>
      </c>
      <c r="G102">
        <f t="shared" si="6"/>
        <v>1.1698585600000002</v>
      </c>
      <c r="H102">
        <f t="shared" si="6"/>
        <v>1.2166529024000003</v>
      </c>
      <c r="I102">
        <f t="shared" si="6"/>
        <v>1.2653190184960004</v>
      </c>
      <c r="J102">
        <f t="shared" si="6"/>
        <v>1.3159317792358405</v>
      </c>
      <c r="K102">
        <f t="shared" si="6"/>
        <v>1.368569050405274</v>
      </c>
      <c r="L102">
        <f t="shared" si="6"/>
        <v>1.4233118124214852</v>
      </c>
    </row>
    <row r="103" spans="1:12" ht="15" hidden="1">
      <c r="A103" t="s">
        <v>190</v>
      </c>
      <c r="B103">
        <f>+B104</f>
        <v>6000</v>
      </c>
      <c r="C103">
        <v>6</v>
      </c>
      <c r="D103">
        <f t="shared" si="6"/>
        <v>6.24</v>
      </c>
      <c r="E103">
        <f t="shared" si="6"/>
        <v>6.4896</v>
      </c>
      <c r="F103">
        <f t="shared" si="6"/>
        <v>6.7491840000000005</v>
      </c>
      <c r="G103">
        <f t="shared" si="6"/>
        <v>7.01915136</v>
      </c>
      <c r="H103">
        <f t="shared" si="6"/>
        <v>7.2999174144</v>
      </c>
      <c r="I103">
        <f t="shared" si="6"/>
        <v>7.591914110976001</v>
      </c>
      <c r="J103">
        <f t="shared" si="6"/>
        <v>7.895590675415042</v>
      </c>
      <c r="K103">
        <f t="shared" si="6"/>
        <v>8.211414302431644</v>
      </c>
      <c r="L103">
        <f t="shared" si="6"/>
        <v>8.53987087452891</v>
      </c>
    </row>
    <row r="104" spans="1:12" ht="15" hidden="1">
      <c r="A104" t="s">
        <v>192</v>
      </c>
      <c r="B104">
        <f>+B105+B106+B107+B108+B109+B110</f>
        <v>6000</v>
      </c>
      <c r="C104">
        <v>6</v>
      </c>
      <c r="D104">
        <f t="shared" si="6"/>
        <v>6.24</v>
      </c>
      <c r="E104">
        <f t="shared" si="6"/>
        <v>6.4896</v>
      </c>
      <c r="F104">
        <f t="shared" si="6"/>
        <v>6.7491840000000005</v>
      </c>
      <c r="G104">
        <f t="shared" si="6"/>
        <v>7.01915136</v>
      </c>
      <c r="H104">
        <f t="shared" si="6"/>
        <v>7.2999174144</v>
      </c>
      <c r="I104">
        <f t="shared" si="6"/>
        <v>7.591914110976001</v>
      </c>
      <c r="J104">
        <f t="shared" si="6"/>
        <v>7.895590675415042</v>
      </c>
      <c r="K104">
        <f t="shared" si="6"/>
        <v>8.211414302431644</v>
      </c>
      <c r="L104">
        <f t="shared" si="6"/>
        <v>8.53987087452891</v>
      </c>
    </row>
    <row r="105" spans="1:12" ht="15" hidden="1">
      <c r="A105" t="s">
        <v>194</v>
      </c>
      <c r="B105">
        <v>1000</v>
      </c>
      <c r="C105">
        <v>1</v>
      </c>
      <c r="D105">
        <f t="shared" si="6"/>
        <v>1.04</v>
      </c>
      <c r="E105">
        <f t="shared" si="6"/>
        <v>1.0816000000000001</v>
      </c>
      <c r="F105">
        <f t="shared" si="6"/>
        <v>1.124864</v>
      </c>
      <c r="G105">
        <f t="shared" si="6"/>
        <v>1.1698585600000002</v>
      </c>
      <c r="H105">
        <f t="shared" si="6"/>
        <v>1.2166529024000003</v>
      </c>
      <c r="I105">
        <f t="shared" si="6"/>
        <v>1.2653190184960004</v>
      </c>
      <c r="J105">
        <f t="shared" si="6"/>
        <v>1.3159317792358405</v>
      </c>
      <c r="K105">
        <f t="shared" si="6"/>
        <v>1.368569050405274</v>
      </c>
      <c r="L105">
        <f t="shared" si="6"/>
        <v>1.4233118124214852</v>
      </c>
    </row>
    <row r="106" spans="1:12" ht="15" hidden="1">
      <c r="A106" t="s">
        <v>199</v>
      </c>
      <c r="B106">
        <v>1000</v>
      </c>
      <c r="C106">
        <v>1</v>
      </c>
      <c r="D106">
        <f t="shared" si="6"/>
        <v>1.04</v>
      </c>
      <c r="E106">
        <f t="shared" si="6"/>
        <v>1.0816000000000001</v>
      </c>
      <c r="F106">
        <f t="shared" si="6"/>
        <v>1.124864</v>
      </c>
      <c r="G106">
        <f t="shared" si="6"/>
        <v>1.1698585600000002</v>
      </c>
      <c r="H106">
        <f t="shared" si="6"/>
        <v>1.2166529024000003</v>
      </c>
      <c r="I106">
        <f t="shared" si="6"/>
        <v>1.2653190184960004</v>
      </c>
      <c r="J106">
        <f t="shared" si="6"/>
        <v>1.3159317792358405</v>
      </c>
      <c r="K106">
        <f t="shared" si="6"/>
        <v>1.368569050405274</v>
      </c>
      <c r="L106">
        <f t="shared" si="6"/>
        <v>1.4233118124214852</v>
      </c>
    </row>
    <row r="107" spans="1:12" ht="15" hidden="1">
      <c r="A107" t="s">
        <v>201</v>
      </c>
      <c r="B107">
        <v>1000</v>
      </c>
      <c r="C107">
        <v>1</v>
      </c>
      <c r="D107">
        <f t="shared" si="6"/>
        <v>1.04</v>
      </c>
      <c r="E107">
        <f t="shared" si="6"/>
        <v>1.0816000000000001</v>
      </c>
      <c r="F107">
        <f t="shared" si="6"/>
        <v>1.124864</v>
      </c>
      <c r="G107">
        <f t="shared" si="6"/>
        <v>1.1698585600000002</v>
      </c>
      <c r="H107">
        <f t="shared" si="6"/>
        <v>1.2166529024000003</v>
      </c>
      <c r="I107">
        <f t="shared" si="6"/>
        <v>1.2653190184960004</v>
      </c>
      <c r="J107">
        <f t="shared" si="6"/>
        <v>1.3159317792358405</v>
      </c>
      <c r="K107">
        <f t="shared" si="6"/>
        <v>1.368569050405274</v>
      </c>
      <c r="L107">
        <f t="shared" si="6"/>
        <v>1.4233118124214852</v>
      </c>
    </row>
    <row r="108" spans="1:12" ht="15" hidden="1">
      <c r="A108" t="s">
        <v>203</v>
      </c>
      <c r="B108">
        <v>1000</v>
      </c>
      <c r="C108">
        <v>1</v>
      </c>
      <c r="D108">
        <f aca="true" t="shared" si="7" ref="D108:L122">C108*1.04</f>
        <v>1.04</v>
      </c>
      <c r="E108">
        <f t="shared" si="7"/>
        <v>1.0816000000000001</v>
      </c>
      <c r="F108">
        <f t="shared" si="7"/>
        <v>1.124864</v>
      </c>
      <c r="G108">
        <f t="shared" si="7"/>
        <v>1.1698585600000002</v>
      </c>
      <c r="H108">
        <f t="shared" si="7"/>
        <v>1.2166529024000003</v>
      </c>
      <c r="I108">
        <f t="shared" si="7"/>
        <v>1.2653190184960004</v>
      </c>
      <c r="J108">
        <f t="shared" si="7"/>
        <v>1.3159317792358405</v>
      </c>
      <c r="K108">
        <f t="shared" si="7"/>
        <v>1.368569050405274</v>
      </c>
      <c r="L108">
        <f t="shared" si="7"/>
        <v>1.4233118124214852</v>
      </c>
    </row>
    <row r="109" spans="1:12" ht="15" hidden="1">
      <c r="A109" t="s">
        <v>205</v>
      </c>
      <c r="B109">
        <v>1000</v>
      </c>
      <c r="C109">
        <v>1</v>
      </c>
      <c r="D109">
        <f t="shared" si="7"/>
        <v>1.04</v>
      </c>
      <c r="E109">
        <f t="shared" si="7"/>
        <v>1.0816000000000001</v>
      </c>
      <c r="F109">
        <f t="shared" si="7"/>
        <v>1.124864</v>
      </c>
      <c r="G109">
        <f t="shared" si="7"/>
        <v>1.1698585600000002</v>
      </c>
      <c r="H109">
        <f t="shared" si="7"/>
        <v>1.2166529024000003</v>
      </c>
      <c r="I109">
        <f t="shared" si="7"/>
        <v>1.2653190184960004</v>
      </c>
      <c r="J109">
        <f t="shared" si="7"/>
        <v>1.3159317792358405</v>
      </c>
      <c r="K109">
        <f t="shared" si="7"/>
        <v>1.368569050405274</v>
      </c>
      <c r="L109">
        <f t="shared" si="7"/>
        <v>1.4233118124214852</v>
      </c>
    </row>
    <row r="110" spans="1:12" ht="15" hidden="1">
      <c r="A110" t="s">
        <v>207</v>
      </c>
      <c r="B110">
        <v>1000</v>
      </c>
      <c r="C110">
        <v>1</v>
      </c>
      <c r="D110">
        <f t="shared" si="7"/>
        <v>1.04</v>
      </c>
      <c r="E110">
        <f t="shared" si="7"/>
        <v>1.0816000000000001</v>
      </c>
      <c r="F110">
        <f t="shared" si="7"/>
        <v>1.124864</v>
      </c>
      <c r="G110">
        <f t="shared" si="7"/>
        <v>1.1698585600000002</v>
      </c>
      <c r="H110">
        <f t="shared" si="7"/>
        <v>1.2166529024000003</v>
      </c>
      <c r="I110">
        <f t="shared" si="7"/>
        <v>1.2653190184960004</v>
      </c>
      <c r="J110">
        <f t="shared" si="7"/>
        <v>1.3159317792358405</v>
      </c>
      <c r="K110">
        <f t="shared" si="7"/>
        <v>1.368569050405274</v>
      </c>
      <c r="L110">
        <f t="shared" si="7"/>
        <v>1.4233118124214852</v>
      </c>
    </row>
    <row r="111" spans="1:12" ht="15" hidden="1">
      <c r="A111" t="s">
        <v>209</v>
      </c>
      <c r="B111">
        <v>1000</v>
      </c>
      <c r="C111">
        <v>1</v>
      </c>
      <c r="D111">
        <f t="shared" si="7"/>
        <v>1.04</v>
      </c>
      <c r="E111">
        <f t="shared" si="7"/>
        <v>1.0816000000000001</v>
      </c>
      <c r="F111">
        <f t="shared" si="7"/>
        <v>1.124864</v>
      </c>
      <c r="G111">
        <f t="shared" si="7"/>
        <v>1.1698585600000002</v>
      </c>
      <c r="H111">
        <f t="shared" si="7"/>
        <v>1.2166529024000003</v>
      </c>
      <c r="I111">
        <f t="shared" si="7"/>
        <v>1.2653190184960004</v>
      </c>
      <c r="J111">
        <f t="shared" si="7"/>
        <v>1.3159317792358405</v>
      </c>
      <c r="K111">
        <f t="shared" si="7"/>
        <v>1.368569050405274</v>
      </c>
      <c r="L111">
        <f t="shared" si="7"/>
        <v>1.4233118124214852</v>
      </c>
    </row>
    <row r="113" spans="1:12" ht="15">
      <c r="A113" t="s">
        <v>1075</v>
      </c>
      <c r="B113">
        <f>+B114+B121</f>
        <v>7961866766</v>
      </c>
      <c r="C113">
        <v>7961866.766</v>
      </c>
      <c r="D113">
        <f t="shared" si="7"/>
        <v>8280341.43664</v>
      </c>
      <c r="E113">
        <f t="shared" si="7"/>
        <v>8611555.0941056</v>
      </c>
      <c r="F113">
        <f t="shared" si="7"/>
        <v>8956017.297869824</v>
      </c>
      <c r="G113">
        <f t="shared" si="7"/>
        <v>9314257.989784617</v>
      </c>
      <c r="H113">
        <f t="shared" si="7"/>
        <v>9686828.309376001</v>
      </c>
      <c r="I113">
        <f t="shared" si="7"/>
        <v>10074301.441751042</v>
      </c>
      <c r="J113">
        <f t="shared" si="7"/>
        <v>10477273.499421084</v>
      </c>
      <c r="K113">
        <f t="shared" si="7"/>
        <v>10896364.439397927</v>
      </c>
      <c r="L113">
        <f t="shared" si="7"/>
        <v>11332219.016973846</v>
      </c>
    </row>
    <row r="114" spans="1:12" ht="15" hidden="1">
      <c r="A114" t="s">
        <v>1077</v>
      </c>
      <c r="B114">
        <f>+B115+B119+B120</f>
        <v>7942763766</v>
      </c>
      <c r="C114">
        <v>7942763.766</v>
      </c>
      <c r="D114">
        <f t="shared" si="7"/>
        <v>8260474.31664</v>
      </c>
      <c r="E114">
        <f t="shared" si="7"/>
        <v>8590893.2893056</v>
      </c>
      <c r="F114">
        <f t="shared" si="7"/>
        <v>8934529.020877823</v>
      </c>
      <c r="G114">
        <f t="shared" si="7"/>
        <v>9291910.181712937</v>
      </c>
      <c r="H114">
        <f t="shared" si="7"/>
        <v>9663586.588981455</v>
      </c>
      <c r="I114">
        <f t="shared" si="7"/>
        <v>10050130.052540714</v>
      </c>
      <c r="J114">
        <f t="shared" si="7"/>
        <v>10452135.254642343</v>
      </c>
      <c r="K114">
        <f t="shared" si="7"/>
        <v>10870220.664828038</v>
      </c>
      <c r="L114">
        <f t="shared" si="7"/>
        <v>11305029.49142116</v>
      </c>
    </row>
    <row r="115" spans="1:12" ht="15" hidden="1">
      <c r="A115" t="s">
        <v>131</v>
      </c>
      <c r="B115">
        <f>+B116+B118</f>
        <v>4783102886</v>
      </c>
      <c r="C115">
        <v>4783102.886</v>
      </c>
      <c r="D115">
        <f t="shared" si="7"/>
        <v>4974427.00144</v>
      </c>
      <c r="E115">
        <f t="shared" si="7"/>
        <v>5173404.0814976</v>
      </c>
      <c r="F115">
        <f t="shared" si="7"/>
        <v>5380340.244757504</v>
      </c>
      <c r="G115">
        <f t="shared" si="7"/>
        <v>5595553.854547804</v>
      </c>
      <c r="H115">
        <f t="shared" si="7"/>
        <v>5819376.008729717</v>
      </c>
      <c r="I115">
        <f t="shared" si="7"/>
        <v>6052151.049078906</v>
      </c>
      <c r="J115">
        <f t="shared" si="7"/>
        <v>6294237.091042062</v>
      </c>
      <c r="K115">
        <f t="shared" si="7"/>
        <v>6546006.574683745</v>
      </c>
      <c r="L115">
        <f t="shared" si="7"/>
        <v>6807846.8376710955</v>
      </c>
    </row>
    <row r="116" spans="1:12" ht="15" hidden="1">
      <c r="A116" t="s">
        <v>132</v>
      </c>
      <c r="B116">
        <f>+B117</f>
        <v>4559897783</v>
      </c>
      <c r="C116">
        <v>4559897.783</v>
      </c>
      <c r="D116">
        <f t="shared" si="7"/>
        <v>4742293.69432</v>
      </c>
      <c r="E116">
        <f t="shared" si="7"/>
        <v>4931985.4420928</v>
      </c>
      <c r="F116">
        <f t="shared" si="7"/>
        <v>5129264.859776512</v>
      </c>
      <c r="G116">
        <f t="shared" si="7"/>
        <v>5334435.454167573</v>
      </c>
      <c r="H116">
        <f t="shared" si="7"/>
        <v>5547812.872334276</v>
      </c>
      <c r="I116">
        <f t="shared" si="7"/>
        <v>5769725.387227648</v>
      </c>
      <c r="J116">
        <f t="shared" si="7"/>
        <v>6000514.402716754</v>
      </c>
      <c r="K116">
        <f t="shared" si="7"/>
        <v>6240534.978825425</v>
      </c>
      <c r="L116">
        <f t="shared" si="7"/>
        <v>6490156.377978442</v>
      </c>
    </row>
    <row r="117" spans="1:12" ht="15" hidden="1">
      <c r="A117" t="s">
        <v>133</v>
      </c>
      <c r="B117">
        <v>4559897783</v>
      </c>
      <c r="C117">
        <v>4559897.783</v>
      </c>
      <c r="D117">
        <f t="shared" si="7"/>
        <v>4742293.69432</v>
      </c>
      <c r="E117">
        <f t="shared" si="7"/>
        <v>4931985.4420928</v>
      </c>
      <c r="F117">
        <f t="shared" si="7"/>
        <v>5129264.859776512</v>
      </c>
      <c r="G117">
        <f t="shared" si="7"/>
        <v>5334435.454167573</v>
      </c>
      <c r="H117">
        <f t="shared" si="7"/>
        <v>5547812.872334276</v>
      </c>
      <c r="I117">
        <f t="shared" si="7"/>
        <v>5769725.387227648</v>
      </c>
      <c r="J117">
        <f t="shared" si="7"/>
        <v>6000514.402716754</v>
      </c>
      <c r="K117">
        <f t="shared" si="7"/>
        <v>6240534.978825425</v>
      </c>
      <c r="L117">
        <f t="shared" si="7"/>
        <v>6490156.377978442</v>
      </c>
    </row>
    <row r="118" spans="1:12" ht="15" hidden="1">
      <c r="A118" t="s">
        <v>134</v>
      </c>
      <c r="B118">
        <v>223205103</v>
      </c>
      <c r="C118">
        <v>223205.103</v>
      </c>
      <c r="D118">
        <f t="shared" si="7"/>
        <v>232133.30712</v>
      </c>
      <c r="E118">
        <f t="shared" si="7"/>
        <v>241418.63940480002</v>
      </c>
      <c r="F118">
        <f t="shared" si="7"/>
        <v>251075.38498099204</v>
      </c>
      <c r="G118">
        <f t="shared" si="7"/>
        <v>261118.40038023173</v>
      </c>
      <c r="H118">
        <f t="shared" si="7"/>
        <v>271563.136395441</v>
      </c>
      <c r="I118">
        <f t="shared" si="7"/>
        <v>282425.66185125866</v>
      </c>
      <c r="J118">
        <f t="shared" si="7"/>
        <v>293722.688325309</v>
      </c>
      <c r="K118">
        <f t="shared" si="7"/>
        <v>305471.5958583214</v>
      </c>
      <c r="L118">
        <f t="shared" si="7"/>
        <v>317690.45969265426</v>
      </c>
    </row>
    <row r="119" spans="1:12" ht="15" hidden="1">
      <c r="A119" t="s">
        <v>149</v>
      </c>
      <c r="B119">
        <v>3099560880</v>
      </c>
      <c r="C119">
        <v>3099560.88</v>
      </c>
      <c r="D119">
        <f t="shared" si="7"/>
        <v>3223543.3152</v>
      </c>
      <c r="E119">
        <f t="shared" si="7"/>
        <v>3352485.0478080004</v>
      </c>
      <c r="F119">
        <f t="shared" si="7"/>
        <v>3486584.4497203203</v>
      </c>
      <c r="G119">
        <f t="shared" si="7"/>
        <v>3626047.8277091333</v>
      </c>
      <c r="H119">
        <f t="shared" si="7"/>
        <v>3771089.740817499</v>
      </c>
      <c r="I119">
        <f t="shared" si="7"/>
        <v>3921933.330450199</v>
      </c>
      <c r="J119">
        <f t="shared" si="7"/>
        <v>4078810.6636682074</v>
      </c>
      <c r="K119">
        <f t="shared" si="7"/>
        <v>4241963.090214936</v>
      </c>
      <c r="L119">
        <f t="shared" si="7"/>
        <v>4411641.613823534</v>
      </c>
    </row>
    <row r="120" spans="1:12" ht="15" hidden="1">
      <c r="A120" t="s">
        <v>150</v>
      </c>
      <c r="B120">
        <v>60100000</v>
      </c>
      <c r="C120">
        <v>60100</v>
      </c>
      <c r="D120">
        <f t="shared" si="7"/>
        <v>62504</v>
      </c>
      <c r="E120">
        <f t="shared" si="7"/>
        <v>65004.16</v>
      </c>
      <c r="F120">
        <f t="shared" si="7"/>
        <v>67604.3264</v>
      </c>
      <c r="G120">
        <f t="shared" si="7"/>
        <v>70308.499456</v>
      </c>
      <c r="H120">
        <f t="shared" si="7"/>
        <v>73120.83943424001</v>
      </c>
      <c r="I120">
        <f t="shared" si="7"/>
        <v>76045.67301160962</v>
      </c>
      <c r="J120">
        <f t="shared" si="7"/>
        <v>79087.499932074</v>
      </c>
      <c r="K120">
        <f t="shared" si="7"/>
        <v>82250.99992935697</v>
      </c>
      <c r="L120">
        <f t="shared" si="7"/>
        <v>85541.03992653126</v>
      </c>
    </row>
    <row r="121" spans="1:12" ht="15" hidden="1">
      <c r="A121" t="s">
        <v>156</v>
      </c>
      <c r="B121">
        <f>+B122+B125</f>
        <v>19103000</v>
      </c>
      <c r="C121">
        <v>19103</v>
      </c>
      <c r="D121">
        <f t="shared" si="7"/>
        <v>19867.12</v>
      </c>
      <c r="E121">
        <f t="shared" si="7"/>
        <v>20661.804799999998</v>
      </c>
      <c r="F121">
        <f t="shared" si="7"/>
        <v>21488.276992</v>
      </c>
      <c r="G121">
        <f t="shared" si="7"/>
        <v>22347.80807168</v>
      </c>
      <c r="H121">
        <f t="shared" si="7"/>
        <v>23241.7203945472</v>
      </c>
      <c r="I121">
        <f t="shared" si="7"/>
        <v>24171.38921032909</v>
      </c>
      <c r="J121">
        <f t="shared" si="7"/>
        <v>25138.244778742253</v>
      </c>
      <c r="K121">
        <f t="shared" si="7"/>
        <v>26143.774569891946</v>
      </c>
      <c r="L121">
        <f t="shared" si="7"/>
        <v>27189.525552687624</v>
      </c>
    </row>
    <row r="122" spans="1:12" ht="15" hidden="1">
      <c r="A122" t="s">
        <v>163</v>
      </c>
      <c r="B122">
        <f>+B123</f>
        <v>19100000</v>
      </c>
      <c r="C122">
        <v>19100</v>
      </c>
      <c r="D122">
        <f t="shared" si="7"/>
        <v>19864</v>
      </c>
      <c r="E122">
        <f t="shared" si="7"/>
        <v>20658.56</v>
      </c>
      <c r="F122">
        <f t="shared" si="7"/>
        <v>21484.902400000003</v>
      </c>
      <c r="G122">
        <f t="shared" si="7"/>
        <v>22344.298496000003</v>
      </c>
      <c r="H122">
        <f t="shared" si="7"/>
        <v>23238.070435840003</v>
      </c>
      <c r="I122">
        <f t="shared" si="7"/>
        <v>24167.593253273604</v>
      </c>
      <c r="J122">
        <f t="shared" si="7"/>
        <v>25134.29698340455</v>
      </c>
      <c r="K122">
        <f t="shared" si="7"/>
        <v>26139.668862740735</v>
      </c>
      <c r="L122">
        <f t="shared" si="7"/>
        <v>27185.255617250365</v>
      </c>
    </row>
    <row r="123" spans="1:2" ht="15" hidden="1">
      <c r="A123" t="s">
        <v>164</v>
      </c>
      <c r="B123">
        <v>19100000</v>
      </c>
    </row>
    <row r="124" ht="15" hidden="1"/>
    <row r="125" spans="1:12" ht="15" hidden="1">
      <c r="A125" t="s">
        <v>186</v>
      </c>
      <c r="B125">
        <f>+B126</f>
        <v>3000</v>
      </c>
      <c r="C125">
        <v>3000</v>
      </c>
      <c r="D125">
        <f aca="true" t="shared" si="8" ref="D125:L129">C125*1.04</f>
        <v>3120</v>
      </c>
      <c r="E125">
        <f t="shared" si="8"/>
        <v>3244.8</v>
      </c>
      <c r="F125">
        <f t="shared" si="8"/>
        <v>3374.592</v>
      </c>
      <c r="G125">
        <f t="shared" si="8"/>
        <v>3509.5756800000004</v>
      </c>
      <c r="H125">
        <f t="shared" si="8"/>
        <v>3649.9587072000004</v>
      </c>
      <c r="I125">
        <f t="shared" si="8"/>
        <v>3795.9570554880006</v>
      </c>
      <c r="J125">
        <f t="shared" si="8"/>
        <v>3947.795337707521</v>
      </c>
      <c r="K125">
        <f t="shared" si="8"/>
        <v>4105.707151215822</v>
      </c>
      <c r="L125">
        <f t="shared" si="8"/>
        <v>4269.935437264455</v>
      </c>
    </row>
    <row r="126" spans="1:12" ht="15" hidden="1">
      <c r="A126" t="s">
        <v>190</v>
      </c>
      <c r="B126">
        <f>+B127</f>
        <v>3000</v>
      </c>
      <c r="C126">
        <v>3000</v>
      </c>
      <c r="D126">
        <f t="shared" si="8"/>
        <v>3120</v>
      </c>
      <c r="E126">
        <f t="shared" si="8"/>
        <v>3244.8</v>
      </c>
      <c r="F126">
        <f t="shared" si="8"/>
        <v>3374.592</v>
      </c>
      <c r="G126">
        <f t="shared" si="8"/>
        <v>3509.5756800000004</v>
      </c>
      <c r="H126">
        <f t="shared" si="8"/>
        <v>3649.9587072000004</v>
      </c>
      <c r="I126">
        <f t="shared" si="8"/>
        <v>3795.9570554880006</v>
      </c>
      <c r="J126">
        <f t="shared" si="8"/>
        <v>3947.795337707521</v>
      </c>
      <c r="K126">
        <f t="shared" si="8"/>
        <v>4105.707151215822</v>
      </c>
      <c r="L126">
        <f t="shared" si="8"/>
        <v>4269.935437264455</v>
      </c>
    </row>
    <row r="127" spans="1:12" ht="15" hidden="1">
      <c r="A127" t="s">
        <v>195</v>
      </c>
      <c r="B127">
        <f>+B128+B129</f>
        <v>3000</v>
      </c>
      <c r="C127">
        <v>3000</v>
      </c>
      <c r="D127">
        <f t="shared" si="8"/>
        <v>3120</v>
      </c>
      <c r="E127">
        <f t="shared" si="8"/>
        <v>3244.8</v>
      </c>
      <c r="F127">
        <f t="shared" si="8"/>
        <v>3374.592</v>
      </c>
      <c r="G127">
        <f t="shared" si="8"/>
        <v>3509.5756800000004</v>
      </c>
      <c r="H127">
        <f t="shared" si="8"/>
        <v>3649.9587072000004</v>
      </c>
      <c r="I127">
        <f t="shared" si="8"/>
        <v>3795.9570554880006</v>
      </c>
      <c r="J127">
        <f t="shared" si="8"/>
        <v>3947.795337707521</v>
      </c>
      <c r="K127">
        <f t="shared" si="8"/>
        <v>4105.707151215822</v>
      </c>
      <c r="L127">
        <f t="shared" si="8"/>
        <v>4269.935437264455</v>
      </c>
    </row>
    <row r="128" spans="1:12" ht="15" hidden="1">
      <c r="A128" t="s">
        <v>196</v>
      </c>
      <c r="B128">
        <v>2000</v>
      </c>
      <c r="C128">
        <v>2000</v>
      </c>
      <c r="D128">
        <f t="shared" si="8"/>
        <v>2080</v>
      </c>
      <c r="E128">
        <f t="shared" si="8"/>
        <v>2163.2000000000003</v>
      </c>
      <c r="F128">
        <f t="shared" si="8"/>
        <v>2249.7280000000005</v>
      </c>
      <c r="G128">
        <f t="shared" si="8"/>
        <v>2339.7171200000007</v>
      </c>
      <c r="H128">
        <f t="shared" si="8"/>
        <v>2433.3058048000007</v>
      </c>
      <c r="I128">
        <f t="shared" si="8"/>
        <v>2530.6380369920007</v>
      </c>
      <c r="J128">
        <f t="shared" si="8"/>
        <v>2631.863558471681</v>
      </c>
      <c r="K128">
        <f t="shared" si="8"/>
        <v>2737.138100810548</v>
      </c>
      <c r="L128">
        <f t="shared" si="8"/>
        <v>2846.62362484297</v>
      </c>
    </row>
    <row r="129" spans="1:12" ht="15" hidden="1">
      <c r="A129" t="s">
        <v>197</v>
      </c>
      <c r="B129">
        <v>1000</v>
      </c>
      <c r="C129">
        <v>1000</v>
      </c>
      <c r="D129">
        <f t="shared" si="8"/>
        <v>1040</v>
      </c>
      <c r="E129">
        <f t="shared" si="8"/>
        <v>1081.6000000000001</v>
      </c>
      <c r="F129">
        <f t="shared" si="8"/>
        <v>1124.8640000000003</v>
      </c>
      <c r="G129">
        <f t="shared" si="8"/>
        <v>1169.8585600000004</v>
      </c>
      <c r="H129">
        <f t="shared" si="8"/>
        <v>1216.6529024000004</v>
      </c>
      <c r="I129">
        <f t="shared" si="8"/>
        <v>1265.3190184960004</v>
      </c>
      <c r="J129">
        <f t="shared" si="8"/>
        <v>1315.9317792358404</v>
      </c>
      <c r="K129">
        <f t="shared" si="8"/>
        <v>1368.569050405274</v>
      </c>
      <c r="L129">
        <f t="shared" si="8"/>
        <v>1423.311812421485</v>
      </c>
    </row>
    <row r="131" spans="1:12" ht="15">
      <c r="A131" t="s">
        <v>1092</v>
      </c>
      <c r="C131">
        <v>1209290.0899999999</v>
      </c>
      <c r="D131">
        <f aca="true" t="shared" si="9" ref="D131:L131">+D13-D22-D34-D36-D39-D41+D43+D45+D52+D63</f>
        <v>1257661.6935999999</v>
      </c>
      <c r="E131">
        <f t="shared" si="9"/>
        <v>1307968.161344</v>
      </c>
      <c r="F131">
        <f t="shared" si="9"/>
        <v>1360286.8877977598</v>
      </c>
      <c r="G131">
        <f t="shared" si="9"/>
        <v>1414698.3633096705</v>
      </c>
      <c r="H131">
        <f t="shared" si="9"/>
        <v>1471286.2978420574</v>
      </c>
      <c r="I131">
        <f t="shared" si="9"/>
        <v>1530137.7497557397</v>
      </c>
      <c r="J131">
        <f t="shared" si="9"/>
        <v>1591343.2597459694</v>
      </c>
      <c r="K131">
        <f t="shared" si="9"/>
        <v>1654996.990135808</v>
      </c>
      <c r="L131">
        <f t="shared" si="9"/>
        <v>1721196.8697412405</v>
      </c>
    </row>
    <row r="134" ht="15">
      <c r="A134" t="s">
        <v>1141</v>
      </c>
    </row>
    <row r="135" spans="1:12" ht="15">
      <c r="A135" t="s">
        <v>1142</v>
      </c>
      <c r="C135">
        <f>'BALANCE FINANCIERO'!B64</f>
        <v>1147677.808</v>
      </c>
      <c r="D135">
        <f>'BALANCE FINANCIERO'!C64</f>
        <v>1193584.9203200003</v>
      </c>
      <c r="E135">
        <f>'BALANCE FINANCIERO'!D64</f>
        <v>1241328.3171328001</v>
      </c>
      <c r="F135">
        <f>'BALANCE FINANCIERO'!E64</f>
        <v>1290981.4498181122</v>
      </c>
      <c r="G135">
        <f>'BALANCE FINANCIERO'!F64</f>
        <v>1342620.7078108366</v>
      </c>
      <c r="H135">
        <f>'BALANCE FINANCIERO'!G64</f>
        <v>1396325.5361232702</v>
      </c>
      <c r="I135">
        <f>'BALANCE FINANCIERO'!H64</f>
        <v>1452178.5575682009</v>
      </c>
      <c r="J135">
        <f>'BALANCE FINANCIERO'!I64</f>
        <v>1510265.6998709291</v>
      </c>
      <c r="K135">
        <f>'BALANCE FINANCIERO'!J64</f>
        <v>1570676.3278657661</v>
      </c>
      <c r="L135">
        <f>'BALANCE FINANCIERO'!K64</f>
        <v>1633503.380980397</v>
      </c>
    </row>
    <row r="136" spans="1:12" ht="15">
      <c r="A136" t="s">
        <v>1143</v>
      </c>
      <c r="C136">
        <f>'proyeccion gastos'!D169</f>
        <v>1309075.386</v>
      </c>
      <c r="D136">
        <f>'proyeccion gastos'!E169</f>
        <v>1361438.40144</v>
      </c>
      <c r="E136">
        <f>'proyeccion gastos'!F169</f>
        <v>1415895.9374976</v>
      </c>
      <c r="F136">
        <f>'proyeccion gastos'!G169</f>
        <v>1472531.774997504</v>
      </c>
      <c r="G136">
        <f>'proyeccion gastos'!H169</f>
        <v>1531433.0459974043</v>
      </c>
      <c r="H136">
        <f>'proyeccion gastos'!I169</f>
        <v>1592690.3678373005</v>
      </c>
      <c r="I136">
        <f>'proyeccion gastos'!J169</f>
        <v>1656397.9825507926</v>
      </c>
      <c r="J136">
        <f>'proyeccion gastos'!K169</f>
        <v>1722653.9018528245</v>
      </c>
      <c r="K136">
        <f>'proyeccion gastos'!L169</f>
        <v>1791560.0579269375</v>
      </c>
      <c r="L136">
        <f>'proyeccion gastos'!M169</f>
        <v>1863222.460244015</v>
      </c>
    </row>
    <row r="137" spans="1:12" ht="15">
      <c r="A137" t="s">
        <v>1144</v>
      </c>
      <c r="C137">
        <f>C113</f>
        <v>7961866.766</v>
      </c>
      <c r="D137">
        <f aca="true" t="shared" si="10" ref="D137:L137">D113</f>
        <v>8280341.43664</v>
      </c>
      <c r="E137">
        <f t="shared" si="10"/>
        <v>8611555.0941056</v>
      </c>
      <c r="F137">
        <f t="shared" si="10"/>
        <v>8956017.297869824</v>
      </c>
      <c r="G137">
        <f t="shared" si="10"/>
        <v>9314257.989784617</v>
      </c>
      <c r="H137">
        <f t="shared" si="10"/>
        <v>9686828.309376001</v>
      </c>
      <c r="I137">
        <f t="shared" si="10"/>
        <v>10074301.441751042</v>
      </c>
      <c r="J137">
        <f t="shared" si="10"/>
        <v>10477273.499421084</v>
      </c>
      <c r="K137">
        <f t="shared" si="10"/>
        <v>10896364.439397927</v>
      </c>
      <c r="L137">
        <f t="shared" si="10"/>
        <v>11332219.016973846</v>
      </c>
    </row>
  </sheetData>
  <sheetProtection/>
  <mergeCells count="2">
    <mergeCell ref="C7:L7"/>
    <mergeCell ref="A8:A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4">
      <selection activeCell="M7" sqref="M7"/>
    </sheetView>
  </sheetViews>
  <sheetFormatPr defaultColWidth="11.421875" defaultRowHeight="15"/>
  <cols>
    <col min="1" max="1" width="27.28125" style="0" customWidth="1"/>
  </cols>
  <sheetData>
    <row r="1" spans="1:11" ht="15">
      <c r="A1" s="8" t="s">
        <v>211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 t="s">
        <v>212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16" t="s">
        <v>1158</v>
      </c>
      <c r="B3" s="16"/>
      <c r="C3" s="16"/>
      <c r="D3" s="16"/>
      <c r="E3" s="16"/>
      <c r="F3" s="16"/>
      <c r="G3" s="16"/>
      <c r="H3" s="16"/>
      <c r="I3" s="16"/>
      <c r="J3" s="16"/>
      <c r="K3" s="8"/>
    </row>
    <row r="4" spans="1:11" ht="15">
      <c r="A4" s="16" t="s">
        <v>1095</v>
      </c>
      <c r="B4" s="16"/>
      <c r="C4" s="16"/>
      <c r="D4" s="16"/>
      <c r="E4" s="16"/>
      <c r="F4" s="16"/>
      <c r="G4" s="16"/>
      <c r="H4" s="16"/>
      <c r="I4" s="16"/>
      <c r="J4" s="16"/>
      <c r="K4" s="8"/>
    </row>
    <row r="5" spans="1:11" ht="15">
      <c r="A5" s="8"/>
      <c r="B5" s="16" t="s">
        <v>1159</v>
      </c>
      <c r="C5" s="16"/>
      <c r="D5" s="16"/>
      <c r="E5" s="16"/>
      <c r="F5" s="16"/>
      <c r="G5" s="16"/>
      <c r="H5" s="16"/>
      <c r="I5" s="16"/>
      <c r="J5" s="16"/>
      <c r="K5" s="16"/>
    </row>
    <row r="6" spans="1:11" ht="15">
      <c r="A6" s="8"/>
      <c r="B6" s="8" t="s">
        <v>1097</v>
      </c>
      <c r="C6" s="8" t="s">
        <v>1098</v>
      </c>
      <c r="D6" s="8" t="s">
        <v>1099</v>
      </c>
      <c r="E6" s="8" t="s">
        <v>1100</v>
      </c>
      <c r="F6" s="8" t="s">
        <v>1101</v>
      </c>
      <c r="G6" s="8" t="s">
        <v>1102</v>
      </c>
      <c r="H6" s="8" t="s">
        <v>1103</v>
      </c>
      <c r="I6" s="8" t="s">
        <v>1104</v>
      </c>
      <c r="J6" s="8" t="s">
        <v>1105</v>
      </c>
      <c r="K6" s="8" t="s">
        <v>1106</v>
      </c>
    </row>
    <row r="7" spans="1:11" ht="15">
      <c r="A7" s="8" t="s">
        <v>1107</v>
      </c>
      <c r="B7" s="8">
        <v>2012</v>
      </c>
      <c r="C7" s="8">
        <v>2013</v>
      </c>
      <c r="D7" s="8">
        <v>2014</v>
      </c>
      <c r="E7" s="8">
        <v>2015</v>
      </c>
      <c r="F7" s="8">
        <v>2016</v>
      </c>
      <c r="G7" s="8">
        <v>2017</v>
      </c>
      <c r="H7" s="8">
        <v>2018</v>
      </c>
      <c r="I7" s="8">
        <v>2019</v>
      </c>
      <c r="J7" s="8">
        <v>2020</v>
      </c>
      <c r="K7" s="8">
        <v>2021</v>
      </c>
    </row>
    <row r="9" spans="1:11" ht="15">
      <c r="A9" s="8" t="s">
        <v>1160</v>
      </c>
      <c r="B9" s="9">
        <v>1252591.0899999999</v>
      </c>
      <c r="C9" s="9">
        <v>1302694.7336</v>
      </c>
      <c r="D9" s="9">
        <v>1354802.522944</v>
      </c>
      <c r="E9" s="9">
        <v>1408994.62386176</v>
      </c>
      <c r="F9" s="9">
        <v>1465354.4088162305</v>
      </c>
      <c r="G9" s="9">
        <v>1523968.5851688797</v>
      </c>
      <c r="H9" s="9">
        <v>1584927.3285756353</v>
      </c>
      <c r="I9" s="9">
        <v>1648324.4217186605</v>
      </c>
      <c r="J9" s="9">
        <v>1714257.398587407</v>
      </c>
      <c r="K9" s="9">
        <v>1782827.6945309034</v>
      </c>
    </row>
    <row r="10" spans="1:11" ht="15">
      <c r="A10" s="8" t="s">
        <v>1161</v>
      </c>
      <c r="B10" s="9">
        <v>4127243.0379999997</v>
      </c>
      <c r="C10" s="9">
        <v>4292332.839520002</v>
      </c>
      <c r="D10" s="9">
        <v>4464026.353100801</v>
      </c>
      <c r="E10" s="9">
        <v>4642587.247224834</v>
      </c>
      <c r="F10" s="9">
        <v>4828290.817113826</v>
      </c>
      <c r="G10" s="9">
        <v>5021422.40979838</v>
      </c>
      <c r="H10" s="9">
        <v>5222278.866190316</v>
      </c>
      <c r="I10" s="9">
        <v>5431169.980837928</v>
      </c>
      <c r="J10" s="9">
        <v>5648416.980071448</v>
      </c>
      <c r="K10" s="9">
        <v>5874354.019274302</v>
      </c>
    </row>
    <row r="11" spans="1:11" ht="15">
      <c r="A11" s="8" t="s">
        <v>1162</v>
      </c>
      <c r="B11" s="9">
        <v>7961866.766</v>
      </c>
      <c r="C11" s="9">
        <v>8280341.43664</v>
      </c>
      <c r="D11" s="9">
        <v>8611555.0941056</v>
      </c>
      <c r="E11" s="9">
        <v>8956017.297869824</v>
      </c>
      <c r="F11" s="9">
        <v>9314257.989784617</v>
      </c>
      <c r="G11" s="9">
        <v>9686828.309376001</v>
      </c>
      <c r="H11" s="9">
        <v>10074301.441751042</v>
      </c>
      <c r="I11" s="9">
        <v>10477273.499421084</v>
      </c>
      <c r="J11" s="9">
        <v>10896364.439397927</v>
      </c>
      <c r="K11" s="9">
        <v>11332219.016973846</v>
      </c>
    </row>
    <row r="12" spans="1:11" ht="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">
      <c r="A13" s="8" t="s">
        <v>1163</v>
      </c>
      <c r="B13" s="9">
        <v>13341700.894</v>
      </c>
      <c r="C13" s="9">
        <v>13875369.009760002</v>
      </c>
      <c r="D13" s="9">
        <v>14430383.9701504</v>
      </c>
      <c r="E13" s="9">
        <v>15007599.168956418</v>
      </c>
      <c r="F13" s="9">
        <v>15607903.215714674</v>
      </c>
      <c r="G13" s="9">
        <v>16232219.30434326</v>
      </c>
      <c r="H13" s="9">
        <v>16881507.636516996</v>
      </c>
      <c r="I13" s="9">
        <v>17556767.901977673</v>
      </c>
      <c r="J13" s="9">
        <v>18259038.818056785</v>
      </c>
      <c r="K13" s="9">
        <v>18989400.73077905</v>
      </c>
    </row>
    <row r="14" spans="1:11" ht="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">
      <c r="A15" s="8" t="s">
        <v>1164</v>
      </c>
      <c r="B15" s="9">
        <v>1147677.808</v>
      </c>
      <c r="C15" s="9">
        <v>1193584.9203200003</v>
      </c>
      <c r="D15" s="9">
        <v>1241328.3171328001</v>
      </c>
      <c r="E15" s="9">
        <v>1290981.4498181122</v>
      </c>
      <c r="F15" s="9">
        <v>1342620.7078108366</v>
      </c>
      <c r="G15" s="9">
        <v>1396325.5361232702</v>
      </c>
      <c r="H15" s="9">
        <v>1452178.5575682009</v>
      </c>
      <c r="I15" s="9">
        <v>1510265.6998709291</v>
      </c>
      <c r="J15" s="9">
        <v>1570676.3278657661</v>
      </c>
      <c r="K15" s="9">
        <v>1633503.380980397</v>
      </c>
    </row>
    <row r="16" spans="1:11" ht="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>
      <c r="A17" s="8" t="s">
        <v>1165</v>
      </c>
      <c r="B17" s="9">
        <v>12109208.804</v>
      </c>
      <c r="C17" s="9">
        <v>12593577.23616</v>
      </c>
      <c r="D17" s="9">
        <v>13097320.525606401</v>
      </c>
      <c r="E17" s="9">
        <v>13621213.186630657</v>
      </c>
      <c r="F17" s="9">
        <v>14166061.794095883</v>
      </c>
      <c r="G17" s="9">
        <v>14732704.22585972</v>
      </c>
      <c r="H17" s="9">
        <v>15322011.954894109</v>
      </c>
      <c r="I17" s="9">
        <v>15934892.393089876</v>
      </c>
      <c r="J17" s="9">
        <v>16572288.288813472</v>
      </c>
      <c r="K17" s="9">
        <v>17235180.18036601</v>
      </c>
    </row>
    <row r="18" spans="1:11" ht="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>
      <c r="A19" s="8" t="s">
        <v>1166</v>
      </c>
      <c r="B19" s="9">
        <v>84814.28199999966</v>
      </c>
      <c r="C19" s="9">
        <v>88206.85328000039</v>
      </c>
      <c r="D19" s="9">
        <v>91735.12741119787</v>
      </c>
      <c r="E19" s="9">
        <v>95404.53250764869</v>
      </c>
      <c r="F19" s="9">
        <v>99220.71380795538</v>
      </c>
      <c r="G19" s="9">
        <v>103189.5423602704</v>
      </c>
      <c r="H19" s="9">
        <v>107317.1240546871</v>
      </c>
      <c r="I19" s="9">
        <v>111609.80901686847</v>
      </c>
      <c r="J19" s="9">
        <v>116074.20137754641</v>
      </c>
      <c r="K19" s="9">
        <v>120717.1694326438</v>
      </c>
    </row>
    <row r="21" spans="1:11" ht="15">
      <c r="A21" s="8" t="s">
        <v>1167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">
      <c r="A22" s="8" t="s">
        <v>1168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4" spans="1:11" ht="15">
      <c r="A24" s="8" t="s">
        <v>1169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6" spans="1:11" ht="15">
      <c r="A26" s="8" t="s">
        <v>1170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>
      <c r="A27" s="8" t="s">
        <v>1171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5">
      <c r="A28" s="8" t="s">
        <v>1172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30" spans="1:11" ht="15">
      <c r="A30" s="8" t="s">
        <v>1173</v>
      </c>
      <c r="B30" s="8">
        <v>84814.28199999966</v>
      </c>
      <c r="C30" s="8">
        <v>88206.85328000039</v>
      </c>
      <c r="D30" s="8">
        <v>91735.12741119787</v>
      </c>
      <c r="E30" s="8">
        <v>95404.53250764869</v>
      </c>
      <c r="F30" s="8">
        <v>99220.71380795538</v>
      </c>
      <c r="G30" s="8">
        <v>103189.5423602704</v>
      </c>
      <c r="H30" s="8">
        <v>107317.1240546871</v>
      </c>
      <c r="I30" s="8">
        <v>111609.80901686847</v>
      </c>
      <c r="J30" s="8">
        <v>116074.20137754641</v>
      </c>
      <c r="K30" s="8">
        <v>120717.1694326438</v>
      </c>
    </row>
    <row r="32" spans="1:11" ht="15">
      <c r="A32" s="8" t="s">
        <v>1174</v>
      </c>
      <c r="B32" s="8">
        <v>0.006357081655019125</v>
      </c>
      <c r="C32" s="8">
        <v>0.006357081618366709</v>
      </c>
      <c r="D32" s="8">
        <v>0.006357081530259639</v>
      </c>
      <c r="E32" s="8">
        <v>0.0063570815980343665</v>
      </c>
      <c r="F32" s="8">
        <v>0.006357081565450503</v>
      </c>
      <c r="G32" s="8">
        <v>0.0063570815811156475</v>
      </c>
      <c r="H32" s="8">
        <v>0.006357081746807114</v>
      </c>
      <c r="I32" s="8">
        <v>0.006357081761290257</v>
      </c>
      <c r="J32" s="8">
        <v>0.0063570816916582685</v>
      </c>
      <c r="K32" s="8">
        <v>0.006357081571140834</v>
      </c>
    </row>
  </sheetData>
  <sheetProtection/>
  <mergeCells count="3">
    <mergeCell ref="A3:J3"/>
    <mergeCell ref="A4:J4"/>
    <mergeCell ref="B5:K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K19" sqref="K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Grass</dc:creator>
  <cp:keywords/>
  <dc:description/>
  <cp:lastModifiedBy>David Suarez Sanchez</cp:lastModifiedBy>
  <cp:lastPrinted>2013-02-13T21:22:13Z</cp:lastPrinted>
  <dcterms:created xsi:type="dcterms:W3CDTF">2011-10-31T20:09:37Z</dcterms:created>
  <dcterms:modified xsi:type="dcterms:W3CDTF">2013-11-07T17:09:56Z</dcterms:modified>
  <cp:category/>
  <cp:version/>
  <cp:contentType/>
  <cp:contentStatus/>
</cp:coreProperties>
</file>