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600" windowHeight="7620" firstSheet="9" activeTab="13"/>
  </bookViews>
  <sheets>
    <sheet name="3.5.1.1 aseguramiento" sheetId="1" r:id="rId1"/>
    <sheet name="3.5.1.1 SISBEN" sheetId="2" r:id="rId2"/>
    <sheet name="3.5.2.1 SERVICIOS RED" sheetId="3" r:id="rId3"/>
    <sheet name="3.5.2.1 INTERVENTORIAS EPS" sheetId="4" r:id="rId4"/>
    <sheet name="3.5.2.2 SALUD INFANTIL-VACUNA" sheetId="5" r:id="rId5"/>
    <sheet name="3.5.2.2 SALUD SEXUAL REP" sheetId="6" r:id="rId6"/>
    <sheet name="3.5.2.2 SALUD MENTAL" sheetId="7" r:id="rId7"/>
    <sheet name="3.5.2.2 NUTRICION" sheetId="8" r:id="rId8"/>
    <sheet name="ENFERMEDADES CRONICAS" sheetId="9" r:id="rId9"/>
    <sheet name="GESTION DESARROLLO" sheetId="10" r:id="rId10"/>
    <sheet name="PROMOCION SOCIAL" sheetId="11" r:id="rId11"/>
    <sheet name="SEGURIDAD LABORAL" sheetId="12" r:id="rId12"/>
    <sheet name="EMERGENCIA Y DESASTRES" sheetId="13" r:id="rId13"/>
    <sheet name="SIVIGILA" sheetId="14" r:id="rId14"/>
  </sheets>
  <definedNames>
    <definedName name="_xlnm.Print_Area" localSheetId="0">'3.5.1.1 aseguramiento'!$A$1:$J$40</definedName>
    <definedName name="_xlnm.Print_Area" localSheetId="1">'3.5.1.1 SISBEN'!$A$1:$J$40</definedName>
    <definedName name="_xlnm.Print_Area" localSheetId="3">'3.5.2.1 INTERVENTORIAS EPS'!$A$1:$J$40</definedName>
    <definedName name="_xlnm.Print_Area" localSheetId="2">'3.5.2.1 SERVICIOS RED'!$A$1:$J$40</definedName>
    <definedName name="_xlnm.Print_Area" localSheetId="7">'3.5.2.2 NUTRICION'!$A$1:$J$33</definedName>
    <definedName name="_xlnm.Print_Area" localSheetId="4">'3.5.2.2 SALUD INFANTIL-VACUNA'!$A$1:$J$39</definedName>
    <definedName name="_xlnm.Print_Area" localSheetId="6">'3.5.2.2 SALUD MENTAL'!$A$1:$J$33</definedName>
    <definedName name="_xlnm.Print_Area" localSheetId="5">'3.5.2.2 SALUD SEXUAL REP'!$A$1:$J$33</definedName>
    <definedName name="_xlnm.Print_Area" localSheetId="12">'EMERGENCIA Y DESASTRES'!$A$1:$J$33</definedName>
    <definedName name="_xlnm.Print_Area" localSheetId="8">'ENFERMEDADES CRONICAS'!$A$1:$J$33</definedName>
    <definedName name="_xlnm.Print_Area" localSheetId="9">'GESTION DESARROLLO'!$A$1:$J$33</definedName>
    <definedName name="_xlnm.Print_Area" localSheetId="10">'PROMOCION SOCIAL'!$A$1:$J$33</definedName>
    <definedName name="_xlnm.Print_Area" localSheetId="11">'SEGURIDAD LABORAL'!$A$1:$J$33</definedName>
    <definedName name="_xlnm.Print_Area" localSheetId="13">'SIVIGILA'!$A$1:$J$33</definedName>
  </definedNames>
  <calcPr fullCalcOnLoad="1"/>
</workbook>
</file>

<file path=xl/comments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0.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1.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1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2.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3.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4.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5.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6.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7.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8.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comments9.xml><?xml version="1.0" encoding="utf-8"?>
<comments xmlns="http://schemas.openxmlformats.org/spreadsheetml/2006/main">
  <authors>
    <author>EQUIPO</author>
  </authors>
  <commentList>
    <comment ref="C9" authorId="0">
      <text>
        <r>
          <rPr>
            <b/>
            <sz val="9"/>
            <rFont val="Tahoma"/>
            <family val="0"/>
          </rPr>
          <t>EQUIPO:</t>
        </r>
        <r>
          <rPr>
            <sz val="9"/>
            <rFont val="Tahoma"/>
            <family val="0"/>
          </rPr>
          <t xml:space="preserve">
Se pone de acuerdo al SICEP para el tablero de control, el asesor</t>
        </r>
      </text>
    </comment>
  </commentList>
</comments>
</file>

<file path=xl/sharedStrings.xml><?xml version="1.0" encoding="utf-8"?>
<sst xmlns="http://schemas.openxmlformats.org/spreadsheetml/2006/main" count="1449" uniqueCount="343">
  <si>
    <t>PLAN DE ACCION
MUNICIPIO DE CAJIBIO</t>
  </si>
  <si>
    <t>PLAN DE ACCION VIGENCIA</t>
  </si>
  <si>
    <t>DIMENSION</t>
  </si>
  <si>
    <t>SECTOR</t>
  </si>
  <si>
    <t>PROGRAMA</t>
  </si>
  <si>
    <t>SUBPROGRAMA</t>
  </si>
  <si>
    <t>LINEA BASE</t>
  </si>
  <si>
    <t>DEPENDENCIA RESPONSABLE</t>
  </si>
  <si>
    <t>OBJETIVO DIMENSION</t>
  </si>
  <si>
    <t>RESULTADOS ESPERADOS</t>
  </si>
  <si>
    <t>META</t>
  </si>
  <si>
    <t>OBJETIVO ESTRATEGICO</t>
  </si>
  <si>
    <t xml:space="preserve">NOMBRE DEL PROYECTO </t>
  </si>
  <si>
    <t>PONDERADOR</t>
  </si>
  <si>
    <t>DESCRIPCION</t>
  </si>
  <si>
    <t>VALOR</t>
  </si>
  <si>
    <t>UNIDAD DE MEDIDA</t>
  </si>
  <si>
    <t>INDICADOR DE SEGUIMIENTO</t>
  </si>
  <si>
    <t>NUMERO DE CONTRATO, CONVENIO U ORDEN</t>
  </si>
  <si>
    <t>VALOR APROPIADO CRP</t>
  </si>
  <si>
    <t>DATOS GENERALES</t>
  </si>
  <si>
    <t>MEDICION DEL INDICADOR</t>
  </si>
  <si>
    <t>MEDICION EFICACIA DEL INDICADOR</t>
  </si>
  <si>
    <t>VARIABLES</t>
  </si>
  <si>
    <t>FEBRERO</t>
  </si>
  <si>
    <t>ABRIL</t>
  </si>
  <si>
    <t>JUNIO</t>
  </si>
  <si>
    <t>AGOSTO</t>
  </si>
  <si>
    <t>OCTUBRE</t>
  </si>
  <si>
    <t>DICIEMBRE</t>
  </si>
  <si>
    <t>% DE CUMPLIMIENTO</t>
  </si>
  <si>
    <t>MEDICION EFICACIA PRESUPUESTAL</t>
  </si>
  <si>
    <t>PRESUPUESTO EJECUTADO</t>
  </si>
  <si>
    <t>% EFICACIA PRESUPUESTAL</t>
  </si>
  <si>
    <t>OBSERVACIONES</t>
  </si>
  <si>
    <t>ACCIONES CORRECTIVAS</t>
  </si>
  <si>
    <t>GRAFICA DE SEGUIMIENTO</t>
  </si>
  <si>
    <t>CRONOGRAMA DE ACTIVIDADES</t>
  </si>
  <si>
    <t>ACTIVIDADES</t>
  </si>
  <si>
    <t>Elevar el bienestar y la calidad de vida de los habitantes de Cajibío a través de las políticas públicas de inversión social.</t>
  </si>
  <si>
    <t>3. Sociocultural</t>
  </si>
  <si>
    <t>x</t>
  </si>
  <si>
    <t>3.5 Salud</t>
  </si>
  <si>
    <t>Secretaria de Salud</t>
  </si>
  <si>
    <t xml:space="preserve">• Dar cumplimiento al Plan Nacional de Salud Pública en el Municipio de Cajibío
• Garantizar la eficiencia en la administración y gestión de salud
</t>
  </si>
  <si>
    <t>3.5.1. Aseguramiento</t>
  </si>
  <si>
    <t>Lograr el aseguramiento universal y financiación de los POS en el Municipio</t>
  </si>
  <si>
    <t>95% de la población tiene régimen subsidiado</t>
  </si>
  <si>
    <t>3.5.1.1. Aseguramiento</t>
  </si>
  <si>
    <t>100% de la población con régimen subsidiados</t>
  </si>
  <si>
    <t>Contratación del Aseguramiento del Municipio de Cajibio</t>
  </si>
  <si>
    <t>Garantizar la continuidad del aseguramiento a regimen subsidiado del 95% de la población y afiliar a las personas que faltan por este beneficio</t>
  </si>
  <si>
    <t>Porcentaje de avance de aseguramiento</t>
  </si>
  <si>
    <t>poblacion priorizada con regimen subsidiado</t>
  </si>
  <si>
    <t>Resolución N° 035 de 2012</t>
  </si>
  <si>
    <t>Porcentaje de avance de aseguramiento a alcanzar</t>
  </si>
  <si>
    <t>Se logro cumplir con el 100% de la meta del cuatrenio en esta vigencia, afiliando 2320 personas en el 2012</t>
  </si>
  <si>
    <t>Mantener la cobertura en el 100% esperando el requerimiento de la comunidad si se encuentran desafiliados, y promocion y difusion por emisora local</t>
  </si>
  <si>
    <t>Visitas corregimentales</t>
  </si>
  <si>
    <t xml:space="preserve">Proceso de afiliacion </t>
  </si>
  <si>
    <t>Promocion y difusion de emisora local</t>
  </si>
  <si>
    <t>Realización de depuración de base de datos en aseguramiento</t>
  </si>
  <si>
    <t>base de datos verificada</t>
  </si>
  <si>
    <t>100% de depuración de base de datos</t>
  </si>
  <si>
    <t>Actualizacion del SISBEN en el Municipio de Cajibio</t>
  </si>
  <si>
    <t>Actualizar la base de datos tanto de ingresos y novedades que se presentan en el proceso de afiliacion de la poblacion del Municipio</t>
  </si>
  <si>
    <t>base de datos depurada</t>
  </si>
  <si>
    <t>Porcentaje de avance de depuración</t>
  </si>
  <si>
    <t>Porcentaje de avance de depuracion a alcanzar</t>
  </si>
  <si>
    <t>Dificultades en el cargue de novedades</t>
  </si>
  <si>
    <t>Solicitud de cargue de las novedades via correo electronico al DNP</t>
  </si>
  <si>
    <t>Proceso de depuracion de base de datos al 100%</t>
  </si>
  <si>
    <t>Mantener el proceso de depuracion de base de datos, atento a las novedades presentadas</t>
  </si>
  <si>
    <t>Recibo de resultados de cruce del DNP</t>
  </si>
  <si>
    <t>X</t>
  </si>
  <si>
    <t>Verificacion de los datos con la registraduia</t>
  </si>
  <si>
    <t>Presentacion de novedades en el SISBEN</t>
  </si>
  <si>
    <t>3.5.2. Plan Territorial de Salud Pública</t>
  </si>
  <si>
    <t>3.5.2.1. Prestación y desarrollo de servicios de salud</t>
  </si>
  <si>
    <t>La red de prestación de servicios integrales funcionando en un 100%</t>
  </si>
  <si>
    <t>100% de la red de servicios operando normalmente</t>
  </si>
  <si>
    <t>Prestacion de los servicios integrales de salud</t>
  </si>
  <si>
    <t>Establecimiento en un 100%  la red de servicios operando</t>
  </si>
  <si>
    <t>red funcionando</t>
  </si>
  <si>
    <t>Porcentaje de avance de la red de servicios</t>
  </si>
  <si>
    <t>Numero de contrato</t>
  </si>
  <si>
    <t>Suma de los contrato</t>
  </si>
  <si>
    <t>Porcentaje de avance de la red de servicios a alcanzar</t>
  </si>
  <si>
    <t>Se encuentra funcionando en un 100% la red de servicios, aunque no con la calidad que se espera</t>
  </si>
  <si>
    <t>Se desarrollaran las interventorias requeridas para medir el nivel de cumplimiento de la red de servicios</t>
  </si>
  <si>
    <t>Contratos con la 3 EPS</t>
  </si>
  <si>
    <t>Vigilancia y control del funcionamiento de la red</t>
  </si>
  <si>
    <t>Fortalecer la gestión integral en salud para evaluar y supervisar la implementación y desarrollo del Sistema Obligatorio de Garantía de la Calidad de la atención en salud – SOGCS  de las instituciones prestadoras de servicios de salud de su jurisdicción</t>
  </si>
  <si>
    <t xml:space="preserve">100% de las EPS evaluadas y supervisadas - 12 informes de interventorías  para (3 EPS Y 1 IPS)  </t>
  </si>
  <si>
    <t>Realizacion de interventorias de regimen subsidiado</t>
  </si>
  <si>
    <t>Realizar las interventorias del regimen subsidiado a las EPS  e IPS</t>
  </si>
  <si>
    <t>Numero de interventorias</t>
  </si>
  <si>
    <t>C3-039 de 2012 (consultoria)</t>
  </si>
  <si>
    <t xml:space="preserve"> N° de interventorías realizadas</t>
  </si>
  <si>
    <t xml:space="preserve"> N° de interventorías a realizar</t>
  </si>
  <si>
    <t>Presento un primer avance de informe de las interventorias</t>
  </si>
  <si>
    <t>Presentacion de avance final de los informes de interventorias,  mejorando la prestacion de los servicios fueran oportunos</t>
  </si>
  <si>
    <t>Contrato del servicio de consultoria</t>
  </si>
  <si>
    <t>Entrega del primer avance de interventoria</t>
  </si>
  <si>
    <t>Reuniones de avance de la interventoria</t>
  </si>
  <si>
    <t>Entrega final del informe de interventoria</t>
  </si>
  <si>
    <t>3.5.2.2 Salud Infantil</t>
  </si>
  <si>
    <t>C17-055 de 2012</t>
  </si>
  <si>
    <t xml:space="preserve">Cobertura de vacunación en un 100% en el Municipio a menores de cinco años
Reducir la tasa de mortalidad infantil en menores de 5 años
Identificar, canalizar y seguir en coordinación con la Secretaría de Salud Departamental y las EPS a los menores de 2 años con algún grado de desnutrición hasta lograr la recuperación nutricional 
Fortalecer la estrategia IAMI integral, AIEPI, PAI en el Municipio
</t>
  </si>
  <si>
    <t>Atencion integral de las enfermedades prevalentes de la infancia</t>
  </si>
  <si>
    <t>Lograr la implementacion de estrategias que atiendan de manera integral las enfermedades de los menores del municipio</t>
  </si>
  <si>
    <t>porcentaje de avance</t>
  </si>
  <si>
    <t>Porcentaje de avance de la atencion integral de la salud infantil</t>
  </si>
  <si>
    <t>Porcentaje de avance de la atencion integral de la salud infantil a alcanzar</t>
  </si>
  <si>
    <t>1. Actualización de los actores institucionales y sociales para la conformación y/o operativizacion del comité municipal de salud infantil que (integre todos los proyectos IAMI, AIEPI, PAI, Nutrición).                                            2. Acto administrativo que describa la actualización de nombres y cargos de los integrantes del comité, con responsabilidad para cada sector.</t>
  </si>
  <si>
    <t>3. Plan de acción que integre las instituciones municipales.</t>
  </si>
  <si>
    <t xml:space="preserve">4.  Actas de reuniones de acuerdo a la programación de los COMPOS.         </t>
  </si>
  <si>
    <t>JORNADAS NACIONALES DE VACUNACION</t>
  </si>
  <si>
    <t>1. Plan de cada una de las 3 jornadas nacionales de vacunación.</t>
  </si>
  <si>
    <t>2. Elaboración de cronogramas (pre-jornada y JNV).</t>
  </si>
  <si>
    <t>3. Diseño, reproducción y distribución de material de comunicación para el cambio de comportamiento (CCC)  para promoción de la JNV.</t>
  </si>
  <si>
    <t xml:space="preserve">4. Sistematización y entrega de  informe con análisis cuantitativo y cualitativo.                                    </t>
  </si>
  <si>
    <t>MONITOREOS RÁPIDOS DE COBERTURA</t>
  </si>
  <si>
    <t>1. Elaborar cronograma de cada  MRC.</t>
  </si>
  <si>
    <t>2. Diligenciamiento, sistematización y análisis  del formato 30-7 (7 sectores-30 casa) por sector. Uno trimestral.</t>
  </si>
  <si>
    <t>3. Sistematización y entrega de informe con análisis cuantitativo y cualitativo por cada MRC.</t>
  </si>
  <si>
    <t>CENSO DE CANALIZACIÓN</t>
  </si>
  <si>
    <t>1. Elaborar cronograma.</t>
  </si>
  <si>
    <t>2. Actualizar formato censo de canalización que permita la ubicación del personal susceptible a vacunar (niños menores de cinco años y MEF de 10 a 49 años).</t>
  </si>
  <si>
    <t>3. Actualizar mapeo del municipio.</t>
  </si>
  <si>
    <t>4. Sistematización y entrega de informe con análisis cuantitativo y cualitativo.</t>
  </si>
  <si>
    <t>BARRIDOS DE VACUNACIÓN</t>
  </si>
  <si>
    <t>1. Elaboración cronograma con base en la  identificación de áreas geográficas de intervención.</t>
  </si>
  <si>
    <t>2. Diligenciamiento, consolidación y reporte de registros diarios.</t>
  </si>
  <si>
    <t>3. Sistematización y entrega de  informe con análisis cuantitativo y cualitativo.</t>
  </si>
  <si>
    <t>BÚSQUEDA ACTIVA COMUNITARIA</t>
  </si>
  <si>
    <t>1. Elaboración de cronograma.</t>
  </si>
  <si>
    <t>2. Diligenciamiento, análisis y reporte   trimestral  de la BAI.</t>
  </si>
  <si>
    <t>BÚSQUEDA ACTIVA INSTITUCIONAL</t>
  </si>
  <si>
    <t>2. Diligenciamiento, análisis y reporte   Trimestral del BAI.</t>
  </si>
  <si>
    <t>SUPLEMENTCIÓN CON VITAMINA A " ESTRATEGIA PAI PLUS".</t>
  </si>
  <si>
    <t>1. Identificar y canalizar la población menor de 5 años (hogares de bienestar y niños con Tamizaje previo)</t>
  </si>
  <si>
    <t>2. Suministrar vitamina A (Perlas).</t>
  </si>
  <si>
    <t>1. Evaluación del proceso de la implementación de la estrategia IAMI mediante la aplicación  trimestral del instrumento  de auto apreciación.</t>
  </si>
  <si>
    <t>2. Elaborar el plan de mejoramiento de la estrategia IAMI y actualizarlo trimestralmente.</t>
  </si>
  <si>
    <t>3. Elaboración de un plan de capacitación trimestral con base en los resultados del plan de mejoramiento.</t>
  </si>
  <si>
    <t>4. Ejecución del plan de capacitación al  personal de salud del municipio  sobre  la estrategia IAMI con base en los resultados del formato de auto apreciación y plan de mejoramiento, que  incluya los contenidos para desarrollar los diez pasos de la estrategia.</t>
  </si>
  <si>
    <t>5. Capacitación sobre consejería en Lactancia materna al personal de salud para fortalecer  la práctica de Lactancia materna que incluya extracción,  conservación, almacenamiento, transporte y administración de la leche materna.</t>
  </si>
  <si>
    <t>6. Conformación de un (1) grupo  de  apoyo institucional de lactancia materna.</t>
  </si>
  <si>
    <t>7. Elaboración de un plan de acción del grupo de apoyo de lactancia materna.</t>
  </si>
  <si>
    <t>8. seguimiento Trimestral de las intervenciones y logros por cada uno de los integrantes del grupo.</t>
  </si>
  <si>
    <t>9. Elaboración de una estrategia de comunicación para el cambio de comportamiento (CCC) para el fortalecimiento de la Lactancia materna.</t>
  </si>
  <si>
    <t>1. Aplicación de las Historias clínicas de AIEPI a los niños y niñas menores de cinco años  que consulten en el servicio de consulta externa en  la institución.</t>
  </si>
  <si>
    <t xml:space="preserve">2. Sistematización y evaluación de resultados. </t>
  </si>
  <si>
    <t>1. Levantamiento de la línea de base sobre la aplicación de las 18 prácticas claves al 10% de las Familias de Cada Corregimiento del Municipio.</t>
  </si>
  <si>
    <t>2. diseño del programa Educativo  sobre  el manejo de las 18  practicas  claves saludables dirigidos   a   actores sociales priorizando los dos practicas encontradas en la Línea de Base..</t>
  </si>
  <si>
    <t>3. Capacitación a los actores sociales en las dos prácticas claves priorizadas en la línea de base.</t>
  </si>
  <si>
    <t>4. Sistematización y evaluación de resultados de la implementación de la estrategia AIEPI a través de los indicadores de morbimortalidad infantil.</t>
  </si>
  <si>
    <t>5. Diseño, reproducción y entrega de material educativo sobre las 18 prácticas claves a cada uno de los participantes y la comunidad.</t>
  </si>
  <si>
    <t>1. Capacitación al personal de salud y  personal de la comunidad responsables de las  UROCs y UAIRACs. Reproducción y entrega de rotafolio a cada uno de los responsables.</t>
  </si>
  <si>
    <t>2. Garantizar la entrega continua de Insumos (Sales de rehidratación oral, termómetro, bolsas para la basura, toallas desechables, registros, Botellones de agua).</t>
  </si>
  <si>
    <t>3. Diligenciar y analizar bimestral los registros correspondientes a la estrategia.</t>
  </si>
  <si>
    <t>4. Realizar seguimientos bimestrales a cada una de las UROCs y UAIRACs implementadas mediante visita de campo, donde se incluya la revisión de registros de atención, remisiones, educación y seguimiento a los niños.</t>
  </si>
  <si>
    <t>5. Realizar consolidado de las actividades ejecutadas con análisis cualitativo y cuantitativo.</t>
  </si>
  <si>
    <t xml:space="preserve">6. Elaborar una estrategia  de comunicación para el cambio de comportamiento (CCC) . </t>
  </si>
  <si>
    <t>1. Convocatoria de actores institucionales, sectoriales y comunitarios.</t>
  </si>
  <si>
    <t>2. Elaboración del plan de capacitación.</t>
  </si>
  <si>
    <t>3. Elaboración del plan operativo  de la estrategia AIEPI.</t>
  </si>
  <si>
    <t>4. Entrega de material educativo a cada uno de los participantes.</t>
  </si>
  <si>
    <t>1. Actualización de los actores Institucionales y comunitarios e intersectoriales.                                                 2. Acto Admistrativo que describa la actualización de Nombres y Cargos de los integrantes de la red con responsabilidad para cada sector</t>
  </si>
  <si>
    <t>3. Elaboración de Plan de acción.</t>
  </si>
  <si>
    <t>4. Seguimiento y evaluación trimestral a los compromisos adquiridos mediante el plan de acción.</t>
  </si>
  <si>
    <t>1. Actualizar del directorio y la socialización de la estrategia  a las Instituciones con discriminación positiva a gestantes.</t>
  </si>
  <si>
    <t>2. Aplicación de instrumentos para el censo de gestantes y mapeo de las gestantes.</t>
  </si>
  <si>
    <t>3. Actualización de la base de datos de las gestantes inscritas en control prenatal, que  permita identificación  de riesgos, monitoreo a signos de alarma y cumplimiento  a las actividades de  promoción y prevención.</t>
  </si>
  <si>
    <t>4. Reporte mensual de adherencia de las gestantes a las actividades médicas, odontológicas, de vacunación y de laboratorio.</t>
  </si>
  <si>
    <t>5. Reporte mensual de inasistentes.</t>
  </si>
  <si>
    <t>6. Visita domiciliaria a las inasistentes en los formatos establecidos por la SDSC.</t>
  </si>
  <si>
    <t>1. Diseño y reproducción de una estrategia  de comunicación para el cambio de comportamiento (CCC) dirigida a gestantes y sus familias.</t>
  </si>
  <si>
    <t>2. Brindar educación las gestantes y su familia, enfocada en los factores de riesgo y signos de alarma de la gestación parto y puerperio.</t>
  </si>
  <si>
    <t>3. Análisis al  instrumento de la evaluación las Gestantes, Plan de mejoramiento y resultados</t>
  </si>
  <si>
    <t>Capacitaciones y/o actualizaciones:</t>
  </si>
  <si>
    <t>1. Estrategia de código rojo.</t>
  </si>
  <si>
    <t>2. Guías de atención para principales causas de complicaciones de las gestantes, CPN.</t>
  </si>
  <si>
    <t>3. Sentencia C-355 de 2006.</t>
  </si>
  <si>
    <t>4. Servicios Amigables para jóvenes y adolescentes</t>
  </si>
  <si>
    <t>5. Morbilidad materna extrema</t>
  </si>
  <si>
    <t>6. Modelo programático de VIH.</t>
  </si>
  <si>
    <t>7. Modelo de Atención Integral en Salud para victimas de violencia sexual e intrafamiliar.</t>
  </si>
  <si>
    <t>8. Guías de atención para VIH población general, VIH gestantes, sífilis congénita y gestacional.</t>
  </si>
  <si>
    <t>9. Métodos modernos de planificación familiar</t>
  </si>
  <si>
    <t>10. Prevención de cáncer de cuello uterino, de mama y próstata.</t>
  </si>
  <si>
    <t>11. Asesoría para la prueba voluntaria para VIH.</t>
  </si>
  <si>
    <t>1. Caracterización de las parteras (realizar clasificación según experiencia, conocimiento, reconocimiento social, formación occidental o ancestral).</t>
  </si>
  <si>
    <t>2. Actualizar el censo de parteras.</t>
  </si>
  <si>
    <t>3. Formular el plan de capacitación integral (CPN, IAMI, AIEPI, maternidad segura).</t>
  </si>
  <si>
    <t xml:space="preserve">4. Ejecución de plan de capacitación con elaboración de material didáctico culturalmente ajustado.  </t>
  </si>
  <si>
    <t>5. Diseño de un instrumento de recolección de información que contenga: CPN, atención de partos, morbilidad, mortalidad, información de recién nacido, registro civil, inclusión en el SGSSS, control de C y D y Control  de Planificación Familiar.</t>
  </si>
  <si>
    <t xml:space="preserve">6. Realizar reuniones bimestrales de intercambio de información  </t>
  </si>
  <si>
    <t>1. Realizar un plan municipal de atención a los grupos de adolescentes en donde se les ofrezca consejería en diferentes temas de SSR: Autoestima, auto cuidado, ejercicio responsable de la sexualidad, derechos y deberes en salud sexual y reproductiva, métodos  anticonceptivos modernos y de emergencia.</t>
  </si>
  <si>
    <t>2. Desarrollo de actividades lúdico-recreativas en las Instituciones Educativas para promocionar el modelo de servicios amigables para jóvenes y adolescentes.</t>
  </si>
  <si>
    <t>3. Implementación y/o fortalecimiento del modelo de servicios amigables para jóvenes y adolescentes, en donde se establezca la modalidad del servicio, la atención diferenciada y el profesional designado para la consejería en SSR.</t>
  </si>
  <si>
    <t xml:space="preserve">4. Sistematización de indicadores de productividad con la matriz del Ministerio de Salud y Protección Social trimestral con base en las atenciones de jóvenes y adolescentes en el modelo SAJ.  </t>
  </si>
  <si>
    <t>5. Seguimiento Bimensual y evaluación a la implementación del modelo.</t>
  </si>
  <si>
    <t>1. Identificación de la población  vulnerable y canalización hacia los servicios de tamizaje, detección y tratamiento de los riesgos y daños en salud sexual y reproductiva, con énfasis en la prueba de ADN para VPH, en coordinación con las Entidades Promotoras de Salud, EPS en al menos el 25% de la población objeto del municipio de acuerdo al Programa para la Prevención del Cáncer de Cuello Uterino del Cauca.     2. Desarrollar una estrategias de comunicación ( CCC ) para el control del CA de cérvix en el municipio            3. Desarrollar una estrategias de movilización social para la promoción de derechos en el SGSSS en relación con relación a la detección de cáncer  de cuello uterino.                                                                 4. Gestionar de manera intersectorial la garantía del acceso oportuno a confirmación diagnostica del VPH y tratamiento de lesiones cervicales de alto grado, al 100% de las mujeres con este hallazgo.</t>
  </si>
  <si>
    <t>3.5.2.2 Salud  Sexual y Reprocutiva</t>
  </si>
  <si>
    <t>Reducir la razón de mortalidad materna por cada 1000 nacidos vivos 
Seguimientos al Incremento de  la atención del parto y promoción de controles prenatales
Reducir la tasa de mortalidad por Cáncer de Cuello Uterino en un 10%. 
Mantener la prevalencia de infección por VIH  en población entre 15 y 49 años por debajo de 1.2% 
Seguimiento a la Implementación de campañas para que las instituciones educativas, EPS, secretarías de salud promuevan uso de métodos modernos de anticoncepción y control al embarazo adolescente</t>
  </si>
  <si>
    <t>1. Campaña de asesoría y prueba voluntaria para VIH en población Objeto, en coordinación con EPS.</t>
  </si>
  <si>
    <t>2. Diseño y reproducción de estrategias de comunicación para el cambio de comportamiento (CCC) para la promoción de la prueba voluntaria de VIH</t>
  </si>
  <si>
    <t>3. Seguimiento al modelo de asesoría y consejería para la prueba voluntaria de VIH.</t>
  </si>
  <si>
    <t>3.5.2.2 Salud  Mental</t>
  </si>
  <si>
    <t xml:space="preserve">Disminuir los suicidios por enfermedad mental
Seguimiento en el fortalecimiento en el desarrollo de actividades para disminuir el consumo de sustancias psicoactivas en el Municipio
</t>
  </si>
  <si>
    <t>No.- de muertes maternas por cada 1000 nacidos vivos</t>
  </si>
  <si>
    <t>No.- de muertes por cáncer de cuello uterino/No.- total de mujeres*1.000</t>
  </si>
  <si>
    <t>1. Actualizar el plan de salud mental con participación institucional y comunitaria.</t>
  </si>
  <si>
    <t>2. Plan de salud mental con lineamientos de APS (Reducción del uso de sustancias psicoactivas con la implementación del Sistema de Gestión Estratégica y reducción de la violencia intrafamiliar con lineamientos HAZ PAZ).</t>
  </si>
  <si>
    <t xml:space="preserve">1. Actualización  de los actores institucionales y sociales.  </t>
  </si>
  <si>
    <t>2.  Actualización del  comité mediante acto administrativo, con responsabilidades por cada sector.</t>
  </si>
  <si>
    <t>3. Elaboración de Plan de acción por instituciones.</t>
  </si>
  <si>
    <t>4. Realizar reuniones  para el seguimiento y evaluación a compromisos en articulación con el COMPOS.</t>
  </si>
  <si>
    <t>1. Actualizar y caracterizar la red  socio institucionales y comunitaria.                                                                                                                                                                                                                                                                 2. Actualización de la red  mediante acto administrativo, con responsabilidades por cada sector.</t>
  </si>
  <si>
    <t>3. Capacitación a  la red en torno a la implementación del componente de SM en APS y sus procesos comunitarios.  (primeros auxilios emocionales, canalización y rehabilitación basada en la comunidad, , Intervención en Crisis, Fortalecimiento de residencia, Competencias institucionales y sociales en salud mental, Buen trato,  Prevención de trastornos mentales ) y que han aplicado la metodología del sistema de diagnostico estratégico (SIDIES).</t>
  </si>
  <si>
    <t>4. Definición de un plan de trabajo para la implementación del componente de SM en APS.   </t>
  </si>
  <si>
    <t>5.  Seguimiento y evaluación bimestral a los compromisos adquiridos mediante el plan de acción.</t>
  </si>
  <si>
    <t xml:space="preserve">6. Sensibilización a la  institucionalidad académica en el componente de salud mental en Atención Primaria en Salud.                                                                                                                                                                    </t>
  </si>
  <si>
    <t>7. Implementación de las zonas de  orientación escolar en las Instituciones educativas que cuenten con Psicólogo.</t>
  </si>
  <si>
    <t>1. Seguimientos de los casos detectados y canalizados.</t>
  </si>
  <si>
    <t>2. Implementar la estrategia de Rehabilitación basada en la comunidad (RBC).</t>
  </si>
  <si>
    <t>1.  Identificación de trastornos mentales, suicidios  e intentos de suicidio, consumo Sustancias Psicoactivas con participación institucional - comunitaria y a través de los RIPS.</t>
  </si>
  <si>
    <t xml:space="preserve"> 2.  Caracterización de violencia intrafamiliar, maltrato infantil, abuso sexual, violencia de género en coordinación con: EPS, IPS, Comisaria de familia, Fiscalía, URI, Policía, ICBF, medicina legal, educación,  grupos organizados de mujeres, entre otros.</t>
  </si>
  <si>
    <t>3. continuidad del sistema de vigilancia de violencia intrafamiliar.</t>
  </si>
  <si>
    <t>4. Actualizar el  inventario intersectorial del recurso humano e institucional del municipio, para atender las necesidades en salud mental (Total de profesionales área social, IPS públicas, privadas, sector educación, protección, judicial y otros).</t>
  </si>
  <si>
    <t>1. Determinar las acciones a ejecutar del programa de SPA en  coordinación con entidades institucionales (sector educativo, ICBF, comisaria de familia, policía, fiscalía, URI, medicina legal) y grupos organizados de la comunidad.</t>
  </si>
  <si>
    <t>2. Elaborar  el plan de intervención.</t>
  </si>
  <si>
    <t>3. Seguimiento bimestral y evaluación al cumplimiento del plan de intervención.</t>
  </si>
  <si>
    <t>1. Fortalecer los procesos de referencia y contra referencia interinstitucional  la comunidad.</t>
  </si>
  <si>
    <t>2. Detección y canalización de casos  vinculando las redes socio institucional y los grupos de rehabilitación basada en la comunidad (RBC).</t>
  </si>
  <si>
    <t>1. Capacitación y sensibilización del personal asistencial y administrativo en el componente de salud mental de APS.</t>
  </si>
  <si>
    <t>1. Diseño y reproducción de una estrategia  de comunicación para el cambio de comportamiento (CCC) para informar y sensibilizar a la población general en los procesos del componente de salud mental en APS.</t>
  </si>
  <si>
    <t>2. Entrega del material de CCC.</t>
  </si>
  <si>
    <r>
      <t xml:space="preserve">8. Incorporación del componente de SM en APS en SAAJ, AIEPI, entornos saludables, zonas de orientación escolar (ZOE)    </t>
    </r>
    <r>
      <rPr>
        <sz val="11"/>
        <color indexed="51"/>
        <rFont val="Arial"/>
        <family val="2"/>
      </rPr>
      <t xml:space="preserve">   </t>
    </r>
  </si>
  <si>
    <t>3.5.2.2 NUTRICION</t>
  </si>
  <si>
    <t>Disminuir la muerte por desnutrición global en el Municipio</t>
  </si>
  <si>
    <t>No.- de niños menor de 5 años muertos por desnutrición/No.- de menores de 5 años desnutridos*100</t>
  </si>
  <si>
    <t>1. Actualizar el  Plan municipal de alimentación y nutrición.</t>
  </si>
  <si>
    <t>2. Elaborar el plan de acción y cronograma de actividades.</t>
  </si>
  <si>
    <t xml:space="preserve">3. Realizar seguimiento bimestral y evaluación de  resultados. </t>
  </si>
  <si>
    <t>1. Reporte mensual de los niños y niñas menores de 2 años,  menores de 5 años y de 5 a 10 años.</t>
  </si>
  <si>
    <t>2. Análisis de los datos.</t>
  </si>
  <si>
    <t>3. Reporte trimestral de la información nutricional para ser enviado a la SDSC según modelo de informe.</t>
  </si>
  <si>
    <t>1. Identificación  y canalización de las embarazadas malnutridas y con anemia nutricional. Construcción de la base de datos y caracterización de la misma.</t>
  </si>
  <si>
    <t>2. Análisis comparativo mensual  de la Información recolectada.</t>
  </si>
  <si>
    <t>3. Reporte trimestral de la información  para ser enviada a la SDSC según modelo de informe.</t>
  </si>
  <si>
    <t>1. Seguimiento de los menores de 2 años con algún grado de desnutrición  hasta lograr  la recuperación nutricional en coordinación interinstitucional con  las EPS, Alcaldía, ICBF.</t>
  </si>
  <si>
    <t>1. Identificar las organizaciones y/o instituciones que adelantan acciones de complementación nutricional en el municipio y caracterizarlas.</t>
  </si>
  <si>
    <t>2. Identificar y caracterizar  la población beneficiaria  por cada una de las instituciones u organizaciones del municipio.</t>
  </si>
  <si>
    <t>3. Elaborar un plan de acción coordinado entre las instituciones u organizaciones para la atención de la población vulnerable.</t>
  </si>
  <si>
    <t>4. Análisis cualitativo y cuantitativo de la información.</t>
  </si>
  <si>
    <t>5. Suministro de suplementos nutricionales.</t>
  </si>
  <si>
    <t>1. Seguimiento de grupos vulnerables de la población no afiliada al SGSSS.</t>
  </si>
  <si>
    <t>2. Realizar desparasitación y suplementario con micronutrientes según protocolo establecido.</t>
  </si>
  <si>
    <t>1. Diseño y reproducción de una estrategia  de comunicación para el cambio de comportamiento (CCC) para la promoción de estilos de vida saludable patrones alimentarios adecuados y comunitarios, recuperación</t>
  </si>
  <si>
    <t xml:space="preserve"> y preparación de  alimentos sanos tradicionales en la dieta cotidiana para población de Diabéticos e Hipertensos del Municipio.</t>
  </si>
  <si>
    <t>1. Aplicar el instrumento para el seguimiento de la mediana de duración de lactancia materna exclusiva.</t>
  </si>
  <si>
    <t xml:space="preserve">2. Consolidación y análisis de la información. </t>
  </si>
  <si>
    <t>3.5.2.2 ENFERMEDADES CRONICAS NO TRNSMISIBLES DISCAPCITADOS</t>
  </si>
  <si>
    <t>1. Implementar la red de actividad física mediante acto administrativo que involucre las instituciones del municipio (Población de 13 a 64 años).</t>
  </si>
  <si>
    <t>2. Organizar y ejecutar el plan de acción de la actividad física, que incluya por ejemplo: caminatas ecológicas, baile deportivo, aeróbicos, Adopción del día de la salud en el municipio.</t>
  </si>
  <si>
    <t>3. Desarrollo de estrategia de Comunicación para el cambio del comportamiento,  para la promoción de la actividad física y estilos de vida saludable.</t>
  </si>
  <si>
    <t>4. Establecer mecanismos de evaluación para identificar el incremento de la práctica de actividad física en la población objeto.</t>
  </si>
  <si>
    <t>1. Capacitación sobre promoción de la dieta saludable en el municipio.</t>
  </si>
  <si>
    <t>2. Demostración de la preparación de alimentos  tradicionales.</t>
  </si>
  <si>
    <t xml:space="preserve">1. Difusión de la dieta DASH y promoción de la dieta saludable a través de los diferentes medios de comunicación.  </t>
  </si>
  <si>
    <t>2. Implementar un programa que fomente el bienestar físico y mental de los pacientes con Hipertensión arterial, diabetes y discapacidad</t>
  </si>
  <si>
    <t>3. Operativizar los grupos de hipertensos-diabéticos, discapacidad, mediante el desarrollo y cumplimiento del programa de bienestar físico y mental.</t>
  </si>
  <si>
    <t>1. Capacitación sobre  salud auditiva y cognitiva.</t>
  </si>
  <si>
    <t>2. Identificación, canalización y remisión de las personas con problemas auditivos y cognitivos.</t>
  </si>
  <si>
    <t>1. Socializar  la Resolución 1956 de 2008 y la Ley 1184 de 2010 en el municipio.</t>
  </si>
  <si>
    <t>2. Capacitación de la estrategia Instituciones libres de Humo en  las  Instituciones Educativas.</t>
  </si>
  <si>
    <t>3. Seguimiento a las  instituciones capacitadas en años anteriores, a través de una guía de evaluación.</t>
  </si>
  <si>
    <t>fortalecer el modelo de servicios amigables para Jovenes y adolescentes donde se establesca la modalidad del serivicio la atencjon difenciada y que la salud sexual reproductiva sea un derecho acorde a las politicas publica del orden nacional</t>
  </si>
  <si>
    <t>Se ha ejecutado el 68% del recurso , por lo cual hay un saldo por ejecutar hasta el mes de marzo del 2013, dando cumplimiento con el 68% de las estrategias de salud con el prosito de disminuir la tasa de mortalidad materna</t>
  </si>
  <si>
    <t>Crear en el municipio el comité para el logro de las políticas, objetivos y metas del Plan Municipal de Salud Pública</t>
  </si>
  <si>
    <t>N° de comites creados</t>
  </si>
  <si>
    <t>Lograr la atención integral de la población vulnerable del municipio de su jurisdicción, especialmente de las 3607 familias de la Red Unidos del Municipio
Implementar capacitaciones psicológicas para el desarrollo familiar sano</t>
  </si>
  <si>
    <t>3.5.2.2  Promocion Social</t>
  </si>
  <si>
    <t>3.5.2.2 Gestión para el desarrollo operativo y funcional del Plan Territorial de Salud Pública</t>
  </si>
  <si>
    <t>-</t>
  </si>
  <si>
    <t>Porcentaje de avance de atención integral</t>
  </si>
  <si>
    <t>3.5.2.2  Seguridad Laboral</t>
  </si>
  <si>
    <t>Reducir la Tasa de Mortalidad por Enfermedad Profesional</t>
  </si>
  <si>
    <t>N° de casos de muerte por enfermedad profesional</t>
  </si>
  <si>
    <t>3.5.2.2  Emergencia y Desastres</t>
  </si>
  <si>
    <t>Disminuir la mortalidad por emergencias y desastres</t>
  </si>
  <si>
    <t>N° de muertes por emergencias y desastres</t>
  </si>
  <si>
    <t>Mantener y mejorar el sistema de vigilancia  epidemiológica</t>
  </si>
  <si>
    <t>3.5.2.2  Vigilancia epidemiológica SIVIGILA (Sistema de vigilancia epidemiológica)</t>
  </si>
  <si>
    <t>No.- de menores de 5 años desnutridos*100</t>
  </si>
  <si>
    <t>No.- de niños menor de 5 años muertos por desnutrición</t>
  </si>
  <si>
    <t xml:space="preserve">Mantener los casos de mortalidad por malaria y dengue a 0 casos para el 2011
Eliminar la rabia humana transmitida por perro
Implementar campañas de vacunación y esterilización canina y felina en el Municipio
Implementar campañas de prevención de seguridad sanitaria y ambiental
</t>
  </si>
  <si>
    <t>0 muertes por malaria, dengue y rabia; campañas de vacunacion y estirilizacion canina</t>
  </si>
  <si>
    <t>porcentaje de avance de las actividades/porcentaje de avance total de las actividades programadas</t>
  </si>
  <si>
    <t>porcentaje de avance de las actividades</t>
  </si>
  <si>
    <t>porcentaje de avance total de las actividades programadas</t>
  </si>
  <si>
    <t>Implementacion de actividades para la mitigacion de enfermedades cronicas no transmisibles</t>
  </si>
  <si>
    <t>Porcentaje de avance de las actividades programadas/Porcentaje de avance total de las actividades programadas</t>
  </si>
  <si>
    <t>Porcentaje de avance de las actividades programadas</t>
  </si>
  <si>
    <t>/Porcentaje de avance total de las actividades programadas</t>
  </si>
  <si>
    <t>Implementacion de actividades para la salud mental del Municipio de Cajibio</t>
  </si>
  <si>
    <t>Actividades que permitan disminuir los suicidios por enfermedad mental y el seguimiento para personas piscoactivas del Municipio</t>
  </si>
  <si>
    <t>Asistencia de orientacion escolar con el apoyo de una psicologa</t>
  </si>
  <si>
    <t>Plan de salud mental implementado - Asistencia de orientacion escolar con el apoyo de una psicologa</t>
  </si>
  <si>
    <t>Plan de accion de salud mental implementados - Asistencia de orientacion escolar con el apoyo de una psicologa</t>
  </si>
  <si>
    <t>No se reporto ninguna muerte por desnutricion en el 2012</t>
  </si>
  <si>
    <t>Implementacion de actividades para mitigar la desnutricion en el Municipio de Cajibio</t>
  </si>
  <si>
    <t>Implementacion de actividades para combartir y disminuir las muertes por desnutricion</t>
  </si>
  <si>
    <t>Se ha ejecutado el 79% del recurso , por lo cual hay un saldo por ejecutar hasta el mes de marzo del 2013, dando cumplimiento con el 79% de las estrategias de salud de los menores de cinco años en el municipio</t>
  </si>
  <si>
    <t>comité</t>
  </si>
  <si>
    <t>1 comité</t>
  </si>
  <si>
    <t>establecimiento del comité para la aprobacion y seguimiento del Plan territorial de Salud Publica</t>
  </si>
  <si>
    <t>Establecimiento del comité para la aprobacion y visto bueno del presupuesto requerido para el Plan territorial de salud pública</t>
  </si>
  <si>
    <t>N° de comites a crear</t>
  </si>
  <si>
    <t>Convoctaria Comité</t>
  </si>
  <si>
    <t>Reuniones del Comité en el seguimiento del Plan territorial de salud pública</t>
  </si>
  <si>
    <t xml:space="preserve">Convocatoria del Comité </t>
  </si>
  <si>
    <t>Reuniones de seguimiento del comité y se realizaron recomendaciones para el mejoramiento de la prestacion del servicio de salud</t>
  </si>
  <si>
    <t>Porcentaje de avance total de atención integral</t>
  </si>
  <si>
    <t>Realizar actividades de promoción social en el Municipio</t>
  </si>
  <si>
    <t>Realizacion de actividades de promocion para la atencion integral a poblacion vulnerable en el Municipio</t>
  </si>
  <si>
    <t>Visitas de campo para promocionar la afiliacion al sistema de seguridad social en salud para accecer a la poblacion en salud</t>
  </si>
  <si>
    <t>Y se afiliaron en total con el proceso de promocion social a  1932 y Se quedaron sin afiliacion 1292</t>
  </si>
  <si>
    <t>Proceso de tramite de afiliacion</t>
  </si>
  <si>
    <t>Implementacion de actividades de seguridad laboral en el Municipio de Cajibio</t>
  </si>
  <si>
    <t>N° de casos de muerte por enfermedad profesional programadas</t>
  </si>
  <si>
    <t>Implementacio de actividades de seguridad laboral en el Municipio, a través del apoyo de la red hospitalaria y la atencion de riesgos profesionales</t>
  </si>
  <si>
    <t>No se presentaron eventos de muerte por eventos profesionales en el Municipio, reportados en la secretaria</t>
  </si>
  <si>
    <t>N° de muertes por emergencias y desastres programadas a reportar</t>
  </si>
  <si>
    <t>Apoyo por parte de la Secretaria de Salud y la red hospitalaria ante eventos de desastre natural</t>
  </si>
  <si>
    <t>Planeacion y atencion de emergencias y desastres con el apoyo de la Red Hospitalaria</t>
  </si>
  <si>
    <t>Realizacion de reportes epidemiologicos de Cajibio vigencia 2012</t>
  </si>
  <si>
    <t>Reportes de vigilancia epidemiologica en Cajibio vigencia 2012</t>
  </si>
  <si>
    <t>Reportes semanales en vigilancia epidemiologica en Cajibio</t>
  </si>
  <si>
    <t xml:space="preserve">Reporte continuo semanal para la vigilancia epidemiologica en el Municipio </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</si>
</sst>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9">
    <font>
      <sz val="11"/>
      <color theme="1"/>
      <name val="Calibri"/>
      <family val="2"/>
    </font>
    <font>
      <sz val="11"/>
      <color indexed="8"/>
      <name val="Calibri"/>
      <family val="2"/>
    </font>
    <font>
      <b/>
      <sz val="11"/>
      <color indexed="8"/>
      <name val="Calibri"/>
      <family val="2"/>
    </font>
    <font>
      <b/>
      <sz val="11"/>
      <color indexed="8"/>
      <name val="Arial Rounded MT Bold"/>
      <family val="2"/>
    </font>
    <font>
      <sz val="11"/>
      <color indexed="8"/>
      <name val="Arial Rounded MT Bold"/>
      <family val="2"/>
    </font>
    <font>
      <sz val="10"/>
      <name val="Arial"/>
      <family val="2"/>
    </font>
    <font>
      <b/>
      <sz val="11"/>
      <name val="Calibri"/>
      <family val="2"/>
    </font>
    <font>
      <sz val="9"/>
      <name val="Tahoma"/>
      <family val="0"/>
    </font>
    <font>
      <b/>
      <sz val="9"/>
      <name val="Tahoma"/>
      <family val="0"/>
    </font>
    <font>
      <sz val="11"/>
      <color indexed="8"/>
      <name val="Arial"/>
      <family val="2"/>
    </font>
    <font>
      <sz val="11"/>
      <color indexed="5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0"/>
    </font>
    <font>
      <sz val="8"/>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theme="1"/>
      <name val="Arial Rounded MT Bold"/>
      <family val="2"/>
    </font>
    <font>
      <sz val="11"/>
      <color theme="1"/>
      <name val="Arial Rounded MT Bold"/>
      <family val="2"/>
    </font>
    <font>
      <sz val="11"/>
      <color theme="1"/>
      <name val="Arial"/>
      <family val="2"/>
    </font>
    <font>
      <sz val="11"/>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medium"/>
      <right style="thin"/>
      <top style="thin"/>
      <bottom style="thin"/>
    </border>
    <border>
      <left style="medium"/>
      <right style="thin"/>
      <top style="thin"/>
      <bottom style="medium"/>
    </border>
    <border>
      <left style="medium"/>
      <right style="thin"/>
      <top style="medium"/>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5" fillId="0" borderId="0">
      <alignment/>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9">
    <xf numFmtId="0" fontId="0" fillId="0" borderId="0" xfId="0" applyFont="1" applyAlignment="1">
      <alignment/>
    </xf>
    <xf numFmtId="0" fontId="43" fillId="0" borderId="0" xfId="0" applyFont="1" applyAlignment="1">
      <alignment horizontal="center" vertical="center"/>
    </xf>
    <xf numFmtId="0" fontId="0" fillId="33" borderId="0" xfId="0" applyFill="1" applyAlignment="1">
      <alignment/>
    </xf>
    <xf numFmtId="0" fontId="43" fillId="33" borderId="0" xfId="0" applyFont="1" applyFill="1" applyAlignment="1">
      <alignment/>
    </xf>
    <xf numFmtId="0" fontId="43" fillId="33" borderId="0" xfId="0" applyFont="1" applyFill="1" applyAlignment="1">
      <alignment horizontal="center" vertical="center"/>
    </xf>
    <xf numFmtId="0" fontId="0" fillId="0" borderId="1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44" fontId="0" fillId="0" borderId="10" xfId="48" applyFont="1" applyBorder="1" applyAlignment="1" applyProtection="1">
      <alignment horizontal="center" vertical="center" wrapText="1"/>
      <protection locked="0"/>
    </xf>
    <xf numFmtId="44" fontId="0" fillId="0" borderId="10" xfId="48" applyFont="1" applyBorder="1" applyAlignment="1" applyProtection="1">
      <alignment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0" fontId="43" fillId="19" borderId="10" xfId="0" applyFont="1" applyFill="1" applyBorder="1" applyAlignment="1" applyProtection="1">
      <alignment wrapText="1"/>
      <protection/>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protection/>
    </xf>
    <xf numFmtId="9" fontId="0" fillId="0" borderId="10" xfId="54" applyFont="1" applyBorder="1" applyAlignment="1" applyProtection="1">
      <alignment horizontal="center" vertical="center"/>
      <protection/>
    </xf>
    <xf numFmtId="9" fontId="0" fillId="0" borderId="10" xfId="54" applyFont="1" applyBorder="1" applyAlignment="1" applyProtection="1">
      <alignment/>
      <protection/>
    </xf>
    <xf numFmtId="9" fontId="0" fillId="0" borderId="10" xfId="0" applyNumberFormat="1" applyBorder="1" applyAlignment="1" applyProtection="1">
      <alignment/>
      <protection/>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2" fontId="0" fillId="0" borderId="10" xfId="0" applyNumberFormat="1" applyBorder="1" applyAlignment="1" applyProtection="1">
      <alignment horizontal="center" vertical="center"/>
      <protection locked="0"/>
    </xf>
    <xf numFmtId="0" fontId="0" fillId="34" borderId="10" xfId="0" applyFill="1" applyBorder="1" applyAlignment="1" applyProtection="1">
      <alignment horizontal="center" vertical="center" wrapText="1"/>
      <protection locked="0"/>
    </xf>
    <xf numFmtId="44" fontId="0" fillId="34" borderId="10" xfId="48" applyFont="1" applyFill="1" applyBorder="1" applyAlignment="1" applyProtection="1">
      <alignment horizontal="center" vertical="center" wrapText="1"/>
      <protection locked="0"/>
    </xf>
    <xf numFmtId="1" fontId="0" fillId="0" borderId="10" xfId="0" applyNumberFormat="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44" fontId="0" fillId="0" borderId="10" xfId="48" applyFont="1" applyFill="1" applyBorder="1" applyAlignment="1" applyProtection="1">
      <alignment horizontal="center" vertical="center" wrapText="1"/>
      <protection locked="0"/>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3" fillId="19" borderId="11" xfId="0" applyFont="1" applyFill="1" applyBorder="1" applyAlignment="1" applyProtection="1">
      <alignment horizontal="center" vertical="center"/>
      <protection/>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0" xfId="0" applyBorder="1" applyAlignment="1">
      <alignment/>
    </xf>
    <xf numFmtId="0" fontId="0" fillId="0" borderId="15" xfId="0" applyBorder="1" applyAlignment="1">
      <alignment/>
    </xf>
    <xf numFmtId="0" fontId="0" fillId="33" borderId="10" xfId="0" applyFill="1" applyBorder="1" applyAlignment="1" applyProtection="1">
      <alignment horizontal="center" vertical="center" wrapText="1"/>
      <protection locked="0"/>
    </xf>
    <xf numFmtId="0" fontId="43" fillId="19" borderId="10" xfId="0" applyFont="1" applyFill="1" applyBorder="1" applyAlignment="1" applyProtection="1">
      <alignment horizontal="center"/>
      <protection/>
    </xf>
    <xf numFmtId="0" fontId="0" fillId="0" borderId="10" xfId="0" applyBorder="1" applyAlignment="1" applyProtection="1">
      <alignment horizontal="center" vertical="center" wrapText="1"/>
      <protection locked="0"/>
    </xf>
    <xf numFmtId="0" fontId="43" fillId="19" borderId="10" xfId="0" applyFont="1" applyFill="1" applyBorder="1" applyAlignment="1" applyProtection="1">
      <alignment horizontal="center" vertical="center"/>
      <protection/>
    </xf>
    <xf numFmtId="0" fontId="43" fillId="19" borderId="10" xfId="0" applyFont="1" applyFill="1" applyBorder="1" applyAlignment="1" applyProtection="1">
      <alignment horizontal="center" vertical="center" wrapText="1"/>
      <protection/>
    </xf>
    <xf numFmtId="0" fontId="0" fillId="0" borderId="15" xfId="0" applyBorder="1" applyAlignment="1">
      <alignment horizontal="center"/>
    </xf>
    <xf numFmtId="0" fontId="0" fillId="0" borderId="16" xfId="0" applyBorder="1" applyAlignment="1">
      <alignment horizontal="center"/>
    </xf>
    <xf numFmtId="0" fontId="0" fillId="33" borderId="10" xfId="0" applyFill="1" applyBorder="1" applyAlignment="1" applyProtection="1">
      <alignment horizontal="center" vertical="center" wrapText="1"/>
      <protection locked="0"/>
    </xf>
    <xf numFmtId="2" fontId="0" fillId="33" borderId="10" xfId="0" applyNumberFormat="1" applyFill="1" applyBorder="1" applyAlignment="1" applyProtection="1">
      <alignment horizontal="center" vertical="center"/>
      <protection locked="0"/>
    </xf>
    <xf numFmtId="9" fontId="0" fillId="33" borderId="10" xfId="54" applyFont="1" applyFill="1" applyBorder="1" applyAlignment="1" applyProtection="1">
      <alignment horizontal="center" vertical="center"/>
      <protection/>
    </xf>
    <xf numFmtId="2" fontId="0" fillId="0" borderId="10" xfId="0" applyNumberFormat="1" applyFill="1" applyBorder="1" applyAlignment="1" applyProtection="1">
      <alignment horizontal="center" vertical="center"/>
      <protection locked="0"/>
    </xf>
    <xf numFmtId="0" fontId="0" fillId="0" borderId="10" xfId="0" applyFill="1" applyBorder="1" applyAlignment="1" applyProtection="1">
      <alignment horizontal="center" vertical="center"/>
      <protection/>
    </xf>
    <xf numFmtId="9" fontId="0" fillId="0" borderId="10" xfId="54" applyFont="1" applyFill="1" applyBorder="1" applyAlignment="1" applyProtection="1">
      <alignment horizontal="center" vertical="center"/>
      <protection/>
    </xf>
    <xf numFmtId="1" fontId="0" fillId="0" borderId="10" xfId="0" applyNumberFormat="1" applyFill="1" applyBorder="1" applyAlignment="1" applyProtection="1">
      <alignment horizontal="center" vertical="center"/>
      <protection locked="0"/>
    </xf>
    <xf numFmtId="9" fontId="0" fillId="0" borderId="10" xfId="0" applyNumberFormat="1" applyFill="1" applyBorder="1" applyAlignment="1" applyProtection="1">
      <alignment horizontal="center" vertical="center" wrapText="1"/>
      <protection locked="0"/>
    </xf>
    <xf numFmtId="0" fontId="0" fillId="0" borderId="10" xfId="0" applyFill="1" applyBorder="1" applyAlignment="1">
      <alignment/>
    </xf>
    <xf numFmtId="0" fontId="0" fillId="0" borderId="10" xfId="0" applyFill="1" applyBorder="1" applyAlignment="1">
      <alignment horizontal="center" vertical="center"/>
    </xf>
    <xf numFmtId="0" fontId="0" fillId="0" borderId="1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43" fillId="19" borderId="10" xfId="0" applyFont="1" applyFill="1" applyBorder="1" applyAlignment="1" applyProtection="1">
      <alignment horizontal="center"/>
      <protection/>
    </xf>
    <xf numFmtId="0" fontId="0" fillId="0" borderId="17" xfId="0" applyBorder="1" applyAlignment="1" applyProtection="1">
      <alignment horizontal="center" wrapText="1"/>
      <protection locked="0"/>
    </xf>
    <xf numFmtId="0" fontId="0" fillId="0" borderId="18" xfId="0" applyBorder="1" applyAlignment="1" applyProtection="1">
      <alignment horizontal="center" wrapText="1"/>
      <protection locked="0"/>
    </xf>
    <xf numFmtId="0" fontId="43" fillId="19" borderId="17" xfId="0" applyFont="1" applyFill="1" applyBorder="1" applyAlignment="1" applyProtection="1">
      <alignment horizontal="center"/>
      <protection/>
    </xf>
    <xf numFmtId="0" fontId="43" fillId="19" borderId="19" xfId="0" applyFont="1" applyFill="1" applyBorder="1" applyAlignment="1" applyProtection="1">
      <alignment horizontal="center"/>
      <protection/>
    </xf>
    <xf numFmtId="0" fontId="6" fillId="19" borderId="17" xfId="0" applyFont="1" applyFill="1" applyBorder="1" applyAlignment="1" applyProtection="1">
      <alignment horizontal="center" wrapText="1"/>
      <protection/>
    </xf>
    <xf numFmtId="0" fontId="6" fillId="19" borderId="18" xfId="0" applyFont="1" applyFill="1" applyBorder="1" applyAlignment="1" applyProtection="1">
      <alignment horizontal="center" wrapText="1"/>
      <protection/>
    </xf>
    <xf numFmtId="0" fontId="44" fillId="33" borderId="0" xfId="0" applyFont="1" applyFill="1" applyAlignment="1">
      <alignment horizontal="center"/>
    </xf>
    <xf numFmtId="0" fontId="43" fillId="19" borderId="17" xfId="0" applyFont="1" applyFill="1" applyBorder="1" applyAlignment="1" applyProtection="1">
      <alignment horizontal="center" vertical="center" wrapText="1"/>
      <protection/>
    </xf>
    <xf numFmtId="0" fontId="43" fillId="19" borderId="18" xfId="0" applyFont="1" applyFill="1" applyBorder="1" applyAlignment="1" applyProtection="1">
      <alignment horizontal="center" vertical="center" wrapText="1"/>
      <protection/>
    </xf>
    <xf numFmtId="0" fontId="43" fillId="19" borderId="20" xfId="0" applyFont="1" applyFill="1" applyBorder="1" applyAlignment="1" applyProtection="1">
      <alignment horizontal="center" vertical="center" wrapText="1"/>
      <protection/>
    </xf>
    <xf numFmtId="0" fontId="43" fillId="19" borderId="21" xfId="0" applyFont="1" applyFill="1" applyBorder="1" applyAlignment="1" applyProtection="1">
      <alignment horizontal="center" vertical="center" wrapText="1"/>
      <protection/>
    </xf>
    <xf numFmtId="0" fontId="43" fillId="19" borderId="22" xfId="0" applyFont="1" applyFill="1" applyBorder="1" applyAlignment="1" applyProtection="1">
      <alignment horizontal="center" vertical="center" wrapText="1"/>
      <protection/>
    </xf>
    <xf numFmtId="0" fontId="43" fillId="19" borderId="23" xfId="0"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locked="0"/>
    </xf>
    <xf numFmtId="0" fontId="44" fillId="33" borderId="24" xfId="0" applyFont="1" applyFill="1" applyBorder="1" applyAlignment="1">
      <alignment horizontal="center"/>
    </xf>
    <xf numFmtId="0" fontId="45" fillId="33" borderId="0" xfId="0" applyFont="1" applyFill="1" applyAlignment="1">
      <alignment horizontal="center"/>
    </xf>
    <xf numFmtId="0" fontId="43" fillId="19" borderId="10" xfId="0" applyFont="1" applyFill="1" applyBorder="1" applyAlignment="1" applyProtection="1">
      <alignment horizontal="center" vertical="center"/>
      <protection/>
    </xf>
    <xf numFmtId="0" fontId="44" fillId="0" borderId="10" xfId="0" applyFont="1" applyBorder="1" applyAlignment="1">
      <alignment horizontal="center"/>
    </xf>
    <xf numFmtId="0" fontId="44" fillId="0" borderId="17" xfId="0" applyFont="1" applyBorder="1" applyAlignment="1" applyProtection="1">
      <alignment horizontal="center" vertical="center" wrapText="1"/>
      <protection/>
    </xf>
    <xf numFmtId="0" fontId="43" fillId="0" borderId="19" xfId="0" applyFont="1" applyBorder="1" applyAlignment="1" applyProtection="1">
      <alignment horizontal="center" vertical="center" wrapText="1"/>
      <protection/>
    </xf>
    <xf numFmtId="0" fontId="43" fillId="0" borderId="18" xfId="0" applyFont="1" applyBorder="1" applyAlignment="1" applyProtection="1">
      <alignment horizontal="center" vertical="center" wrapText="1"/>
      <protection/>
    </xf>
    <xf numFmtId="0" fontId="43" fillId="19" borderId="10" xfId="0" applyFont="1" applyFill="1" applyBorder="1" applyAlignment="1" applyProtection="1">
      <alignment horizontal="center" vertical="center" wrapText="1"/>
      <protection/>
    </xf>
    <xf numFmtId="0" fontId="46" fillId="0" borderId="25" xfId="0" applyFont="1" applyBorder="1" applyAlignment="1">
      <alignment horizontal="justify" vertical="top" wrapText="1"/>
    </xf>
    <xf numFmtId="0" fontId="46" fillId="0" borderId="10" xfId="0" applyFont="1" applyBorder="1" applyAlignment="1">
      <alignment horizontal="justify" vertical="top" wrapText="1"/>
    </xf>
    <xf numFmtId="0" fontId="46" fillId="0" borderId="26" xfId="0" applyFont="1" applyBorder="1" applyAlignment="1">
      <alignment horizontal="justify" vertical="top" wrapText="1"/>
    </xf>
    <xf numFmtId="0" fontId="46" fillId="0" borderId="15" xfId="0" applyFont="1" applyBorder="1" applyAlignment="1">
      <alignment horizontal="justify" vertical="top" wrapText="1"/>
    </xf>
    <xf numFmtId="0" fontId="46" fillId="0" borderId="25" xfId="0" applyFont="1" applyBorder="1" applyAlignment="1">
      <alignment vertical="top" wrapText="1"/>
    </xf>
    <xf numFmtId="0" fontId="46" fillId="0" borderId="10" xfId="0" applyFont="1" applyBorder="1" applyAlignment="1">
      <alignment vertical="top" wrapText="1"/>
    </xf>
    <xf numFmtId="0" fontId="47" fillId="0" borderId="25" xfId="0" applyFont="1" applyBorder="1" applyAlignment="1">
      <alignment vertical="top" wrapText="1"/>
    </xf>
    <xf numFmtId="0" fontId="47" fillId="0" borderId="10" xfId="0" applyFont="1" applyBorder="1" applyAlignment="1">
      <alignment vertical="top" wrapText="1"/>
    </xf>
    <xf numFmtId="0" fontId="43" fillId="19" borderId="11" xfId="0" applyFont="1" applyFill="1" applyBorder="1" applyAlignment="1" applyProtection="1">
      <alignment horizontal="center"/>
      <protection/>
    </xf>
    <xf numFmtId="0" fontId="47" fillId="0" borderId="27" xfId="0" applyFont="1" applyBorder="1" applyAlignment="1">
      <alignment vertical="top" wrapText="1"/>
    </xf>
    <xf numFmtId="0" fontId="47" fillId="0" borderId="12" xfId="0" applyFont="1" applyBorder="1" applyAlignment="1">
      <alignment vertical="top" wrapText="1"/>
    </xf>
    <xf numFmtId="0" fontId="46" fillId="0" borderId="10" xfId="0" applyFont="1" applyBorder="1" applyAlignment="1">
      <alignment horizontal="left" vertical="top" wrapText="1"/>
    </xf>
    <xf numFmtId="0" fontId="46" fillId="0" borderId="10" xfId="0" applyFont="1" applyBorder="1" applyAlignment="1">
      <alignment horizontal="left" vertical="justify"/>
    </xf>
    <xf numFmtId="0" fontId="0" fillId="33" borderId="17" xfId="0" applyFill="1" applyBorder="1" applyAlignment="1" applyProtection="1">
      <alignment horizontal="left" vertical="center" wrapText="1"/>
      <protection locked="0"/>
    </xf>
    <xf numFmtId="0" fontId="0" fillId="33" borderId="18" xfId="0" applyFill="1" applyBorder="1" applyAlignment="1" applyProtection="1">
      <alignment horizontal="left" vertical="center" wrapText="1"/>
      <protection locked="0"/>
    </xf>
    <xf numFmtId="0" fontId="0" fillId="33" borderId="10"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0" fillId="0" borderId="17" xfId="0"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46" fillId="0" borderId="10" xfId="0" applyFont="1" applyBorder="1" applyAlignment="1">
      <alignment horizontal="left" wrapText="1"/>
    </xf>
    <xf numFmtId="0" fontId="46" fillId="0" borderId="10" xfId="0" applyFont="1" applyFill="1" applyBorder="1" applyAlignment="1">
      <alignment horizontal="left" vertical="top" wrapText="1"/>
    </xf>
    <xf numFmtId="0" fontId="0" fillId="33" borderId="17" xfId="0" applyFill="1" applyBorder="1" applyAlignment="1" applyProtection="1">
      <alignment horizontal="center" vertical="center" wrapText="1"/>
      <protection locked="0"/>
    </xf>
    <xf numFmtId="0" fontId="0" fillId="33" borderId="18" xfId="0" applyFill="1" applyBorder="1" applyAlignment="1" applyProtection="1">
      <alignment horizontal="center" vertical="center" wrapText="1"/>
      <protection locked="0"/>
    </xf>
    <xf numFmtId="9" fontId="0" fillId="0" borderId="10" xfId="0" applyNumberFormat="1" applyBorder="1" applyAlignment="1" applyProtection="1">
      <alignment horizontal="center" vertical="center" wrapText="1"/>
      <protection locked="0"/>
    </xf>
    <xf numFmtId="0" fontId="46" fillId="0" borderId="17" xfId="0" applyFont="1" applyFill="1" applyBorder="1" applyAlignment="1">
      <alignment horizontal="left" vertical="center" wrapText="1"/>
    </xf>
    <xf numFmtId="0" fontId="46" fillId="0" borderId="18" xfId="0" applyFont="1" applyFill="1" applyBorder="1" applyAlignment="1">
      <alignment horizontal="left"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Porcentaje 2" xfId="55"/>
    <cellStyle name="Porcentual 2 2"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'3.5.1.1 aseguramiento'!$A$16</c:f>
              <c:strCache>
                <c:ptCount val="1"/>
                <c:pt idx="0">
                  <c:v>Porcentaje de avance de aseguramiento</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'3.5.1.1 aseguramiento'!$C$15:$H$15</c:f>
              <c:strCache/>
            </c:strRef>
          </c:cat>
          <c:val>
            <c:numRef>
              <c:f>'3.5.1.1 aseguramiento'!$C$16:$H$16</c:f>
              <c:numCache/>
            </c:numRef>
          </c:val>
        </c:ser>
        <c:axId val="1893836"/>
        <c:axId val="17044525"/>
      </c:barChart>
      <c:lineChart>
        <c:grouping val="standard"/>
        <c:varyColors val="0"/>
        <c:ser>
          <c:idx val="1"/>
          <c:order val="1"/>
          <c:tx>
            <c:strRef>
              <c:f>'3.5.1.1 aseguramiento'!$A$18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'3.5.1.1 aseguramiento'!$C$15:$H$15</c:f>
              <c:strCache/>
            </c:strRef>
          </c:cat>
          <c:val>
            <c:numRef>
              <c:f>'3.5.1.1 aseguramiento'!$C$18:$H$18</c:f>
              <c:numCache/>
            </c:numRef>
          </c:val>
          <c:smooth val="0"/>
        </c:ser>
        <c:axId val="19182998"/>
        <c:axId val="38429255"/>
      </c:lineChart>
      <c:catAx>
        <c:axId val="189383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7044525"/>
        <c:crosses val="autoZero"/>
        <c:auto val="1"/>
        <c:lblOffset val="100"/>
        <c:tickLblSkip val="1"/>
        <c:noMultiLvlLbl val="0"/>
      </c:catAx>
      <c:valAx>
        <c:axId val="1704452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93836"/>
        <c:crossesAt val="1"/>
        <c:crossBetween val="between"/>
        <c:dispUnits/>
      </c:valAx>
      <c:catAx>
        <c:axId val="19182998"/>
        <c:scaling>
          <c:orientation val="minMax"/>
        </c:scaling>
        <c:axPos val="b"/>
        <c:delete val="1"/>
        <c:majorTickMark val="out"/>
        <c:minorTickMark val="none"/>
        <c:tickLblPos val="nextTo"/>
        <c:crossAx val="38429255"/>
        <c:crosses val="autoZero"/>
        <c:auto val="1"/>
        <c:lblOffset val="100"/>
        <c:tickLblSkip val="1"/>
        <c:noMultiLvlLbl val="0"/>
      </c:catAx>
      <c:valAx>
        <c:axId val="38429255"/>
        <c:scaling>
          <c:orientation val="minMax"/>
        </c:scaling>
        <c:axPos val="l"/>
        <c:delete val="0"/>
        <c:numFmt formatCode="General" sourceLinked="1"/>
        <c:majorTickMark val="out"/>
        <c:minorTickMark val="none"/>
        <c:tickLblPos val="nextTo"/>
        <c:spPr>
          <a:ln w="3175">
            <a:solidFill>
              <a:srgbClr val="808080"/>
            </a:solidFill>
          </a:ln>
        </c:spPr>
        <c:crossAx val="1918299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35"/>
          <c:w val="0.70675"/>
          <c:h val="0.7645"/>
        </c:manualLayout>
      </c:layout>
      <c:barChart>
        <c:barDir val="col"/>
        <c:grouping val="clustered"/>
        <c:varyColors val="0"/>
        <c:ser>
          <c:idx val="0"/>
          <c:order val="0"/>
          <c:tx>
            <c:strRef>
              <c:f>'GESTION DESARROLLO'!$A$16</c:f>
              <c:strCache>
                <c:ptCount val="1"/>
                <c:pt idx="0">
                  <c:v>N° de comites creados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'GESTION DESARROLLO'!$C$15:$H$15</c:f>
              <c:strCache/>
            </c:strRef>
          </c:cat>
          <c:val>
            <c:numRef>
              <c:f>'GESTION DESARROLLO'!$C$16:$H$16</c:f>
              <c:numCache/>
            </c:numRef>
          </c:val>
        </c:ser>
        <c:axId val="30395424"/>
        <c:axId val="5123361"/>
      </c:barChart>
      <c:lineChart>
        <c:grouping val="standard"/>
        <c:varyColors val="0"/>
        <c:ser>
          <c:idx val="1"/>
          <c:order val="1"/>
          <c:tx>
            <c:strRef>
              <c:f>'GESTION DESARROLLO'!$A$18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'GESTION DESARROLLO'!$C$15:$H$15</c:f>
              <c:strCache/>
            </c:strRef>
          </c:cat>
          <c:val>
            <c:numRef>
              <c:f>'GESTION DESARROLLO'!$C$18:$H$18</c:f>
              <c:numCache/>
            </c:numRef>
          </c:val>
          <c:smooth val="0"/>
        </c:ser>
        <c:axId val="46110250"/>
        <c:axId val="12339067"/>
      </c:lineChart>
      <c:catAx>
        <c:axId val="3039542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123361"/>
        <c:crosses val="autoZero"/>
        <c:auto val="1"/>
        <c:lblOffset val="100"/>
        <c:tickLblSkip val="1"/>
        <c:noMultiLvlLbl val="0"/>
      </c:catAx>
      <c:valAx>
        <c:axId val="51233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0395424"/>
        <c:crossesAt val="1"/>
        <c:crossBetween val="between"/>
        <c:dispUnits/>
      </c:valAx>
      <c:catAx>
        <c:axId val="46110250"/>
        <c:scaling>
          <c:orientation val="minMax"/>
        </c:scaling>
        <c:axPos val="b"/>
        <c:delete val="1"/>
        <c:majorTickMark val="out"/>
        <c:minorTickMark val="none"/>
        <c:tickLblPos val="nextTo"/>
        <c:crossAx val="12339067"/>
        <c:crosses val="autoZero"/>
        <c:auto val="1"/>
        <c:lblOffset val="100"/>
        <c:tickLblSkip val="1"/>
        <c:noMultiLvlLbl val="0"/>
      </c:catAx>
      <c:valAx>
        <c:axId val="12339067"/>
        <c:scaling>
          <c:orientation val="minMax"/>
        </c:scaling>
        <c:axPos val="l"/>
        <c:delete val="0"/>
        <c:numFmt formatCode="General" sourceLinked="1"/>
        <c:majorTickMark val="out"/>
        <c:minorTickMark val="none"/>
        <c:tickLblPos val="nextTo"/>
        <c:spPr>
          <a:ln w="3175">
            <a:solidFill>
              <a:srgbClr val="808080"/>
            </a:solidFill>
          </a:ln>
        </c:spPr>
        <c:crossAx val="4611025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3"/>
          <c:w val="0.29675"/>
          <c:h val="0.097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'PROMOCION SOCIAL'!$A$16</c:f>
              <c:strCache>
                <c:ptCount val="1"/>
                <c:pt idx="0">
                  <c:v>Porcentaje de avance de atención integral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'PROMOCION SOCIAL'!$C$15:$H$15</c:f>
              <c:strCache/>
            </c:strRef>
          </c:cat>
          <c:val>
            <c:numRef>
              <c:f>'PROMOCION SOCIAL'!$C$16:$H$16</c:f>
              <c:numCache/>
            </c:numRef>
          </c:val>
        </c:ser>
        <c:axId val="43942740"/>
        <c:axId val="59940341"/>
      </c:barChart>
      <c:lineChart>
        <c:grouping val="standard"/>
        <c:varyColors val="0"/>
        <c:ser>
          <c:idx val="1"/>
          <c:order val="1"/>
          <c:tx>
            <c:strRef>
              <c:f>'PROMOCION SOCIAL'!$A$18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'PROMOCION SOCIAL'!$C$15:$H$15</c:f>
              <c:strCache/>
            </c:strRef>
          </c:cat>
          <c:val>
            <c:numRef>
              <c:f>'PROMOCION SOCIAL'!$C$18:$H$18</c:f>
              <c:numCache/>
            </c:numRef>
          </c:val>
          <c:smooth val="0"/>
        </c:ser>
        <c:axId val="2592158"/>
        <c:axId val="23329423"/>
      </c:lineChart>
      <c:catAx>
        <c:axId val="439427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9940341"/>
        <c:crosses val="autoZero"/>
        <c:auto val="1"/>
        <c:lblOffset val="100"/>
        <c:tickLblSkip val="1"/>
        <c:noMultiLvlLbl val="0"/>
      </c:catAx>
      <c:valAx>
        <c:axId val="599403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3942740"/>
        <c:crossesAt val="1"/>
        <c:crossBetween val="between"/>
        <c:dispUnits/>
      </c:valAx>
      <c:catAx>
        <c:axId val="2592158"/>
        <c:scaling>
          <c:orientation val="minMax"/>
        </c:scaling>
        <c:axPos val="b"/>
        <c:delete val="1"/>
        <c:majorTickMark val="out"/>
        <c:minorTickMark val="none"/>
        <c:tickLblPos val="nextTo"/>
        <c:crossAx val="23329423"/>
        <c:crosses val="autoZero"/>
        <c:auto val="1"/>
        <c:lblOffset val="100"/>
        <c:tickLblSkip val="1"/>
        <c:noMultiLvlLbl val="0"/>
      </c:catAx>
      <c:valAx>
        <c:axId val="23329423"/>
        <c:scaling>
          <c:orientation val="minMax"/>
        </c:scaling>
        <c:axPos val="l"/>
        <c:delete val="0"/>
        <c:numFmt formatCode="General" sourceLinked="1"/>
        <c:majorTickMark val="out"/>
        <c:minorTickMark val="none"/>
        <c:tickLblPos val="nextTo"/>
        <c:spPr>
          <a:ln w="3175">
            <a:solidFill>
              <a:srgbClr val="808080"/>
            </a:solidFill>
          </a:ln>
        </c:spPr>
        <c:crossAx val="259215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'SEGURIDAD LABORAL'!$A$16</c:f>
              <c:strCache>
                <c:ptCount val="1"/>
                <c:pt idx="0">
                  <c:v>N° de casos de muerte por enfermedad profesional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'SEGURIDAD LABORAL'!$C$15:$H$15</c:f>
              <c:strCache/>
            </c:strRef>
          </c:cat>
          <c:val>
            <c:numRef>
              <c:f>'SEGURIDAD LABORAL'!$C$16:$H$16</c:f>
              <c:numCache/>
            </c:numRef>
          </c:val>
        </c:ser>
        <c:axId val="8638216"/>
        <c:axId val="10635081"/>
      </c:barChart>
      <c:lineChart>
        <c:grouping val="standard"/>
        <c:varyColors val="0"/>
        <c:ser>
          <c:idx val="1"/>
          <c:order val="1"/>
          <c:tx>
            <c:strRef>
              <c:f>'SEGURIDAD LABORAL'!$A$18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'SEGURIDAD LABORAL'!$C$15:$H$15</c:f>
              <c:strCache/>
            </c:strRef>
          </c:cat>
          <c:val>
            <c:numRef>
              <c:f>'SEGURIDAD LABORAL'!$C$18:$H$18</c:f>
              <c:numCache/>
            </c:numRef>
          </c:val>
          <c:smooth val="0"/>
        </c:ser>
        <c:axId val="28606866"/>
        <c:axId val="56135203"/>
      </c:lineChart>
      <c:catAx>
        <c:axId val="863821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0635081"/>
        <c:crosses val="autoZero"/>
        <c:auto val="1"/>
        <c:lblOffset val="100"/>
        <c:tickLblSkip val="1"/>
        <c:noMultiLvlLbl val="0"/>
      </c:catAx>
      <c:valAx>
        <c:axId val="1063508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638216"/>
        <c:crossesAt val="1"/>
        <c:crossBetween val="between"/>
        <c:dispUnits/>
      </c:valAx>
      <c:catAx>
        <c:axId val="28606866"/>
        <c:scaling>
          <c:orientation val="minMax"/>
        </c:scaling>
        <c:axPos val="b"/>
        <c:delete val="1"/>
        <c:majorTickMark val="out"/>
        <c:minorTickMark val="none"/>
        <c:tickLblPos val="nextTo"/>
        <c:crossAx val="56135203"/>
        <c:crosses val="autoZero"/>
        <c:auto val="1"/>
        <c:lblOffset val="100"/>
        <c:tickLblSkip val="1"/>
        <c:noMultiLvlLbl val="0"/>
      </c:catAx>
      <c:valAx>
        <c:axId val="56135203"/>
        <c:scaling>
          <c:orientation val="minMax"/>
        </c:scaling>
        <c:axPos val="l"/>
        <c:delete val="0"/>
        <c:numFmt formatCode="General" sourceLinked="1"/>
        <c:majorTickMark val="out"/>
        <c:minorTickMark val="none"/>
        <c:tickLblPos val="nextTo"/>
        <c:spPr>
          <a:ln w="3175">
            <a:solidFill>
              <a:srgbClr val="808080"/>
            </a:solidFill>
          </a:ln>
        </c:spPr>
        <c:crossAx val="2860686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'EMERGENCIA Y DESASTRES'!$A$16</c:f>
              <c:strCache>
                <c:ptCount val="1"/>
                <c:pt idx="0">
                  <c:v>N° de muertes por emergencias y desastres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'EMERGENCIA Y DESASTRES'!$C$15:$H$15</c:f>
              <c:strCache/>
            </c:strRef>
          </c:cat>
          <c:val>
            <c:numRef>
              <c:f>'EMERGENCIA Y DESASTRES'!$C$16:$H$16</c:f>
              <c:numCache/>
            </c:numRef>
          </c:val>
        </c:ser>
        <c:axId val="35454780"/>
        <c:axId val="50657565"/>
      </c:barChart>
      <c:lineChart>
        <c:grouping val="standard"/>
        <c:varyColors val="0"/>
        <c:ser>
          <c:idx val="1"/>
          <c:order val="1"/>
          <c:tx>
            <c:strRef>
              <c:f>'EMERGENCIA Y DESASTRES'!$A$18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'EMERGENCIA Y DESASTRES'!$C$15:$H$15</c:f>
              <c:strCache/>
            </c:strRef>
          </c:cat>
          <c:val>
            <c:numRef>
              <c:f>'EMERGENCIA Y DESASTRES'!$C$18:$H$18</c:f>
              <c:numCache/>
            </c:numRef>
          </c:val>
          <c:smooth val="0"/>
        </c:ser>
        <c:axId val="53264902"/>
        <c:axId val="9622071"/>
      </c:lineChart>
      <c:catAx>
        <c:axId val="3545478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657565"/>
        <c:crosses val="autoZero"/>
        <c:auto val="1"/>
        <c:lblOffset val="100"/>
        <c:tickLblSkip val="1"/>
        <c:noMultiLvlLbl val="0"/>
      </c:catAx>
      <c:valAx>
        <c:axId val="506575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54780"/>
        <c:crossesAt val="1"/>
        <c:crossBetween val="between"/>
        <c:dispUnits/>
      </c:valAx>
      <c:catAx>
        <c:axId val="53264902"/>
        <c:scaling>
          <c:orientation val="minMax"/>
        </c:scaling>
        <c:axPos val="b"/>
        <c:delete val="1"/>
        <c:majorTickMark val="out"/>
        <c:minorTickMark val="none"/>
        <c:tickLblPos val="nextTo"/>
        <c:crossAx val="9622071"/>
        <c:crosses val="autoZero"/>
        <c:auto val="1"/>
        <c:lblOffset val="100"/>
        <c:tickLblSkip val="1"/>
        <c:noMultiLvlLbl val="0"/>
      </c:catAx>
      <c:valAx>
        <c:axId val="9622071"/>
        <c:scaling>
          <c:orientation val="minMax"/>
        </c:scaling>
        <c:axPos val="l"/>
        <c:delete val="0"/>
        <c:numFmt formatCode="General" sourceLinked="1"/>
        <c:majorTickMark val="out"/>
        <c:minorTickMark val="none"/>
        <c:tickLblPos val="nextTo"/>
        <c:spPr>
          <a:ln w="3175">
            <a:solidFill>
              <a:srgbClr val="808080"/>
            </a:solidFill>
          </a:ln>
        </c:spPr>
        <c:crossAx val="5326490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SIVIGILA!$A$16</c:f>
              <c:strCache>
                <c:ptCount val="1"/>
                <c:pt idx="0">
                  <c:v>Mantener y mejorar el sistema de vigilancia  epidemiológica</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SIVIGILA!$C$15:$H$15</c:f>
              <c:strCache/>
            </c:strRef>
          </c:cat>
          <c:val>
            <c:numRef>
              <c:f>SIVIGILA!$C$16:$H$16</c:f>
              <c:numCache/>
            </c:numRef>
          </c:val>
        </c:ser>
        <c:axId val="19489776"/>
        <c:axId val="41190257"/>
      </c:barChart>
      <c:lineChart>
        <c:grouping val="standard"/>
        <c:varyColors val="0"/>
        <c:ser>
          <c:idx val="1"/>
          <c:order val="1"/>
          <c:tx>
            <c:strRef>
              <c:f>SIVIGILA!$A$18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SIVIGILA!$C$15:$H$15</c:f>
              <c:strCache/>
            </c:strRef>
          </c:cat>
          <c:val>
            <c:numRef>
              <c:f>SIVIGILA!$C$18:$H$18</c:f>
              <c:numCache/>
            </c:numRef>
          </c:val>
          <c:smooth val="0"/>
        </c:ser>
        <c:axId val="35167994"/>
        <c:axId val="48076491"/>
      </c:lineChart>
      <c:catAx>
        <c:axId val="194897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1190257"/>
        <c:crosses val="autoZero"/>
        <c:auto val="1"/>
        <c:lblOffset val="100"/>
        <c:tickLblSkip val="1"/>
        <c:noMultiLvlLbl val="0"/>
      </c:catAx>
      <c:valAx>
        <c:axId val="4119025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489776"/>
        <c:crossesAt val="1"/>
        <c:crossBetween val="between"/>
        <c:dispUnits/>
      </c:valAx>
      <c:catAx>
        <c:axId val="35167994"/>
        <c:scaling>
          <c:orientation val="minMax"/>
        </c:scaling>
        <c:axPos val="b"/>
        <c:delete val="1"/>
        <c:majorTickMark val="out"/>
        <c:minorTickMark val="none"/>
        <c:tickLblPos val="nextTo"/>
        <c:crossAx val="48076491"/>
        <c:crosses val="autoZero"/>
        <c:auto val="1"/>
        <c:lblOffset val="100"/>
        <c:tickLblSkip val="1"/>
        <c:noMultiLvlLbl val="0"/>
      </c:catAx>
      <c:valAx>
        <c:axId val="48076491"/>
        <c:scaling>
          <c:orientation val="minMax"/>
        </c:scaling>
        <c:axPos val="l"/>
        <c:delete val="0"/>
        <c:numFmt formatCode="General" sourceLinked="1"/>
        <c:majorTickMark val="out"/>
        <c:minorTickMark val="none"/>
        <c:tickLblPos val="nextTo"/>
        <c:spPr>
          <a:ln w="3175">
            <a:solidFill>
              <a:srgbClr val="808080"/>
            </a:solidFill>
          </a:ln>
        </c:spPr>
        <c:crossAx val="35167994"/>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'3.5.1.1 SISBEN'!$A$16</c:f>
              <c:strCache>
                <c:ptCount val="1"/>
                <c:pt idx="0">
                  <c:v>Porcentaje de avance de depuración</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'3.5.1.1 SISBEN'!$C$15:$H$15</c:f>
              <c:strCache/>
            </c:strRef>
          </c:cat>
          <c:val>
            <c:numRef>
              <c:f>'3.5.1.1 SISBEN'!$C$16:$H$16</c:f>
              <c:numCache/>
            </c:numRef>
          </c:val>
        </c:ser>
        <c:axId val="10318976"/>
        <c:axId val="25761921"/>
      </c:barChart>
      <c:lineChart>
        <c:grouping val="standard"/>
        <c:varyColors val="0"/>
        <c:ser>
          <c:idx val="1"/>
          <c:order val="1"/>
          <c:tx>
            <c:strRef>
              <c:f>'3.5.1.1 SISBEN'!$A$18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'3.5.1.1 SISBEN'!$C$15:$H$15</c:f>
              <c:strCache/>
            </c:strRef>
          </c:cat>
          <c:val>
            <c:numRef>
              <c:f>'3.5.1.1 SISBEN'!$C$18:$H$18</c:f>
              <c:numCache/>
            </c:numRef>
          </c:val>
          <c:smooth val="0"/>
        </c:ser>
        <c:axId val="30530698"/>
        <c:axId val="6340827"/>
      </c:lineChart>
      <c:catAx>
        <c:axId val="1031897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5761921"/>
        <c:crosses val="autoZero"/>
        <c:auto val="1"/>
        <c:lblOffset val="100"/>
        <c:tickLblSkip val="1"/>
        <c:noMultiLvlLbl val="0"/>
      </c:catAx>
      <c:valAx>
        <c:axId val="257619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318976"/>
        <c:crossesAt val="1"/>
        <c:crossBetween val="between"/>
        <c:dispUnits/>
      </c:valAx>
      <c:catAx>
        <c:axId val="30530698"/>
        <c:scaling>
          <c:orientation val="minMax"/>
        </c:scaling>
        <c:axPos val="b"/>
        <c:delete val="1"/>
        <c:majorTickMark val="out"/>
        <c:minorTickMark val="none"/>
        <c:tickLblPos val="nextTo"/>
        <c:crossAx val="6340827"/>
        <c:crosses val="autoZero"/>
        <c:auto val="1"/>
        <c:lblOffset val="100"/>
        <c:tickLblSkip val="1"/>
        <c:noMultiLvlLbl val="0"/>
      </c:catAx>
      <c:valAx>
        <c:axId val="6340827"/>
        <c:scaling>
          <c:orientation val="minMax"/>
        </c:scaling>
        <c:axPos val="l"/>
        <c:delete val="0"/>
        <c:numFmt formatCode="General" sourceLinked="1"/>
        <c:majorTickMark val="out"/>
        <c:minorTickMark val="none"/>
        <c:tickLblPos val="nextTo"/>
        <c:spPr>
          <a:ln w="3175">
            <a:solidFill>
              <a:srgbClr val="808080"/>
            </a:solidFill>
          </a:ln>
        </c:spPr>
        <c:crossAx val="30530698"/>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'3.5.2.1 SERVICIOS RED'!$A$16</c:f>
              <c:strCache>
                <c:ptCount val="1"/>
                <c:pt idx="0">
                  <c:v>Porcentaje de avance de la red de servicios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'3.5.2.1 SERVICIOS RED'!$C$15:$H$15</c:f>
              <c:strCache/>
            </c:strRef>
          </c:cat>
          <c:val>
            <c:numRef>
              <c:f>'3.5.2.1 SERVICIOS RED'!$C$16:$H$16</c:f>
              <c:numCache/>
            </c:numRef>
          </c:val>
        </c:ser>
        <c:axId val="57067444"/>
        <c:axId val="43844949"/>
      </c:barChart>
      <c:lineChart>
        <c:grouping val="standard"/>
        <c:varyColors val="0"/>
        <c:ser>
          <c:idx val="1"/>
          <c:order val="1"/>
          <c:tx>
            <c:strRef>
              <c:f>'3.5.2.1 SERVICIOS RED'!$A$18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'3.5.2.1 SERVICIOS RED'!$C$15:$H$15</c:f>
              <c:strCache/>
            </c:strRef>
          </c:cat>
          <c:val>
            <c:numRef>
              <c:f>'3.5.2.1 SERVICIOS RED'!$C$18:$H$18</c:f>
              <c:numCache/>
            </c:numRef>
          </c:val>
          <c:smooth val="0"/>
        </c:ser>
        <c:axId val="59060222"/>
        <c:axId val="61779951"/>
      </c:lineChart>
      <c:catAx>
        <c:axId val="570674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3844949"/>
        <c:crosses val="autoZero"/>
        <c:auto val="1"/>
        <c:lblOffset val="100"/>
        <c:tickLblSkip val="1"/>
        <c:noMultiLvlLbl val="0"/>
      </c:catAx>
      <c:valAx>
        <c:axId val="438449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7067444"/>
        <c:crossesAt val="1"/>
        <c:crossBetween val="between"/>
        <c:dispUnits/>
      </c:valAx>
      <c:catAx>
        <c:axId val="59060222"/>
        <c:scaling>
          <c:orientation val="minMax"/>
        </c:scaling>
        <c:axPos val="b"/>
        <c:delete val="1"/>
        <c:majorTickMark val="out"/>
        <c:minorTickMark val="none"/>
        <c:tickLblPos val="nextTo"/>
        <c:crossAx val="61779951"/>
        <c:crosses val="autoZero"/>
        <c:auto val="1"/>
        <c:lblOffset val="100"/>
        <c:tickLblSkip val="1"/>
        <c:noMultiLvlLbl val="0"/>
      </c:catAx>
      <c:valAx>
        <c:axId val="61779951"/>
        <c:scaling>
          <c:orientation val="minMax"/>
        </c:scaling>
        <c:axPos val="l"/>
        <c:delete val="0"/>
        <c:numFmt formatCode="General" sourceLinked="1"/>
        <c:majorTickMark val="out"/>
        <c:minorTickMark val="none"/>
        <c:tickLblPos val="nextTo"/>
        <c:spPr>
          <a:ln w="3175">
            <a:solidFill>
              <a:srgbClr val="808080"/>
            </a:solidFill>
          </a:ln>
        </c:spPr>
        <c:crossAx val="5906022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'3.5.2.1 INTERVENTORIAS EPS'!$A$16</c:f>
              <c:strCache>
                <c:ptCount val="1"/>
                <c:pt idx="0">
                  <c:v> N° de interventorías realizadas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'3.5.2.1 INTERVENTORIAS EPS'!$C$15:$H$15</c:f>
              <c:strCache/>
            </c:strRef>
          </c:cat>
          <c:val>
            <c:numRef>
              <c:f>'3.5.2.1 INTERVENTORIAS EPS'!$C$16:$H$16</c:f>
              <c:numCache/>
            </c:numRef>
          </c:val>
        </c:ser>
        <c:axId val="19148648"/>
        <c:axId val="38120105"/>
      </c:barChart>
      <c:lineChart>
        <c:grouping val="standard"/>
        <c:varyColors val="0"/>
        <c:ser>
          <c:idx val="1"/>
          <c:order val="1"/>
          <c:tx>
            <c:strRef>
              <c:f>'3.5.2.1 INTERVENTORIAS EPS'!$A$18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'3.5.2.1 INTERVENTORIAS EPS'!$C$15:$H$15</c:f>
              <c:strCache/>
            </c:strRef>
          </c:cat>
          <c:val>
            <c:numRef>
              <c:f>'3.5.2.1 INTERVENTORIAS EPS'!$C$18:$H$18</c:f>
              <c:numCache/>
            </c:numRef>
          </c:val>
          <c:smooth val="0"/>
        </c:ser>
        <c:axId val="7536626"/>
        <c:axId val="720771"/>
      </c:lineChart>
      <c:catAx>
        <c:axId val="191486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8120105"/>
        <c:crosses val="autoZero"/>
        <c:auto val="1"/>
        <c:lblOffset val="100"/>
        <c:tickLblSkip val="1"/>
        <c:noMultiLvlLbl val="0"/>
      </c:catAx>
      <c:valAx>
        <c:axId val="381201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148648"/>
        <c:crossesAt val="1"/>
        <c:crossBetween val="between"/>
        <c:dispUnits/>
      </c:valAx>
      <c:catAx>
        <c:axId val="7536626"/>
        <c:scaling>
          <c:orientation val="minMax"/>
        </c:scaling>
        <c:axPos val="b"/>
        <c:delete val="1"/>
        <c:majorTickMark val="out"/>
        <c:minorTickMark val="none"/>
        <c:tickLblPos val="nextTo"/>
        <c:crossAx val="720771"/>
        <c:crosses val="autoZero"/>
        <c:auto val="1"/>
        <c:lblOffset val="100"/>
        <c:tickLblSkip val="1"/>
        <c:noMultiLvlLbl val="0"/>
      </c:catAx>
      <c:valAx>
        <c:axId val="720771"/>
        <c:scaling>
          <c:orientation val="minMax"/>
        </c:scaling>
        <c:axPos val="l"/>
        <c:delete val="0"/>
        <c:numFmt formatCode="General" sourceLinked="1"/>
        <c:majorTickMark val="out"/>
        <c:minorTickMark val="none"/>
        <c:tickLblPos val="nextTo"/>
        <c:spPr>
          <a:ln w="3175">
            <a:solidFill>
              <a:srgbClr val="808080"/>
            </a:solidFill>
          </a:ln>
        </c:spPr>
        <c:crossAx val="753662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'3.5.2.2 SALUD INFANTIL-VACUNA'!$A$16</c:f>
              <c:strCache>
                <c:ptCount val="1"/>
                <c:pt idx="0">
                  <c:v>Porcentaje de avance de la atencion integral de la salud infantil</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SALUD INFANTIL-VACUNA'!$C$15:$H$15</c:f>
              <c:strCache/>
            </c:strRef>
          </c:cat>
          <c:val>
            <c:numRef>
              <c:f>'3.5.2.2 SALUD INFANTIL-VACUNA'!$C$16:$H$16</c:f>
              <c:numCache/>
            </c:numRef>
          </c:val>
        </c:ser>
        <c:axId val="6486940"/>
        <c:axId val="58382461"/>
      </c:barChart>
      <c:lineChart>
        <c:grouping val="standard"/>
        <c:varyColors val="0"/>
        <c:ser>
          <c:idx val="1"/>
          <c:order val="1"/>
          <c:tx>
            <c:strRef>
              <c:f>'3.5.2.2 SALUD INFANTIL-VACUNA'!$A$18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SALUD INFANTIL-VACUNA'!$C$15:$H$15</c:f>
              <c:strCache/>
            </c:strRef>
          </c:cat>
          <c:val>
            <c:numRef>
              <c:f>'3.5.2.2 SALUD INFANTIL-VACUNA'!$C$18:$H$18</c:f>
              <c:numCache/>
            </c:numRef>
          </c:val>
          <c:smooth val="0"/>
        </c:ser>
        <c:axId val="55680102"/>
        <c:axId val="31358871"/>
      </c:lineChart>
      <c:catAx>
        <c:axId val="648694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8382461"/>
        <c:crosses val="autoZero"/>
        <c:auto val="1"/>
        <c:lblOffset val="100"/>
        <c:tickLblSkip val="1"/>
        <c:noMultiLvlLbl val="0"/>
      </c:catAx>
      <c:valAx>
        <c:axId val="5838246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86940"/>
        <c:crossesAt val="1"/>
        <c:crossBetween val="between"/>
        <c:dispUnits/>
      </c:valAx>
      <c:catAx>
        <c:axId val="55680102"/>
        <c:scaling>
          <c:orientation val="minMax"/>
        </c:scaling>
        <c:axPos val="b"/>
        <c:delete val="1"/>
        <c:majorTickMark val="out"/>
        <c:minorTickMark val="none"/>
        <c:tickLblPos val="nextTo"/>
        <c:crossAx val="31358871"/>
        <c:crosses val="autoZero"/>
        <c:auto val="1"/>
        <c:lblOffset val="100"/>
        <c:tickLblSkip val="1"/>
        <c:noMultiLvlLbl val="0"/>
      </c:catAx>
      <c:valAx>
        <c:axId val="31358871"/>
        <c:scaling>
          <c:orientation val="minMax"/>
        </c:scaling>
        <c:axPos val="l"/>
        <c:delete val="0"/>
        <c:numFmt formatCode="General" sourceLinked="1"/>
        <c:majorTickMark val="out"/>
        <c:minorTickMark val="none"/>
        <c:tickLblPos val="nextTo"/>
        <c:spPr>
          <a:ln w="3175">
            <a:solidFill>
              <a:srgbClr val="808080"/>
            </a:solidFill>
          </a:ln>
        </c:spPr>
        <c:crossAx val="5568010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20275"/>
          <c:w val="0.6925"/>
          <c:h val="0.7695"/>
        </c:manualLayout>
      </c:layout>
      <c:barChart>
        <c:barDir val="col"/>
        <c:grouping val="clustered"/>
        <c:varyColors val="0"/>
        <c:ser>
          <c:idx val="0"/>
          <c:order val="0"/>
          <c:tx>
            <c:strRef>
              <c:f>'3.5.2.2 SALUD SEXUAL REP'!$A$16</c:f>
              <c:strCache>
                <c:ptCount val="1"/>
                <c:pt idx="0">
                  <c:v>No.- de muertes maternas por cada 1000 nacidos vivos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SALUD SEXUAL REP'!$C$15:$H$15</c:f>
              <c:strCache/>
            </c:strRef>
          </c:cat>
          <c:val>
            <c:numRef>
              <c:f>'3.5.2.2 SALUD SEXUAL REP'!$C$16:$H$16</c:f>
              <c:numCache/>
            </c:numRef>
          </c:val>
        </c:ser>
        <c:axId val="13794384"/>
        <c:axId val="57040593"/>
      </c:barChart>
      <c:lineChart>
        <c:grouping val="standard"/>
        <c:varyColors val="0"/>
        <c:ser>
          <c:idx val="1"/>
          <c:order val="1"/>
          <c:tx>
            <c:strRef>
              <c:f>'3.5.2.2 SALUD SEXUAL REP'!$A$18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SALUD SEXUAL REP'!$C$15:$H$15</c:f>
              <c:strCache/>
            </c:strRef>
          </c:cat>
          <c:val>
            <c:numRef>
              <c:f>'3.5.2.2 SALUD SEXUAL REP'!$C$18:$H$18</c:f>
              <c:numCache/>
            </c:numRef>
          </c:val>
          <c:smooth val="0"/>
        </c:ser>
        <c:axId val="43603290"/>
        <c:axId val="56885291"/>
      </c:lineChart>
      <c:catAx>
        <c:axId val="1379438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7040593"/>
        <c:crosses val="autoZero"/>
        <c:auto val="1"/>
        <c:lblOffset val="100"/>
        <c:tickLblSkip val="1"/>
        <c:noMultiLvlLbl val="0"/>
      </c:catAx>
      <c:valAx>
        <c:axId val="5704059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794384"/>
        <c:crossesAt val="1"/>
        <c:crossBetween val="between"/>
        <c:dispUnits/>
      </c:valAx>
      <c:catAx>
        <c:axId val="43603290"/>
        <c:scaling>
          <c:orientation val="minMax"/>
        </c:scaling>
        <c:axPos val="b"/>
        <c:delete val="1"/>
        <c:majorTickMark val="out"/>
        <c:minorTickMark val="none"/>
        <c:tickLblPos val="nextTo"/>
        <c:crossAx val="56885291"/>
        <c:crosses val="autoZero"/>
        <c:auto val="1"/>
        <c:lblOffset val="100"/>
        <c:tickLblSkip val="1"/>
        <c:noMultiLvlLbl val="0"/>
      </c:catAx>
      <c:valAx>
        <c:axId val="56885291"/>
        <c:scaling>
          <c:orientation val="minMax"/>
        </c:scaling>
        <c:axPos val="l"/>
        <c:delete val="0"/>
        <c:numFmt formatCode="General" sourceLinked="1"/>
        <c:majorTickMark val="out"/>
        <c:minorTickMark val="none"/>
        <c:tickLblPos val="nextTo"/>
        <c:spPr>
          <a:ln w="3175">
            <a:solidFill>
              <a:srgbClr val="808080"/>
            </a:solidFill>
          </a:ln>
        </c:spPr>
        <c:crossAx val="4360329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275"/>
          <c:y val="0.5495"/>
          <c:w val="0.29725"/>
          <c:h val="0.0967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'3.5.2.2 SALUD MENTAL'!$A$16</c:f>
              <c:strCache>
                <c:ptCount val="1"/>
                <c:pt idx="0">
                  <c:v>Porcentaje de avance de las actividades programadas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SALUD MENTAL'!$C$15:$H$15</c:f>
              <c:strCache/>
            </c:strRef>
          </c:cat>
          <c:val>
            <c:numRef>
              <c:f>'3.5.2.2 SALUD MENTAL'!$C$16:$H$16</c:f>
              <c:numCache/>
            </c:numRef>
          </c:val>
        </c:ser>
        <c:axId val="42205572"/>
        <c:axId val="44305829"/>
      </c:barChart>
      <c:lineChart>
        <c:grouping val="standard"/>
        <c:varyColors val="0"/>
        <c:ser>
          <c:idx val="1"/>
          <c:order val="1"/>
          <c:tx>
            <c:strRef>
              <c:f>'3.5.2.2 SALUD MENTAL'!$A$18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SALUD MENTAL'!$C$15:$H$15</c:f>
              <c:strCache/>
            </c:strRef>
          </c:cat>
          <c:val>
            <c:numRef>
              <c:f>'3.5.2.2 SALUD MENTAL'!$C$18:$H$18</c:f>
              <c:numCache/>
            </c:numRef>
          </c:val>
          <c:smooth val="0"/>
        </c:ser>
        <c:axId val="63208142"/>
        <c:axId val="32002367"/>
      </c:lineChart>
      <c:catAx>
        <c:axId val="4220557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4305829"/>
        <c:crosses val="autoZero"/>
        <c:auto val="1"/>
        <c:lblOffset val="100"/>
        <c:tickLblSkip val="1"/>
        <c:noMultiLvlLbl val="0"/>
      </c:catAx>
      <c:valAx>
        <c:axId val="4430582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205572"/>
        <c:crossesAt val="1"/>
        <c:crossBetween val="between"/>
        <c:dispUnits/>
      </c:valAx>
      <c:catAx>
        <c:axId val="63208142"/>
        <c:scaling>
          <c:orientation val="minMax"/>
        </c:scaling>
        <c:axPos val="b"/>
        <c:delete val="1"/>
        <c:majorTickMark val="out"/>
        <c:minorTickMark val="none"/>
        <c:tickLblPos val="nextTo"/>
        <c:crossAx val="32002367"/>
        <c:crosses val="autoZero"/>
        <c:auto val="1"/>
        <c:lblOffset val="100"/>
        <c:tickLblSkip val="1"/>
        <c:noMultiLvlLbl val="0"/>
      </c:catAx>
      <c:valAx>
        <c:axId val="32002367"/>
        <c:scaling>
          <c:orientation val="minMax"/>
        </c:scaling>
        <c:axPos val="l"/>
        <c:delete val="0"/>
        <c:numFmt formatCode="General" sourceLinked="1"/>
        <c:majorTickMark val="out"/>
        <c:minorTickMark val="none"/>
        <c:tickLblPos val="nextTo"/>
        <c:spPr>
          <a:ln w="3175">
            <a:solidFill>
              <a:srgbClr val="808080"/>
            </a:solidFill>
          </a:ln>
        </c:spPr>
        <c:crossAx val="63208142"/>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3625"/>
          <c:h val="0.778"/>
        </c:manualLayout>
      </c:layout>
      <c:barChart>
        <c:barDir val="col"/>
        <c:grouping val="clustered"/>
        <c:varyColors val="0"/>
        <c:ser>
          <c:idx val="0"/>
          <c:order val="0"/>
          <c:tx>
            <c:strRef>
              <c:f>'3.5.2.2 NUTRICION'!$A$16</c:f>
              <c:strCache>
                <c:ptCount val="1"/>
                <c:pt idx="0">
                  <c:v>No.- de niños menor de 5 años muertos por desnutrición</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'3.5.2.2 NUTRICION'!$C$15:$H$15</c:f>
              <c:strCache/>
            </c:strRef>
          </c:cat>
          <c:val>
            <c:numRef>
              <c:f>'3.5.2.2 NUTRICION'!$C$16:$H$16</c:f>
              <c:numCache/>
            </c:numRef>
          </c:val>
        </c:ser>
        <c:axId val="19585848"/>
        <c:axId val="42054905"/>
      </c:barChart>
      <c:lineChart>
        <c:grouping val="standard"/>
        <c:varyColors val="0"/>
        <c:ser>
          <c:idx val="1"/>
          <c:order val="1"/>
          <c:tx>
            <c:strRef>
              <c:f>'3.5.2.2 NUTRICION'!$A$18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'3.5.2.2 NUTRICION'!$C$15:$H$15</c:f>
              <c:strCache/>
            </c:strRef>
          </c:cat>
          <c:val>
            <c:numRef>
              <c:f>'3.5.2.2 NUTRICION'!$C$18:$H$18</c:f>
              <c:numCache/>
            </c:numRef>
          </c:val>
          <c:smooth val="0"/>
        </c:ser>
        <c:axId val="42949826"/>
        <c:axId val="51004115"/>
      </c:lineChart>
      <c:catAx>
        <c:axId val="1958584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42054905"/>
        <c:crosses val="autoZero"/>
        <c:auto val="1"/>
        <c:lblOffset val="100"/>
        <c:tickLblSkip val="1"/>
        <c:noMultiLvlLbl val="0"/>
      </c:catAx>
      <c:valAx>
        <c:axId val="4205490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9585848"/>
        <c:crossesAt val="1"/>
        <c:crossBetween val="between"/>
        <c:dispUnits/>
      </c:valAx>
      <c:catAx>
        <c:axId val="42949826"/>
        <c:scaling>
          <c:orientation val="minMax"/>
        </c:scaling>
        <c:axPos val="b"/>
        <c:delete val="1"/>
        <c:majorTickMark val="out"/>
        <c:minorTickMark val="none"/>
        <c:tickLblPos val="nextTo"/>
        <c:crossAx val="51004115"/>
        <c:crosses val="autoZero"/>
        <c:auto val="1"/>
        <c:lblOffset val="100"/>
        <c:tickLblSkip val="1"/>
        <c:noMultiLvlLbl val="0"/>
      </c:catAx>
      <c:valAx>
        <c:axId val="51004115"/>
        <c:scaling>
          <c:orientation val="minMax"/>
        </c:scaling>
        <c:axPos val="l"/>
        <c:delete val="0"/>
        <c:numFmt formatCode="General" sourceLinked="1"/>
        <c:majorTickMark val="out"/>
        <c:minorTickMark val="none"/>
        <c:tickLblPos val="nextTo"/>
        <c:spPr>
          <a:ln w="3175">
            <a:solidFill>
              <a:srgbClr val="808080"/>
            </a:solidFill>
          </a:ln>
        </c:spPr>
        <c:crossAx val="42949826"/>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2015"/>
          <c:w val="0.70675"/>
          <c:h val="0.778"/>
        </c:manualLayout>
      </c:layout>
      <c:barChart>
        <c:barDir val="col"/>
        <c:grouping val="clustered"/>
        <c:varyColors val="0"/>
        <c:ser>
          <c:idx val="0"/>
          <c:order val="0"/>
          <c:tx>
            <c:strRef>
              <c:f>'ENFERMEDADES CRONICAS'!$A$16</c:f>
              <c:strCache>
                <c:ptCount val="1"/>
                <c:pt idx="0">
                  <c:v>porcentaje de avance de las actividades</c:v>
                </c:pt>
              </c:strCache>
            </c:strRef>
          </c:tx>
          <c:spPr>
            <a:gradFill rotWithShape="1">
              <a:gsLst>
                <a:gs pos="0">
                  <a:srgbClr val="1F497D"/>
                </a:gs>
                <a:gs pos="50000">
                  <a:srgbClr val="1F497D"/>
                </a:gs>
                <a:gs pos="100000">
                  <a:srgbClr val="1F497D"/>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Percent val="0"/>
          </c:dLbls>
          <c:cat>
            <c:strRef>
              <c:f>'ENFERMEDADES CRONICAS'!$C$15:$H$15</c:f>
              <c:strCache/>
            </c:strRef>
          </c:cat>
          <c:val>
            <c:numRef>
              <c:f>'ENFERMEDADES CRONICAS'!$C$16:$H$16</c:f>
              <c:numCache/>
            </c:numRef>
          </c:val>
        </c:ser>
        <c:axId val="56383852"/>
        <c:axId val="37692621"/>
      </c:barChart>
      <c:lineChart>
        <c:grouping val="standard"/>
        <c:varyColors val="0"/>
        <c:ser>
          <c:idx val="1"/>
          <c:order val="1"/>
          <c:tx>
            <c:strRef>
              <c:f>'ENFERMEDADES CRONICAS'!$A$18</c:f>
              <c:strCache>
                <c:ptCount val="1"/>
                <c:pt idx="0">
                  <c:v>% DE CUMPLIMIENTO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4"/>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00" b="0" i="0" u="none" baseline="0">
                      <a:solidFill>
                        <a:srgbClr val="000000"/>
                      </a:solidFill>
                      <a:latin typeface="Calibri"/>
                      <a:ea typeface="Calibri"/>
                      <a:cs typeface="Calibri"/>
                    </a:defRPr>
                  </a:pPr>
                </a:p>
              </c:txPr>
              <c:numFmt formatCode="General" sourceLinked="1"/>
              <c:spPr>
                <a:gradFill rotWithShape="1">
                  <a:gsLst>
                    <a:gs pos="0">
                      <a:srgbClr val="FFFFFF"/>
                    </a:gs>
                    <a:gs pos="50000">
                      <a:srgbClr val="FFFFFF"/>
                    </a:gs>
                    <a:gs pos="100000">
                      <a:srgbClr val="FFFFFF"/>
                    </a:gs>
                  </a:gsLst>
                  <a:lin ang="5400000" scaled="1"/>
                </a:gradFill>
                <a:ln w="3175">
                  <a:noFill/>
                </a:ln>
              </c:spPr>
              <c:showLegendKey val="0"/>
              <c:showVal val="1"/>
              <c:showBubbleSize val="0"/>
              <c:showCatName val="0"/>
              <c:showSerName val="0"/>
              <c:showPercent val="0"/>
            </c:dLbl>
            <c:numFmt formatCode="General" sourceLinked="1"/>
            <c:spPr>
              <a:gradFill rotWithShape="1">
                <a:gsLst>
                  <a:gs pos="0">
                    <a:srgbClr val="FFFFFF"/>
                  </a:gs>
                  <a:gs pos="50000">
                    <a:srgbClr val="FFFFFF"/>
                  </a:gs>
                  <a:gs pos="100000">
                    <a:srgbClr val="FFFFFF"/>
                  </a:gs>
                </a:gsLst>
                <a:lin ang="5400000" scaled="1"/>
              </a:gradFill>
              <a:ln w="3175">
                <a:noFill/>
              </a:ln>
            </c:spPr>
            <c:txPr>
              <a:bodyPr vert="horz" rot="0" anchor="ctr"/>
              <a:lstStyle/>
              <a:p>
                <a:pPr algn="ctr">
                  <a:defRPr lang="en-US" cap="none" sz="800" b="0"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'ENFERMEDADES CRONICAS'!$C$15:$H$15</c:f>
              <c:strCache/>
            </c:strRef>
          </c:cat>
          <c:val>
            <c:numRef>
              <c:f>'ENFERMEDADES CRONICAS'!$C$18:$H$18</c:f>
              <c:numCache/>
            </c:numRef>
          </c:val>
          <c:smooth val="0"/>
        </c:ser>
        <c:axId val="3689270"/>
        <c:axId val="33203431"/>
      </c:lineChart>
      <c:catAx>
        <c:axId val="5638385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7692621"/>
        <c:crosses val="autoZero"/>
        <c:auto val="1"/>
        <c:lblOffset val="100"/>
        <c:tickLblSkip val="1"/>
        <c:noMultiLvlLbl val="0"/>
      </c:catAx>
      <c:valAx>
        <c:axId val="3769262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383852"/>
        <c:crossesAt val="1"/>
        <c:crossBetween val="between"/>
        <c:dispUnits/>
      </c:valAx>
      <c:catAx>
        <c:axId val="3689270"/>
        <c:scaling>
          <c:orientation val="minMax"/>
        </c:scaling>
        <c:axPos val="b"/>
        <c:delete val="1"/>
        <c:majorTickMark val="out"/>
        <c:minorTickMark val="none"/>
        <c:tickLblPos val="nextTo"/>
        <c:crossAx val="33203431"/>
        <c:crosses val="autoZero"/>
        <c:auto val="1"/>
        <c:lblOffset val="100"/>
        <c:tickLblSkip val="1"/>
        <c:noMultiLvlLbl val="0"/>
      </c:catAx>
      <c:valAx>
        <c:axId val="33203431"/>
        <c:scaling>
          <c:orientation val="minMax"/>
        </c:scaling>
        <c:axPos val="l"/>
        <c:delete val="0"/>
        <c:numFmt formatCode="General" sourceLinked="1"/>
        <c:majorTickMark val="out"/>
        <c:minorTickMark val="none"/>
        <c:tickLblPos val="nextTo"/>
        <c:spPr>
          <a:ln w="3175">
            <a:solidFill>
              <a:srgbClr val="808080"/>
            </a:solidFill>
          </a:ln>
        </c:spPr>
        <c:crossAx val="3689270"/>
        <c:crosses val="max"/>
        <c:crossBetween val="between"/>
        <c:dispUnits/>
      </c:valAx>
      <c:spPr>
        <a:noFill/>
        <a:ln>
          <a:noFill/>
        </a:ln>
      </c:spPr>
    </c:plotArea>
    <c:legend>
      <c:legendPos val="r"/>
      <c:legendEntry>
        <c:idx val="1"/>
        <c:txPr>
          <a:bodyPr vert="horz" rot="0"/>
          <a:lstStyle/>
          <a:p>
            <a:pPr>
              <a:defRPr lang="en-US" cap="none" sz="800" b="0" i="0" u="none" baseline="0">
                <a:solidFill>
                  <a:srgbClr val="000000"/>
                </a:solidFill>
                <a:latin typeface="Calibri"/>
                <a:ea typeface="Calibri"/>
                <a:cs typeface="Calibri"/>
              </a:defRPr>
            </a:pPr>
          </a:p>
        </c:txPr>
      </c:legendEntry>
      <c:layout>
        <c:manualLayout>
          <c:xMode val="edge"/>
          <c:yMode val="edge"/>
          <c:x val="0.70325"/>
          <c:y val="0.5525"/>
          <c:w val="0.29675"/>
          <c:h val="0.10025"/>
        </c:manualLayout>
      </c:layout>
      <c:overlay val="0"/>
      <c:spPr>
        <a:noFill/>
        <a:ln w="3175">
          <a:noFill/>
        </a:ln>
      </c:spPr>
    </c:legend>
    <c:plotVisOnly val="1"/>
    <c:dispBlanksAs val="gap"/>
    <c:showDLblsOverMax val="0"/>
  </c:chart>
  <c:spPr>
    <a:gradFill rotWithShape="1">
      <a:gsLst>
        <a:gs pos="0">
          <a:srgbClr val="F2DCDB"/>
        </a:gs>
        <a:gs pos="50000">
          <a:srgbClr val="C2D1ED"/>
        </a:gs>
        <a:gs pos="100000">
          <a:srgbClr val="E1E8F5"/>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2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3 Gráfico"/>
        <xdr:cNvGraphicFramePr/>
      </xdr:nvGraphicFramePr>
      <xdr:xfrm>
        <a:off x="0" y="106870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495800"/>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47762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06870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0715625"/>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02995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610975"/>
        <a:ext cx="4743450" cy="44196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1</xdr:col>
      <xdr:colOff>771525</xdr:colOff>
      <xdr:row>0</xdr:row>
      <xdr:rowOff>762000</xdr:rowOff>
    </xdr:to>
    <xdr:pic>
      <xdr:nvPicPr>
        <xdr:cNvPr id="1" name="1 Imagen"/>
        <xdr:cNvPicPr preferRelativeResize="1">
          <a:picLocks noChangeAspect="1"/>
        </xdr:cNvPicPr>
      </xdr:nvPicPr>
      <xdr:blipFill>
        <a:blip r:embed="rId1"/>
        <a:stretch>
          <a:fillRect/>
        </a:stretch>
      </xdr:blipFill>
      <xdr:spPr>
        <a:xfrm>
          <a:off x="28575" y="28575"/>
          <a:ext cx="1504950" cy="733425"/>
        </a:xfrm>
        <a:prstGeom prst="rect">
          <a:avLst/>
        </a:prstGeom>
        <a:noFill/>
        <a:ln w="9525" cmpd="sng">
          <a:noFill/>
        </a:ln>
      </xdr:spPr>
    </xdr:pic>
    <xdr:clientData/>
  </xdr:twoCellAnchor>
  <xdr:twoCellAnchor>
    <xdr:from>
      <xdr:col>0</xdr:col>
      <xdr:colOff>0</xdr:colOff>
      <xdr:row>23</xdr:row>
      <xdr:rowOff>19050</xdr:rowOff>
    </xdr:from>
    <xdr:to>
      <xdr:col>3</xdr:col>
      <xdr:colOff>1381125</xdr:colOff>
      <xdr:row>29</xdr:row>
      <xdr:rowOff>0</xdr:rowOff>
    </xdr:to>
    <xdr:graphicFrame>
      <xdr:nvGraphicFramePr>
        <xdr:cNvPr id="2" name="2 Gráfico"/>
        <xdr:cNvGraphicFramePr/>
      </xdr:nvGraphicFramePr>
      <xdr:xfrm>
        <a:off x="0" y="11163300"/>
        <a:ext cx="4429125" cy="41719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8">
      <selection activeCell="A30" sqref="A3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5">
        <v>2012</v>
      </c>
      <c r="D2" s="80" t="s">
        <v>7</v>
      </c>
      <c r="E2" s="80"/>
      <c r="F2" s="72" t="s">
        <v>43</v>
      </c>
      <c r="G2" s="72"/>
      <c r="H2" s="72"/>
      <c r="I2" s="72"/>
      <c r="J2" s="72"/>
    </row>
    <row r="3" spans="1:10" ht="30" customHeight="1">
      <c r="A3" s="75" t="s">
        <v>2</v>
      </c>
      <c r="B3" s="75"/>
      <c r="C3" s="5" t="s">
        <v>40</v>
      </c>
      <c r="D3" s="75" t="s">
        <v>8</v>
      </c>
      <c r="E3" s="75"/>
      <c r="F3" s="72" t="s">
        <v>39</v>
      </c>
      <c r="G3" s="72"/>
      <c r="H3" s="72"/>
      <c r="I3" s="72"/>
      <c r="J3" s="72"/>
    </row>
    <row r="4" spans="1:10" ht="58.5" customHeight="1">
      <c r="A4" s="75" t="s">
        <v>3</v>
      </c>
      <c r="B4" s="75"/>
      <c r="C4" s="5" t="s">
        <v>42</v>
      </c>
      <c r="D4" s="75" t="s">
        <v>11</v>
      </c>
      <c r="E4" s="75"/>
      <c r="F4" s="72" t="s">
        <v>44</v>
      </c>
      <c r="G4" s="72"/>
      <c r="H4" s="72"/>
      <c r="I4" s="72"/>
      <c r="J4" s="72"/>
    </row>
    <row r="5" spans="1:10" ht="42.75" customHeight="1">
      <c r="A5" s="75" t="s">
        <v>4</v>
      </c>
      <c r="B5" s="75"/>
      <c r="C5" s="5" t="s">
        <v>45</v>
      </c>
      <c r="D5" s="75" t="s">
        <v>9</v>
      </c>
      <c r="E5" s="75"/>
      <c r="F5" s="72" t="s">
        <v>46</v>
      </c>
      <c r="G5" s="72"/>
      <c r="H5" s="72"/>
      <c r="I5" s="72"/>
      <c r="J5" s="72"/>
    </row>
    <row r="6" spans="1:10" ht="30" customHeight="1">
      <c r="A6" s="75" t="s">
        <v>5</v>
      </c>
      <c r="B6" s="75"/>
      <c r="C6" s="5" t="s">
        <v>48</v>
      </c>
      <c r="D6" s="75"/>
      <c r="E6" s="75"/>
      <c r="F6" s="72"/>
      <c r="G6" s="72"/>
      <c r="H6" s="72"/>
      <c r="I6" s="72"/>
      <c r="J6" s="72"/>
    </row>
    <row r="7" spans="1:10" ht="30" customHeight="1">
      <c r="A7" s="75" t="s">
        <v>6</v>
      </c>
      <c r="B7" s="75"/>
      <c r="C7" s="5" t="s">
        <v>47</v>
      </c>
      <c r="D7" s="75" t="s">
        <v>10</v>
      </c>
      <c r="E7" s="75"/>
      <c r="F7" s="72" t="s">
        <v>49</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99.75" customHeight="1">
      <c r="A11" s="72" t="s">
        <v>50</v>
      </c>
      <c r="B11" s="72"/>
      <c r="C11" s="7"/>
      <c r="D11" s="72" t="s">
        <v>51</v>
      </c>
      <c r="E11" s="72"/>
      <c r="F11" s="7">
        <v>1</v>
      </c>
      <c r="G11" s="5" t="s">
        <v>53</v>
      </c>
      <c r="H11" s="5" t="s">
        <v>52</v>
      </c>
      <c r="I11" s="5" t="s">
        <v>54</v>
      </c>
      <c r="J11" s="8">
        <v>13846036999</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52</v>
      </c>
      <c r="B16" s="57"/>
      <c r="C16" s="22">
        <f aca="true" t="shared" si="0" ref="C16:H16">1/6</f>
        <v>0.16666666666666666</v>
      </c>
      <c r="D16" s="22">
        <f t="shared" si="0"/>
        <v>0.16666666666666666</v>
      </c>
      <c r="E16" s="22">
        <f t="shared" si="0"/>
        <v>0.16666666666666666</v>
      </c>
      <c r="F16" s="22">
        <f t="shared" si="0"/>
        <v>0.16666666666666666</v>
      </c>
      <c r="G16" s="22">
        <f t="shared" si="0"/>
        <v>0.16666666666666666</v>
      </c>
      <c r="H16" s="22">
        <f t="shared" si="0"/>
        <v>0.16666666666666666</v>
      </c>
      <c r="I16" s="2"/>
      <c r="J16" s="2"/>
    </row>
    <row r="17" spans="1:10" ht="99.75" customHeight="1">
      <c r="A17" s="56" t="s">
        <v>55</v>
      </c>
      <c r="B17" s="57"/>
      <c r="C17" s="14">
        <f>F11</f>
        <v>1</v>
      </c>
      <c r="D17" s="14">
        <f>$F$11</f>
        <v>1</v>
      </c>
      <c r="E17" s="14">
        <f>$F$11</f>
        <v>1</v>
      </c>
      <c r="F17" s="14">
        <f>$F$11</f>
        <v>1</v>
      </c>
      <c r="G17" s="14">
        <f>$F$11</f>
        <v>1</v>
      </c>
      <c r="H17" s="14">
        <f>$F$11</f>
        <v>1</v>
      </c>
      <c r="I17" s="2"/>
      <c r="J17" s="2"/>
    </row>
    <row r="18" spans="1:10" ht="15">
      <c r="A18" s="66" t="s">
        <v>30</v>
      </c>
      <c r="B18" s="67"/>
      <c r="C18" s="15">
        <f>IF((C16/C17)&gt;1,1,(C16/C17))</f>
        <v>0.16666666666666666</v>
      </c>
      <c r="D18" s="15">
        <f>IF(((D16/D17)+C18)&gt;1,1,((D16/D17)+C18))</f>
        <v>0.3333333333333333</v>
      </c>
      <c r="E18" s="15">
        <f>IF(((E16/E17)+D18)&gt;1,1,((E16/E17)+D18))</f>
        <v>0.5</v>
      </c>
      <c r="F18" s="15">
        <f>IF(((F16/F17)+E18)&gt;1,1,((F16/F17)+E18))</f>
        <v>0.6666666666666666</v>
      </c>
      <c r="G18" s="15">
        <f>IF(((G16/G17)+F18)&gt;1,1,((G16/G17)+F18))</f>
        <v>0.8333333333333333</v>
      </c>
      <c r="H18" s="15">
        <f>IF(((H16/H17)+G18)&gt;1,1,((H16/H17)+G18))</f>
        <v>0.9999999999999999</v>
      </c>
      <c r="I18" s="2"/>
      <c r="J18" s="2"/>
    </row>
    <row r="19" spans="1:10" ht="15">
      <c r="A19" s="65" t="s">
        <v>31</v>
      </c>
      <c r="B19" s="65"/>
      <c r="C19" s="65"/>
      <c r="D19" s="65"/>
      <c r="E19" s="65"/>
      <c r="F19" s="65"/>
      <c r="G19" s="65"/>
      <c r="H19" s="65"/>
      <c r="I19" s="65"/>
      <c r="J19" s="65"/>
    </row>
    <row r="20" spans="1:10" ht="15">
      <c r="A20" s="63" t="s">
        <v>32</v>
      </c>
      <c r="B20" s="64"/>
      <c r="C20" s="9">
        <f>J11/6</f>
        <v>2307672833.1666665</v>
      </c>
      <c r="D20" s="9">
        <f>C20</f>
        <v>2307672833.1666665</v>
      </c>
      <c r="E20" s="9">
        <f>D20</f>
        <v>2307672833.1666665</v>
      </c>
      <c r="F20" s="9">
        <f>E20</f>
        <v>2307672833.1666665</v>
      </c>
      <c r="G20" s="9">
        <f>F20</f>
        <v>2307672833.1666665</v>
      </c>
      <c r="H20" s="9">
        <f>G20</f>
        <v>2307672833.1666665</v>
      </c>
      <c r="I20" s="2"/>
      <c r="J20" s="2"/>
    </row>
    <row r="21" spans="1:10" ht="30" customHeight="1">
      <c r="A21" s="63" t="s">
        <v>33</v>
      </c>
      <c r="B21" s="64"/>
      <c r="C21" s="16">
        <f>(C20/$J$11)</f>
        <v>0.16666666666666666</v>
      </c>
      <c r="D21" s="17">
        <f>(D20/$J$11)+C21</f>
        <v>0.3333333333333333</v>
      </c>
      <c r="E21" s="17">
        <f>(E20/$J$11)+D21</f>
        <v>0.5</v>
      </c>
      <c r="F21" s="17">
        <f>(F20/$J$11)+E21</f>
        <v>0.6666666666666666</v>
      </c>
      <c r="G21" s="17">
        <f>(G20/$J$11)+F21</f>
        <v>0.8333333333333333</v>
      </c>
      <c r="H21" s="17">
        <f>(H20/$J$11)+G21</f>
        <v>0.9999999999999999</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c r="G24" s="57"/>
      <c r="H24" s="59"/>
      <c r="I24" s="60"/>
      <c r="J24" s="2"/>
    </row>
    <row r="25" spans="5:13" ht="49.5" customHeight="1">
      <c r="E25" s="10" t="s">
        <v>25</v>
      </c>
      <c r="F25" s="56"/>
      <c r="G25" s="57"/>
      <c r="H25" s="59"/>
      <c r="I25" s="60"/>
      <c r="J25" s="2"/>
      <c r="M25">
        <f>1790+530</f>
        <v>2320</v>
      </c>
    </row>
    <row r="26" spans="5:10" ht="49.5" customHeight="1">
      <c r="E26" s="10" t="s">
        <v>26</v>
      </c>
      <c r="F26" s="56"/>
      <c r="G26" s="57"/>
      <c r="H26" s="59"/>
      <c r="I26" s="60"/>
      <c r="J26" s="2"/>
    </row>
    <row r="27" spans="5:10" ht="49.5" customHeight="1">
      <c r="E27" s="10" t="s">
        <v>27</v>
      </c>
      <c r="F27" s="56"/>
      <c r="G27" s="57"/>
      <c r="H27" s="59"/>
      <c r="I27" s="60"/>
      <c r="J27" s="2"/>
    </row>
    <row r="28" spans="5:10" ht="49.5" customHeight="1">
      <c r="E28" s="10" t="s">
        <v>28</v>
      </c>
      <c r="F28" s="56"/>
      <c r="G28" s="57"/>
      <c r="H28" s="59"/>
      <c r="I28" s="60"/>
      <c r="J28" s="2"/>
    </row>
    <row r="29" spans="5:10" ht="72" customHeight="1">
      <c r="E29" s="10" t="s">
        <v>29</v>
      </c>
      <c r="F29" s="56" t="s">
        <v>56</v>
      </c>
      <c r="G29" s="57"/>
      <c r="H29" s="59" t="s">
        <v>57</v>
      </c>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58</v>
      </c>
      <c r="B34" s="57"/>
      <c r="C34" s="5"/>
      <c r="D34" s="5"/>
      <c r="E34" s="5" t="s">
        <v>41</v>
      </c>
      <c r="F34" s="5" t="s">
        <v>41</v>
      </c>
      <c r="G34" s="5" t="s">
        <v>41</v>
      </c>
      <c r="H34" s="5"/>
      <c r="I34" s="2"/>
    </row>
    <row r="35" spans="1:9" ht="30" customHeight="1">
      <c r="A35" s="56" t="s">
        <v>59</v>
      </c>
      <c r="B35" s="57"/>
      <c r="C35" s="5" t="s">
        <v>41</v>
      </c>
      <c r="D35" s="5" t="s">
        <v>41</v>
      </c>
      <c r="E35" s="5" t="s">
        <v>41</v>
      </c>
      <c r="F35" s="5" t="s">
        <v>41</v>
      </c>
      <c r="G35" s="5" t="s">
        <v>41</v>
      </c>
      <c r="H35" s="5" t="s">
        <v>41</v>
      </c>
      <c r="I35" s="2"/>
    </row>
    <row r="36" spans="1:9" ht="30" customHeight="1">
      <c r="A36" s="56" t="s">
        <v>60</v>
      </c>
      <c r="B36" s="57"/>
      <c r="C36" s="5" t="s">
        <v>41</v>
      </c>
      <c r="D36" s="5" t="s">
        <v>41</v>
      </c>
      <c r="E36" s="5" t="s">
        <v>41</v>
      </c>
      <c r="F36" s="5" t="s">
        <v>41</v>
      </c>
      <c r="G36" s="5" t="s">
        <v>41</v>
      </c>
      <c r="H36" s="5" t="s">
        <v>41</v>
      </c>
      <c r="I36" s="2"/>
    </row>
    <row r="37" spans="1:9" ht="30" customHeight="1">
      <c r="A37" s="56"/>
      <c r="B37" s="57"/>
      <c r="C37" s="5"/>
      <c r="D37" s="5"/>
      <c r="E37" s="5"/>
      <c r="F37" s="5"/>
      <c r="G37" s="5"/>
      <c r="H37" s="5"/>
      <c r="I37" s="2"/>
    </row>
    <row r="38" spans="1:9" ht="30" customHeight="1">
      <c r="A38" s="56"/>
      <c r="B38" s="57"/>
      <c r="C38" s="5"/>
      <c r="D38" s="5"/>
      <c r="E38" s="5"/>
      <c r="F38" s="5"/>
      <c r="G38" s="5"/>
      <c r="H38" s="5"/>
      <c r="I38" s="2"/>
    </row>
    <row r="39" spans="1:9" ht="30" customHeight="1">
      <c r="A39" s="56"/>
      <c r="B39" s="57"/>
      <c r="C39" s="5"/>
      <c r="D39" s="5"/>
      <c r="E39" s="5"/>
      <c r="F39" s="5"/>
      <c r="G39" s="5"/>
      <c r="H39" s="5"/>
      <c r="I39" s="2"/>
    </row>
    <row r="40" spans="1:9" ht="30" customHeight="1">
      <c r="A40" s="56"/>
      <c r="B40" s="57"/>
      <c r="C40" s="5"/>
      <c r="D40" s="5"/>
      <c r="E40" s="5"/>
      <c r="F40" s="5"/>
      <c r="G40" s="5"/>
      <c r="H40" s="5"/>
      <c r="I40" s="2"/>
    </row>
  </sheetData>
  <sheetProtection selectLockedCells="1" sort="0" autoFilter="0"/>
  <mergeCells count="58">
    <mergeCell ref="A1:J1"/>
    <mergeCell ref="A2:B2"/>
    <mergeCell ref="A3:B3"/>
    <mergeCell ref="A4:B4"/>
    <mergeCell ref="A5:B5"/>
    <mergeCell ref="F2:J2"/>
    <mergeCell ref="F3:J3"/>
    <mergeCell ref="F4:J4"/>
    <mergeCell ref="D2:E2"/>
    <mergeCell ref="D4:E4"/>
    <mergeCell ref="D3:E3"/>
    <mergeCell ref="D5:E6"/>
    <mergeCell ref="F7:J7"/>
    <mergeCell ref="F5:J6"/>
    <mergeCell ref="C9:C10"/>
    <mergeCell ref="D10:E10"/>
    <mergeCell ref="D9:J9"/>
    <mergeCell ref="A8:J8"/>
    <mergeCell ref="D7:E7"/>
    <mergeCell ref="A6:B6"/>
    <mergeCell ref="A7:B7"/>
    <mergeCell ref="A16:B16"/>
    <mergeCell ref="A17:B17"/>
    <mergeCell ref="A18:B18"/>
    <mergeCell ref="A9:B10"/>
    <mergeCell ref="A19:J19"/>
    <mergeCell ref="A11:B11"/>
    <mergeCell ref="D11:E11"/>
    <mergeCell ref="A12:J12"/>
    <mergeCell ref="A13:J13"/>
    <mergeCell ref="A14:J14"/>
    <mergeCell ref="A15:B15"/>
    <mergeCell ref="F27:G27"/>
    <mergeCell ref="H27:I27"/>
    <mergeCell ref="A20:B20"/>
    <mergeCell ref="F23:G23"/>
    <mergeCell ref="F24:G24"/>
    <mergeCell ref="H23:I23"/>
    <mergeCell ref="H24:I24"/>
    <mergeCell ref="A23:D23"/>
    <mergeCell ref="F25:G25"/>
    <mergeCell ref="H25:I25"/>
    <mergeCell ref="F26:G26"/>
    <mergeCell ref="H26:I26"/>
    <mergeCell ref="A21:B21"/>
    <mergeCell ref="A33:B33"/>
    <mergeCell ref="A34:B34"/>
    <mergeCell ref="A35:B35"/>
    <mergeCell ref="F28:G28"/>
    <mergeCell ref="H28:I28"/>
    <mergeCell ref="F29:G29"/>
    <mergeCell ref="H29:I29"/>
    <mergeCell ref="A32:H32"/>
    <mergeCell ref="A36:B36"/>
    <mergeCell ref="A37:B37"/>
    <mergeCell ref="A38:B38"/>
    <mergeCell ref="A39:B39"/>
    <mergeCell ref="A40:B40"/>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0.xml><?xml version="1.0" encoding="utf-8"?>
<worksheet xmlns="http://schemas.openxmlformats.org/spreadsheetml/2006/main" xmlns:r="http://schemas.openxmlformats.org/officeDocument/2006/relationships">
  <dimension ref="A1:M35"/>
  <sheetViews>
    <sheetView zoomScale="70" zoomScaleNormal="70" zoomScalePageLayoutView="0" workbookViewId="0" topLeftCell="A30">
      <selection activeCell="C40" sqref="C4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282</v>
      </c>
      <c r="G5" s="96"/>
      <c r="H5" s="96"/>
      <c r="I5" s="96"/>
      <c r="J5" s="96"/>
    </row>
    <row r="6" spans="1:10" ht="60" customHeight="1">
      <c r="A6" s="75" t="s">
        <v>5</v>
      </c>
      <c r="B6" s="75"/>
      <c r="C6" s="41" t="s">
        <v>286</v>
      </c>
      <c r="D6" s="75"/>
      <c r="E6" s="75"/>
      <c r="F6" s="96"/>
      <c r="G6" s="96"/>
      <c r="H6" s="96"/>
      <c r="I6" s="96"/>
      <c r="J6" s="96"/>
    </row>
    <row r="7" spans="1:10" ht="32.25" customHeight="1">
      <c r="A7" s="75" t="s">
        <v>6</v>
      </c>
      <c r="B7" s="75"/>
      <c r="C7" s="41"/>
      <c r="D7" s="75" t="s">
        <v>10</v>
      </c>
      <c r="E7" s="75"/>
      <c r="F7" s="72" t="s">
        <v>318</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319</v>
      </c>
      <c r="B11" s="97"/>
      <c r="C11" s="7"/>
      <c r="D11" s="97" t="s">
        <v>320</v>
      </c>
      <c r="E11" s="97"/>
      <c r="F11" s="25">
        <v>1</v>
      </c>
      <c r="G11" s="41" t="s">
        <v>317</v>
      </c>
      <c r="H11" s="46" t="s">
        <v>283</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0" t="s">
        <v>283</v>
      </c>
      <c r="B16" s="101"/>
      <c r="C16" s="22">
        <v>1</v>
      </c>
      <c r="D16" s="22"/>
      <c r="E16" s="22"/>
      <c r="F16" s="22"/>
      <c r="G16" s="22"/>
      <c r="H16" s="49"/>
      <c r="I16" s="2"/>
      <c r="J16" s="2"/>
    </row>
    <row r="17" spans="1:10" ht="99.75" customHeight="1">
      <c r="A17" s="56" t="s">
        <v>321</v>
      </c>
      <c r="B17" s="57"/>
      <c r="C17" s="14">
        <f>F11</f>
        <v>1</v>
      </c>
      <c r="D17" s="14">
        <f>$F$11</f>
        <v>1</v>
      </c>
      <c r="E17" s="14">
        <f>$F$11</f>
        <v>1</v>
      </c>
      <c r="F17" s="14">
        <f>$F$11</f>
        <v>1</v>
      </c>
      <c r="G17" s="14">
        <f>$F$11</f>
        <v>1</v>
      </c>
      <c r="H17" s="50">
        <f>$F$11</f>
        <v>1</v>
      </c>
      <c r="I17" s="2"/>
      <c r="J17" s="2"/>
    </row>
    <row r="18" spans="1:10" ht="15">
      <c r="A18" s="66" t="s">
        <v>30</v>
      </c>
      <c r="B18" s="67"/>
      <c r="C18" s="15">
        <f>IF((C16/C17)&gt;1,1,(C16/C17))</f>
        <v>1</v>
      </c>
      <c r="D18" s="15">
        <f>IF(((D16/D17)+C18)&gt;1,1,((D16/D17)+C18))</f>
        <v>1</v>
      </c>
      <c r="E18" s="15">
        <f>IF(((E16/E17)+D18)&gt;1,1,((E16/E17)+D18))</f>
        <v>1</v>
      </c>
      <c r="F18" s="15">
        <f>IF(((F16/F17)+E18)&gt;1,1,((F16/F17)+E18))</f>
        <v>1</v>
      </c>
      <c r="G18" s="15">
        <f>IF(((G16/G17)+F18)&gt;1,1,((G16/G17)+F18))</f>
        <v>1</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t="s">
        <v>324</v>
      </c>
      <c r="G24" s="57"/>
      <c r="H24" s="56"/>
      <c r="I24" s="57"/>
      <c r="J24" s="2"/>
    </row>
    <row r="25" spans="5:10" ht="65.25" customHeight="1">
      <c r="E25" s="42" t="s">
        <v>25</v>
      </c>
      <c r="F25" s="56" t="s">
        <v>325</v>
      </c>
      <c r="G25" s="57"/>
      <c r="H25" s="59"/>
      <c r="I25" s="60"/>
      <c r="J25" s="2"/>
    </row>
    <row r="26" spans="5:10" ht="49.5" customHeight="1">
      <c r="E26" s="42" t="s">
        <v>26</v>
      </c>
      <c r="F26" s="56"/>
      <c r="G26" s="57"/>
      <c r="H26" s="59"/>
      <c r="I26" s="60"/>
      <c r="J26" s="2"/>
    </row>
    <row r="27" spans="5:10" ht="59.25" customHeight="1">
      <c r="E27" s="42" t="s">
        <v>27</v>
      </c>
      <c r="F27" s="56" t="s">
        <v>325</v>
      </c>
      <c r="G27" s="57"/>
      <c r="H27" s="59"/>
      <c r="I27" s="60"/>
      <c r="J27" s="2"/>
    </row>
    <row r="28" spans="5:10" ht="49.5" customHeight="1">
      <c r="E28" s="42" t="s">
        <v>28</v>
      </c>
      <c r="F28" s="56"/>
      <c r="G28" s="57"/>
      <c r="H28" s="59"/>
      <c r="I28" s="60"/>
      <c r="J28" s="2"/>
    </row>
    <row r="29" spans="5:10" ht="72" customHeight="1">
      <c r="E29" s="42" t="s">
        <v>29</v>
      </c>
      <c r="F29" s="56" t="s">
        <v>325</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3" t="s">
        <v>322</v>
      </c>
      <c r="B34" s="103"/>
      <c r="C34" s="54" t="s">
        <v>41</v>
      </c>
      <c r="D34" s="54"/>
      <c r="E34" s="54"/>
      <c r="F34" s="54"/>
      <c r="G34" s="54"/>
      <c r="H34" s="54"/>
    </row>
    <row r="35" spans="1:8" ht="123.75" customHeight="1">
      <c r="A35" s="103" t="s">
        <v>323</v>
      </c>
      <c r="B35" s="103"/>
      <c r="C35" s="54"/>
      <c r="D35" s="54" t="s">
        <v>41</v>
      </c>
      <c r="E35" s="54"/>
      <c r="F35" s="54" t="s">
        <v>41</v>
      </c>
      <c r="G35" s="54"/>
      <c r="H35" s="54" t="s">
        <v>41</v>
      </c>
    </row>
  </sheetData>
  <sheetProtection selectLockedCells="1" sort="0" autoFilter="0"/>
  <mergeCells count="53">
    <mergeCell ref="A35:B35"/>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1.xml><?xml version="1.0" encoding="utf-8"?>
<worksheet xmlns="http://schemas.openxmlformats.org/spreadsheetml/2006/main" xmlns:r="http://schemas.openxmlformats.org/officeDocument/2006/relationships">
  <dimension ref="A1:M37"/>
  <sheetViews>
    <sheetView zoomScale="70" zoomScaleNormal="70" zoomScalePageLayoutView="0" workbookViewId="0" topLeftCell="A13">
      <selection activeCell="H37" sqref="H3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284</v>
      </c>
      <c r="G5" s="96"/>
      <c r="H5" s="96"/>
      <c r="I5" s="96"/>
      <c r="J5" s="96"/>
    </row>
    <row r="6" spans="1:10" ht="60" customHeight="1">
      <c r="A6" s="75" t="s">
        <v>5</v>
      </c>
      <c r="B6" s="75"/>
      <c r="C6" s="41" t="s">
        <v>285</v>
      </c>
      <c r="D6" s="75"/>
      <c r="E6" s="75"/>
      <c r="F6" s="96"/>
      <c r="G6" s="96"/>
      <c r="H6" s="96"/>
      <c r="I6" s="96"/>
      <c r="J6" s="96"/>
    </row>
    <row r="7" spans="1:10" ht="32.25" customHeight="1">
      <c r="A7" s="75" t="s">
        <v>6</v>
      </c>
      <c r="B7" s="75"/>
      <c r="C7" s="41"/>
      <c r="D7" s="75" t="s">
        <v>10</v>
      </c>
      <c r="E7" s="75"/>
      <c r="F7" s="106">
        <v>0.5</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327</v>
      </c>
      <c r="B11" s="97"/>
      <c r="C11" s="53"/>
      <c r="D11" s="97" t="s">
        <v>328</v>
      </c>
      <c r="E11" s="97"/>
      <c r="F11" s="25">
        <v>100</v>
      </c>
      <c r="G11" s="41" t="s">
        <v>111</v>
      </c>
      <c r="H11" s="46" t="s">
        <v>288</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288</v>
      </c>
      <c r="B16" s="105"/>
      <c r="C16" s="22"/>
      <c r="D16" s="22"/>
      <c r="E16" s="22"/>
      <c r="F16" s="22"/>
      <c r="G16" s="22"/>
      <c r="H16" s="49">
        <v>100</v>
      </c>
      <c r="I16" s="2"/>
      <c r="J16" s="2"/>
    </row>
    <row r="17" spans="1:10" ht="99.75" customHeight="1">
      <c r="A17" s="104" t="s">
        <v>326</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c r="G24" s="57"/>
      <c r="H24" s="56"/>
      <c r="I24" s="57"/>
      <c r="J24" s="2"/>
    </row>
    <row r="25" spans="5:10" ht="49.5" customHeight="1">
      <c r="E25" s="42" t="s">
        <v>25</v>
      </c>
      <c r="F25" s="56"/>
      <c r="G25" s="57"/>
      <c r="H25" s="59"/>
      <c r="I25" s="60"/>
      <c r="J25" s="2"/>
    </row>
    <row r="26" spans="5:10" ht="49.5" customHeight="1">
      <c r="E26" s="42" t="s">
        <v>26</v>
      </c>
      <c r="F26" s="56"/>
      <c r="G26" s="57"/>
      <c r="H26" s="59"/>
      <c r="I26" s="60"/>
      <c r="J26" s="2"/>
    </row>
    <row r="27" spans="5:10" ht="49.5" customHeight="1">
      <c r="E27" s="42" t="s">
        <v>27</v>
      </c>
      <c r="F27" s="56"/>
      <c r="G27" s="57"/>
      <c r="H27" s="59"/>
      <c r="I27" s="60"/>
      <c r="J27" s="2"/>
    </row>
    <row r="28" spans="5:10" ht="49.5" customHeight="1">
      <c r="E28" s="42" t="s">
        <v>28</v>
      </c>
      <c r="F28" s="56"/>
      <c r="G28" s="57"/>
      <c r="H28" s="59"/>
      <c r="I28" s="60"/>
      <c r="J28" s="2"/>
    </row>
    <row r="29" spans="5:10" ht="72" customHeight="1">
      <c r="E29" s="42" t="s">
        <v>29</v>
      </c>
      <c r="F29" s="100" t="s">
        <v>330</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94.5" customHeight="1">
      <c r="A34" s="103" t="s">
        <v>329</v>
      </c>
      <c r="B34" s="103"/>
      <c r="C34" s="55" t="s">
        <v>41</v>
      </c>
      <c r="D34" s="55" t="s">
        <v>41</v>
      </c>
      <c r="E34" s="55" t="s">
        <v>41</v>
      </c>
      <c r="F34" s="55" t="s">
        <v>41</v>
      </c>
      <c r="G34" s="55" t="s">
        <v>41</v>
      </c>
      <c r="H34" s="55" t="s">
        <v>41</v>
      </c>
    </row>
    <row r="35" spans="1:8" ht="35.25" customHeight="1">
      <c r="A35" s="103" t="s">
        <v>331</v>
      </c>
      <c r="B35" s="103"/>
      <c r="C35" s="55" t="s">
        <v>41</v>
      </c>
      <c r="D35" s="55" t="s">
        <v>41</v>
      </c>
      <c r="E35" s="55" t="s">
        <v>41</v>
      </c>
      <c r="F35" s="55" t="s">
        <v>41</v>
      </c>
      <c r="G35" s="55" t="s">
        <v>41</v>
      </c>
      <c r="H35" s="55" t="s">
        <v>41</v>
      </c>
    </row>
    <row r="36" spans="1:8" ht="15">
      <c r="A36" s="103"/>
      <c r="B36" s="103"/>
      <c r="C36" s="54"/>
      <c r="D36" s="54"/>
      <c r="E36" s="54"/>
      <c r="F36" s="54"/>
      <c r="G36" s="54"/>
      <c r="H36" s="54"/>
    </row>
    <row r="37" spans="1:8" ht="15">
      <c r="A37" s="103"/>
      <c r="B37" s="103"/>
      <c r="C37" s="54"/>
      <c r="D37" s="54"/>
      <c r="E37" s="54"/>
      <c r="F37" s="54"/>
      <c r="G37" s="54"/>
      <c r="H37" s="54"/>
    </row>
  </sheetData>
  <sheetProtection selectLockedCells="1" sort="0" autoFilter="0"/>
  <mergeCells count="55">
    <mergeCell ref="A35:B35"/>
    <mergeCell ref="A36:B36"/>
    <mergeCell ref="A37:B37"/>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2.xml><?xml version="1.0" encoding="utf-8"?>
<worksheet xmlns="http://schemas.openxmlformats.org/spreadsheetml/2006/main" xmlns:r="http://schemas.openxmlformats.org/officeDocument/2006/relationships">
  <dimension ref="A1:M34"/>
  <sheetViews>
    <sheetView zoomScale="70" zoomScaleNormal="70" zoomScalePageLayoutView="0" workbookViewId="0" topLeftCell="A23">
      <selection activeCell="I32" sqref="I32"/>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290</v>
      </c>
      <c r="G5" s="96"/>
      <c r="H5" s="96"/>
      <c r="I5" s="96"/>
      <c r="J5" s="96"/>
    </row>
    <row r="6" spans="1:10" ht="60" customHeight="1">
      <c r="A6" s="75" t="s">
        <v>5</v>
      </c>
      <c r="B6" s="75"/>
      <c r="C6" s="41" t="s">
        <v>289</v>
      </c>
      <c r="D6" s="75"/>
      <c r="E6" s="75"/>
      <c r="F6" s="96"/>
      <c r="G6" s="96"/>
      <c r="H6" s="96"/>
      <c r="I6" s="96"/>
      <c r="J6" s="96"/>
    </row>
    <row r="7" spans="1:10" ht="32.25" customHeight="1">
      <c r="A7" s="75" t="s">
        <v>6</v>
      </c>
      <c r="B7" s="75"/>
      <c r="C7" s="41"/>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332</v>
      </c>
      <c r="B11" s="97"/>
      <c r="C11" s="53"/>
      <c r="D11" s="97" t="s">
        <v>334</v>
      </c>
      <c r="E11" s="97"/>
      <c r="F11" s="25">
        <v>100</v>
      </c>
      <c r="G11" s="41" t="s">
        <v>111</v>
      </c>
      <c r="H11" s="46" t="s">
        <v>291</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291</v>
      </c>
      <c r="B16" s="105"/>
      <c r="C16" s="22"/>
      <c r="D16" s="22"/>
      <c r="E16" s="22"/>
      <c r="F16" s="22"/>
      <c r="G16" s="22"/>
      <c r="H16" s="49">
        <v>100</v>
      </c>
      <c r="I16" s="2"/>
      <c r="J16" s="2"/>
    </row>
    <row r="17" spans="1:10" ht="99.75" customHeight="1">
      <c r="A17" s="104" t="s">
        <v>333</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c r="G24" s="57"/>
      <c r="H24" s="56"/>
      <c r="I24" s="57"/>
      <c r="J24" s="2"/>
    </row>
    <row r="25" spans="5:10" ht="49.5" customHeight="1">
      <c r="E25" s="42" t="s">
        <v>25</v>
      </c>
      <c r="F25" s="56"/>
      <c r="G25" s="57"/>
      <c r="H25" s="59"/>
      <c r="I25" s="60"/>
      <c r="J25" s="2"/>
    </row>
    <row r="26" spans="5:10" ht="49.5" customHeight="1">
      <c r="E26" s="42" t="s">
        <v>26</v>
      </c>
      <c r="F26" s="56"/>
      <c r="G26" s="57"/>
      <c r="H26" s="59"/>
      <c r="I26" s="60"/>
      <c r="J26" s="2"/>
    </row>
    <row r="27" spans="5:10" ht="49.5" customHeight="1">
      <c r="E27" s="42" t="s">
        <v>27</v>
      </c>
      <c r="F27" s="56"/>
      <c r="G27" s="57"/>
      <c r="H27" s="59"/>
      <c r="I27" s="60"/>
      <c r="J27" s="2"/>
    </row>
    <row r="28" spans="5:10" ht="49.5" customHeight="1">
      <c r="E28" s="42" t="s">
        <v>28</v>
      </c>
      <c r="F28" s="56"/>
      <c r="G28" s="57"/>
      <c r="H28" s="59"/>
      <c r="I28" s="60"/>
      <c r="J28" s="2"/>
    </row>
    <row r="29" spans="5:10" ht="72" customHeight="1">
      <c r="E29" s="42" t="s">
        <v>29</v>
      </c>
      <c r="F29" s="100" t="s">
        <v>335</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3"/>
      <c r="B34" s="103"/>
      <c r="C34" s="54"/>
      <c r="D34" s="54"/>
      <c r="E34" s="54"/>
      <c r="F34" s="54"/>
      <c r="G34" s="54"/>
      <c r="H34" s="54"/>
    </row>
  </sheetData>
  <sheetProtection selectLockedCells="1" sort="0" autoFilter="0"/>
  <mergeCells count="5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3.xml><?xml version="1.0" encoding="utf-8"?>
<worksheet xmlns="http://schemas.openxmlformats.org/spreadsheetml/2006/main" xmlns:r="http://schemas.openxmlformats.org/officeDocument/2006/relationships">
  <dimension ref="A1:M34"/>
  <sheetViews>
    <sheetView zoomScale="70" zoomScaleNormal="70" zoomScalePageLayoutView="0" workbookViewId="0" topLeftCell="A31">
      <selection activeCell="C11" sqref="C1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293</v>
      </c>
      <c r="G5" s="96"/>
      <c r="H5" s="96"/>
      <c r="I5" s="96"/>
      <c r="J5" s="96"/>
    </row>
    <row r="6" spans="1:10" ht="60" customHeight="1">
      <c r="A6" s="75" t="s">
        <v>5</v>
      </c>
      <c r="B6" s="75"/>
      <c r="C6" s="41" t="s">
        <v>292</v>
      </c>
      <c r="D6" s="75"/>
      <c r="E6" s="75"/>
      <c r="F6" s="96"/>
      <c r="G6" s="96"/>
      <c r="H6" s="96"/>
      <c r="I6" s="96"/>
      <c r="J6" s="96"/>
    </row>
    <row r="7" spans="1:10" ht="32.25" customHeight="1">
      <c r="A7" s="75" t="s">
        <v>6</v>
      </c>
      <c r="B7" s="75"/>
      <c r="C7" s="41"/>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337</v>
      </c>
      <c r="B11" s="97"/>
      <c r="C11" s="7"/>
      <c r="D11" s="97" t="s">
        <v>338</v>
      </c>
      <c r="E11" s="97"/>
      <c r="F11" s="25">
        <v>100</v>
      </c>
      <c r="G11" s="41" t="s">
        <v>111</v>
      </c>
      <c r="H11" s="46" t="s">
        <v>294</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294</v>
      </c>
      <c r="B16" s="105"/>
      <c r="C16" s="22"/>
      <c r="D16" s="22"/>
      <c r="E16" s="22"/>
      <c r="F16" s="22"/>
      <c r="G16" s="22"/>
      <c r="H16" s="49">
        <v>100</v>
      </c>
      <c r="I16" s="2"/>
      <c r="J16" s="2"/>
    </row>
    <row r="17" spans="1:10" ht="99.75" customHeight="1">
      <c r="A17" s="104" t="s">
        <v>336</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56"/>
      <c r="G24" s="57"/>
      <c r="H24" s="56"/>
      <c r="I24" s="57"/>
      <c r="J24" s="2"/>
    </row>
    <row r="25" spans="5:10" ht="49.5" customHeight="1">
      <c r="E25" s="42" t="s">
        <v>25</v>
      </c>
      <c r="F25" s="56"/>
      <c r="G25" s="57"/>
      <c r="H25" s="59"/>
      <c r="I25" s="60"/>
      <c r="J25" s="2"/>
    </row>
    <row r="26" spans="5:10" ht="49.5" customHeight="1">
      <c r="E26" s="42" t="s">
        <v>26</v>
      </c>
      <c r="F26" s="56"/>
      <c r="G26" s="57"/>
      <c r="H26" s="59"/>
      <c r="I26" s="60"/>
      <c r="J26" s="2"/>
    </row>
    <row r="27" spans="5:10" ht="49.5" customHeight="1">
      <c r="E27" s="42" t="s">
        <v>27</v>
      </c>
      <c r="F27" s="56"/>
      <c r="G27" s="57"/>
      <c r="H27" s="59"/>
      <c r="I27" s="60"/>
      <c r="J27" s="2"/>
    </row>
    <row r="28" spans="5:10" ht="49.5" customHeight="1">
      <c r="E28" s="42" t="s">
        <v>28</v>
      </c>
      <c r="F28" s="56"/>
      <c r="G28" s="57"/>
      <c r="H28" s="59"/>
      <c r="I28" s="60"/>
      <c r="J28" s="2"/>
    </row>
    <row r="29" spans="5:10" ht="72" customHeight="1">
      <c r="E29" s="42" t="s">
        <v>29</v>
      </c>
      <c r="F29" s="100"/>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3"/>
      <c r="B34" s="103"/>
      <c r="C34" s="54"/>
      <c r="D34" s="54"/>
      <c r="E34" s="54"/>
      <c r="F34" s="54"/>
      <c r="G34" s="54"/>
      <c r="H34" s="54"/>
    </row>
  </sheetData>
  <sheetProtection selectLockedCells="1" sort="0" autoFilter="0"/>
  <mergeCells count="5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14.xml><?xml version="1.0" encoding="utf-8"?>
<worksheet xmlns="http://schemas.openxmlformats.org/spreadsheetml/2006/main" xmlns:r="http://schemas.openxmlformats.org/officeDocument/2006/relationships">
  <dimension ref="A1:M34"/>
  <sheetViews>
    <sheetView tabSelected="1" zoomScale="70" zoomScaleNormal="70" zoomScalePageLayoutView="0" workbookViewId="0" topLeftCell="A1">
      <selection activeCell="F27" sqref="F27:G2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41">
        <v>2012</v>
      </c>
      <c r="D2" s="80" t="s">
        <v>7</v>
      </c>
      <c r="E2" s="80"/>
      <c r="F2" s="72" t="s">
        <v>43</v>
      </c>
      <c r="G2" s="72"/>
      <c r="H2" s="72"/>
      <c r="I2" s="72"/>
      <c r="J2" s="72"/>
    </row>
    <row r="3" spans="1:10" ht="30" customHeight="1">
      <c r="A3" s="75" t="s">
        <v>2</v>
      </c>
      <c r="B3" s="75"/>
      <c r="C3" s="41" t="s">
        <v>40</v>
      </c>
      <c r="D3" s="75" t="s">
        <v>8</v>
      </c>
      <c r="E3" s="75"/>
      <c r="F3" s="72" t="s">
        <v>39</v>
      </c>
      <c r="G3" s="72"/>
      <c r="H3" s="72"/>
      <c r="I3" s="72"/>
      <c r="J3" s="72"/>
    </row>
    <row r="4" spans="1:10" ht="58.5" customHeight="1">
      <c r="A4" s="75" t="s">
        <v>3</v>
      </c>
      <c r="B4" s="75"/>
      <c r="C4" s="41" t="s">
        <v>42</v>
      </c>
      <c r="D4" s="75" t="s">
        <v>11</v>
      </c>
      <c r="E4" s="75"/>
      <c r="F4" s="72" t="s">
        <v>44</v>
      </c>
      <c r="G4" s="72"/>
      <c r="H4" s="72"/>
      <c r="I4" s="72"/>
      <c r="J4" s="72"/>
    </row>
    <row r="5" spans="1:10" ht="42.75" customHeight="1">
      <c r="A5" s="75" t="s">
        <v>4</v>
      </c>
      <c r="B5" s="75"/>
      <c r="C5" s="41" t="s">
        <v>77</v>
      </c>
      <c r="D5" s="75" t="s">
        <v>9</v>
      </c>
      <c r="E5" s="75"/>
      <c r="F5" s="96" t="s">
        <v>295</v>
      </c>
      <c r="G5" s="96"/>
      <c r="H5" s="96"/>
      <c r="I5" s="96"/>
      <c r="J5" s="96"/>
    </row>
    <row r="6" spans="1:10" ht="84.75" customHeight="1">
      <c r="A6" s="75" t="s">
        <v>5</v>
      </c>
      <c r="B6" s="75"/>
      <c r="C6" s="41" t="s">
        <v>296</v>
      </c>
      <c r="D6" s="75"/>
      <c r="E6" s="75"/>
      <c r="F6" s="96"/>
      <c r="G6" s="96"/>
      <c r="H6" s="96"/>
      <c r="I6" s="96"/>
      <c r="J6" s="96"/>
    </row>
    <row r="7" spans="1:10" ht="32.25" customHeight="1">
      <c r="A7" s="75" t="s">
        <v>6</v>
      </c>
      <c r="B7" s="75"/>
      <c r="C7" s="41"/>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42" t="s">
        <v>15</v>
      </c>
      <c r="G10" s="43" t="s">
        <v>16</v>
      </c>
      <c r="H10" s="43" t="s">
        <v>17</v>
      </c>
      <c r="I10" s="12" t="s">
        <v>18</v>
      </c>
      <c r="J10" s="43" t="s">
        <v>19</v>
      </c>
    </row>
    <row r="11" spans="1:10" ht="105" customHeight="1">
      <c r="A11" s="97" t="s">
        <v>339</v>
      </c>
      <c r="B11" s="97"/>
      <c r="C11" s="7"/>
      <c r="D11" s="97" t="s">
        <v>340</v>
      </c>
      <c r="E11" s="97"/>
      <c r="F11" s="25">
        <v>100</v>
      </c>
      <c r="G11" s="41" t="s">
        <v>111</v>
      </c>
      <c r="H11" s="46" t="s">
        <v>295</v>
      </c>
      <c r="I11" s="26" t="s">
        <v>287</v>
      </c>
      <c r="J11" s="27">
        <v>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40" t="s">
        <v>24</v>
      </c>
      <c r="D15" s="40" t="s">
        <v>25</v>
      </c>
      <c r="E15" s="40" t="s">
        <v>26</v>
      </c>
      <c r="F15" s="40" t="s">
        <v>27</v>
      </c>
      <c r="G15" s="40" t="s">
        <v>28</v>
      </c>
      <c r="H15" s="40" t="s">
        <v>29</v>
      </c>
      <c r="I15" s="2"/>
      <c r="J15" s="2"/>
    </row>
    <row r="16" spans="1:10" ht="99.75" customHeight="1">
      <c r="A16" s="104" t="s">
        <v>295</v>
      </c>
      <c r="B16" s="105"/>
      <c r="C16" s="22"/>
      <c r="D16" s="22"/>
      <c r="E16" s="22"/>
      <c r="F16" s="22"/>
      <c r="G16" s="22"/>
      <c r="H16" s="49">
        <v>100</v>
      </c>
      <c r="I16" s="2"/>
      <c r="J16" s="2"/>
    </row>
    <row r="17" spans="1:10" ht="99.75" customHeight="1">
      <c r="A17" s="104" t="s">
        <v>295</v>
      </c>
      <c r="B17" s="105"/>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0</v>
      </c>
      <c r="G20" s="9">
        <f>J11*0.3</f>
        <v>0</v>
      </c>
      <c r="H20" s="9"/>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42" t="s">
        <v>24</v>
      </c>
      <c r="F24" s="100" t="s">
        <v>342</v>
      </c>
      <c r="G24" s="101"/>
      <c r="H24" s="56"/>
      <c r="I24" s="57"/>
      <c r="J24" s="2"/>
    </row>
    <row r="25" spans="5:10" ht="49.5" customHeight="1">
      <c r="E25" s="42" t="s">
        <v>25</v>
      </c>
      <c r="F25" s="100" t="s">
        <v>342</v>
      </c>
      <c r="G25" s="101"/>
      <c r="H25" s="59"/>
      <c r="I25" s="60"/>
      <c r="J25" s="2"/>
    </row>
    <row r="26" spans="5:10" ht="49.5" customHeight="1">
      <c r="E26" s="42" t="s">
        <v>26</v>
      </c>
      <c r="F26" s="100" t="s">
        <v>342</v>
      </c>
      <c r="G26" s="101"/>
      <c r="H26" s="59"/>
      <c r="I26" s="60"/>
      <c r="J26" s="2"/>
    </row>
    <row r="27" spans="5:10" ht="49.5" customHeight="1">
      <c r="E27" s="42" t="s">
        <v>27</v>
      </c>
      <c r="F27" s="100" t="s">
        <v>342</v>
      </c>
      <c r="G27" s="101"/>
      <c r="H27" s="59"/>
      <c r="I27" s="60"/>
      <c r="J27" s="2"/>
    </row>
    <row r="28" spans="5:10" ht="49.5" customHeight="1">
      <c r="E28" s="42" t="s">
        <v>28</v>
      </c>
      <c r="F28" s="100" t="s">
        <v>342</v>
      </c>
      <c r="G28" s="101"/>
      <c r="H28" s="59"/>
      <c r="I28" s="60"/>
      <c r="J28" s="2"/>
    </row>
    <row r="29" spans="5:10" ht="72" customHeight="1">
      <c r="E29" s="42" t="s">
        <v>29</v>
      </c>
      <c r="F29" s="100" t="s">
        <v>342</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107" t="s">
        <v>341</v>
      </c>
      <c r="B34" s="108"/>
      <c r="C34" s="55" t="s">
        <v>41</v>
      </c>
      <c r="D34" s="55" t="s">
        <v>41</v>
      </c>
      <c r="E34" s="55" t="s">
        <v>41</v>
      </c>
      <c r="F34" s="55" t="s">
        <v>41</v>
      </c>
      <c r="G34" s="55" t="s">
        <v>41</v>
      </c>
      <c r="H34" s="55" t="s">
        <v>41</v>
      </c>
    </row>
  </sheetData>
  <sheetProtection selectLockedCells="1" sort="0" autoFilter="0"/>
  <mergeCells count="52">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34:B34"/>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2.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5">
      <selection activeCell="D5" sqref="D5:E6"/>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6">
        <v>2012</v>
      </c>
      <c r="D2" s="80" t="s">
        <v>7</v>
      </c>
      <c r="E2" s="80"/>
      <c r="F2" s="72" t="s">
        <v>43</v>
      </c>
      <c r="G2" s="72"/>
      <c r="H2" s="72"/>
      <c r="I2" s="72"/>
      <c r="J2" s="72"/>
    </row>
    <row r="3" spans="1:10" ht="30" customHeight="1">
      <c r="A3" s="75" t="s">
        <v>2</v>
      </c>
      <c r="B3" s="75"/>
      <c r="C3" s="6" t="s">
        <v>40</v>
      </c>
      <c r="D3" s="75" t="s">
        <v>8</v>
      </c>
      <c r="E3" s="75"/>
      <c r="F3" s="72" t="s">
        <v>39</v>
      </c>
      <c r="G3" s="72"/>
      <c r="H3" s="72"/>
      <c r="I3" s="72"/>
      <c r="J3" s="72"/>
    </row>
    <row r="4" spans="1:10" ht="58.5" customHeight="1">
      <c r="A4" s="75" t="s">
        <v>3</v>
      </c>
      <c r="B4" s="75"/>
      <c r="C4" s="6" t="s">
        <v>42</v>
      </c>
      <c r="D4" s="75" t="s">
        <v>11</v>
      </c>
      <c r="E4" s="75"/>
      <c r="F4" s="72" t="s">
        <v>44</v>
      </c>
      <c r="G4" s="72"/>
      <c r="H4" s="72"/>
      <c r="I4" s="72"/>
      <c r="J4" s="72"/>
    </row>
    <row r="5" spans="1:10" ht="42.75" customHeight="1">
      <c r="A5" s="75" t="s">
        <v>4</v>
      </c>
      <c r="B5" s="75"/>
      <c r="C5" s="6" t="s">
        <v>45</v>
      </c>
      <c r="D5" s="75" t="s">
        <v>9</v>
      </c>
      <c r="E5" s="75"/>
      <c r="F5" s="72" t="s">
        <v>61</v>
      </c>
      <c r="G5" s="72"/>
      <c r="H5" s="72"/>
      <c r="I5" s="72"/>
      <c r="J5" s="72"/>
    </row>
    <row r="6" spans="1:10" ht="30" customHeight="1">
      <c r="A6" s="75" t="s">
        <v>5</v>
      </c>
      <c r="B6" s="75"/>
      <c r="C6" s="6" t="s">
        <v>48</v>
      </c>
      <c r="D6" s="75"/>
      <c r="E6" s="75"/>
      <c r="F6" s="72"/>
      <c r="G6" s="72"/>
      <c r="H6" s="72"/>
      <c r="I6" s="72"/>
      <c r="J6" s="72"/>
    </row>
    <row r="7" spans="1:10" ht="30" customHeight="1">
      <c r="A7" s="75" t="s">
        <v>6</v>
      </c>
      <c r="B7" s="75"/>
      <c r="C7" s="6" t="s">
        <v>62</v>
      </c>
      <c r="D7" s="75" t="s">
        <v>10</v>
      </c>
      <c r="E7" s="75"/>
      <c r="F7" s="72" t="s">
        <v>63</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99.75" customHeight="1">
      <c r="A11" s="72" t="s">
        <v>64</v>
      </c>
      <c r="B11" s="72"/>
      <c r="C11" s="7"/>
      <c r="D11" s="72" t="s">
        <v>65</v>
      </c>
      <c r="E11" s="72"/>
      <c r="F11" s="7">
        <v>1</v>
      </c>
      <c r="G11" s="6" t="s">
        <v>66</v>
      </c>
      <c r="H11" s="6" t="s">
        <v>67</v>
      </c>
      <c r="I11" s="6"/>
      <c r="J11" s="8"/>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67</v>
      </c>
      <c r="B16" s="57"/>
      <c r="C16" s="22">
        <f aca="true" t="shared" si="0" ref="C16:H16">1/6</f>
        <v>0.16666666666666666</v>
      </c>
      <c r="D16" s="22">
        <f t="shared" si="0"/>
        <v>0.16666666666666666</v>
      </c>
      <c r="E16" s="22">
        <f t="shared" si="0"/>
        <v>0.16666666666666666</v>
      </c>
      <c r="F16" s="22">
        <f t="shared" si="0"/>
        <v>0.16666666666666666</v>
      </c>
      <c r="G16" s="22">
        <f t="shared" si="0"/>
        <v>0.16666666666666666</v>
      </c>
      <c r="H16" s="22">
        <f t="shared" si="0"/>
        <v>0.16666666666666666</v>
      </c>
      <c r="I16" s="2"/>
      <c r="J16" s="2"/>
    </row>
    <row r="17" spans="1:10" ht="99.75" customHeight="1">
      <c r="A17" s="56" t="s">
        <v>68</v>
      </c>
      <c r="B17" s="57"/>
      <c r="C17" s="14">
        <f>F11</f>
        <v>1</v>
      </c>
      <c r="D17" s="14">
        <f>$F$11</f>
        <v>1</v>
      </c>
      <c r="E17" s="14">
        <f>$F$11</f>
        <v>1</v>
      </c>
      <c r="F17" s="14">
        <f>$F$11</f>
        <v>1</v>
      </c>
      <c r="G17" s="14">
        <f>$F$11</f>
        <v>1</v>
      </c>
      <c r="H17" s="14">
        <f>$F$11</f>
        <v>1</v>
      </c>
      <c r="I17" s="2"/>
      <c r="J17" s="2"/>
    </row>
    <row r="18" spans="1:10" ht="15">
      <c r="A18" s="66" t="s">
        <v>30</v>
      </c>
      <c r="B18" s="67"/>
      <c r="C18" s="15">
        <f>IF((C16/C17)&gt;1,1,(C16/C17))</f>
        <v>0.16666666666666666</v>
      </c>
      <c r="D18" s="15">
        <f>IF(((D16/D17)+C18)&gt;1,1,((D16/D17)+C18))</f>
        <v>0.3333333333333333</v>
      </c>
      <c r="E18" s="15">
        <f>IF(((E16/E17)+D18)&gt;1,1,((E16/E17)+D18))</f>
        <v>0.5</v>
      </c>
      <c r="F18" s="15">
        <f>IF(((F16/F17)+E18)&gt;1,1,((F16/F17)+E18))</f>
        <v>0.6666666666666666</v>
      </c>
      <c r="G18" s="15">
        <f>IF(((G16/G17)+F18)&gt;1,1,((G16/G17)+F18))</f>
        <v>0.8333333333333333</v>
      </c>
      <c r="H18" s="15">
        <f>IF(((H16/H17)+G18)&gt;1,1,((H16/H17)+G18))</f>
        <v>0.9999999999999999</v>
      </c>
      <c r="I18" s="2"/>
      <c r="J18" s="2"/>
    </row>
    <row r="19" spans="1:10" ht="15">
      <c r="A19" s="65" t="s">
        <v>31</v>
      </c>
      <c r="B19" s="65"/>
      <c r="C19" s="65"/>
      <c r="D19" s="65"/>
      <c r="E19" s="65"/>
      <c r="F19" s="65"/>
      <c r="G19" s="65"/>
      <c r="H19" s="65"/>
      <c r="I19" s="65"/>
      <c r="J19" s="65"/>
    </row>
    <row r="20" spans="1:10" ht="15">
      <c r="A20" s="63" t="s">
        <v>32</v>
      </c>
      <c r="B20" s="64"/>
      <c r="C20" s="9">
        <f>J11/6</f>
        <v>0</v>
      </c>
      <c r="D20" s="9">
        <f>C20</f>
        <v>0</v>
      </c>
      <c r="E20" s="9">
        <f>D20</f>
        <v>0</v>
      </c>
      <c r="F20" s="9">
        <f>E20</f>
        <v>0</v>
      </c>
      <c r="G20" s="9">
        <f>F20</f>
        <v>0</v>
      </c>
      <c r="H20" s="9">
        <f>G20</f>
        <v>0</v>
      </c>
      <c r="I20" s="2"/>
      <c r="J20" s="2"/>
    </row>
    <row r="21" spans="1:10" ht="30" customHeight="1">
      <c r="A21" s="63" t="s">
        <v>33</v>
      </c>
      <c r="B21" s="64"/>
      <c r="C21" s="16" t="e">
        <f>(C20/$J$11)</f>
        <v>#DIV/0!</v>
      </c>
      <c r="D21" s="17" t="e">
        <f>(D20/$J$11)+C21</f>
        <v>#DIV/0!</v>
      </c>
      <c r="E21" s="17" t="e">
        <f>(E20/$J$11)+D21</f>
        <v>#DIV/0!</v>
      </c>
      <c r="F21" s="17" t="e">
        <f>(F20/$J$11)+E21</f>
        <v>#DIV/0!</v>
      </c>
      <c r="G21" s="17" t="e">
        <f>(G20/$J$11)+F21</f>
        <v>#DIV/0!</v>
      </c>
      <c r="H21" s="17" t="e">
        <f>(H20/$J$11)+G21</f>
        <v>#DIV/0!</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t="s">
        <v>69</v>
      </c>
      <c r="G24" s="57"/>
      <c r="H24" s="56" t="s">
        <v>70</v>
      </c>
      <c r="I24" s="57"/>
      <c r="J24" s="2"/>
    </row>
    <row r="25" spans="5:13" ht="49.5" customHeight="1">
      <c r="E25" s="10" t="s">
        <v>25</v>
      </c>
      <c r="F25" s="56"/>
      <c r="G25" s="57"/>
      <c r="H25" s="59"/>
      <c r="I25" s="60"/>
      <c r="J25" s="2"/>
      <c r="M25">
        <f>1790+530</f>
        <v>2320</v>
      </c>
    </row>
    <row r="26" spans="5:10" ht="49.5" customHeight="1">
      <c r="E26" s="10" t="s">
        <v>26</v>
      </c>
      <c r="F26" s="56"/>
      <c r="G26" s="57"/>
      <c r="H26" s="59"/>
      <c r="I26" s="60"/>
      <c r="J26" s="2"/>
    </row>
    <row r="27" spans="5:10" ht="49.5" customHeight="1">
      <c r="E27" s="10" t="s">
        <v>27</v>
      </c>
      <c r="F27" s="56"/>
      <c r="G27" s="57"/>
      <c r="H27" s="59"/>
      <c r="I27" s="60"/>
      <c r="J27" s="2"/>
    </row>
    <row r="28" spans="5:10" ht="49.5" customHeight="1">
      <c r="E28" s="10" t="s">
        <v>28</v>
      </c>
      <c r="F28" s="56"/>
      <c r="G28" s="57"/>
      <c r="H28" s="59"/>
      <c r="I28" s="60"/>
      <c r="J28" s="2"/>
    </row>
    <row r="29" spans="5:10" ht="72" customHeight="1">
      <c r="E29" s="10" t="s">
        <v>29</v>
      </c>
      <c r="F29" s="56" t="s">
        <v>71</v>
      </c>
      <c r="G29" s="57"/>
      <c r="H29" s="59" t="s">
        <v>72</v>
      </c>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73</v>
      </c>
      <c r="B34" s="57"/>
      <c r="C34" s="6" t="s">
        <v>74</v>
      </c>
      <c r="D34" s="6"/>
      <c r="E34" s="6"/>
      <c r="F34" s="6"/>
      <c r="G34" s="6"/>
      <c r="H34" s="6"/>
      <c r="I34" s="2"/>
    </row>
    <row r="35" spans="1:9" ht="30" customHeight="1">
      <c r="A35" s="56" t="s">
        <v>75</v>
      </c>
      <c r="B35" s="57"/>
      <c r="C35" s="6" t="s">
        <v>41</v>
      </c>
      <c r="D35" s="6" t="s">
        <v>41</v>
      </c>
      <c r="E35" s="6" t="s">
        <v>41</v>
      </c>
      <c r="F35" s="6" t="s">
        <v>41</v>
      </c>
      <c r="G35" s="6" t="s">
        <v>41</v>
      </c>
      <c r="H35" s="6" t="s">
        <v>41</v>
      </c>
      <c r="I35" s="2"/>
    </row>
    <row r="36" spans="1:9" ht="30" customHeight="1">
      <c r="A36" s="56" t="s">
        <v>76</v>
      </c>
      <c r="B36" s="57"/>
      <c r="C36" s="6" t="s">
        <v>41</v>
      </c>
      <c r="D36" s="6" t="s">
        <v>41</v>
      </c>
      <c r="E36" s="6" t="s">
        <v>41</v>
      </c>
      <c r="F36" s="6" t="s">
        <v>41</v>
      </c>
      <c r="G36" s="6" t="s">
        <v>41</v>
      </c>
      <c r="H36" s="6" t="s">
        <v>41</v>
      </c>
      <c r="I36" s="2"/>
    </row>
    <row r="37" spans="1:9" ht="30" customHeight="1">
      <c r="A37" s="56"/>
      <c r="B37" s="57"/>
      <c r="C37" s="6"/>
      <c r="D37" s="6"/>
      <c r="E37" s="6"/>
      <c r="F37" s="6"/>
      <c r="G37" s="6"/>
      <c r="H37" s="6"/>
      <c r="I37" s="2"/>
    </row>
    <row r="38" spans="1:9" ht="30" customHeight="1">
      <c r="A38" s="56"/>
      <c r="B38" s="57"/>
      <c r="C38" s="6"/>
      <c r="D38" s="6"/>
      <c r="E38" s="6"/>
      <c r="F38" s="6"/>
      <c r="G38" s="6"/>
      <c r="H38" s="6"/>
      <c r="I38" s="2"/>
    </row>
    <row r="39" spans="1:9" ht="30" customHeight="1">
      <c r="A39" s="56"/>
      <c r="B39" s="57"/>
      <c r="C39" s="6"/>
      <c r="D39" s="6"/>
      <c r="E39" s="6"/>
      <c r="F39" s="6"/>
      <c r="G39" s="6"/>
      <c r="H39" s="6"/>
      <c r="I39" s="2"/>
    </row>
    <row r="40" spans="1:9" ht="30" customHeight="1">
      <c r="A40" s="56"/>
      <c r="B40" s="57"/>
      <c r="C40" s="6"/>
      <c r="D40" s="6"/>
      <c r="E40" s="6"/>
      <c r="F40" s="6"/>
      <c r="G40" s="6"/>
      <c r="H40" s="6"/>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3.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8">
      <selection activeCell="A29" sqref="A29"/>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6">
        <v>2012</v>
      </c>
      <c r="D2" s="80" t="s">
        <v>7</v>
      </c>
      <c r="E2" s="80"/>
      <c r="F2" s="72" t="s">
        <v>43</v>
      </c>
      <c r="G2" s="72"/>
      <c r="H2" s="72"/>
      <c r="I2" s="72"/>
      <c r="J2" s="72"/>
    </row>
    <row r="3" spans="1:10" ht="30" customHeight="1">
      <c r="A3" s="75" t="s">
        <v>2</v>
      </c>
      <c r="B3" s="75"/>
      <c r="C3" s="6" t="s">
        <v>40</v>
      </c>
      <c r="D3" s="75" t="s">
        <v>8</v>
      </c>
      <c r="E3" s="75"/>
      <c r="F3" s="72" t="s">
        <v>39</v>
      </c>
      <c r="G3" s="72"/>
      <c r="H3" s="72"/>
      <c r="I3" s="72"/>
      <c r="J3" s="72"/>
    </row>
    <row r="4" spans="1:10" ht="58.5" customHeight="1">
      <c r="A4" s="75" t="s">
        <v>3</v>
      </c>
      <c r="B4" s="75"/>
      <c r="C4" s="6" t="s">
        <v>42</v>
      </c>
      <c r="D4" s="75" t="s">
        <v>11</v>
      </c>
      <c r="E4" s="75"/>
      <c r="F4" s="72" t="s">
        <v>44</v>
      </c>
      <c r="G4" s="72"/>
      <c r="H4" s="72"/>
      <c r="I4" s="72"/>
      <c r="J4" s="72"/>
    </row>
    <row r="5" spans="1:10" ht="42.75" customHeight="1">
      <c r="A5" s="75" t="s">
        <v>4</v>
      </c>
      <c r="B5" s="75"/>
      <c r="C5" s="6" t="s">
        <v>77</v>
      </c>
      <c r="D5" s="75" t="s">
        <v>9</v>
      </c>
      <c r="E5" s="75"/>
      <c r="F5" s="72" t="s">
        <v>79</v>
      </c>
      <c r="G5" s="72"/>
      <c r="H5" s="72"/>
      <c r="I5" s="72"/>
      <c r="J5" s="72"/>
    </row>
    <row r="6" spans="1:10" ht="49.5" customHeight="1">
      <c r="A6" s="75" t="s">
        <v>5</v>
      </c>
      <c r="B6" s="75"/>
      <c r="C6" s="6" t="s">
        <v>78</v>
      </c>
      <c r="D6" s="75"/>
      <c r="E6" s="75"/>
      <c r="F6" s="72"/>
      <c r="G6" s="72"/>
      <c r="H6" s="72"/>
      <c r="I6" s="72"/>
      <c r="J6" s="72"/>
    </row>
    <row r="7" spans="1:10" ht="32.25" customHeight="1">
      <c r="A7" s="75" t="s">
        <v>6</v>
      </c>
      <c r="B7" s="75"/>
      <c r="C7" s="6"/>
      <c r="D7" s="75" t="s">
        <v>10</v>
      </c>
      <c r="E7" s="75"/>
      <c r="F7" s="72" t="s">
        <v>80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80.25" customHeight="1">
      <c r="A11" s="72" t="s">
        <v>81</v>
      </c>
      <c r="B11" s="72"/>
      <c r="C11" s="7"/>
      <c r="D11" s="72" t="s">
        <v>82</v>
      </c>
      <c r="E11" s="72"/>
      <c r="F11" s="7">
        <v>1</v>
      </c>
      <c r="G11" s="6" t="s">
        <v>83</v>
      </c>
      <c r="H11" s="6" t="s">
        <v>84</v>
      </c>
      <c r="I11" s="23" t="s">
        <v>85</v>
      </c>
      <c r="J11" s="24" t="s">
        <v>86</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84</v>
      </c>
      <c r="B16" s="57"/>
      <c r="C16" s="22">
        <f aca="true" t="shared" si="0" ref="C16:H16">1/6</f>
        <v>0.16666666666666666</v>
      </c>
      <c r="D16" s="22">
        <f t="shared" si="0"/>
        <v>0.16666666666666666</v>
      </c>
      <c r="E16" s="22">
        <f t="shared" si="0"/>
        <v>0.16666666666666666</v>
      </c>
      <c r="F16" s="22">
        <f t="shared" si="0"/>
        <v>0.16666666666666666</v>
      </c>
      <c r="G16" s="22">
        <f t="shared" si="0"/>
        <v>0.16666666666666666</v>
      </c>
      <c r="H16" s="22">
        <f t="shared" si="0"/>
        <v>0.16666666666666666</v>
      </c>
      <c r="I16" s="2"/>
      <c r="J16" s="2"/>
    </row>
    <row r="17" spans="1:10" ht="99.75" customHeight="1">
      <c r="A17" s="56" t="s">
        <v>87</v>
      </c>
      <c r="B17" s="57"/>
      <c r="C17" s="14">
        <f>F11</f>
        <v>1</v>
      </c>
      <c r="D17" s="14">
        <f>$F$11</f>
        <v>1</v>
      </c>
      <c r="E17" s="14">
        <f>$F$11</f>
        <v>1</v>
      </c>
      <c r="F17" s="14">
        <f>$F$11</f>
        <v>1</v>
      </c>
      <c r="G17" s="14">
        <f>$F$11</f>
        <v>1</v>
      </c>
      <c r="H17" s="14">
        <f>$F$11</f>
        <v>1</v>
      </c>
      <c r="I17" s="2"/>
      <c r="J17" s="2"/>
    </row>
    <row r="18" spans="1:10" ht="15">
      <c r="A18" s="66" t="s">
        <v>30</v>
      </c>
      <c r="B18" s="67"/>
      <c r="C18" s="15">
        <f>IF((C16/C17)&gt;1,1,(C16/C17))</f>
        <v>0.16666666666666666</v>
      </c>
      <c r="D18" s="15">
        <f>IF(((D16/D17)+C18)&gt;1,1,((D16/D17)+C18))</f>
        <v>0.3333333333333333</v>
      </c>
      <c r="E18" s="15">
        <f>IF(((E16/E17)+D18)&gt;1,1,((E16/E17)+D18))</f>
        <v>0.5</v>
      </c>
      <c r="F18" s="15">
        <f>IF(((F16/F17)+E18)&gt;1,1,((F16/F17)+E18))</f>
        <v>0.6666666666666666</v>
      </c>
      <c r="G18" s="15">
        <f>IF(((G16/G17)+F18)&gt;1,1,((G16/G17)+F18))</f>
        <v>0.8333333333333333</v>
      </c>
      <c r="H18" s="15">
        <f>IF(((H16/H17)+G18)&gt;1,1,((H16/H17)+G18))</f>
        <v>0.9999999999999999</v>
      </c>
      <c r="I18" s="2"/>
      <c r="J18" s="2"/>
    </row>
    <row r="19" spans="1:10" ht="15">
      <c r="A19" s="65" t="s">
        <v>31</v>
      </c>
      <c r="B19" s="65"/>
      <c r="C19" s="65"/>
      <c r="D19" s="65"/>
      <c r="E19" s="65"/>
      <c r="F19" s="65"/>
      <c r="G19" s="65"/>
      <c r="H19" s="65"/>
      <c r="I19" s="65"/>
      <c r="J19" s="65"/>
    </row>
    <row r="20" spans="1:10" ht="15">
      <c r="A20" s="63" t="s">
        <v>32</v>
      </c>
      <c r="B20" s="64"/>
      <c r="C20" s="9" t="e">
        <f>J11/6</f>
        <v>#VALUE!</v>
      </c>
      <c r="D20" s="9" t="e">
        <f>C20</f>
        <v>#VALUE!</v>
      </c>
      <c r="E20" s="9" t="e">
        <f>D20</f>
        <v>#VALUE!</v>
      </c>
      <c r="F20" s="9" t="e">
        <f>E20</f>
        <v>#VALUE!</v>
      </c>
      <c r="G20" s="9" t="e">
        <f>F20</f>
        <v>#VALUE!</v>
      </c>
      <c r="H20" s="9" t="e">
        <f>G20</f>
        <v>#VALUE!</v>
      </c>
      <c r="I20" s="2"/>
      <c r="J20" s="2"/>
    </row>
    <row r="21" spans="1:10" ht="30" customHeight="1">
      <c r="A21" s="63" t="s">
        <v>33</v>
      </c>
      <c r="B21" s="64"/>
      <c r="C21" s="16" t="e">
        <f>(C20/$J$11)</f>
        <v>#VALUE!</v>
      </c>
      <c r="D21" s="17" t="e">
        <f>(D20/$J$11)+C21</f>
        <v>#VALUE!</v>
      </c>
      <c r="E21" s="17" t="e">
        <f>(E20/$J$11)+D21</f>
        <v>#VALUE!</v>
      </c>
      <c r="F21" s="17" t="e">
        <f>(F20/$J$11)+E21</f>
        <v>#VALUE!</v>
      </c>
      <c r="G21" s="17" t="e">
        <f>(G20/$J$11)+F21</f>
        <v>#VALUE!</v>
      </c>
      <c r="H21" s="17" t="e">
        <f>(H20/$J$11)+G21</f>
        <v>#VALUE!</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c r="G24" s="57"/>
      <c r="H24" s="56"/>
      <c r="I24" s="57"/>
      <c r="J24" s="2"/>
    </row>
    <row r="25" spans="5:10" ht="49.5" customHeight="1">
      <c r="E25" s="10" t="s">
        <v>25</v>
      </c>
      <c r="F25" s="56"/>
      <c r="G25" s="57"/>
      <c r="H25" s="59"/>
      <c r="I25" s="60"/>
      <c r="J25" s="2"/>
    </row>
    <row r="26" spans="5:10" ht="49.5" customHeight="1">
      <c r="E26" s="10" t="s">
        <v>26</v>
      </c>
      <c r="F26" s="56"/>
      <c r="G26" s="57"/>
      <c r="H26" s="59"/>
      <c r="I26" s="60"/>
      <c r="J26" s="2"/>
    </row>
    <row r="27" spans="5:10" ht="49.5" customHeight="1">
      <c r="E27" s="10" t="s">
        <v>27</v>
      </c>
      <c r="F27" s="56"/>
      <c r="G27" s="57"/>
      <c r="H27" s="59"/>
      <c r="I27" s="60"/>
      <c r="J27" s="2"/>
    </row>
    <row r="28" spans="5:10" ht="49.5" customHeight="1">
      <c r="E28" s="10" t="s">
        <v>28</v>
      </c>
      <c r="F28" s="56"/>
      <c r="G28" s="57"/>
      <c r="H28" s="59"/>
      <c r="I28" s="60"/>
      <c r="J28" s="2"/>
    </row>
    <row r="29" spans="5:10" ht="72" customHeight="1">
      <c r="E29" s="10" t="s">
        <v>29</v>
      </c>
      <c r="F29" s="56" t="s">
        <v>88</v>
      </c>
      <c r="G29" s="57"/>
      <c r="H29" s="59" t="s">
        <v>89</v>
      </c>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90</v>
      </c>
      <c r="B34" s="57"/>
      <c r="C34" s="6" t="s">
        <v>41</v>
      </c>
      <c r="D34" s="6"/>
      <c r="E34" s="6"/>
      <c r="F34" s="6"/>
      <c r="G34" s="6"/>
      <c r="H34" s="6"/>
      <c r="I34" s="2"/>
    </row>
    <row r="35" spans="1:9" ht="30" customHeight="1">
      <c r="A35" s="56" t="s">
        <v>91</v>
      </c>
      <c r="B35" s="57"/>
      <c r="C35" s="6" t="s">
        <v>41</v>
      </c>
      <c r="D35" s="6" t="s">
        <v>41</v>
      </c>
      <c r="E35" s="6" t="s">
        <v>41</v>
      </c>
      <c r="F35" s="6" t="s">
        <v>41</v>
      </c>
      <c r="G35" s="6" t="s">
        <v>41</v>
      </c>
      <c r="H35" s="6" t="s">
        <v>41</v>
      </c>
      <c r="I35" s="2"/>
    </row>
    <row r="36" spans="1:9" ht="30" customHeight="1">
      <c r="A36" s="56"/>
      <c r="B36" s="57"/>
      <c r="C36" s="6"/>
      <c r="D36" s="6"/>
      <c r="E36" s="6"/>
      <c r="F36" s="6"/>
      <c r="G36" s="6"/>
      <c r="H36" s="6"/>
      <c r="I36" s="2"/>
    </row>
    <row r="37" spans="1:9" ht="30" customHeight="1">
      <c r="A37" s="56"/>
      <c r="B37" s="57"/>
      <c r="C37" s="6"/>
      <c r="D37" s="6"/>
      <c r="E37" s="6"/>
      <c r="F37" s="6"/>
      <c r="G37" s="6"/>
      <c r="H37" s="6"/>
      <c r="I37" s="2"/>
    </row>
    <row r="38" spans="1:9" ht="30" customHeight="1">
      <c r="A38" s="56"/>
      <c r="B38" s="57"/>
      <c r="C38" s="6"/>
      <c r="D38" s="6"/>
      <c r="E38" s="6"/>
      <c r="F38" s="6"/>
      <c r="G38" s="6"/>
      <c r="H38" s="6"/>
      <c r="I38" s="2"/>
    </row>
    <row r="39" spans="1:9" ht="30" customHeight="1">
      <c r="A39" s="56"/>
      <c r="B39" s="57"/>
      <c r="C39" s="6"/>
      <c r="D39" s="6"/>
      <c r="E39" s="6"/>
      <c r="F39" s="6"/>
      <c r="G39" s="6"/>
      <c r="H39" s="6"/>
      <c r="I39" s="2"/>
    </row>
    <row r="40" spans="1:9" ht="30" customHeight="1">
      <c r="A40" s="56"/>
      <c r="B40" s="57"/>
      <c r="C40" s="6"/>
      <c r="D40" s="6"/>
      <c r="E40" s="6"/>
      <c r="F40" s="6"/>
      <c r="G40" s="6"/>
      <c r="H40" s="6"/>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4.xml><?xml version="1.0" encoding="utf-8"?>
<worksheet xmlns="http://schemas.openxmlformats.org/spreadsheetml/2006/main" xmlns:r="http://schemas.openxmlformats.org/officeDocument/2006/relationships">
  <dimension ref="A1:M40"/>
  <sheetViews>
    <sheetView zoomScale="70" zoomScaleNormal="70" zoomScalePageLayoutView="0" workbookViewId="0" topLeftCell="A18">
      <selection activeCell="D30" sqref="D3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6">
        <v>2012</v>
      </c>
      <c r="D2" s="80" t="s">
        <v>7</v>
      </c>
      <c r="E2" s="80"/>
      <c r="F2" s="72" t="s">
        <v>43</v>
      </c>
      <c r="G2" s="72"/>
      <c r="H2" s="72"/>
      <c r="I2" s="72"/>
      <c r="J2" s="72"/>
    </row>
    <row r="3" spans="1:10" ht="30" customHeight="1">
      <c r="A3" s="75" t="s">
        <v>2</v>
      </c>
      <c r="B3" s="75"/>
      <c r="C3" s="6" t="s">
        <v>40</v>
      </c>
      <c r="D3" s="75" t="s">
        <v>8</v>
      </c>
      <c r="E3" s="75"/>
      <c r="F3" s="72" t="s">
        <v>39</v>
      </c>
      <c r="G3" s="72"/>
      <c r="H3" s="72"/>
      <c r="I3" s="72"/>
      <c r="J3" s="72"/>
    </row>
    <row r="4" spans="1:10" ht="58.5" customHeight="1">
      <c r="A4" s="75" t="s">
        <v>3</v>
      </c>
      <c r="B4" s="75"/>
      <c r="C4" s="6" t="s">
        <v>42</v>
      </c>
      <c r="D4" s="75" t="s">
        <v>11</v>
      </c>
      <c r="E4" s="75"/>
      <c r="F4" s="72" t="s">
        <v>44</v>
      </c>
      <c r="G4" s="72"/>
      <c r="H4" s="72"/>
      <c r="I4" s="72"/>
      <c r="J4" s="72"/>
    </row>
    <row r="5" spans="1:10" ht="42.75" customHeight="1">
      <c r="A5" s="75" t="s">
        <v>4</v>
      </c>
      <c r="B5" s="75"/>
      <c r="C5" s="6" t="s">
        <v>77</v>
      </c>
      <c r="D5" s="75" t="s">
        <v>9</v>
      </c>
      <c r="E5" s="75"/>
      <c r="F5" s="72" t="s">
        <v>92</v>
      </c>
      <c r="G5" s="72"/>
      <c r="H5" s="72"/>
      <c r="I5" s="72"/>
      <c r="J5" s="72"/>
    </row>
    <row r="6" spans="1:10" ht="49.5" customHeight="1">
      <c r="A6" s="75" t="s">
        <v>5</v>
      </c>
      <c r="B6" s="75"/>
      <c r="C6" s="6" t="s">
        <v>78</v>
      </c>
      <c r="D6" s="75"/>
      <c r="E6" s="75"/>
      <c r="F6" s="72"/>
      <c r="G6" s="72"/>
      <c r="H6" s="72"/>
      <c r="I6" s="72"/>
      <c r="J6" s="72"/>
    </row>
    <row r="7" spans="1:10" ht="32.25" customHeight="1">
      <c r="A7" s="75" t="s">
        <v>6</v>
      </c>
      <c r="B7" s="75"/>
      <c r="C7" s="6"/>
      <c r="D7" s="75" t="s">
        <v>10</v>
      </c>
      <c r="E7" s="75"/>
      <c r="F7" s="72" t="s">
        <v>93</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10" t="s">
        <v>15</v>
      </c>
      <c r="G10" s="11" t="s">
        <v>16</v>
      </c>
      <c r="H10" s="11" t="s">
        <v>17</v>
      </c>
      <c r="I10" s="12" t="s">
        <v>18</v>
      </c>
      <c r="J10" s="11" t="s">
        <v>19</v>
      </c>
    </row>
    <row r="11" spans="1:10" ht="105" customHeight="1">
      <c r="A11" s="72" t="s">
        <v>94</v>
      </c>
      <c r="B11" s="72"/>
      <c r="C11" s="7"/>
      <c r="D11" s="72" t="s">
        <v>95</v>
      </c>
      <c r="E11" s="72"/>
      <c r="F11" s="25">
        <v>7</v>
      </c>
      <c r="G11" s="6" t="s">
        <v>96</v>
      </c>
      <c r="H11" s="6" t="s">
        <v>98</v>
      </c>
      <c r="I11" s="26" t="s">
        <v>97</v>
      </c>
      <c r="J11" s="27">
        <v>24998000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3" t="s">
        <v>24</v>
      </c>
      <c r="D15" s="13" t="s">
        <v>25</v>
      </c>
      <c r="E15" s="13" t="s">
        <v>26</v>
      </c>
      <c r="F15" s="13" t="s">
        <v>27</v>
      </c>
      <c r="G15" s="13" t="s">
        <v>28</v>
      </c>
      <c r="H15" s="13" t="s">
        <v>29</v>
      </c>
      <c r="I15" s="2"/>
      <c r="J15" s="2"/>
    </row>
    <row r="16" spans="1:10" ht="99.75" customHeight="1">
      <c r="A16" s="56" t="s">
        <v>98</v>
      </c>
      <c r="B16" s="57"/>
      <c r="C16" s="22"/>
      <c r="D16" s="22"/>
      <c r="E16" s="22"/>
      <c r="F16" s="22"/>
      <c r="G16" s="22"/>
      <c r="H16" s="22">
        <v>7</v>
      </c>
      <c r="I16" s="2"/>
      <c r="J16" s="2"/>
    </row>
    <row r="17" spans="1:10" ht="99.75" customHeight="1">
      <c r="A17" s="56" t="s">
        <v>99</v>
      </c>
      <c r="B17" s="57"/>
      <c r="C17" s="14">
        <f>F11</f>
        <v>7</v>
      </c>
      <c r="D17" s="14">
        <f>$F$11</f>
        <v>7</v>
      </c>
      <c r="E17" s="14">
        <f>$F$11</f>
        <v>7</v>
      </c>
      <c r="F17" s="14">
        <f>$F$11</f>
        <v>7</v>
      </c>
      <c r="G17" s="14">
        <f>$F$11</f>
        <v>7</v>
      </c>
      <c r="H17" s="14">
        <f>$F$11</f>
        <v>7</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15">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v>9999200</v>
      </c>
      <c r="G20" s="9"/>
      <c r="H20" s="9">
        <v>14998800</v>
      </c>
      <c r="I20" s="2"/>
      <c r="J20" s="2"/>
    </row>
    <row r="21" spans="1:10" ht="30" customHeight="1">
      <c r="A21" s="63" t="s">
        <v>33</v>
      </c>
      <c r="B21" s="64"/>
      <c r="C21" s="16">
        <f>(C20/$J$11)</f>
        <v>0</v>
      </c>
      <c r="D21" s="17">
        <f>(D20/$J$11)+C21</f>
        <v>0</v>
      </c>
      <c r="E21" s="17">
        <f>(E20/$J$11)+D21</f>
        <v>0</v>
      </c>
      <c r="F21" s="17">
        <f>(F20/$J$11)+E21</f>
        <v>0.4</v>
      </c>
      <c r="G21" s="17">
        <f>(G20/$J$11)+F21</f>
        <v>0.4</v>
      </c>
      <c r="H21" s="17">
        <f>(H20/$J$11)+G21</f>
        <v>1</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10" t="s">
        <v>24</v>
      </c>
      <c r="F24" s="56"/>
      <c r="G24" s="57"/>
      <c r="H24" s="56"/>
      <c r="I24" s="57"/>
      <c r="J24" s="2"/>
    </row>
    <row r="25" spans="5:10" ht="49.5" customHeight="1">
      <c r="E25" s="10" t="s">
        <v>25</v>
      </c>
      <c r="F25" s="56"/>
      <c r="G25" s="57"/>
      <c r="H25" s="59"/>
      <c r="I25" s="60"/>
      <c r="J25" s="2"/>
    </row>
    <row r="26" spans="5:10" ht="49.5" customHeight="1">
      <c r="E26" s="10" t="s">
        <v>26</v>
      </c>
      <c r="F26" s="56"/>
      <c r="G26" s="57"/>
      <c r="H26" s="59"/>
      <c r="I26" s="60"/>
      <c r="J26" s="2"/>
    </row>
    <row r="27" spans="5:10" ht="49.5" customHeight="1">
      <c r="E27" s="10" t="s">
        <v>27</v>
      </c>
      <c r="F27" s="56" t="s">
        <v>100</v>
      </c>
      <c r="G27" s="57"/>
      <c r="H27" s="59"/>
      <c r="I27" s="60"/>
      <c r="J27" s="2"/>
    </row>
    <row r="28" spans="5:10" ht="49.5" customHeight="1">
      <c r="E28" s="10" t="s">
        <v>28</v>
      </c>
      <c r="F28" s="56"/>
      <c r="G28" s="57"/>
      <c r="H28" s="59"/>
      <c r="I28" s="60"/>
      <c r="J28" s="2"/>
    </row>
    <row r="29" spans="5:10" ht="72" customHeight="1">
      <c r="E29" s="10" t="s">
        <v>29</v>
      </c>
      <c r="F29" s="56" t="s">
        <v>101</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58" t="s">
        <v>38</v>
      </c>
      <c r="B33" s="58"/>
      <c r="C33" s="10" t="s">
        <v>24</v>
      </c>
      <c r="D33" s="10" t="s">
        <v>25</v>
      </c>
      <c r="E33" s="10" t="s">
        <v>26</v>
      </c>
      <c r="F33" s="10" t="s">
        <v>27</v>
      </c>
      <c r="G33" s="10" t="s">
        <v>28</v>
      </c>
      <c r="H33" s="10" t="s">
        <v>29</v>
      </c>
      <c r="I33" s="4"/>
      <c r="J33" s="1"/>
      <c r="K33" s="1"/>
      <c r="L33" s="1"/>
      <c r="M33" s="1"/>
    </row>
    <row r="34" spans="1:9" ht="30" customHeight="1">
      <c r="A34" s="56" t="s">
        <v>102</v>
      </c>
      <c r="B34" s="57"/>
      <c r="C34" s="6"/>
      <c r="D34" s="6"/>
      <c r="E34" s="6" t="s">
        <v>41</v>
      </c>
      <c r="F34" s="6"/>
      <c r="G34" s="6"/>
      <c r="H34" s="6"/>
      <c r="I34" s="2"/>
    </row>
    <row r="35" spans="1:9" ht="30" customHeight="1">
      <c r="A35" s="56" t="s">
        <v>103</v>
      </c>
      <c r="B35" s="57"/>
      <c r="C35" s="6"/>
      <c r="D35" s="6"/>
      <c r="E35" s="6"/>
      <c r="F35" s="6" t="s">
        <v>41</v>
      </c>
      <c r="G35" s="6"/>
      <c r="H35" s="6"/>
      <c r="I35" s="2"/>
    </row>
    <row r="36" spans="1:9" ht="30" customHeight="1">
      <c r="A36" s="56" t="s">
        <v>104</v>
      </c>
      <c r="B36" s="57"/>
      <c r="C36" s="6"/>
      <c r="D36" s="6"/>
      <c r="E36" s="6" t="s">
        <v>41</v>
      </c>
      <c r="F36" s="6" t="s">
        <v>41</v>
      </c>
      <c r="G36" s="6" t="s">
        <v>41</v>
      </c>
      <c r="H36" s="6" t="s">
        <v>41</v>
      </c>
      <c r="I36" s="2"/>
    </row>
    <row r="37" spans="1:9" ht="30" customHeight="1">
      <c r="A37" s="56" t="s">
        <v>105</v>
      </c>
      <c r="B37" s="57"/>
      <c r="C37" s="6"/>
      <c r="D37" s="6"/>
      <c r="E37" s="6"/>
      <c r="F37" s="6"/>
      <c r="G37" s="6"/>
      <c r="H37" s="6" t="s">
        <v>41</v>
      </c>
      <c r="I37" s="2"/>
    </row>
    <row r="38" spans="1:9" ht="30" customHeight="1">
      <c r="A38" s="56"/>
      <c r="B38" s="57"/>
      <c r="C38" s="6"/>
      <c r="D38" s="6"/>
      <c r="E38" s="6"/>
      <c r="F38" s="6"/>
      <c r="G38" s="6"/>
      <c r="H38" s="6"/>
      <c r="I38" s="2"/>
    </row>
    <row r="39" spans="1:9" ht="30" customHeight="1">
      <c r="A39" s="56"/>
      <c r="B39" s="57"/>
      <c r="C39" s="6"/>
      <c r="D39" s="6"/>
      <c r="E39" s="6"/>
      <c r="F39" s="6"/>
      <c r="G39" s="6"/>
      <c r="H39" s="6"/>
      <c r="I39" s="2"/>
    </row>
    <row r="40" spans="1:9" ht="30" customHeight="1">
      <c r="A40" s="56"/>
      <c r="B40" s="57"/>
      <c r="C40" s="6"/>
      <c r="D40" s="6"/>
      <c r="E40" s="6"/>
      <c r="F40" s="6"/>
      <c r="G40" s="6"/>
      <c r="H40" s="6"/>
      <c r="I40" s="2"/>
    </row>
  </sheetData>
  <sheetProtection selectLockedCells="1" sort="0" autoFilter="0"/>
  <mergeCells count="58">
    <mergeCell ref="A36:B36"/>
    <mergeCell ref="A37:B37"/>
    <mergeCell ref="A38:B38"/>
    <mergeCell ref="A39:B39"/>
    <mergeCell ref="A40:B40"/>
    <mergeCell ref="A35:B35"/>
    <mergeCell ref="F26:G26"/>
    <mergeCell ref="H26:I26"/>
    <mergeCell ref="F27:G27"/>
    <mergeCell ref="H27:I27"/>
    <mergeCell ref="F28:G28"/>
    <mergeCell ref="H28:I28"/>
    <mergeCell ref="F29:G29"/>
    <mergeCell ref="H29:I29"/>
    <mergeCell ref="A32:H32"/>
    <mergeCell ref="A33:B33"/>
    <mergeCell ref="A34:B34"/>
    <mergeCell ref="F25:G25"/>
    <mergeCell ref="H25:I25"/>
    <mergeCell ref="A16:B16"/>
    <mergeCell ref="A17:B17"/>
    <mergeCell ref="A18:B18"/>
    <mergeCell ref="A19:J19"/>
    <mergeCell ref="A20:B20"/>
    <mergeCell ref="A21:B21"/>
    <mergeCell ref="A23:D23"/>
    <mergeCell ref="F23:G23"/>
    <mergeCell ref="H23:I23"/>
    <mergeCell ref="F24:G24"/>
    <mergeCell ref="H24:I24"/>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A4:B4"/>
    <mergeCell ref="D4:E4"/>
    <mergeCell ref="F4:J4"/>
    <mergeCell ref="A5:B5"/>
    <mergeCell ref="D5:E6"/>
    <mergeCell ref="F5:J6"/>
    <mergeCell ref="A6:B6"/>
    <mergeCell ref="A1:J1"/>
    <mergeCell ref="A2:B2"/>
    <mergeCell ref="D2:E2"/>
    <mergeCell ref="F2:J2"/>
    <mergeCell ref="A3:B3"/>
    <mergeCell ref="D3:E3"/>
    <mergeCell ref="F3:J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5.xml><?xml version="1.0" encoding="utf-8"?>
<worksheet xmlns="http://schemas.openxmlformats.org/spreadsheetml/2006/main" xmlns:r="http://schemas.openxmlformats.org/officeDocument/2006/relationships">
  <dimension ref="A1:M91"/>
  <sheetViews>
    <sheetView zoomScale="70" zoomScaleNormal="70" zoomScalePageLayoutView="0" workbookViewId="0" topLeftCell="A28">
      <selection activeCell="G30" sqref="G30"/>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19">
        <v>2012</v>
      </c>
      <c r="D2" s="80" t="s">
        <v>7</v>
      </c>
      <c r="E2" s="80"/>
      <c r="F2" s="72" t="s">
        <v>43</v>
      </c>
      <c r="G2" s="72"/>
      <c r="H2" s="72"/>
      <c r="I2" s="72"/>
      <c r="J2" s="72"/>
    </row>
    <row r="3" spans="1:10" ht="30" customHeight="1">
      <c r="A3" s="75" t="s">
        <v>2</v>
      </c>
      <c r="B3" s="75"/>
      <c r="C3" s="19" t="s">
        <v>40</v>
      </c>
      <c r="D3" s="75" t="s">
        <v>8</v>
      </c>
      <c r="E3" s="75"/>
      <c r="F3" s="72" t="s">
        <v>39</v>
      </c>
      <c r="G3" s="72"/>
      <c r="H3" s="72"/>
      <c r="I3" s="72"/>
      <c r="J3" s="72"/>
    </row>
    <row r="4" spans="1:10" ht="58.5" customHeight="1">
      <c r="A4" s="75" t="s">
        <v>3</v>
      </c>
      <c r="B4" s="75"/>
      <c r="C4" s="19" t="s">
        <v>42</v>
      </c>
      <c r="D4" s="75" t="s">
        <v>11</v>
      </c>
      <c r="E4" s="75"/>
      <c r="F4" s="72" t="s">
        <v>44</v>
      </c>
      <c r="G4" s="72"/>
      <c r="H4" s="72"/>
      <c r="I4" s="72"/>
      <c r="J4" s="72"/>
    </row>
    <row r="5" spans="1:10" ht="42.75" customHeight="1">
      <c r="A5" s="75" t="s">
        <v>4</v>
      </c>
      <c r="B5" s="75"/>
      <c r="C5" s="19" t="s">
        <v>77</v>
      </c>
      <c r="D5" s="75" t="s">
        <v>9</v>
      </c>
      <c r="E5" s="75"/>
      <c r="F5" s="72" t="s">
        <v>108</v>
      </c>
      <c r="G5" s="72"/>
      <c r="H5" s="72"/>
      <c r="I5" s="72"/>
      <c r="J5" s="72"/>
    </row>
    <row r="6" spans="1:10" ht="60" customHeight="1">
      <c r="A6" s="75" t="s">
        <v>5</v>
      </c>
      <c r="B6" s="75"/>
      <c r="C6" s="19" t="s">
        <v>106</v>
      </c>
      <c r="D6" s="75"/>
      <c r="E6" s="75"/>
      <c r="F6" s="72"/>
      <c r="G6" s="72"/>
      <c r="H6" s="72"/>
      <c r="I6" s="72"/>
      <c r="J6" s="72"/>
    </row>
    <row r="7" spans="1:10" ht="32.25" customHeight="1">
      <c r="A7" s="75" t="s">
        <v>6</v>
      </c>
      <c r="B7" s="75"/>
      <c r="C7" s="1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20" t="s">
        <v>15</v>
      </c>
      <c r="G10" s="21" t="s">
        <v>16</v>
      </c>
      <c r="H10" s="21" t="s">
        <v>17</v>
      </c>
      <c r="I10" s="12" t="s">
        <v>18</v>
      </c>
      <c r="J10" s="21" t="s">
        <v>19</v>
      </c>
    </row>
    <row r="11" spans="1:10" ht="105" customHeight="1">
      <c r="A11" s="72" t="s">
        <v>109</v>
      </c>
      <c r="B11" s="72"/>
      <c r="C11" s="7"/>
      <c r="D11" s="72" t="s">
        <v>110</v>
      </c>
      <c r="E11" s="72"/>
      <c r="F11" s="25">
        <v>100</v>
      </c>
      <c r="G11" s="19" t="s">
        <v>111</v>
      </c>
      <c r="H11" s="19" t="s">
        <v>112</v>
      </c>
      <c r="I11" s="26" t="s">
        <v>107</v>
      </c>
      <c r="J11" s="27">
        <v>70000000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18" t="s">
        <v>24</v>
      </c>
      <c r="D15" s="18" t="s">
        <v>25</v>
      </c>
      <c r="E15" s="18" t="s">
        <v>26</v>
      </c>
      <c r="F15" s="18" t="s">
        <v>27</v>
      </c>
      <c r="G15" s="18" t="s">
        <v>28</v>
      </c>
      <c r="H15" s="18" t="s">
        <v>29</v>
      </c>
      <c r="I15" s="2"/>
      <c r="J15" s="2"/>
    </row>
    <row r="16" spans="1:10" ht="99.75" customHeight="1">
      <c r="A16" s="56" t="s">
        <v>112</v>
      </c>
      <c r="B16" s="57"/>
      <c r="C16" s="22"/>
      <c r="D16" s="22"/>
      <c r="E16" s="22"/>
      <c r="F16" s="22"/>
      <c r="G16" s="22"/>
      <c r="H16" s="22">
        <v>79</v>
      </c>
      <c r="I16" s="2"/>
      <c r="J16" s="2"/>
    </row>
    <row r="17" spans="1:10" ht="99.75" customHeight="1">
      <c r="A17" s="56" t="s">
        <v>113</v>
      </c>
      <c r="B17" s="57"/>
      <c r="C17" s="14">
        <f>F11</f>
        <v>100</v>
      </c>
      <c r="D17" s="14">
        <f>$F$11</f>
        <v>100</v>
      </c>
      <c r="E17" s="14">
        <f>$F$11</f>
        <v>100</v>
      </c>
      <c r="F17" s="14">
        <f>$F$11</f>
        <v>100</v>
      </c>
      <c r="G17" s="14">
        <f>$F$11</f>
        <v>100</v>
      </c>
      <c r="H17" s="14">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15">
        <f>IF(((H16/H17)+G18)&gt;1,1,((H16/H17)+G18))</f>
        <v>0.79</v>
      </c>
      <c r="I18" s="2"/>
      <c r="J18" s="2"/>
    </row>
    <row r="19" spans="1:10" ht="15">
      <c r="A19" s="65" t="s">
        <v>31</v>
      </c>
      <c r="B19" s="65"/>
      <c r="C19" s="65"/>
      <c r="D19" s="65"/>
      <c r="E19" s="65"/>
      <c r="F19" s="65"/>
      <c r="G19" s="65"/>
      <c r="H19" s="65"/>
      <c r="I19" s="65"/>
      <c r="J19" s="65"/>
    </row>
    <row r="20" spans="1:10" ht="15">
      <c r="A20" s="63" t="s">
        <v>32</v>
      </c>
      <c r="B20" s="64"/>
      <c r="C20" s="9"/>
      <c r="D20" s="9"/>
      <c r="E20" s="9"/>
      <c r="F20" s="9">
        <f>J11*0.4</f>
        <v>28000000</v>
      </c>
      <c r="G20" s="9">
        <f>55478869-28000000</f>
        <v>27478869</v>
      </c>
      <c r="H20" s="9"/>
      <c r="I20" s="2"/>
      <c r="J20" s="2"/>
    </row>
    <row r="21" spans="1:10" ht="30" customHeight="1">
      <c r="A21" s="63" t="s">
        <v>33</v>
      </c>
      <c r="B21" s="64"/>
      <c r="C21" s="16">
        <f>(C20/$J$11)</f>
        <v>0</v>
      </c>
      <c r="D21" s="17">
        <f>(D20/$J$11)+C21</f>
        <v>0</v>
      </c>
      <c r="E21" s="17">
        <f>(E20/$J$11)+D21</f>
        <v>0</v>
      </c>
      <c r="F21" s="17">
        <f>(F20/$J$11)+E21</f>
        <v>0.4</v>
      </c>
      <c r="G21" s="17">
        <f>(G20/$J$11)+F21</f>
        <v>0.7925552714285715</v>
      </c>
      <c r="H21" s="17">
        <f>(H20/$J$11)+G21</f>
        <v>0.7925552714285715</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20" t="s">
        <v>24</v>
      </c>
      <c r="F24" s="56"/>
      <c r="G24" s="57"/>
      <c r="H24" s="56"/>
      <c r="I24" s="57"/>
      <c r="J24" s="2"/>
    </row>
    <row r="25" spans="5:10" ht="49.5" customHeight="1">
      <c r="E25" s="20" t="s">
        <v>25</v>
      </c>
      <c r="F25" s="56"/>
      <c r="G25" s="57"/>
      <c r="H25" s="59"/>
      <c r="I25" s="60"/>
      <c r="J25" s="2"/>
    </row>
    <row r="26" spans="5:10" ht="49.5" customHeight="1">
      <c r="E26" s="20" t="s">
        <v>26</v>
      </c>
      <c r="F26" s="56"/>
      <c r="G26" s="57"/>
      <c r="H26" s="59"/>
      <c r="I26" s="60"/>
      <c r="J26" s="2"/>
    </row>
    <row r="27" spans="5:10" ht="49.5" customHeight="1">
      <c r="E27" s="20" t="s">
        <v>27</v>
      </c>
      <c r="F27" s="56"/>
      <c r="G27" s="57"/>
      <c r="H27" s="59"/>
      <c r="I27" s="60"/>
      <c r="J27" s="2"/>
    </row>
    <row r="28" spans="5:10" ht="49.5" customHeight="1">
      <c r="E28" s="20" t="s">
        <v>28</v>
      </c>
      <c r="F28" s="56"/>
      <c r="G28" s="57"/>
      <c r="H28" s="59"/>
      <c r="I28" s="60"/>
      <c r="J28" s="2"/>
    </row>
    <row r="29" spans="5:10" ht="72" customHeight="1">
      <c r="E29" s="20" t="s">
        <v>29</v>
      </c>
      <c r="F29" s="56" t="s">
        <v>316</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75" thickBot="1">
      <c r="A33" s="89" t="s">
        <v>38</v>
      </c>
      <c r="B33" s="89"/>
      <c r="C33" s="33" t="s">
        <v>24</v>
      </c>
      <c r="D33" s="33" t="s">
        <v>25</v>
      </c>
      <c r="E33" s="33" t="s">
        <v>26</v>
      </c>
      <c r="F33" s="33" t="s">
        <v>27</v>
      </c>
      <c r="G33" s="33" t="s">
        <v>28</v>
      </c>
      <c r="H33" s="33" t="s">
        <v>29</v>
      </c>
      <c r="I33" s="4"/>
      <c r="J33" s="1"/>
      <c r="K33" s="1"/>
      <c r="L33" s="1"/>
      <c r="M33" s="1"/>
    </row>
    <row r="34" spans="1:9" ht="211.5" customHeight="1">
      <c r="A34" s="90" t="s">
        <v>114</v>
      </c>
      <c r="B34" s="91"/>
      <c r="C34" s="34"/>
      <c r="D34" s="34"/>
      <c r="E34" s="34" t="s">
        <v>74</v>
      </c>
      <c r="F34" s="34" t="s">
        <v>74</v>
      </c>
      <c r="G34" s="34" t="s">
        <v>74</v>
      </c>
      <c r="H34" s="35" t="s">
        <v>74</v>
      </c>
      <c r="I34" s="2"/>
    </row>
    <row r="35" spans="1:9" ht="48" customHeight="1">
      <c r="A35" s="87" t="s">
        <v>115</v>
      </c>
      <c r="B35" s="88"/>
      <c r="C35" s="29"/>
      <c r="D35" s="29"/>
      <c r="E35" s="32" t="s">
        <v>74</v>
      </c>
      <c r="F35" s="32" t="s">
        <v>74</v>
      </c>
      <c r="G35" s="32" t="s">
        <v>74</v>
      </c>
      <c r="H35" s="36" t="s">
        <v>74</v>
      </c>
      <c r="I35" s="2"/>
    </row>
    <row r="36" spans="1:9" ht="47.25" customHeight="1">
      <c r="A36" s="87" t="s">
        <v>116</v>
      </c>
      <c r="B36" s="88"/>
      <c r="C36" s="29"/>
      <c r="D36" s="29"/>
      <c r="E36" s="32" t="s">
        <v>74</v>
      </c>
      <c r="F36" s="32" t="s">
        <v>74</v>
      </c>
      <c r="G36" s="32" t="s">
        <v>74</v>
      </c>
      <c r="H36" s="36" t="s">
        <v>74</v>
      </c>
      <c r="I36" s="2"/>
    </row>
    <row r="37" spans="1:9" ht="33" customHeight="1">
      <c r="A37" s="87" t="s">
        <v>117</v>
      </c>
      <c r="B37" s="88"/>
      <c r="C37" s="29"/>
      <c r="D37" s="29"/>
      <c r="E37" s="32" t="s">
        <v>74</v>
      </c>
      <c r="F37" s="32" t="s">
        <v>74</v>
      </c>
      <c r="G37" s="32" t="s">
        <v>74</v>
      </c>
      <c r="H37" s="36" t="s">
        <v>74</v>
      </c>
      <c r="I37" s="2"/>
    </row>
    <row r="38" spans="1:9" ht="51" customHeight="1">
      <c r="A38" s="87" t="s">
        <v>118</v>
      </c>
      <c r="B38" s="88"/>
      <c r="C38" s="29"/>
      <c r="D38" s="29"/>
      <c r="E38" s="32" t="s">
        <v>74</v>
      </c>
      <c r="F38" s="32" t="s">
        <v>74</v>
      </c>
      <c r="G38" s="32" t="s">
        <v>74</v>
      </c>
      <c r="H38" s="36" t="s">
        <v>74</v>
      </c>
      <c r="I38" s="2"/>
    </row>
    <row r="39" spans="1:9" ht="30" customHeight="1">
      <c r="A39" s="87" t="s">
        <v>119</v>
      </c>
      <c r="B39" s="88"/>
      <c r="C39" s="29"/>
      <c r="D39" s="29"/>
      <c r="E39" s="32" t="s">
        <v>74</v>
      </c>
      <c r="F39" s="32" t="s">
        <v>74</v>
      </c>
      <c r="G39" s="32" t="s">
        <v>74</v>
      </c>
      <c r="H39" s="36" t="s">
        <v>74</v>
      </c>
      <c r="I39" s="2"/>
    </row>
    <row r="40" spans="1:8" ht="87.75" customHeight="1">
      <c r="A40" s="87" t="s">
        <v>120</v>
      </c>
      <c r="B40" s="88"/>
      <c r="C40" s="37"/>
      <c r="D40" s="37"/>
      <c r="E40" s="32" t="s">
        <v>74</v>
      </c>
      <c r="F40" s="32" t="s">
        <v>74</v>
      </c>
      <c r="G40" s="32" t="s">
        <v>74</v>
      </c>
      <c r="H40" s="36" t="s">
        <v>74</v>
      </c>
    </row>
    <row r="41" spans="1:8" ht="58.5" customHeight="1">
      <c r="A41" s="87" t="s">
        <v>121</v>
      </c>
      <c r="B41" s="88"/>
      <c r="C41" s="37"/>
      <c r="D41" s="37"/>
      <c r="E41" s="32" t="s">
        <v>74</v>
      </c>
      <c r="F41" s="32" t="s">
        <v>74</v>
      </c>
      <c r="G41" s="32" t="s">
        <v>74</v>
      </c>
      <c r="H41" s="36" t="s">
        <v>74</v>
      </c>
    </row>
    <row r="42" spans="1:8" ht="39" customHeight="1">
      <c r="A42" s="87" t="s">
        <v>122</v>
      </c>
      <c r="B42" s="88"/>
      <c r="C42" s="37"/>
      <c r="D42" s="37"/>
      <c r="E42" s="32" t="s">
        <v>74</v>
      </c>
      <c r="F42" s="32" t="s">
        <v>74</v>
      </c>
      <c r="G42" s="32" t="s">
        <v>74</v>
      </c>
      <c r="H42" s="36" t="s">
        <v>74</v>
      </c>
    </row>
    <row r="43" spans="1:8" ht="34.5" customHeight="1">
      <c r="A43" s="87" t="s">
        <v>123</v>
      </c>
      <c r="B43" s="88"/>
      <c r="C43" s="37"/>
      <c r="D43" s="37"/>
      <c r="E43" s="32" t="s">
        <v>74</v>
      </c>
      <c r="F43" s="32" t="s">
        <v>74</v>
      </c>
      <c r="G43" s="32" t="s">
        <v>74</v>
      </c>
      <c r="H43" s="36" t="s">
        <v>74</v>
      </c>
    </row>
    <row r="44" spans="1:8" ht="45" customHeight="1">
      <c r="A44" s="87" t="s">
        <v>124</v>
      </c>
      <c r="B44" s="88"/>
      <c r="C44" s="37"/>
      <c r="D44" s="37"/>
      <c r="E44" s="32" t="s">
        <v>74</v>
      </c>
      <c r="F44" s="32" t="s">
        <v>74</v>
      </c>
      <c r="G44" s="32" t="s">
        <v>74</v>
      </c>
      <c r="H44" s="36" t="s">
        <v>74</v>
      </c>
    </row>
    <row r="45" spans="1:8" ht="58.5" customHeight="1">
      <c r="A45" s="87" t="s">
        <v>125</v>
      </c>
      <c r="B45" s="88"/>
      <c r="C45" s="37"/>
      <c r="D45" s="37"/>
      <c r="E45" s="32" t="s">
        <v>74</v>
      </c>
      <c r="F45" s="32" t="s">
        <v>74</v>
      </c>
      <c r="G45" s="32" t="s">
        <v>74</v>
      </c>
      <c r="H45" s="36" t="s">
        <v>74</v>
      </c>
    </row>
    <row r="46" spans="1:8" ht="32.25" customHeight="1">
      <c r="A46" s="85" t="s">
        <v>126</v>
      </c>
      <c r="B46" s="86"/>
      <c r="C46" s="37"/>
      <c r="D46" s="37"/>
      <c r="E46" s="32" t="s">
        <v>74</v>
      </c>
      <c r="F46" s="32" t="s">
        <v>74</v>
      </c>
      <c r="G46" s="32" t="s">
        <v>74</v>
      </c>
      <c r="H46" s="36" t="s">
        <v>74</v>
      </c>
    </row>
    <row r="47" spans="1:8" ht="24.75" customHeight="1">
      <c r="A47" s="85" t="s">
        <v>127</v>
      </c>
      <c r="B47" s="86"/>
      <c r="C47" s="37"/>
      <c r="D47" s="37"/>
      <c r="E47" s="32" t="s">
        <v>74</v>
      </c>
      <c r="F47" s="32" t="s">
        <v>74</v>
      </c>
      <c r="G47" s="32" t="s">
        <v>74</v>
      </c>
      <c r="H47" s="36" t="s">
        <v>74</v>
      </c>
    </row>
    <row r="48" spans="1:8" ht="91.5" customHeight="1">
      <c r="A48" s="85" t="s">
        <v>128</v>
      </c>
      <c r="B48" s="86"/>
      <c r="C48" s="37"/>
      <c r="D48" s="37"/>
      <c r="E48" s="32" t="s">
        <v>74</v>
      </c>
      <c r="F48" s="32" t="s">
        <v>74</v>
      </c>
      <c r="G48" s="32" t="s">
        <v>74</v>
      </c>
      <c r="H48" s="36" t="s">
        <v>74</v>
      </c>
    </row>
    <row r="49" spans="1:8" ht="30" customHeight="1">
      <c r="A49" s="85" t="s">
        <v>129</v>
      </c>
      <c r="B49" s="86"/>
      <c r="C49" s="37"/>
      <c r="D49" s="37"/>
      <c r="E49" s="32" t="s">
        <v>74</v>
      </c>
      <c r="F49" s="32" t="s">
        <v>74</v>
      </c>
      <c r="G49" s="32" t="s">
        <v>74</v>
      </c>
      <c r="H49" s="36" t="s">
        <v>74</v>
      </c>
    </row>
    <row r="50" spans="1:8" ht="51.75" customHeight="1">
      <c r="A50" s="85" t="s">
        <v>130</v>
      </c>
      <c r="B50" s="86"/>
      <c r="C50" s="37"/>
      <c r="D50" s="37"/>
      <c r="E50" s="32" t="s">
        <v>74</v>
      </c>
      <c r="F50" s="32" t="s">
        <v>74</v>
      </c>
      <c r="G50" s="32" t="s">
        <v>74</v>
      </c>
      <c r="H50" s="36" t="s">
        <v>74</v>
      </c>
    </row>
    <row r="51" spans="1:8" ht="15">
      <c r="A51" s="87" t="s">
        <v>131</v>
      </c>
      <c r="B51" s="88"/>
      <c r="C51" s="37"/>
      <c r="D51" s="37"/>
      <c r="E51" s="32" t="s">
        <v>74</v>
      </c>
      <c r="F51" s="32" t="s">
        <v>74</v>
      </c>
      <c r="G51" s="32" t="s">
        <v>74</v>
      </c>
      <c r="H51" s="36" t="s">
        <v>74</v>
      </c>
    </row>
    <row r="52" spans="1:8" ht="59.25" customHeight="1">
      <c r="A52" s="87" t="s">
        <v>132</v>
      </c>
      <c r="B52" s="88"/>
      <c r="C52" s="37"/>
      <c r="D52" s="37"/>
      <c r="E52" s="32" t="s">
        <v>74</v>
      </c>
      <c r="F52" s="32" t="s">
        <v>74</v>
      </c>
      <c r="G52" s="32" t="s">
        <v>74</v>
      </c>
      <c r="H52" s="36" t="s">
        <v>74</v>
      </c>
    </row>
    <row r="53" spans="1:8" ht="47.25" customHeight="1">
      <c r="A53" s="87" t="s">
        <v>133</v>
      </c>
      <c r="B53" s="88"/>
      <c r="C53" s="37"/>
      <c r="D53" s="37"/>
      <c r="E53" s="32" t="s">
        <v>74</v>
      </c>
      <c r="F53" s="32" t="s">
        <v>74</v>
      </c>
      <c r="G53" s="32" t="s">
        <v>74</v>
      </c>
      <c r="H53" s="36" t="s">
        <v>74</v>
      </c>
    </row>
    <row r="54" spans="1:8" ht="42" customHeight="1">
      <c r="A54" s="87" t="s">
        <v>134</v>
      </c>
      <c r="B54" s="88"/>
      <c r="C54" s="37"/>
      <c r="D54" s="37"/>
      <c r="E54" s="32" t="s">
        <v>74</v>
      </c>
      <c r="F54" s="32" t="s">
        <v>74</v>
      </c>
      <c r="G54" s="32" t="s">
        <v>74</v>
      </c>
      <c r="H54" s="36" t="s">
        <v>74</v>
      </c>
    </row>
    <row r="55" spans="1:8" ht="38.25" customHeight="1">
      <c r="A55" s="87" t="s">
        <v>135</v>
      </c>
      <c r="B55" s="88"/>
      <c r="C55" s="37"/>
      <c r="D55" s="37"/>
      <c r="E55" s="32" t="s">
        <v>74</v>
      </c>
      <c r="F55" s="32" t="s">
        <v>74</v>
      </c>
      <c r="G55" s="32" t="s">
        <v>74</v>
      </c>
      <c r="H55" s="36" t="s">
        <v>74</v>
      </c>
    </row>
    <row r="56" spans="1:8" ht="15">
      <c r="A56" s="87" t="s">
        <v>136</v>
      </c>
      <c r="B56" s="88"/>
      <c r="C56" s="37"/>
      <c r="D56" s="37"/>
      <c r="E56" s="32" t="s">
        <v>74</v>
      </c>
      <c r="F56" s="32" t="s">
        <v>74</v>
      </c>
      <c r="G56" s="32" t="s">
        <v>74</v>
      </c>
      <c r="H56" s="36" t="s">
        <v>74</v>
      </c>
    </row>
    <row r="57" spans="1:8" ht="43.5" customHeight="1">
      <c r="A57" s="87" t="s">
        <v>137</v>
      </c>
      <c r="B57" s="88"/>
      <c r="C57" s="37"/>
      <c r="D57" s="37"/>
      <c r="E57" s="32" t="s">
        <v>74</v>
      </c>
      <c r="F57" s="32" t="s">
        <v>74</v>
      </c>
      <c r="G57" s="32" t="s">
        <v>74</v>
      </c>
      <c r="H57" s="36" t="s">
        <v>74</v>
      </c>
    </row>
    <row r="58" spans="1:8" ht="33.75" customHeight="1">
      <c r="A58" s="87" t="s">
        <v>134</v>
      </c>
      <c r="B58" s="88"/>
      <c r="C58" s="37"/>
      <c r="D58" s="37"/>
      <c r="E58" s="32" t="s">
        <v>74</v>
      </c>
      <c r="F58" s="32" t="s">
        <v>74</v>
      </c>
      <c r="G58" s="32" t="s">
        <v>74</v>
      </c>
      <c r="H58" s="36" t="s">
        <v>74</v>
      </c>
    </row>
    <row r="59" spans="1:8" ht="36.75" customHeight="1">
      <c r="A59" s="87" t="s">
        <v>138</v>
      </c>
      <c r="B59" s="88"/>
      <c r="C59" s="37"/>
      <c r="D59" s="37"/>
      <c r="E59" s="32" t="s">
        <v>74</v>
      </c>
      <c r="F59" s="32" t="s">
        <v>74</v>
      </c>
      <c r="G59" s="32" t="s">
        <v>74</v>
      </c>
      <c r="H59" s="36" t="s">
        <v>74</v>
      </c>
    </row>
    <row r="60" spans="1:8" ht="30" customHeight="1">
      <c r="A60" s="87" t="s">
        <v>136</v>
      </c>
      <c r="B60" s="88"/>
      <c r="C60" s="37"/>
      <c r="D60" s="37"/>
      <c r="E60" s="32" t="s">
        <v>74</v>
      </c>
      <c r="F60" s="32" t="s">
        <v>74</v>
      </c>
      <c r="G60" s="32" t="s">
        <v>74</v>
      </c>
      <c r="H60" s="36" t="s">
        <v>74</v>
      </c>
    </row>
    <row r="61" spans="1:8" ht="42.75" customHeight="1">
      <c r="A61" s="87" t="s">
        <v>139</v>
      </c>
      <c r="B61" s="88"/>
      <c r="C61" s="37"/>
      <c r="D61" s="37"/>
      <c r="E61" s="32" t="s">
        <v>74</v>
      </c>
      <c r="F61" s="32" t="s">
        <v>74</v>
      </c>
      <c r="G61" s="32" t="s">
        <v>74</v>
      </c>
      <c r="H61" s="36" t="s">
        <v>74</v>
      </c>
    </row>
    <row r="62" spans="1:8" ht="54" customHeight="1">
      <c r="A62" s="87" t="s">
        <v>134</v>
      </c>
      <c r="B62" s="88"/>
      <c r="C62" s="37"/>
      <c r="D62" s="37"/>
      <c r="E62" s="32" t="s">
        <v>74</v>
      </c>
      <c r="F62" s="32" t="s">
        <v>74</v>
      </c>
      <c r="G62" s="32" t="s">
        <v>74</v>
      </c>
      <c r="H62" s="36" t="s">
        <v>74</v>
      </c>
    </row>
    <row r="63" spans="1:8" ht="50.25" customHeight="1">
      <c r="A63" s="87" t="s">
        <v>140</v>
      </c>
      <c r="B63" s="88"/>
      <c r="C63" s="37"/>
      <c r="D63" s="37"/>
      <c r="E63" s="32" t="s">
        <v>74</v>
      </c>
      <c r="F63" s="32" t="s">
        <v>74</v>
      </c>
      <c r="G63" s="32" t="s">
        <v>74</v>
      </c>
      <c r="H63" s="36" t="s">
        <v>74</v>
      </c>
    </row>
    <row r="64" spans="1:8" ht="72.75" customHeight="1">
      <c r="A64" s="87" t="s">
        <v>141</v>
      </c>
      <c r="B64" s="88"/>
      <c r="C64" s="37"/>
      <c r="D64" s="37"/>
      <c r="E64" s="32" t="s">
        <v>74</v>
      </c>
      <c r="F64" s="32" t="s">
        <v>74</v>
      </c>
      <c r="G64" s="32" t="s">
        <v>74</v>
      </c>
      <c r="H64" s="36" t="s">
        <v>74</v>
      </c>
    </row>
    <row r="65" spans="1:8" ht="42.75" customHeight="1">
      <c r="A65" s="87" t="s">
        <v>142</v>
      </c>
      <c r="B65" s="88"/>
      <c r="C65" s="37"/>
      <c r="D65" s="37"/>
      <c r="E65" s="32" t="s">
        <v>74</v>
      </c>
      <c r="F65" s="32" t="s">
        <v>74</v>
      </c>
      <c r="G65" s="32" t="s">
        <v>74</v>
      </c>
      <c r="H65" s="36" t="s">
        <v>74</v>
      </c>
    </row>
    <row r="66" spans="1:8" ht="56.25" customHeight="1">
      <c r="A66" s="87" t="s">
        <v>143</v>
      </c>
      <c r="B66" s="88"/>
      <c r="C66" s="37"/>
      <c r="D66" s="37"/>
      <c r="E66" s="32" t="s">
        <v>74</v>
      </c>
      <c r="F66" s="32" t="s">
        <v>74</v>
      </c>
      <c r="G66" s="32" t="s">
        <v>74</v>
      </c>
      <c r="H66" s="36" t="s">
        <v>74</v>
      </c>
    </row>
    <row r="67" spans="1:8" ht="66" customHeight="1">
      <c r="A67" s="87" t="s">
        <v>144</v>
      </c>
      <c r="B67" s="88"/>
      <c r="C67" s="37"/>
      <c r="D67" s="37"/>
      <c r="E67" s="32" t="s">
        <v>74</v>
      </c>
      <c r="F67" s="32" t="s">
        <v>74</v>
      </c>
      <c r="G67" s="32" t="s">
        <v>74</v>
      </c>
      <c r="H67" s="36" t="s">
        <v>74</v>
      </c>
    </row>
    <row r="68" spans="1:8" ht="59.25" customHeight="1">
      <c r="A68" s="87" t="s">
        <v>145</v>
      </c>
      <c r="B68" s="88"/>
      <c r="C68" s="37"/>
      <c r="D68" s="37"/>
      <c r="E68" s="32" t="s">
        <v>74</v>
      </c>
      <c r="F68" s="32" t="s">
        <v>74</v>
      </c>
      <c r="G68" s="32" t="s">
        <v>74</v>
      </c>
      <c r="H68" s="36" t="s">
        <v>74</v>
      </c>
    </row>
    <row r="69" spans="1:8" ht="141.75" customHeight="1">
      <c r="A69" s="87" t="s">
        <v>146</v>
      </c>
      <c r="B69" s="88"/>
      <c r="C69" s="37"/>
      <c r="D69" s="37"/>
      <c r="E69" s="32" t="s">
        <v>74</v>
      </c>
      <c r="F69" s="32" t="s">
        <v>74</v>
      </c>
      <c r="G69" s="32" t="s">
        <v>74</v>
      </c>
      <c r="H69" s="36" t="s">
        <v>74</v>
      </c>
    </row>
    <row r="70" spans="1:8" ht="144.75" customHeight="1">
      <c r="A70" s="87" t="s">
        <v>147</v>
      </c>
      <c r="B70" s="88"/>
      <c r="C70" s="37"/>
      <c r="D70" s="37"/>
      <c r="E70" s="32" t="s">
        <v>74</v>
      </c>
      <c r="F70" s="32" t="s">
        <v>74</v>
      </c>
      <c r="G70" s="32" t="s">
        <v>74</v>
      </c>
      <c r="H70" s="36" t="s">
        <v>74</v>
      </c>
    </row>
    <row r="71" spans="1:8" ht="58.5" customHeight="1">
      <c r="A71" s="87" t="s">
        <v>148</v>
      </c>
      <c r="B71" s="88"/>
      <c r="C71" s="37"/>
      <c r="D71" s="37"/>
      <c r="E71" s="32" t="s">
        <v>74</v>
      </c>
      <c r="F71" s="32" t="s">
        <v>74</v>
      </c>
      <c r="G71" s="32" t="s">
        <v>74</v>
      </c>
      <c r="H71" s="36" t="s">
        <v>74</v>
      </c>
    </row>
    <row r="72" spans="1:8" ht="56.25" customHeight="1">
      <c r="A72" s="87" t="s">
        <v>149</v>
      </c>
      <c r="B72" s="88"/>
      <c r="C72" s="37"/>
      <c r="D72" s="37"/>
      <c r="E72" s="32" t="s">
        <v>74</v>
      </c>
      <c r="F72" s="32" t="s">
        <v>74</v>
      </c>
      <c r="G72" s="32" t="s">
        <v>74</v>
      </c>
      <c r="H72" s="36" t="s">
        <v>74</v>
      </c>
    </row>
    <row r="73" spans="1:8" ht="33.75" customHeight="1">
      <c r="A73" s="87" t="s">
        <v>150</v>
      </c>
      <c r="B73" s="88"/>
      <c r="C73" s="37"/>
      <c r="D73" s="37"/>
      <c r="E73" s="32" t="s">
        <v>74</v>
      </c>
      <c r="F73" s="32" t="s">
        <v>74</v>
      </c>
      <c r="G73" s="32" t="s">
        <v>74</v>
      </c>
      <c r="H73" s="36" t="s">
        <v>74</v>
      </c>
    </row>
    <row r="74" spans="1:8" ht="56.25" customHeight="1">
      <c r="A74" s="87" t="s">
        <v>151</v>
      </c>
      <c r="B74" s="88"/>
      <c r="C74" s="37"/>
      <c r="D74" s="37"/>
      <c r="E74" s="32" t="s">
        <v>74</v>
      </c>
      <c r="F74" s="32" t="s">
        <v>74</v>
      </c>
      <c r="G74" s="32" t="s">
        <v>74</v>
      </c>
      <c r="H74" s="36" t="s">
        <v>74</v>
      </c>
    </row>
    <row r="75" spans="1:8" ht="56.25" customHeight="1">
      <c r="A75" s="85" t="s">
        <v>152</v>
      </c>
      <c r="B75" s="86"/>
      <c r="C75" s="37"/>
      <c r="D75" s="37"/>
      <c r="E75" s="32" t="s">
        <v>74</v>
      </c>
      <c r="F75" s="32" t="s">
        <v>74</v>
      </c>
      <c r="G75" s="32" t="s">
        <v>74</v>
      </c>
      <c r="H75" s="36" t="s">
        <v>74</v>
      </c>
    </row>
    <row r="76" spans="1:8" ht="22.5" customHeight="1">
      <c r="A76" s="85" t="s">
        <v>153</v>
      </c>
      <c r="B76" s="86"/>
      <c r="C76" s="37"/>
      <c r="D76" s="37"/>
      <c r="E76" s="32" t="s">
        <v>74</v>
      </c>
      <c r="F76" s="32" t="s">
        <v>74</v>
      </c>
      <c r="G76" s="32" t="s">
        <v>74</v>
      </c>
      <c r="H76" s="36" t="s">
        <v>74</v>
      </c>
    </row>
    <row r="77" spans="1:8" ht="56.25" customHeight="1">
      <c r="A77" s="81" t="s">
        <v>154</v>
      </c>
      <c r="B77" s="82"/>
      <c r="C77" s="37"/>
      <c r="D77" s="37"/>
      <c r="E77" s="32" t="s">
        <v>74</v>
      </c>
      <c r="F77" s="32" t="s">
        <v>74</v>
      </c>
      <c r="G77" s="32" t="s">
        <v>74</v>
      </c>
      <c r="H77" s="36" t="s">
        <v>74</v>
      </c>
    </row>
    <row r="78" spans="1:8" ht="67.5" customHeight="1">
      <c r="A78" s="81" t="s">
        <v>155</v>
      </c>
      <c r="B78" s="82"/>
      <c r="C78" s="37"/>
      <c r="D78" s="37"/>
      <c r="E78" s="32" t="s">
        <v>74</v>
      </c>
      <c r="F78" s="32" t="s">
        <v>74</v>
      </c>
      <c r="G78" s="32" t="s">
        <v>74</v>
      </c>
      <c r="H78" s="36" t="s">
        <v>74</v>
      </c>
    </row>
    <row r="79" spans="1:8" ht="45" customHeight="1">
      <c r="A79" s="81" t="s">
        <v>156</v>
      </c>
      <c r="B79" s="82"/>
      <c r="C79" s="37"/>
      <c r="D79" s="37"/>
      <c r="E79" s="32" t="s">
        <v>74</v>
      </c>
      <c r="F79" s="32" t="s">
        <v>74</v>
      </c>
      <c r="G79" s="32" t="s">
        <v>74</v>
      </c>
      <c r="H79" s="36" t="s">
        <v>74</v>
      </c>
    </row>
    <row r="80" spans="1:8" ht="56.25" customHeight="1">
      <c r="A80" s="81" t="s">
        <v>157</v>
      </c>
      <c r="B80" s="82"/>
      <c r="C80" s="37"/>
      <c r="D80" s="37"/>
      <c r="E80" s="32" t="s">
        <v>74</v>
      </c>
      <c r="F80" s="32" t="s">
        <v>74</v>
      </c>
      <c r="G80" s="32" t="s">
        <v>74</v>
      </c>
      <c r="H80" s="36" t="s">
        <v>74</v>
      </c>
    </row>
    <row r="81" spans="1:8" ht="84" customHeight="1">
      <c r="A81" s="81" t="s">
        <v>158</v>
      </c>
      <c r="B81" s="82"/>
      <c r="C81" s="37"/>
      <c r="D81" s="37"/>
      <c r="E81" s="32" t="s">
        <v>74</v>
      </c>
      <c r="F81" s="32" t="s">
        <v>74</v>
      </c>
      <c r="G81" s="32" t="s">
        <v>74</v>
      </c>
      <c r="H81" s="36" t="s">
        <v>74</v>
      </c>
    </row>
    <row r="82" spans="1:8" ht="99" customHeight="1">
      <c r="A82" s="81" t="s">
        <v>159</v>
      </c>
      <c r="B82" s="82"/>
      <c r="C82" s="37"/>
      <c r="D82" s="37"/>
      <c r="E82" s="32" t="s">
        <v>74</v>
      </c>
      <c r="F82" s="32" t="s">
        <v>74</v>
      </c>
      <c r="G82" s="32" t="s">
        <v>74</v>
      </c>
      <c r="H82" s="36" t="s">
        <v>74</v>
      </c>
    </row>
    <row r="83" spans="1:8" ht="111" customHeight="1">
      <c r="A83" s="81" t="s">
        <v>160</v>
      </c>
      <c r="B83" s="82"/>
      <c r="C83" s="37"/>
      <c r="D83" s="37"/>
      <c r="E83" s="32" t="s">
        <v>74</v>
      </c>
      <c r="F83" s="32" t="s">
        <v>74</v>
      </c>
      <c r="G83" s="32" t="s">
        <v>74</v>
      </c>
      <c r="H83" s="36" t="s">
        <v>74</v>
      </c>
    </row>
    <row r="84" spans="1:8" ht="68.25" customHeight="1">
      <c r="A84" s="81" t="s">
        <v>161</v>
      </c>
      <c r="B84" s="82"/>
      <c r="C84" s="37"/>
      <c r="D84" s="37"/>
      <c r="E84" s="32" t="s">
        <v>74</v>
      </c>
      <c r="F84" s="32" t="s">
        <v>74</v>
      </c>
      <c r="G84" s="32" t="s">
        <v>74</v>
      </c>
      <c r="H84" s="36" t="s">
        <v>74</v>
      </c>
    </row>
    <row r="85" spans="1:8" ht="138.75" customHeight="1">
      <c r="A85" s="81" t="s">
        <v>162</v>
      </c>
      <c r="B85" s="82"/>
      <c r="C85" s="37"/>
      <c r="D85" s="37"/>
      <c r="E85" s="32" t="s">
        <v>74</v>
      </c>
      <c r="F85" s="32" t="s">
        <v>74</v>
      </c>
      <c r="G85" s="32" t="s">
        <v>74</v>
      </c>
      <c r="H85" s="36" t="s">
        <v>74</v>
      </c>
    </row>
    <row r="86" spans="1:8" ht="65.25" customHeight="1">
      <c r="A86" s="81" t="s">
        <v>163</v>
      </c>
      <c r="B86" s="82"/>
      <c r="C86" s="37"/>
      <c r="D86" s="37"/>
      <c r="E86" s="32" t="s">
        <v>74</v>
      </c>
      <c r="F86" s="32" t="s">
        <v>74</v>
      </c>
      <c r="G86" s="32" t="s">
        <v>74</v>
      </c>
      <c r="H86" s="36" t="s">
        <v>74</v>
      </c>
    </row>
    <row r="87" spans="1:8" ht="66" customHeight="1">
      <c r="A87" s="81" t="s">
        <v>164</v>
      </c>
      <c r="B87" s="82"/>
      <c r="C87" s="37"/>
      <c r="D87" s="37"/>
      <c r="E87" s="32" t="s">
        <v>74</v>
      </c>
      <c r="F87" s="32" t="s">
        <v>74</v>
      </c>
      <c r="G87" s="32" t="s">
        <v>74</v>
      </c>
      <c r="H87" s="36" t="s">
        <v>74</v>
      </c>
    </row>
    <row r="88" spans="1:8" ht="59.25" customHeight="1">
      <c r="A88" s="81" t="s">
        <v>165</v>
      </c>
      <c r="B88" s="82"/>
      <c r="C88" s="37"/>
      <c r="D88" s="37"/>
      <c r="E88" s="32" t="s">
        <v>74</v>
      </c>
      <c r="F88" s="32" t="s">
        <v>74</v>
      </c>
      <c r="G88" s="32" t="s">
        <v>74</v>
      </c>
      <c r="H88" s="36" t="s">
        <v>74</v>
      </c>
    </row>
    <row r="89" spans="1:8" ht="37.5" customHeight="1">
      <c r="A89" s="81" t="s">
        <v>166</v>
      </c>
      <c r="B89" s="82"/>
      <c r="C89" s="37"/>
      <c r="D89" s="37"/>
      <c r="E89" s="32" t="s">
        <v>74</v>
      </c>
      <c r="F89" s="32" t="s">
        <v>74</v>
      </c>
      <c r="G89" s="32" t="s">
        <v>74</v>
      </c>
      <c r="H89" s="36" t="s">
        <v>74</v>
      </c>
    </row>
    <row r="90" spans="1:8" ht="45" customHeight="1">
      <c r="A90" s="81" t="s">
        <v>167</v>
      </c>
      <c r="B90" s="82"/>
      <c r="C90" s="37"/>
      <c r="D90" s="37"/>
      <c r="E90" s="32" t="s">
        <v>74</v>
      </c>
      <c r="F90" s="32" t="s">
        <v>74</v>
      </c>
      <c r="G90" s="32" t="s">
        <v>74</v>
      </c>
      <c r="H90" s="36" t="s">
        <v>74</v>
      </c>
    </row>
    <row r="91" spans="1:8" ht="63" customHeight="1" thickBot="1">
      <c r="A91" s="83" t="s">
        <v>168</v>
      </c>
      <c r="B91" s="84"/>
      <c r="C91" s="38"/>
      <c r="D91" s="38"/>
      <c r="E91" s="44" t="s">
        <v>74</v>
      </c>
      <c r="F91" s="44" t="s">
        <v>74</v>
      </c>
      <c r="G91" s="44" t="s">
        <v>74</v>
      </c>
      <c r="H91" s="45" t="s">
        <v>74</v>
      </c>
    </row>
  </sheetData>
  <sheetProtection selectLockedCells="1" sort="0" autoFilter="0"/>
  <mergeCells count="109">
    <mergeCell ref="A4:B4"/>
    <mergeCell ref="D4:E4"/>
    <mergeCell ref="F4:J4"/>
    <mergeCell ref="A5:B5"/>
    <mergeCell ref="D5:E6"/>
    <mergeCell ref="F5:J6"/>
    <mergeCell ref="A6:B6"/>
    <mergeCell ref="A1:J1"/>
    <mergeCell ref="A2:B2"/>
    <mergeCell ref="D2:E2"/>
    <mergeCell ref="F2:J2"/>
    <mergeCell ref="A3:B3"/>
    <mergeCell ref="D3:E3"/>
    <mergeCell ref="F3:J3"/>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A36:B36"/>
    <mergeCell ref="A37:B37"/>
    <mergeCell ref="A38:B38"/>
    <mergeCell ref="A39:B39"/>
    <mergeCell ref="A35:B35"/>
    <mergeCell ref="F26:G26"/>
    <mergeCell ref="H26:I26"/>
    <mergeCell ref="F27:G27"/>
    <mergeCell ref="H27:I27"/>
    <mergeCell ref="F28:G28"/>
    <mergeCell ref="H28:I28"/>
    <mergeCell ref="F29:G29"/>
    <mergeCell ref="H29:I29"/>
    <mergeCell ref="A32:H32"/>
    <mergeCell ref="A33:B33"/>
    <mergeCell ref="A34:B34"/>
    <mergeCell ref="A45:B45"/>
    <mergeCell ref="A46:B46"/>
    <mergeCell ref="A47:B47"/>
    <mergeCell ref="A48:B48"/>
    <mergeCell ref="A49:B49"/>
    <mergeCell ref="A40:B40"/>
    <mergeCell ref="A41:B41"/>
    <mergeCell ref="A42:B42"/>
    <mergeCell ref="A43:B43"/>
    <mergeCell ref="A44:B44"/>
    <mergeCell ref="A55:B55"/>
    <mergeCell ref="A56:B56"/>
    <mergeCell ref="A57:B57"/>
    <mergeCell ref="A58:B58"/>
    <mergeCell ref="A59:B59"/>
    <mergeCell ref="A50:B50"/>
    <mergeCell ref="A51:B51"/>
    <mergeCell ref="A52:B52"/>
    <mergeCell ref="A53:B53"/>
    <mergeCell ref="A54:B54"/>
    <mergeCell ref="A65:B65"/>
    <mergeCell ref="A66:B66"/>
    <mergeCell ref="A67:B67"/>
    <mergeCell ref="A68:B68"/>
    <mergeCell ref="A69:B69"/>
    <mergeCell ref="A60:B60"/>
    <mergeCell ref="A61:B61"/>
    <mergeCell ref="A62:B62"/>
    <mergeCell ref="A63:B63"/>
    <mergeCell ref="A64:B64"/>
    <mergeCell ref="A75:B75"/>
    <mergeCell ref="A76:B76"/>
    <mergeCell ref="A77:B77"/>
    <mergeCell ref="A78:B78"/>
    <mergeCell ref="A79:B79"/>
    <mergeCell ref="A70:B70"/>
    <mergeCell ref="A71:B71"/>
    <mergeCell ref="A72:B72"/>
    <mergeCell ref="A73:B73"/>
    <mergeCell ref="A74:B74"/>
    <mergeCell ref="A89:B89"/>
    <mergeCell ref="A90:B90"/>
    <mergeCell ref="A91:B91"/>
    <mergeCell ref="A84:B84"/>
    <mergeCell ref="A85:B85"/>
    <mergeCell ref="A86:B86"/>
    <mergeCell ref="A87:B87"/>
    <mergeCell ref="A88:B88"/>
    <mergeCell ref="A80:B80"/>
    <mergeCell ref="A81:B81"/>
    <mergeCell ref="A82:B82"/>
    <mergeCell ref="A83:B83"/>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6.xml><?xml version="1.0" encoding="utf-8"?>
<worksheet xmlns="http://schemas.openxmlformats.org/spreadsheetml/2006/main" xmlns:r="http://schemas.openxmlformats.org/officeDocument/2006/relationships">
  <dimension ref="A1:M72"/>
  <sheetViews>
    <sheetView zoomScale="70" zoomScaleNormal="70" zoomScalePageLayoutView="0" workbookViewId="0" topLeftCell="A27">
      <selection activeCell="G31" sqref="G31"/>
    </sheetView>
  </sheetViews>
  <sheetFormatPr defaultColWidth="11.421875" defaultRowHeight="15"/>
  <cols>
    <col min="2" max="2" width="18.2812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72" t="s">
        <v>206</v>
      </c>
      <c r="G5" s="72"/>
      <c r="H5" s="72"/>
      <c r="I5" s="72"/>
      <c r="J5" s="72"/>
    </row>
    <row r="6" spans="1:10" ht="60" customHeight="1">
      <c r="A6" s="75" t="s">
        <v>5</v>
      </c>
      <c r="B6" s="75"/>
      <c r="C6" s="29" t="s">
        <v>205</v>
      </c>
      <c r="D6" s="75"/>
      <c r="E6" s="75"/>
      <c r="F6" s="72"/>
      <c r="G6" s="72"/>
      <c r="H6" s="72"/>
      <c r="I6" s="72"/>
      <c r="J6" s="72"/>
    </row>
    <row r="7" spans="1:10" ht="32.25" customHeight="1">
      <c r="A7" s="75" t="s">
        <v>6</v>
      </c>
      <c r="B7" s="75"/>
      <c r="C7" s="2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40.25" customHeight="1">
      <c r="A11" s="94" t="s">
        <v>280</v>
      </c>
      <c r="B11" s="95"/>
      <c r="C11" s="7"/>
      <c r="D11" s="96" t="s">
        <v>110</v>
      </c>
      <c r="E11" s="96"/>
      <c r="F11" s="25">
        <v>100</v>
      </c>
      <c r="G11" s="29" t="s">
        <v>111</v>
      </c>
      <c r="H11" s="39" t="s">
        <v>212</v>
      </c>
      <c r="I11" s="26" t="s">
        <v>107</v>
      </c>
      <c r="J11" s="27">
        <v>54000000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56" t="s">
        <v>212</v>
      </c>
      <c r="B16" s="57"/>
      <c r="C16" s="22"/>
      <c r="D16" s="22"/>
      <c r="E16" s="22"/>
      <c r="F16" s="22"/>
      <c r="G16" s="22"/>
      <c r="H16" s="47">
        <v>68</v>
      </c>
      <c r="I16" s="2"/>
      <c r="J16" s="2"/>
    </row>
    <row r="17" spans="1:10" ht="99.75" customHeight="1">
      <c r="A17" s="56" t="s">
        <v>213</v>
      </c>
      <c r="B17" s="57"/>
      <c r="C17" s="14">
        <f>F11</f>
        <v>100</v>
      </c>
      <c r="D17" s="14">
        <f>$F$11</f>
        <v>100</v>
      </c>
      <c r="E17" s="14">
        <f>$F$11</f>
        <v>100</v>
      </c>
      <c r="F17" s="14">
        <f>$F$11</f>
        <v>100</v>
      </c>
      <c r="G17" s="14">
        <f>$F$11</f>
        <v>100</v>
      </c>
      <c r="H17" s="14">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48">
        <f>IF(((H16/H17)+G18)&gt;1,1,((H16/H17)+G18))</f>
        <v>0.68</v>
      </c>
      <c r="I18" s="2"/>
      <c r="J18" s="2"/>
    </row>
    <row r="19" spans="1:10" ht="15">
      <c r="A19" s="65" t="s">
        <v>31</v>
      </c>
      <c r="B19" s="65"/>
      <c r="C19" s="65"/>
      <c r="D19" s="65"/>
      <c r="E19" s="65"/>
      <c r="F19" s="65"/>
      <c r="G19" s="65"/>
      <c r="H19" s="65"/>
      <c r="I19" s="65"/>
      <c r="J19" s="65"/>
    </row>
    <row r="20" spans="1:10" ht="15">
      <c r="A20" s="63" t="s">
        <v>32</v>
      </c>
      <c r="B20" s="64"/>
      <c r="C20" s="9"/>
      <c r="D20" s="9"/>
      <c r="E20" s="9"/>
      <c r="F20" s="9">
        <f>J11*0.4</f>
        <v>21600000</v>
      </c>
      <c r="G20" s="9">
        <f>36511891-F20</f>
        <v>14911891</v>
      </c>
      <c r="H20" s="9"/>
      <c r="I20" s="2"/>
      <c r="J20" s="2"/>
    </row>
    <row r="21" spans="1:10" ht="30" customHeight="1">
      <c r="A21" s="63" t="s">
        <v>33</v>
      </c>
      <c r="B21" s="64"/>
      <c r="C21" s="16">
        <f>(C20/$J$11)</f>
        <v>0</v>
      </c>
      <c r="D21" s="17">
        <f>(D20/$J$11)+C21</f>
        <v>0</v>
      </c>
      <c r="E21" s="17">
        <f>(E20/$J$11)+D21</f>
        <v>0</v>
      </c>
      <c r="F21" s="17">
        <f>(F20/$J$11)+E21</f>
        <v>0.4</v>
      </c>
      <c r="G21" s="17">
        <f>(G20/$J$11)+F21</f>
        <v>0.6761461296296296</v>
      </c>
      <c r="H21" s="17">
        <f>(H20/$J$11)+G21</f>
        <v>0.6761461296296296</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c r="G25" s="57"/>
      <c r="H25" s="59"/>
      <c r="I25" s="60"/>
      <c r="J25" s="2"/>
    </row>
    <row r="26" spans="5:10" ht="49.5" customHeight="1">
      <c r="E26" s="30" t="s">
        <v>26</v>
      </c>
      <c r="F26" s="56"/>
      <c r="G26" s="57"/>
      <c r="H26" s="59"/>
      <c r="I26" s="60"/>
      <c r="J26" s="2"/>
    </row>
    <row r="27" spans="5:10" ht="49.5" customHeight="1">
      <c r="E27" s="30" t="s">
        <v>27</v>
      </c>
      <c r="F27" s="56"/>
      <c r="G27" s="57"/>
      <c r="H27" s="59"/>
      <c r="I27" s="60"/>
      <c r="J27" s="2"/>
    </row>
    <row r="28" spans="5:10" ht="49.5" customHeight="1">
      <c r="E28" s="30" t="s">
        <v>28</v>
      </c>
      <c r="F28" s="56"/>
      <c r="G28" s="57"/>
      <c r="H28" s="59"/>
      <c r="I28" s="60"/>
      <c r="J28" s="2"/>
    </row>
    <row r="29" spans="5:10" ht="91.5" customHeight="1">
      <c r="E29" s="30" t="s">
        <v>29</v>
      </c>
      <c r="F29" s="94" t="s">
        <v>281</v>
      </c>
      <c r="G29" s="95"/>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55.25" customHeight="1">
      <c r="A34" s="92" t="s">
        <v>169</v>
      </c>
      <c r="B34" s="92"/>
      <c r="C34" s="37"/>
      <c r="D34" s="37"/>
      <c r="E34" s="37"/>
      <c r="F34" s="37"/>
      <c r="G34" s="37"/>
      <c r="H34" s="37"/>
    </row>
    <row r="35" spans="1:8" ht="41.25" customHeight="1">
      <c r="A35" s="92" t="s">
        <v>170</v>
      </c>
      <c r="B35" s="92"/>
      <c r="C35" s="37"/>
      <c r="D35" s="37"/>
      <c r="E35" s="37"/>
      <c r="F35" s="37"/>
      <c r="G35" s="37"/>
      <c r="H35" s="37"/>
    </row>
    <row r="36" spans="1:8" ht="68.25" customHeight="1">
      <c r="A36" s="92" t="s">
        <v>171</v>
      </c>
      <c r="B36" s="92"/>
      <c r="C36" s="37"/>
      <c r="D36" s="37"/>
      <c r="E36" s="37"/>
      <c r="F36" s="37"/>
      <c r="G36" s="37"/>
      <c r="H36" s="37"/>
    </row>
    <row r="37" spans="1:8" ht="93" customHeight="1">
      <c r="A37" s="92" t="s">
        <v>172</v>
      </c>
      <c r="B37" s="92"/>
      <c r="C37" s="37"/>
      <c r="D37" s="37"/>
      <c r="E37" s="37"/>
      <c r="F37" s="37"/>
      <c r="G37" s="37"/>
      <c r="H37" s="37"/>
    </row>
    <row r="38" spans="1:8" ht="65.25" customHeight="1">
      <c r="A38" s="92" t="s">
        <v>173</v>
      </c>
      <c r="B38" s="92"/>
      <c r="C38" s="37"/>
      <c r="D38" s="37"/>
      <c r="E38" s="37"/>
      <c r="F38" s="37"/>
      <c r="G38" s="37"/>
      <c r="H38" s="37"/>
    </row>
    <row r="39" spans="1:8" ht="138" customHeight="1">
      <c r="A39" s="92" t="s">
        <v>174</v>
      </c>
      <c r="B39" s="92"/>
      <c r="C39" s="37"/>
      <c r="D39" s="37"/>
      <c r="E39" s="37"/>
      <c r="F39" s="37"/>
      <c r="G39" s="37"/>
      <c r="H39" s="37"/>
    </row>
    <row r="40" spans="1:8" ht="72.75" customHeight="1">
      <c r="A40" s="92" t="s">
        <v>175</v>
      </c>
      <c r="B40" s="92"/>
      <c r="C40" s="37"/>
      <c r="D40" s="37"/>
      <c r="E40" s="37"/>
      <c r="F40" s="37"/>
      <c r="G40" s="37"/>
      <c r="H40" s="37"/>
    </row>
    <row r="41" spans="1:8" ht="34.5" customHeight="1">
      <c r="A41" s="92" t="s">
        <v>176</v>
      </c>
      <c r="B41" s="92"/>
      <c r="C41" s="37"/>
      <c r="D41" s="37"/>
      <c r="E41" s="37"/>
      <c r="F41" s="37"/>
      <c r="G41" s="37"/>
      <c r="H41" s="37"/>
    </row>
    <row r="42" spans="1:8" ht="53.25" customHeight="1">
      <c r="A42" s="92" t="s">
        <v>177</v>
      </c>
      <c r="B42" s="92"/>
      <c r="C42" s="37"/>
      <c r="D42" s="37"/>
      <c r="E42" s="37"/>
      <c r="F42" s="37"/>
      <c r="G42" s="37"/>
      <c r="H42" s="37"/>
    </row>
    <row r="43" spans="1:8" ht="93.75" customHeight="1">
      <c r="A43" s="92" t="s">
        <v>178</v>
      </c>
      <c r="B43" s="92"/>
      <c r="C43" s="37"/>
      <c r="D43" s="37"/>
      <c r="E43" s="37"/>
      <c r="F43" s="37"/>
      <c r="G43" s="37"/>
      <c r="H43" s="37"/>
    </row>
    <row r="44" spans="1:8" ht="87.75" customHeight="1">
      <c r="A44" s="92" t="s">
        <v>179</v>
      </c>
      <c r="B44" s="92"/>
      <c r="C44" s="37"/>
      <c r="D44" s="37"/>
      <c r="E44" s="37"/>
      <c r="F44" s="37"/>
      <c r="G44" s="37"/>
      <c r="H44" s="37"/>
    </row>
    <row r="45" spans="1:8" ht="69" customHeight="1">
      <c r="A45" s="92" t="s">
        <v>180</v>
      </c>
      <c r="B45" s="92"/>
      <c r="C45" s="37"/>
      <c r="D45" s="37"/>
      <c r="E45" s="37"/>
      <c r="F45" s="37"/>
      <c r="G45" s="37"/>
      <c r="H45" s="37"/>
    </row>
    <row r="46" spans="1:8" ht="34.5" customHeight="1">
      <c r="A46" s="92" t="s">
        <v>181</v>
      </c>
      <c r="B46" s="92"/>
      <c r="C46" s="37"/>
      <c r="D46" s="37"/>
      <c r="E46" s="37"/>
      <c r="F46" s="37"/>
      <c r="G46" s="37"/>
      <c r="H46" s="37"/>
    </row>
    <row r="47" spans="1:8" ht="30" customHeight="1">
      <c r="A47" s="92" t="s">
        <v>182</v>
      </c>
      <c r="B47" s="92"/>
      <c r="C47" s="37"/>
      <c r="D47" s="37"/>
      <c r="E47" s="37"/>
      <c r="F47" s="37"/>
      <c r="G47" s="37"/>
      <c r="H47" s="37"/>
    </row>
    <row r="48" spans="1:8" ht="59.25" customHeight="1">
      <c r="A48" s="92" t="s">
        <v>183</v>
      </c>
      <c r="B48" s="92"/>
      <c r="C48" s="37"/>
      <c r="D48" s="37"/>
      <c r="E48" s="37"/>
      <c r="F48" s="37"/>
      <c r="G48" s="37"/>
      <c r="H48" s="37"/>
    </row>
    <row r="49" spans="1:8" ht="19.5" customHeight="1">
      <c r="A49" s="92" t="s">
        <v>184</v>
      </c>
      <c r="B49" s="92"/>
      <c r="C49" s="37"/>
      <c r="D49" s="37"/>
      <c r="E49" s="37"/>
      <c r="F49" s="37"/>
      <c r="G49" s="37"/>
      <c r="H49" s="37"/>
    </row>
    <row r="50" spans="1:8" ht="39.75" customHeight="1">
      <c r="A50" s="92" t="s">
        <v>185</v>
      </c>
      <c r="B50" s="92"/>
      <c r="C50" s="37"/>
      <c r="D50" s="37"/>
      <c r="E50" s="37"/>
      <c r="F50" s="37"/>
      <c r="G50" s="37"/>
      <c r="H50" s="37"/>
    </row>
    <row r="51" spans="1:8" ht="33.75" customHeight="1">
      <c r="A51" s="92" t="s">
        <v>186</v>
      </c>
      <c r="B51" s="92"/>
      <c r="C51" s="37"/>
      <c r="D51" s="37"/>
      <c r="E51" s="37"/>
      <c r="F51" s="37"/>
      <c r="G51" s="37"/>
      <c r="H51" s="37"/>
    </row>
    <row r="52" spans="1:8" ht="42.75" customHeight="1">
      <c r="A52" s="92" t="s">
        <v>187</v>
      </c>
      <c r="B52" s="92"/>
      <c r="C52" s="37"/>
      <c r="D52" s="37"/>
      <c r="E52" s="37"/>
      <c r="F52" s="37"/>
      <c r="G52" s="37"/>
      <c r="H52" s="37"/>
    </row>
    <row r="53" spans="1:8" ht="66" customHeight="1">
      <c r="A53" s="92" t="s">
        <v>188</v>
      </c>
      <c r="B53" s="92"/>
      <c r="C53" s="37"/>
      <c r="D53" s="37"/>
      <c r="E53" s="37"/>
      <c r="F53" s="37"/>
      <c r="G53" s="37"/>
      <c r="H53" s="37"/>
    </row>
    <row r="54" spans="1:8" ht="68.25" customHeight="1">
      <c r="A54" s="92" t="s">
        <v>189</v>
      </c>
      <c r="B54" s="92"/>
      <c r="C54" s="37"/>
      <c r="D54" s="37"/>
      <c r="E54" s="37"/>
      <c r="F54" s="37"/>
      <c r="G54" s="37"/>
      <c r="H54" s="37"/>
    </row>
    <row r="55" spans="1:8" ht="33" customHeight="1">
      <c r="A55" s="92" t="s">
        <v>190</v>
      </c>
      <c r="B55" s="92"/>
      <c r="C55" s="37"/>
      <c r="D55" s="37"/>
      <c r="E55" s="37"/>
      <c r="F55" s="37"/>
      <c r="G55" s="37"/>
      <c r="H55" s="37"/>
    </row>
    <row r="56" spans="1:8" ht="55.5" customHeight="1">
      <c r="A56" s="92" t="s">
        <v>191</v>
      </c>
      <c r="B56" s="92"/>
      <c r="C56" s="37"/>
      <c r="D56" s="37"/>
      <c r="E56" s="37"/>
      <c r="F56" s="37"/>
      <c r="G56" s="37"/>
      <c r="H56" s="37"/>
    </row>
    <row r="57" spans="1:8" ht="39.75" customHeight="1">
      <c r="A57" s="92" t="s">
        <v>192</v>
      </c>
      <c r="B57" s="92"/>
      <c r="C57" s="37"/>
      <c r="D57" s="37"/>
      <c r="E57" s="37"/>
      <c r="F57" s="37"/>
      <c r="G57" s="37"/>
      <c r="H57" s="37"/>
    </row>
    <row r="58" spans="1:8" ht="97.5" customHeight="1">
      <c r="A58" s="92" t="s">
        <v>193</v>
      </c>
      <c r="B58" s="92"/>
      <c r="C58" s="37"/>
      <c r="D58" s="37"/>
      <c r="E58" s="37"/>
      <c r="F58" s="37"/>
      <c r="G58" s="37"/>
      <c r="H58" s="37"/>
    </row>
    <row r="59" spans="1:8" ht="39" customHeight="1">
      <c r="A59" s="92" t="s">
        <v>194</v>
      </c>
      <c r="B59" s="92"/>
      <c r="C59" s="37"/>
      <c r="D59" s="37"/>
      <c r="E59" s="37"/>
      <c r="F59" s="37"/>
      <c r="G59" s="37"/>
      <c r="H59" s="37"/>
    </row>
    <row r="60" spans="1:8" ht="67.5" customHeight="1">
      <c r="A60" s="92" t="s">
        <v>195</v>
      </c>
      <c r="B60" s="92"/>
      <c r="C60" s="37"/>
      <c r="D60" s="37"/>
      <c r="E60" s="37"/>
      <c r="F60" s="37"/>
      <c r="G60" s="37"/>
      <c r="H60" s="37"/>
    </row>
    <row r="61" spans="1:8" ht="81.75" customHeight="1">
      <c r="A61" s="92" t="s">
        <v>196</v>
      </c>
      <c r="B61" s="92"/>
      <c r="C61" s="37"/>
      <c r="D61" s="37"/>
      <c r="E61" s="37"/>
      <c r="F61" s="37"/>
      <c r="G61" s="37"/>
      <c r="H61" s="37"/>
    </row>
    <row r="62" spans="1:8" ht="153.75" customHeight="1">
      <c r="A62" s="92" t="s">
        <v>197</v>
      </c>
      <c r="B62" s="92"/>
      <c r="C62" s="37"/>
      <c r="D62" s="37"/>
      <c r="E62" s="37"/>
      <c r="F62" s="37"/>
      <c r="G62" s="37"/>
      <c r="H62" s="37"/>
    </row>
    <row r="63" spans="1:8" ht="54" customHeight="1">
      <c r="A63" s="92" t="s">
        <v>198</v>
      </c>
      <c r="B63" s="92"/>
      <c r="C63" s="37"/>
      <c r="D63" s="37"/>
      <c r="E63" s="37"/>
      <c r="F63" s="37"/>
      <c r="G63" s="37"/>
      <c r="H63" s="37"/>
    </row>
    <row r="64" spans="1:8" ht="181.5" customHeight="1">
      <c r="A64" s="92" t="s">
        <v>199</v>
      </c>
      <c r="B64" s="92"/>
      <c r="C64" s="37"/>
      <c r="D64" s="37"/>
      <c r="E64" s="37"/>
      <c r="F64" s="37"/>
      <c r="G64" s="37"/>
      <c r="H64" s="37"/>
    </row>
    <row r="65" spans="1:8" ht="95.25" customHeight="1">
      <c r="A65" s="92" t="s">
        <v>200</v>
      </c>
      <c r="B65" s="92"/>
      <c r="C65" s="37"/>
      <c r="D65" s="37"/>
      <c r="E65" s="37"/>
      <c r="F65" s="37"/>
      <c r="G65" s="37"/>
      <c r="H65" s="37"/>
    </row>
    <row r="66" spans="1:8" ht="142.5" customHeight="1">
      <c r="A66" s="92" t="s">
        <v>201</v>
      </c>
      <c r="B66" s="92"/>
      <c r="C66" s="37"/>
      <c r="D66" s="37"/>
      <c r="E66" s="37"/>
      <c r="F66" s="37"/>
      <c r="G66" s="37"/>
      <c r="H66" s="37"/>
    </row>
    <row r="67" spans="1:8" ht="123.75" customHeight="1">
      <c r="A67" s="92" t="s">
        <v>202</v>
      </c>
      <c r="B67" s="92"/>
      <c r="C67" s="37"/>
      <c r="D67" s="37"/>
      <c r="E67" s="37"/>
      <c r="F67" s="37"/>
      <c r="G67" s="37"/>
      <c r="H67" s="37"/>
    </row>
    <row r="68" spans="1:8" ht="45" customHeight="1">
      <c r="A68" s="92" t="s">
        <v>203</v>
      </c>
      <c r="B68" s="92"/>
      <c r="C68" s="37"/>
      <c r="D68" s="37"/>
      <c r="E68" s="37"/>
      <c r="F68" s="37"/>
      <c r="G68" s="37"/>
      <c r="H68" s="37"/>
    </row>
    <row r="69" spans="1:8" ht="409.5" customHeight="1">
      <c r="A69" s="92" t="s">
        <v>204</v>
      </c>
      <c r="B69" s="92"/>
      <c r="C69" s="37"/>
      <c r="D69" s="37"/>
      <c r="E69" s="37"/>
      <c r="F69" s="37"/>
      <c r="G69" s="37"/>
      <c r="H69" s="37"/>
    </row>
    <row r="70" spans="1:8" ht="185.25" customHeight="1">
      <c r="A70" s="93" t="s">
        <v>207</v>
      </c>
      <c r="B70" s="93"/>
      <c r="C70" s="37"/>
      <c r="D70" s="37"/>
      <c r="E70" s="37"/>
      <c r="F70" s="37"/>
      <c r="G70" s="37"/>
      <c r="H70" s="37"/>
    </row>
    <row r="71" spans="1:8" ht="109.5" customHeight="1">
      <c r="A71" s="93" t="s">
        <v>208</v>
      </c>
      <c r="B71" s="93"/>
      <c r="C71" s="37"/>
      <c r="D71" s="37"/>
      <c r="E71" s="37"/>
      <c r="F71" s="37"/>
      <c r="G71" s="37"/>
      <c r="H71" s="37"/>
    </row>
    <row r="72" spans="1:8" ht="51.75" customHeight="1">
      <c r="A72" s="93" t="s">
        <v>209</v>
      </c>
      <c r="B72" s="93"/>
      <c r="C72" s="37"/>
      <c r="D72" s="37"/>
      <c r="E72" s="37"/>
      <c r="F72" s="37"/>
      <c r="G72" s="37"/>
      <c r="H72" s="37"/>
    </row>
  </sheetData>
  <sheetProtection selectLockedCells="1" sort="0" autoFilter="0"/>
  <mergeCells count="90">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A41:B41"/>
    <mergeCell ref="F29:G29"/>
    <mergeCell ref="H29:I29"/>
    <mergeCell ref="A32:H32"/>
    <mergeCell ref="A33:B33"/>
    <mergeCell ref="A36:B36"/>
    <mergeCell ref="A37:B37"/>
    <mergeCell ref="A38:B38"/>
    <mergeCell ref="A39:B39"/>
    <mergeCell ref="A40:B40"/>
    <mergeCell ref="A34:B34"/>
    <mergeCell ref="A35:B35"/>
    <mergeCell ref="A53:B53"/>
    <mergeCell ref="A42:B42"/>
    <mergeCell ref="A43:B43"/>
    <mergeCell ref="A44:B44"/>
    <mergeCell ref="A45:B45"/>
    <mergeCell ref="A46:B46"/>
    <mergeCell ref="A47:B47"/>
    <mergeCell ref="A48:B48"/>
    <mergeCell ref="A49:B49"/>
    <mergeCell ref="A50:B50"/>
    <mergeCell ref="A51:B51"/>
    <mergeCell ref="A52:B52"/>
    <mergeCell ref="A72:B72"/>
    <mergeCell ref="A66:B66"/>
    <mergeCell ref="A67:B67"/>
    <mergeCell ref="A68:B68"/>
    <mergeCell ref="A69:B69"/>
    <mergeCell ref="A70:B70"/>
    <mergeCell ref="A71:B71"/>
    <mergeCell ref="A65:B65"/>
    <mergeCell ref="A54:B54"/>
    <mergeCell ref="A60:B60"/>
    <mergeCell ref="A61:B61"/>
    <mergeCell ref="A62:B62"/>
    <mergeCell ref="A63:B63"/>
    <mergeCell ref="A64:B64"/>
    <mergeCell ref="A55:B55"/>
    <mergeCell ref="A56:B56"/>
    <mergeCell ref="A57:B57"/>
    <mergeCell ref="A58:B58"/>
    <mergeCell ref="A59:B59"/>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7.xml><?xml version="1.0" encoding="utf-8"?>
<worksheet xmlns="http://schemas.openxmlformats.org/spreadsheetml/2006/main" xmlns:r="http://schemas.openxmlformats.org/officeDocument/2006/relationships">
  <dimension ref="A1:M60"/>
  <sheetViews>
    <sheetView zoomScale="70" zoomScaleNormal="70" zoomScalePageLayoutView="0" workbookViewId="0" topLeftCell="A35">
      <selection activeCell="H37" sqref="H37"/>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72" t="s">
        <v>211</v>
      </c>
      <c r="G5" s="72"/>
      <c r="H5" s="72"/>
      <c r="I5" s="72"/>
      <c r="J5" s="72"/>
    </row>
    <row r="6" spans="1:10" ht="60" customHeight="1">
      <c r="A6" s="75" t="s">
        <v>5</v>
      </c>
      <c r="B6" s="75"/>
      <c r="C6" s="29" t="s">
        <v>210</v>
      </c>
      <c r="D6" s="75"/>
      <c r="E6" s="75"/>
      <c r="F6" s="72"/>
      <c r="G6" s="72"/>
      <c r="H6" s="72"/>
      <c r="I6" s="72"/>
      <c r="J6" s="72"/>
    </row>
    <row r="7" spans="1:10" ht="32.25" customHeight="1">
      <c r="A7" s="75" t="s">
        <v>6</v>
      </c>
      <c r="B7" s="75"/>
      <c r="C7" s="2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05" customHeight="1">
      <c r="A11" s="97" t="s">
        <v>308</v>
      </c>
      <c r="B11" s="97"/>
      <c r="C11" s="53"/>
      <c r="D11" s="97" t="s">
        <v>309</v>
      </c>
      <c r="E11" s="97"/>
      <c r="F11" s="25">
        <v>100</v>
      </c>
      <c r="G11" s="29" t="s">
        <v>111</v>
      </c>
      <c r="H11" s="39" t="s">
        <v>305</v>
      </c>
      <c r="I11" s="26" t="s">
        <v>107</v>
      </c>
      <c r="J11" s="27">
        <v>50000000</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56" t="s">
        <v>306</v>
      </c>
      <c r="B16" s="57"/>
      <c r="C16" s="22"/>
      <c r="D16" s="22"/>
      <c r="E16" s="22"/>
      <c r="F16" s="22"/>
      <c r="G16" s="22"/>
      <c r="H16" s="52">
        <v>75</v>
      </c>
      <c r="I16" s="2"/>
      <c r="J16" s="2"/>
    </row>
    <row r="17" spans="1:10" ht="99.75" customHeight="1">
      <c r="A17" s="56" t="s">
        <v>307</v>
      </c>
      <c r="B17" s="57"/>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0.75</v>
      </c>
      <c r="I18" s="2"/>
      <c r="J18" s="2"/>
    </row>
    <row r="19" spans="1:10" ht="15">
      <c r="A19" s="65" t="s">
        <v>31</v>
      </c>
      <c r="B19" s="65"/>
      <c r="C19" s="65"/>
      <c r="D19" s="65"/>
      <c r="E19" s="65"/>
      <c r="F19" s="65"/>
      <c r="G19" s="65"/>
      <c r="H19" s="65"/>
      <c r="I19" s="65"/>
      <c r="J19" s="65"/>
    </row>
    <row r="20" spans="1:10" ht="15">
      <c r="A20" s="63" t="s">
        <v>32</v>
      </c>
      <c r="B20" s="64"/>
      <c r="C20" s="9"/>
      <c r="D20" s="9"/>
      <c r="E20" s="9"/>
      <c r="F20" s="9">
        <f>J11*0.4</f>
        <v>20000000</v>
      </c>
      <c r="G20" s="9">
        <f>37694444-F20</f>
        <v>17694444</v>
      </c>
      <c r="H20" s="9"/>
      <c r="I20" s="2"/>
      <c r="J20" s="2"/>
    </row>
    <row r="21" spans="1:10" ht="30" customHeight="1">
      <c r="A21" s="63" t="s">
        <v>33</v>
      </c>
      <c r="B21" s="64"/>
      <c r="C21" s="16">
        <f>(C20/$J$11)</f>
        <v>0</v>
      </c>
      <c r="D21" s="17">
        <f>(D20/$J$11)+C21</f>
        <v>0</v>
      </c>
      <c r="E21" s="17">
        <f>(E20/$J$11)+D21</f>
        <v>0</v>
      </c>
      <c r="F21" s="17">
        <f>(F20/$J$11)+E21</f>
        <v>0.4</v>
      </c>
      <c r="G21" s="17">
        <f>(G20/$J$11)+F21</f>
        <v>0.7538888800000001</v>
      </c>
      <c r="H21" s="17">
        <f>(H20/$J$11)+G21</f>
        <v>0.7538888800000001</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t="s">
        <v>310</v>
      </c>
      <c r="G25" s="57"/>
      <c r="H25" s="59"/>
      <c r="I25" s="60"/>
      <c r="J25" s="2"/>
    </row>
    <row r="26" spans="5:10" ht="49.5" customHeight="1">
      <c r="E26" s="30" t="s">
        <v>26</v>
      </c>
      <c r="F26" s="56" t="s">
        <v>310</v>
      </c>
      <c r="G26" s="57"/>
      <c r="H26" s="59"/>
      <c r="I26" s="60"/>
      <c r="J26" s="2"/>
    </row>
    <row r="27" spans="5:10" ht="49.5" customHeight="1">
      <c r="E27" s="30" t="s">
        <v>27</v>
      </c>
      <c r="F27" s="56" t="s">
        <v>311</v>
      </c>
      <c r="G27" s="57"/>
      <c r="H27" s="59"/>
      <c r="I27" s="60"/>
      <c r="J27" s="2"/>
    </row>
    <row r="28" spans="5:10" ht="49.5" customHeight="1">
      <c r="E28" s="30" t="s">
        <v>28</v>
      </c>
      <c r="F28" s="56" t="s">
        <v>312</v>
      </c>
      <c r="G28" s="57"/>
      <c r="H28" s="59"/>
      <c r="I28" s="60"/>
      <c r="J28" s="2"/>
    </row>
    <row r="29" spans="5:10" ht="72" customHeight="1">
      <c r="E29" s="30" t="s">
        <v>29</v>
      </c>
      <c r="F29" s="56" t="s">
        <v>310</v>
      </c>
      <c r="G29" s="57"/>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67.5" customHeight="1">
      <c r="A34" s="92" t="s">
        <v>214</v>
      </c>
      <c r="B34" s="92"/>
      <c r="C34" s="37"/>
      <c r="D34" s="37"/>
      <c r="E34" s="37"/>
      <c r="F34" s="37"/>
      <c r="G34" s="37"/>
      <c r="H34" s="37"/>
    </row>
    <row r="35" spans="1:8" ht="225.75" customHeight="1">
      <c r="A35" s="92" t="s">
        <v>215</v>
      </c>
      <c r="B35" s="92"/>
      <c r="C35" s="37"/>
      <c r="D35" s="37"/>
      <c r="E35" s="37"/>
      <c r="F35" s="37"/>
      <c r="G35" s="37"/>
      <c r="H35" s="37"/>
    </row>
    <row r="36" spans="1:8" ht="56.25" customHeight="1">
      <c r="A36" s="92" t="s">
        <v>216</v>
      </c>
      <c r="B36" s="92"/>
      <c r="C36" s="37"/>
      <c r="D36" s="37"/>
      <c r="E36" s="37"/>
      <c r="F36" s="37"/>
      <c r="G36" s="37"/>
      <c r="H36" s="37"/>
    </row>
    <row r="37" spans="1:8" ht="101.25" customHeight="1">
      <c r="A37" s="92" t="s">
        <v>217</v>
      </c>
      <c r="B37" s="92"/>
      <c r="C37" s="37"/>
      <c r="D37" s="37"/>
      <c r="E37" s="37"/>
      <c r="F37" s="37"/>
      <c r="G37" s="37"/>
      <c r="H37" s="37"/>
    </row>
    <row r="38" spans="1:8" ht="45" customHeight="1">
      <c r="A38" s="92" t="s">
        <v>218</v>
      </c>
      <c r="B38" s="92"/>
      <c r="C38" s="37"/>
      <c r="D38" s="37"/>
      <c r="E38" s="37"/>
      <c r="F38" s="37"/>
      <c r="G38" s="37"/>
      <c r="H38" s="37"/>
    </row>
    <row r="39" spans="1:8" ht="102" customHeight="1">
      <c r="A39" s="92" t="s">
        <v>219</v>
      </c>
      <c r="B39" s="92"/>
      <c r="C39" s="37"/>
      <c r="D39" s="37"/>
      <c r="E39" s="37"/>
      <c r="F39" s="37"/>
      <c r="G39" s="37"/>
      <c r="H39" s="37"/>
    </row>
    <row r="40" spans="1:8" ht="157.5" customHeight="1">
      <c r="A40" s="92" t="s">
        <v>220</v>
      </c>
      <c r="B40" s="92"/>
      <c r="C40" s="37"/>
      <c r="D40" s="37"/>
      <c r="E40" s="37"/>
      <c r="F40" s="37"/>
      <c r="G40" s="37"/>
      <c r="H40" s="37"/>
    </row>
    <row r="41" spans="1:8" ht="409.5" customHeight="1">
      <c r="A41" s="92" t="s">
        <v>221</v>
      </c>
      <c r="B41" s="92"/>
      <c r="C41" s="37"/>
      <c r="D41" s="37"/>
      <c r="E41" s="37"/>
      <c r="F41" s="37"/>
      <c r="G41" s="37"/>
      <c r="H41" s="37"/>
    </row>
    <row r="42" spans="1:8" ht="90" customHeight="1">
      <c r="A42" s="92" t="s">
        <v>222</v>
      </c>
      <c r="B42" s="92"/>
      <c r="C42" s="37"/>
      <c r="D42" s="37"/>
      <c r="E42" s="37"/>
      <c r="F42" s="37"/>
      <c r="G42" s="37"/>
      <c r="H42" s="37"/>
    </row>
    <row r="43" spans="1:8" ht="78.75" customHeight="1">
      <c r="A43" s="92" t="s">
        <v>223</v>
      </c>
      <c r="B43" s="92"/>
      <c r="C43" s="37"/>
      <c r="D43" s="37"/>
      <c r="E43" s="37"/>
      <c r="F43" s="37"/>
      <c r="G43" s="37"/>
      <c r="H43" s="37"/>
    </row>
    <row r="44" spans="1:8" ht="135" customHeight="1">
      <c r="A44" s="92" t="s">
        <v>224</v>
      </c>
      <c r="B44" s="92"/>
      <c r="C44" s="37"/>
      <c r="D44" s="37"/>
      <c r="E44" s="37"/>
      <c r="F44" s="37"/>
      <c r="G44" s="37"/>
      <c r="H44" s="37"/>
    </row>
    <row r="45" spans="1:8" ht="101.25" customHeight="1">
      <c r="A45" s="92" t="s">
        <v>225</v>
      </c>
      <c r="B45" s="92"/>
      <c r="C45" s="37"/>
      <c r="D45" s="37"/>
      <c r="E45" s="37"/>
      <c r="F45" s="37"/>
      <c r="G45" s="37"/>
      <c r="H45" s="37"/>
    </row>
    <row r="46" spans="1:8" ht="124.5" customHeight="1">
      <c r="A46" s="92" t="s">
        <v>240</v>
      </c>
      <c r="B46" s="92"/>
      <c r="C46" s="37"/>
      <c r="D46" s="37"/>
      <c r="E46" s="37"/>
      <c r="F46" s="37"/>
      <c r="G46" s="37"/>
      <c r="H46" s="37"/>
    </row>
    <row r="47" spans="1:8" ht="56.25" customHeight="1">
      <c r="A47" s="92" t="s">
        <v>226</v>
      </c>
      <c r="B47" s="92"/>
      <c r="C47" s="37"/>
      <c r="D47" s="37"/>
      <c r="E47" s="37"/>
      <c r="F47" s="37"/>
      <c r="G47" s="37"/>
      <c r="H47" s="37"/>
    </row>
    <row r="48" spans="1:8" ht="79.5" customHeight="1">
      <c r="A48" s="92" t="s">
        <v>227</v>
      </c>
      <c r="B48" s="92"/>
      <c r="C48" s="37"/>
      <c r="D48" s="37"/>
      <c r="E48" s="37"/>
      <c r="F48" s="37"/>
      <c r="G48" s="37"/>
      <c r="H48" s="37"/>
    </row>
    <row r="49" spans="1:8" ht="180" customHeight="1">
      <c r="A49" s="92" t="s">
        <v>228</v>
      </c>
      <c r="B49" s="92"/>
      <c r="C49" s="37"/>
      <c r="D49" s="37"/>
      <c r="E49" s="37"/>
      <c r="F49" s="37"/>
      <c r="G49" s="37"/>
      <c r="H49" s="37"/>
    </row>
    <row r="50" spans="1:8" ht="236.25" customHeight="1">
      <c r="A50" s="92" t="s">
        <v>229</v>
      </c>
      <c r="B50" s="92"/>
      <c r="C50" s="37"/>
      <c r="D50" s="37"/>
      <c r="E50" s="37"/>
      <c r="F50" s="37"/>
      <c r="G50" s="37"/>
      <c r="H50" s="37"/>
    </row>
    <row r="51" spans="1:8" ht="56.25" customHeight="1">
      <c r="A51" s="92" t="s">
        <v>230</v>
      </c>
      <c r="B51" s="92"/>
      <c r="C51" s="37"/>
      <c r="D51" s="37"/>
      <c r="E51" s="37"/>
      <c r="F51" s="37"/>
      <c r="G51" s="37"/>
      <c r="H51" s="37"/>
    </row>
    <row r="52" spans="1:8" ht="237" customHeight="1">
      <c r="A52" s="92" t="s">
        <v>231</v>
      </c>
      <c r="B52" s="92"/>
      <c r="C52" s="37"/>
      <c r="D52" s="37"/>
      <c r="E52" s="37"/>
      <c r="F52" s="37"/>
      <c r="G52" s="37"/>
      <c r="H52" s="37"/>
    </row>
    <row r="53" spans="1:8" ht="213.75" customHeight="1">
      <c r="A53" s="92" t="s">
        <v>232</v>
      </c>
      <c r="B53" s="92"/>
      <c r="C53" s="37"/>
      <c r="D53" s="37"/>
      <c r="E53" s="37"/>
      <c r="F53" s="37"/>
      <c r="G53" s="37"/>
      <c r="H53" s="37"/>
    </row>
    <row r="54" spans="1:8" ht="33.75" customHeight="1">
      <c r="A54" s="92" t="s">
        <v>233</v>
      </c>
      <c r="B54" s="92"/>
      <c r="C54" s="37"/>
      <c r="D54" s="37"/>
      <c r="E54" s="37"/>
      <c r="F54" s="37"/>
      <c r="G54" s="37"/>
      <c r="H54" s="37"/>
    </row>
    <row r="55" spans="1:8" ht="68.25" customHeight="1">
      <c r="A55" s="92" t="s">
        <v>234</v>
      </c>
      <c r="B55" s="92"/>
      <c r="C55" s="37"/>
      <c r="D55" s="37"/>
      <c r="E55" s="37"/>
      <c r="F55" s="37"/>
      <c r="G55" s="37"/>
      <c r="H55" s="37"/>
    </row>
    <row r="56" spans="1:8" ht="90" customHeight="1">
      <c r="A56" s="92" t="s">
        <v>235</v>
      </c>
      <c r="B56" s="92"/>
      <c r="C56" s="37"/>
      <c r="D56" s="37"/>
      <c r="E56" s="37"/>
      <c r="F56" s="37"/>
      <c r="G56" s="37"/>
      <c r="H56" s="37"/>
    </row>
    <row r="57" spans="1:8" ht="124.5" customHeight="1">
      <c r="A57" s="92" t="s">
        <v>236</v>
      </c>
      <c r="B57" s="92"/>
      <c r="C57" s="37"/>
      <c r="D57" s="37"/>
      <c r="E57" s="37"/>
      <c r="F57" s="37"/>
      <c r="G57" s="37"/>
      <c r="H57" s="37"/>
    </row>
    <row r="58" spans="1:8" ht="113.25" customHeight="1">
      <c r="A58" s="92" t="s">
        <v>237</v>
      </c>
      <c r="B58" s="92"/>
      <c r="C58" s="37"/>
      <c r="D58" s="37"/>
      <c r="E58" s="37"/>
      <c r="F58" s="37"/>
      <c r="G58" s="37"/>
      <c r="H58" s="37"/>
    </row>
    <row r="59" spans="1:8" ht="191.25" customHeight="1">
      <c r="A59" s="92" t="s">
        <v>238</v>
      </c>
      <c r="B59" s="92"/>
      <c r="C59" s="37"/>
      <c r="D59" s="37"/>
      <c r="E59" s="37"/>
      <c r="F59" s="37"/>
      <c r="G59" s="37"/>
      <c r="H59" s="37"/>
    </row>
    <row r="60" spans="1:8" ht="34.5" customHeight="1">
      <c r="A60" s="92" t="s">
        <v>239</v>
      </c>
      <c r="B60" s="92"/>
      <c r="C60" s="37"/>
      <c r="D60" s="37"/>
      <c r="E60" s="37"/>
      <c r="F60" s="37"/>
      <c r="G60" s="37"/>
      <c r="H60" s="37"/>
    </row>
  </sheetData>
  <sheetProtection selectLockedCells="1" sort="0" autoFilter="0"/>
  <mergeCells count="78">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A41:B41"/>
    <mergeCell ref="F29:G29"/>
    <mergeCell ref="H29:I29"/>
    <mergeCell ref="A32:H32"/>
    <mergeCell ref="A33:B33"/>
    <mergeCell ref="A36:B36"/>
    <mergeCell ref="A37:B37"/>
    <mergeCell ref="A38:B38"/>
    <mergeCell ref="A39:B39"/>
    <mergeCell ref="A40:B40"/>
    <mergeCell ref="A34:B34"/>
    <mergeCell ref="A35:B35"/>
    <mergeCell ref="A60:B60"/>
    <mergeCell ref="A54:B54"/>
    <mergeCell ref="A55:B55"/>
    <mergeCell ref="A56:B56"/>
    <mergeCell ref="A57:B57"/>
    <mergeCell ref="A58:B58"/>
    <mergeCell ref="A59:B59"/>
    <mergeCell ref="A53:B53"/>
    <mergeCell ref="A42:B42"/>
    <mergeCell ref="A48:B48"/>
    <mergeCell ref="A49:B49"/>
    <mergeCell ref="A50:B50"/>
    <mergeCell ref="A51:B51"/>
    <mergeCell ref="A52:B52"/>
    <mergeCell ref="A43:B43"/>
    <mergeCell ref="A44:B44"/>
    <mergeCell ref="A45:B45"/>
    <mergeCell ref="A46:B46"/>
    <mergeCell ref="A47:B47"/>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8.xml><?xml version="1.0" encoding="utf-8"?>
<worksheet xmlns="http://schemas.openxmlformats.org/spreadsheetml/2006/main" xmlns:r="http://schemas.openxmlformats.org/officeDocument/2006/relationships">
  <dimension ref="A1:M55"/>
  <sheetViews>
    <sheetView zoomScale="70" zoomScaleNormal="70" zoomScalePageLayoutView="0" workbookViewId="0" topLeftCell="A37">
      <selection activeCell="G41" sqref="G41"/>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72" t="s">
        <v>242</v>
      </c>
      <c r="G5" s="72"/>
      <c r="H5" s="72"/>
      <c r="I5" s="72"/>
      <c r="J5" s="72"/>
    </row>
    <row r="6" spans="1:10" ht="60" customHeight="1">
      <c r="A6" s="75" t="s">
        <v>5</v>
      </c>
      <c r="B6" s="75"/>
      <c r="C6" s="29" t="s">
        <v>241</v>
      </c>
      <c r="D6" s="75"/>
      <c r="E6" s="75"/>
      <c r="F6" s="72"/>
      <c r="G6" s="72"/>
      <c r="H6" s="72"/>
      <c r="I6" s="72"/>
      <c r="J6" s="72"/>
    </row>
    <row r="7" spans="1:10" ht="32.25" customHeight="1">
      <c r="A7" s="75" t="s">
        <v>6</v>
      </c>
      <c r="B7" s="75"/>
      <c r="C7" s="29"/>
      <c r="D7" s="75" t="s">
        <v>10</v>
      </c>
      <c r="E7" s="75"/>
      <c r="F7" s="72">
        <v>100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05" customHeight="1">
      <c r="A11" s="97" t="s">
        <v>314</v>
      </c>
      <c r="B11" s="97"/>
      <c r="C11" s="7"/>
      <c r="D11" s="97" t="s">
        <v>315</v>
      </c>
      <c r="E11" s="97"/>
      <c r="F11" s="25">
        <v>100</v>
      </c>
      <c r="G11" s="29" t="s">
        <v>111</v>
      </c>
      <c r="H11" s="39" t="s">
        <v>243</v>
      </c>
      <c r="I11" s="26" t="s">
        <v>107</v>
      </c>
      <c r="J11" s="27">
        <v>32147349</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56" t="s">
        <v>298</v>
      </c>
      <c r="B16" s="57"/>
      <c r="C16" s="22"/>
      <c r="D16" s="22"/>
      <c r="E16" s="22"/>
      <c r="F16" s="22"/>
      <c r="G16" s="22"/>
      <c r="H16" s="52">
        <v>100</v>
      </c>
      <c r="I16" s="2"/>
      <c r="J16" s="2"/>
    </row>
    <row r="17" spans="1:10" ht="99.75" customHeight="1">
      <c r="A17" s="56" t="s">
        <v>297</v>
      </c>
      <c r="B17" s="57"/>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1</v>
      </c>
      <c r="I18" s="2"/>
      <c r="J18" s="2"/>
    </row>
    <row r="19" spans="1:10" ht="15">
      <c r="A19" s="65" t="s">
        <v>31</v>
      </c>
      <c r="B19" s="65"/>
      <c r="C19" s="65"/>
      <c r="D19" s="65"/>
      <c r="E19" s="65"/>
      <c r="F19" s="65"/>
      <c r="G19" s="65"/>
      <c r="H19" s="65"/>
      <c r="I19" s="65"/>
      <c r="J19" s="65"/>
    </row>
    <row r="20" spans="1:10" ht="15">
      <c r="A20" s="63" t="s">
        <v>32</v>
      </c>
      <c r="B20" s="64"/>
      <c r="C20" s="9"/>
      <c r="D20" s="9"/>
      <c r="E20" s="9"/>
      <c r="F20" s="9">
        <f>J11*0.4</f>
        <v>12858939.600000001</v>
      </c>
      <c r="G20" s="9">
        <f>17610979-F20</f>
        <v>4752039.3999999985</v>
      </c>
      <c r="H20" s="9"/>
      <c r="I20" s="2"/>
      <c r="J20" s="2"/>
    </row>
    <row r="21" spans="1:10" ht="30" customHeight="1">
      <c r="A21" s="63" t="s">
        <v>33</v>
      </c>
      <c r="B21" s="64"/>
      <c r="C21" s="16">
        <f>(C20/$J$11)</f>
        <v>0</v>
      </c>
      <c r="D21" s="17">
        <f>(D20/$J$11)+C21</f>
        <v>0</v>
      </c>
      <c r="E21" s="17">
        <f>(E20/$J$11)+D21</f>
        <v>0</v>
      </c>
      <c r="F21" s="17">
        <f>(F20/$J$11)+E21</f>
        <v>0.4</v>
      </c>
      <c r="G21" s="17">
        <f>(G20/$J$11)+F21</f>
        <v>0.5478205683460866</v>
      </c>
      <c r="H21" s="17">
        <f>(H20/$J$11)+G21</f>
        <v>0.5478205683460866</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c r="G25" s="57"/>
      <c r="H25" s="59"/>
      <c r="I25" s="60"/>
      <c r="J25" s="2"/>
    </row>
    <row r="26" spans="5:10" ht="49.5" customHeight="1">
      <c r="E26" s="30" t="s">
        <v>26</v>
      </c>
      <c r="F26" s="56"/>
      <c r="G26" s="57"/>
      <c r="H26" s="59"/>
      <c r="I26" s="60"/>
      <c r="J26" s="2"/>
    </row>
    <row r="27" spans="5:10" ht="49.5" customHeight="1">
      <c r="E27" s="30" t="s">
        <v>27</v>
      </c>
      <c r="F27" s="56"/>
      <c r="G27" s="57"/>
      <c r="H27" s="59"/>
      <c r="I27" s="60"/>
      <c r="J27" s="2"/>
    </row>
    <row r="28" spans="5:10" ht="49.5" customHeight="1">
      <c r="E28" s="30" t="s">
        <v>28</v>
      </c>
      <c r="F28" s="56"/>
      <c r="G28" s="57"/>
      <c r="H28" s="59"/>
      <c r="I28" s="60"/>
      <c r="J28" s="2"/>
    </row>
    <row r="29" spans="5:10" ht="72" customHeight="1">
      <c r="E29" s="30" t="s">
        <v>29</v>
      </c>
      <c r="F29" s="100" t="s">
        <v>313</v>
      </c>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56.25" customHeight="1">
      <c r="A34" s="92" t="s">
        <v>244</v>
      </c>
      <c r="B34" s="92"/>
      <c r="C34" s="37"/>
      <c r="D34" s="37"/>
      <c r="E34" s="37"/>
      <c r="F34" s="37"/>
      <c r="G34" s="37"/>
      <c r="H34" s="37"/>
    </row>
    <row r="35" spans="1:8" ht="45" customHeight="1">
      <c r="A35" s="92" t="s">
        <v>245</v>
      </c>
      <c r="B35" s="92"/>
      <c r="C35" s="37"/>
      <c r="D35" s="37"/>
      <c r="E35" s="37"/>
      <c r="F35" s="37"/>
      <c r="G35" s="37"/>
      <c r="H35" s="37"/>
    </row>
    <row r="36" spans="1:8" ht="57" customHeight="1">
      <c r="A36" s="92" t="s">
        <v>246</v>
      </c>
      <c r="B36" s="92"/>
      <c r="C36" s="37"/>
      <c r="D36" s="37"/>
      <c r="E36" s="37"/>
      <c r="F36" s="37"/>
      <c r="G36" s="37"/>
      <c r="H36" s="37"/>
    </row>
    <row r="37" spans="1:8" ht="90" customHeight="1">
      <c r="A37" s="92" t="s">
        <v>247</v>
      </c>
      <c r="B37" s="92"/>
      <c r="C37" s="37"/>
      <c r="D37" s="37"/>
      <c r="E37" s="37"/>
      <c r="F37" s="37"/>
      <c r="G37" s="37"/>
      <c r="H37" s="37"/>
    </row>
    <row r="38" spans="1:8" ht="22.5" customHeight="1">
      <c r="A38" s="92" t="s">
        <v>248</v>
      </c>
      <c r="B38" s="92"/>
      <c r="C38" s="37"/>
      <c r="D38" s="37"/>
      <c r="E38" s="37"/>
      <c r="F38" s="37"/>
      <c r="G38" s="37"/>
      <c r="H38" s="37"/>
    </row>
    <row r="39" spans="1:8" ht="102" customHeight="1">
      <c r="A39" s="92" t="s">
        <v>249</v>
      </c>
      <c r="B39" s="92"/>
      <c r="C39" s="37"/>
      <c r="D39" s="37"/>
      <c r="E39" s="37"/>
      <c r="F39" s="37"/>
      <c r="G39" s="37"/>
      <c r="H39" s="37"/>
    </row>
    <row r="40" spans="1:8" ht="146.25" customHeight="1">
      <c r="A40" s="92" t="s">
        <v>250</v>
      </c>
      <c r="B40" s="92"/>
      <c r="C40" s="37"/>
      <c r="D40" s="37"/>
      <c r="E40" s="37"/>
      <c r="F40" s="37"/>
      <c r="G40" s="37"/>
      <c r="H40" s="37"/>
    </row>
    <row r="41" spans="1:8" ht="56.25" customHeight="1">
      <c r="A41" s="92" t="s">
        <v>251</v>
      </c>
      <c r="B41" s="92"/>
      <c r="C41" s="37"/>
      <c r="D41" s="37"/>
      <c r="E41" s="37"/>
      <c r="F41" s="37"/>
      <c r="G41" s="37"/>
      <c r="H41" s="37"/>
    </row>
    <row r="42" spans="1:8" ht="90.75" customHeight="1">
      <c r="A42" s="92" t="s">
        <v>252</v>
      </c>
      <c r="B42" s="92"/>
      <c r="C42" s="37"/>
      <c r="D42" s="37"/>
      <c r="E42" s="37"/>
      <c r="F42" s="37"/>
      <c r="G42" s="37"/>
      <c r="H42" s="37"/>
    </row>
    <row r="43" spans="1:8" ht="102.75" customHeight="1">
      <c r="A43" s="92" t="s">
        <v>253</v>
      </c>
      <c r="B43" s="92"/>
      <c r="C43" s="37"/>
      <c r="D43" s="37"/>
      <c r="E43" s="37"/>
      <c r="F43" s="37"/>
      <c r="G43" s="37"/>
      <c r="H43" s="37"/>
    </row>
    <row r="44" spans="1:8" ht="102" customHeight="1">
      <c r="A44" s="92" t="s">
        <v>254</v>
      </c>
      <c r="B44" s="92"/>
      <c r="C44" s="37"/>
      <c r="D44" s="37"/>
      <c r="E44" s="37"/>
      <c r="F44" s="37"/>
      <c r="G44" s="37"/>
      <c r="H44" s="37"/>
    </row>
    <row r="45" spans="1:8" ht="72.75" customHeight="1">
      <c r="A45" s="92" t="s">
        <v>255</v>
      </c>
      <c r="B45" s="92"/>
      <c r="C45" s="37"/>
      <c r="D45" s="37"/>
      <c r="E45" s="37"/>
      <c r="F45" s="37"/>
      <c r="G45" s="37"/>
      <c r="H45" s="37"/>
    </row>
    <row r="46" spans="1:8" ht="87" customHeight="1">
      <c r="A46" s="92" t="s">
        <v>256</v>
      </c>
      <c r="B46" s="92"/>
      <c r="C46" s="37"/>
      <c r="D46" s="37"/>
      <c r="E46" s="37"/>
      <c r="F46" s="37"/>
      <c r="G46" s="37"/>
      <c r="H46" s="37"/>
    </row>
    <row r="47" spans="1:8" ht="45" customHeight="1">
      <c r="A47" s="92" t="s">
        <v>257</v>
      </c>
      <c r="B47" s="92"/>
      <c r="C47" s="37"/>
      <c r="D47" s="37"/>
      <c r="E47" s="37"/>
      <c r="F47" s="37"/>
      <c r="G47" s="37"/>
      <c r="H47" s="37"/>
    </row>
    <row r="48" spans="1:8" ht="45.75" customHeight="1">
      <c r="A48" s="92" t="s">
        <v>258</v>
      </c>
      <c r="B48" s="92"/>
      <c r="C48" s="37"/>
      <c r="D48" s="37"/>
      <c r="E48" s="37"/>
      <c r="F48" s="37"/>
      <c r="G48" s="37"/>
      <c r="H48" s="37"/>
    </row>
    <row r="49" spans="1:8" ht="44.25" customHeight="1">
      <c r="A49" s="92" t="s">
        <v>259</v>
      </c>
      <c r="B49" s="92"/>
      <c r="C49" s="37"/>
      <c r="D49" s="37"/>
      <c r="E49" s="37"/>
      <c r="F49" s="37"/>
      <c r="G49" s="37"/>
      <c r="H49" s="37"/>
    </row>
    <row r="50" spans="1:8" ht="84.75" customHeight="1">
      <c r="A50" s="92" t="s">
        <v>260</v>
      </c>
      <c r="B50" s="92"/>
      <c r="C50" s="37"/>
      <c r="D50" s="37"/>
      <c r="E50" s="37"/>
      <c r="F50" s="37"/>
      <c r="G50" s="37"/>
      <c r="H50" s="37"/>
    </row>
    <row r="51" spans="1:8" ht="136.5" customHeight="1">
      <c r="A51" s="92" t="s">
        <v>261</v>
      </c>
      <c r="B51" s="92"/>
      <c r="C51" s="37"/>
      <c r="D51" s="37"/>
      <c r="E51" s="37"/>
      <c r="F51" s="37"/>
      <c r="G51" s="37"/>
      <c r="H51" s="37"/>
    </row>
    <row r="52" spans="1:8" ht="139.5" customHeight="1">
      <c r="A52" s="92" t="s">
        <v>262</v>
      </c>
      <c r="B52" s="92"/>
      <c r="C52" s="37"/>
      <c r="D52" s="37"/>
      <c r="E52" s="37"/>
      <c r="F52" s="37"/>
      <c r="G52" s="37"/>
      <c r="H52" s="37"/>
    </row>
    <row r="53" spans="1:8" ht="29.25" customHeight="1">
      <c r="A53" s="98" t="s">
        <v>239</v>
      </c>
      <c r="B53" s="99"/>
      <c r="C53" s="37"/>
      <c r="D53" s="37"/>
      <c r="E53" s="37"/>
      <c r="F53" s="37"/>
      <c r="G53" s="37"/>
      <c r="H53" s="37"/>
    </row>
    <row r="54" spans="1:8" ht="64.5" customHeight="1">
      <c r="A54" s="92" t="s">
        <v>263</v>
      </c>
      <c r="B54" s="92"/>
      <c r="C54" s="37"/>
      <c r="D54" s="37"/>
      <c r="E54" s="37"/>
      <c r="F54" s="37"/>
      <c r="G54" s="37"/>
      <c r="H54" s="37"/>
    </row>
    <row r="55" spans="1:8" ht="37.5" customHeight="1">
      <c r="A55" s="92" t="s">
        <v>264</v>
      </c>
      <c r="B55" s="92"/>
      <c r="C55" s="37"/>
      <c r="D55" s="37"/>
      <c r="E55" s="37"/>
      <c r="F55" s="37"/>
      <c r="G55" s="37"/>
      <c r="H55" s="37"/>
    </row>
  </sheetData>
  <sheetProtection selectLockedCells="1" sort="0" autoFilter="0"/>
  <mergeCells count="73">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A41:B41"/>
    <mergeCell ref="F29:G29"/>
    <mergeCell ref="H29:I29"/>
    <mergeCell ref="A32:H32"/>
    <mergeCell ref="A33:B33"/>
    <mergeCell ref="A36:B36"/>
    <mergeCell ref="A37:B37"/>
    <mergeCell ref="A38:B38"/>
    <mergeCell ref="A39:B39"/>
    <mergeCell ref="A40:B40"/>
    <mergeCell ref="A34:B34"/>
    <mergeCell ref="A35:B35"/>
    <mergeCell ref="A54:B54"/>
    <mergeCell ref="A55:B55"/>
    <mergeCell ref="A48:B48"/>
    <mergeCell ref="A49:B49"/>
    <mergeCell ref="A50:B50"/>
    <mergeCell ref="A51:B51"/>
    <mergeCell ref="A52:B52"/>
    <mergeCell ref="A53:B53"/>
    <mergeCell ref="A47:B47"/>
    <mergeCell ref="A42:B42"/>
    <mergeCell ref="A43:B43"/>
    <mergeCell ref="A44:B44"/>
    <mergeCell ref="A45:B45"/>
    <mergeCell ref="A46:B46"/>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xl/worksheets/sheet9.xml><?xml version="1.0" encoding="utf-8"?>
<worksheet xmlns="http://schemas.openxmlformats.org/spreadsheetml/2006/main" xmlns:r="http://schemas.openxmlformats.org/officeDocument/2006/relationships">
  <dimension ref="A1:M47"/>
  <sheetViews>
    <sheetView zoomScale="70" zoomScaleNormal="70" zoomScalePageLayoutView="0" workbookViewId="0" topLeftCell="A20">
      <selection activeCell="F28" sqref="F28:G28"/>
    </sheetView>
  </sheetViews>
  <sheetFormatPr defaultColWidth="11.421875" defaultRowHeight="15"/>
  <cols>
    <col min="2" max="2" width="13.57421875" style="0" customWidth="1"/>
    <col min="3" max="8" width="20.7109375" style="0" customWidth="1"/>
    <col min="9" max="9" width="20.140625" style="0" customWidth="1"/>
    <col min="10" max="10" width="22.421875" style="0" customWidth="1"/>
  </cols>
  <sheetData>
    <row r="1" spans="1:10" ht="60" customHeight="1">
      <c r="A1" s="77" t="s">
        <v>0</v>
      </c>
      <c r="B1" s="78"/>
      <c r="C1" s="78"/>
      <c r="D1" s="78"/>
      <c r="E1" s="78"/>
      <c r="F1" s="78"/>
      <c r="G1" s="78"/>
      <c r="H1" s="78"/>
      <c r="I1" s="78"/>
      <c r="J1" s="79"/>
    </row>
    <row r="2" spans="1:10" ht="30" customHeight="1">
      <c r="A2" s="66" t="s">
        <v>1</v>
      </c>
      <c r="B2" s="67"/>
      <c r="C2" s="29">
        <v>2012</v>
      </c>
      <c r="D2" s="80" t="s">
        <v>7</v>
      </c>
      <c r="E2" s="80"/>
      <c r="F2" s="72" t="s">
        <v>43</v>
      </c>
      <c r="G2" s="72"/>
      <c r="H2" s="72"/>
      <c r="I2" s="72"/>
      <c r="J2" s="72"/>
    </row>
    <row r="3" spans="1:10" ht="30" customHeight="1">
      <c r="A3" s="75" t="s">
        <v>2</v>
      </c>
      <c r="B3" s="75"/>
      <c r="C3" s="29" t="s">
        <v>40</v>
      </c>
      <c r="D3" s="75" t="s">
        <v>8</v>
      </c>
      <c r="E3" s="75"/>
      <c r="F3" s="72" t="s">
        <v>39</v>
      </c>
      <c r="G3" s="72"/>
      <c r="H3" s="72"/>
      <c r="I3" s="72"/>
      <c r="J3" s="72"/>
    </row>
    <row r="4" spans="1:10" ht="58.5" customHeight="1">
      <c r="A4" s="75" t="s">
        <v>3</v>
      </c>
      <c r="B4" s="75"/>
      <c r="C4" s="29" t="s">
        <v>42</v>
      </c>
      <c r="D4" s="75" t="s">
        <v>11</v>
      </c>
      <c r="E4" s="75"/>
      <c r="F4" s="72" t="s">
        <v>44</v>
      </c>
      <c r="G4" s="72"/>
      <c r="H4" s="72"/>
      <c r="I4" s="72"/>
      <c r="J4" s="72"/>
    </row>
    <row r="5" spans="1:10" ht="42.75" customHeight="1">
      <c r="A5" s="75" t="s">
        <v>4</v>
      </c>
      <c r="B5" s="75"/>
      <c r="C5" s="29" t="s">
        <v>77</v>
      </c>
      <c r="D5" s="75" t="s">
        <v>9</v>
      </c>
      <c r="E5" s="75"/>
      <c r="F5" s="97" t="s">
        <v>299</v>
      </c>
      <c r="G5" s="97"/>
      <c r="H5" s="97"/>
      <c r="I5" s="97"/>
      <c r="J5" s="97"/>
    </row>
    <row r="6" spans="1:10" ht="60" customHeight="1">
      <c r="A6" s="75" t="s">
        <v>5</v>
      </c>
      <c r="B6" s="75"/>
      <c r="C6" s="29" t="s">
        <v>265</v>
      </c>
      <c r="D6" s="75"/>
      <c r="E6" s="75"/>
      <c r="F6" s="97"/>
      <c r="G6" s="97"/>
      <c r="H6" s="97"/>
      <c r="I6" s="97"/>
      <c r="J6" s="97"/>
    </row>
    <row r="7" spans="1:10" ht="32.25" customHeight="1">
      <c r="A7" s="75" t="s">
        <v>6</v>
      </c>
      <c r="B7" s="75"/>
      <c r="C7" s="29"/>
      <c r="D7" s="75" t="s">
        <v>10</v>
      </c>
      <c r="E7" s="75"/>
      <c r="F7" s="72" t="s">
        <v>300</v>
      </c>
      <c r="G7" s="72"/>
      <c r="H7" s="72"/>
      <c r="I7" s="72"/>
      <c r="J7" s="72"/>
    </row>
    <row r="8" spans="1:10" ht="15">
      <c r="A8" s="76" t="s">
        <v>20</v>
      </c>
      <c r="B8" s="76"/>
      <c r="C8" s="76"/>
      <c r="D8" s="76"/>
      <c r="E8" s="76"/>
      <c r="F8" s="76"/>
      <c r="G8" s="76"/>
      <c r="H8" s="76"/>
      <c r="I8" s="76"/>
      <c r="J8" s="76"/>
    </row>
    <row r="9" spans="1:10" ht="15">
      <c r="A9" s="68" t="s">
        <v>12</v>
      </c>
      <c r="B9" s="69"/>
      <c r="C9" s="75" t="s">
        <v>13</v>
      </c>
      <c r="D9" s="58" t="s">
        <v>10</v>
      </c>
      <c r="E9" s="58"/>
      <c r="F9" s="58"/>
      <c r="G9" s="58"/>
      <c r="H9" s="58"/>
      <c r="I9" s="58"/>
      <c r="J9" s="58"/>
    </row>
    <row r="10" spans="1:10" ht="64.5" customHeight="1">
      <c r="A10" s="70"/>
      <c r="B10" s="71"/>
      <c r="C10" s="75"/>
      <c r="D10" s="75" t="s">
        <v>14</v>
      </c>
      <c r="E10" s="75"/>
      <c r="F10" s="30" t="s">
        <v>15</v>
      </c>
      <c r="G10" s="31" t="s">
        <v>16</v>
      </c>
      <c r="H10" s="31" t="s">
        <v>17</v>
      </c>
      <c r="I10" s="12" t="s">
        <v>18</v>
      </c>
      <c r="J10" s="31" t="s">
        <v>19</v>
      </c>
    </row>
    <row r="11" spans="1:10" ht="105" customHeight="1">
      <c r="A11" s="97" t="s">
        <v>304</v>
      </c>
      <c r="B11" s="97"/>
      <c r="C11" s="7"/>
      <c r="D11" s="97" t="s">
        <v>304</v>
      </c>
      <c r="E11" s="97"/>
      <c r="F11" s="25">
        <v>100</v>
      </c>
      <c r="G11" s="29" t="s">
        <v>111</v>
      </c>
      <c r="H11" s="26" t="s">
        <v>301</v>
      </c>
      <c r="I11" s="26" t="s">
        <v>107</v>
      </c>
      <c r="J11" s="27">
        <v>30364998</v>
      </c>
    </row>
    <row r="12" spans="1:10" ht="15">
      <c r="A12" s="73" t="s">
        <v>21</v>
      </c>
      <c r="B12" s="73"/>
      <c r="C12" s="73"/>
      <c r="D12" s="73"/>
      <c r="E12" s="73"/>
      <c r="F12" s="73"/>
      <c r="G12" s="73"/>
      <c r="H12" s="73"/>
      <c r="I12" s="73"/>
      <c r="J12" s="73"/>
    </row>
    <row r="13" spans="1:10" ht="15">
      <c r="A13" s="74"/>
      <c r="B13" s="74"/>
      <c r="C13" s="74"/>
      <c r="D13" s="74"/>
      <c r="E13" s="74"/>
      <c r="F13" s="74"/>
      <c r="G13" s="74"/>
      <c r="H13" s="74"/>
      <c r="I13" s="74"/>
      <c r="J13" s="74"/>
    </row>
    <row r="14" spans="1:10" ht="15">
      <c r="A14" s="65" t="s">
        <v>22</v>
      </c>
      <c r="B14" s="65"/>
      <c r="C14" s="65"/>
      <c r="D14" s="65"/>
      <c r="E14" s="65"/>
      <c r="F14" s="65"/>
      <c r="G14" s="65"/>
      <c r="H14" s="65"/>
      <c r="I14" s="65"/>
      <c r="J14" s="65"/>
    </row>
    <row r="15" spans="1:10" ht="15">
      <c r="A15" s="58" t="s">
        <v>23</v>
      </c>
      <c r="B15" s="58"/>
      <c r="C15" s="28" t="s">
        <v>24</v>
      </c>
      <c r="D15" s="28" t="s">
        <v>25</v>
      </c>
      <c r="E15" s="28" t="s">
        <v>26</v>
      </c>
      <c r="F15" s="28" t="s">
        <v>27</v>
      </c>
      <c r="G15" s="28" t="s">
        <v>28</v>
      </c>
      <c r="H15" s="28" t="s">
        <v>29</v>
      </c>
      <c r="I15" s="2"/>
      <c r="J15" s="2"/>
    </row>
    <row r="16" spans="1:10" ht="99.75" customHeight="1">
      <c r="A16" s="100" t="s">
        <v>302</v>
      </c>
      <c r="B16" s="101"/>
      <c r="C16" s="22"/>
      <c r="D16" s="22"/>
      <c r="E16" s="22"/>
      <c r="F16" s="22"/>
      <c r="G16" s="22"/>
      <c r="H16" s="49"/>
      <c r="I16" s="2"/>
      <c r="J16" s="2"/>
    </row>
    <row r="17" spans="1:10" ht="99.75" customHeight="1">
      <c r="A17" s="56" t="s">
        <v>303</v>
      </c>
      <c r="B17" s="57"/>
      <c r="C17" s="14">
        <f>F11</f>
        <v>100</v>
      </c>
      <c r="D17" s="14">
        <f>$F$11</f>
        <v>100</v>
      </c>
      <c r="E17" s="14">
        <f>$F$11</f>
        <v>100</v>
      </c>
      <c r="F17" s="14">
        <f>$F$11</f>
        <v>100</v>
      </c>
      <c r="G17" s="14">
        <f>$F$11</f>
        <v>100</v>
      </c>
      <c r="H17" s="50">
        <f>$F$11</f>
        <v>100</v>
      </c>
      <c r="I17" s="2"/>
      <c r="J17" s="2"/>
    </row>
    <row r="18" spans="1:10" ht="15">
      <c r="A18" s="66" t="s">
        <v>30</v>
      </c>
      <c r="B18" s="67"/>
      <c r="C18" s="15">
        <f>IF((C16/C17)&gt;1,1,(C16/C17))</f>
        <v>0</v>
      </c>
      <c r="D18" s="15">
        <f>IF(((D16/D17)+C18)&gt;1,1,((D16/D17)+C18))</f>
        <v>0</v>
      </c>
      <c r="E18" s="15">
        <f>IF(((E16/E17)+D18)&gt;1,1,((E16/E17)+D18))</f>
        <v>0</v>
      </c>
      <c r="F18" s="15">
        <f>IF(((F16/F17)+E18)&gt;1,1,((F16/F17)+E18))</f>
        <v>0</v>
      </c>
      <c r="G18" s="15">
        <f>IF(((G16/G17)+F18)&gt;1,1,((G16/G17)+F18))</f>
        <v>0</v>
      </c>
      <c r="H18" s="51">
        <f>IF(((H16/H17)+G18)&gt;1,1,((H16/H17)+G18))</f>
        <v>0</v>
      </c>
      <c r="I18" s="2"/>
      <c r="J18" s="2"/>
    </row>
    <row r="19" spans="1:10" ht="15">
      <c r="A19" s="65" t="s">
        <v>31</v>
      </c>
      <c r="B19" s="65"/>
      <c r="C19" s="65"/>
      <c r="D19" s="65"/>
      <c r="E19" s="65"/>
      <c r="F19" s="65"/>
      <c r="G19" s="65"/>
      <c r="H19" s="65"/>
      <c r="I19" s="65"/>
      <c r="J19" s="65"/>
    </row>
    <row r="20" spans="1:10" ht="15">
      <c r="A20" s="63" t="s">
        <v>32</v>
      </c>
      <c r="B20" s="64"/>
      <c r="C20" s="9"/>
      <c r="D20" s="9"/>
      <c r="E20" s="9"/>
      <c r="F20" s="9"/>
      <c r="G20" s="9">
        <f>J11*0.89</f>
        <v>27024848.22</v>
      </c>
      <c r="H20" s="9"/>
      <c r="I20" s="2"/>
      <c r="J20" s="2"/>
    </row>
    <row r="21" spans="1:10" ht="30" customHeight="1">
      <c r="A21" s="63" t="s">
        <v>33</v>
      </c>
      <c r="B21" s="64"/>
      <c r="C21" s="16">
        <f>(C20/$J$11)</f>
        <v>0</v>
      </c>
      <c r="D21" s="17">
        <f>(D20/$J$11)+C21</f>
        <v>0</v>
      </c>
      <c r="E21" s="17">
        <f>(E20/$J$11)+D21</f>
        <v>0</v>
      </c>
      <c r="F21" s="17">
        <f>(F20/$J$11)+E21</f>
        <v>0</v>
      </c>
      <c r="G21" s="17">
        <f>(G20/$J$11)+F21</f>
        <v>0.89</v>
      </c>
      <c r="H21" s="17">
        <f>(H20/$J$11)+G21</f>
        <v>0.89</v>
      </c>
      <c r="I21" s="2"/>
      <c r="J21" s="2"/>
    </row>
    <row r="22" spans="1:10" ht="15">
      <c r="A22" s="2"/>
      <c r="B22" s="2"/>
      <c r="C22" s="2"/>
      <c r="D22" s="2"/>
      <c r="E22" s="2"/>
      <c r="F22" s="2"/>
      <c r="G22" s="2"/>
      <c r="H22" s="2"/>
      <c r="I22" s="2"/>
      <c r="J22" s="2"/>
    </row>
    <row r="23" spans="1:10" ht="15">
      <c r="A23" s="65" t="s">
        <v>36</v>
      </c>
      <c r="B23" s="65"/>
      <c r="C23" s="65"/>
      <c r="D23" s="65"/>
      <c r="E23" s="2"/>
      <c r="F23" s="58" t="s">
        <v>34</v>
      </c>
      <c r="G23" s="58"/>
      <c r="H23" s="58" t="s">
        <v>35</v>
      </c>
      <c r="I23" s="58"/>
      <c r="J23" s="2"/>
    </row>
    <row r="24" spans="5:10" ht="60" customHeight="1">
      <c r="E24" s="30" t="s">
        <v>24</v>
      </c>
      <c r="F24" s="56"/>
      <c r="G24" s="57"/>
      <c r="H24" s="56"/>
      <c r="I24" s="57"/>
      <c r="J24" s="2"/>
    </row>
    <row r="25" spans="5:10" ht="49.5" customHeight="1">
      <c r="E25" s="30" t="s">
        <v>25</v>
      </c>
      <c r="F25" s="56"/>
      <c r="G25" s="57"/>
      <c r="H25" s="59"/>
      <c r="I25" s="60"/>
      <c r="J25" s="2"/>
    </row>
    <row r="26" spans="5:10" ht="49.5" customHeight="1">
      <c r="E26" s="30" t="s">
        <v>26</v>
      </c>
      <c r="F26" s="56"/>
      <c r="G26" s="57"/>
      <c r="H26" s="59"/>
      <c r="I26" s="60"/>
      <c r="J26" s="2"/>
    </row>
    <row r="27" spans="5:10" ht="49.5" customHeight="1">
      <c r="E27" s="30" t="s">
        <v>27</v>
      </c>
      <c r="F27" s="56"/>
      <c r="G27" s="57"/>
      <c r="H27" s="59"/>
      <c r="I27" s="60"/>
      <c r="J27" s="2"/>
    </row>
    <row r="28" spans="5:10" ht="49.5" customHeight="1">
      <c r="E28" s="30" t="s">
        <v>28</v>
      </c>
      <c r="F28" s="56"/>
      <c r="G28" s="57"/>
      <c r="H28" s="59"/>
      <c r="I28" s="60"/>
      <c r="J28" s="2"/>
    </row>
    <row r="29" spans="5:10" ht="72" customHeight="1">
      <c r="E29" s="30" t="s">
        <v>29</v>
      </c>
      <c r="F29" s="100"/>
      <c r="G29" s="101"/>
      <c r="H29" s="59"/>
      <c r="I29" s="60"/>
      <c r="J29" s="2"/>
    </row>
    <row r="30" spans="1:10" ht="15">
      <c r="A30" s="2"/>
      <c r="B30" s="2"/>
      <c r="C30" s="2"/>
      <c r="D30" s="2"/>
      <c r="E30" s="2"/>
      <c r="F30" s="2"/>
      <c r="G30" s="2"/>
      <c r="H30" s="2"/>
      <c r="I30" s="2"/>
      <c r="J30" s="2"/>
    </row>
    <row r="31" spans="1:10" ht="15">
      <c r="A31" s="2"/>
      <c r="B31" s="2"/>
      <c r="C31" s="2"/>
      <c r="D31" s="2"/>
      <c r="E31" s="2"/>
      <c r="F31" s="2"/>
      <c r="G31" s="2"/>
      <c r="H31" s="2"/>
      <c r="I31" s="2"/>
      <c r="J31" s="2"/>
    </row>
    <row r="32" spans="1:9" ht="15">
      <c r="A32" s="61" t="s">
        <v>37</v>
      </c>
      <c r="B32" s="62"/>
      <c r="C32" s="62"/>
      <c r="D32" s="62"/>
      <c r="E32" s="62"/>
      <c r="F32" s="62"/>
      <c r="G32" s="62"/>
      <c r="H32" s="62"/>
      <c r="I32" s="3"/>
    </row>
    <row r="33" spans="1:13" ht="15">
      <c r="A33" s="89" t="s">
        <v>38</v>
      </c>
      <c r="B33" s="89"/>
      <c r="C33" s="33" t="s">
        <v>24</v>
      </c>
      <c r="D33" s="33" t="s">
        <v>25</v>
      </c>
      <c r="E33" s="33" t="s">
        <v>26</v>
      </c>
      <c r="F33" s="33" t="s">
        <v>27</v>
      </c>
      <c r="G33" s="33" t="s">
        <v>28</v>
      </c>
      <c r="H33" s="33" t="s">
        <v>29</v>
      </c>
      <c r="I33" s="4"/>
      <c r="J33" s="1"/>
      <c r="K33" s="1"/>
      <c r="L33" s="1"/>
      <c r="M33" s="1"/>
    </row>
    <row r="34" spans="1:8" ht="123.75" customHeight="1">
      <c r="A34" s="92" t="s">
        <v>266</v>
      </c>
      <c r="B34" s="92"/>
      <c r="C34" s="37"/>
      <c r="D34" s="37"/>
      <c r="E34" s="37"/>
      <c r="F34" s="37"/>
      <c r="G34" s="37"/>
      <c r="H34" s="37"/>
    </row>
    <row r="35" spans="1:8" ht="157.5" customHeight="1">
      <c r="A35" s="92" t="s">
        <v>267</v>
      </c>
      <c r="B35" s="92"/>
      <c r="C35" s="37"/>
      <c r="D35" s="37"/>
      <c r="E35" s="37"/>
      <c r="F35" s="37"/>
      <c r="G35" s="37"/>
      <c r="H35" s="37"/>
    </row>
    <row r="36" spans="1:8" ht="146.25" customHeight="1">
      <c r="A36" s="92" t="s">
        <v>268</v>
      </c>
      <c r="B36" s="92"/>
      <c r="C36" s="37"/>
      <c r="D36" s="37"/>
      <c r="E36" s="37"/>
      <c r="F36" s="37"/>
      <c r="G36" s="37"/>
      <c r="H36" s="37"/>
    </row>
    <row r="37" spans="1:8" ht="112.5" customHeight="1">
      <c r="A37" s="92" t="s">
        <v>269</v>
      </c>
      <c r="B37" s="92"/>
      <c r="C37" s="37"/>
      <c r="D37" s="37"/>
      <c r="E37" s="37"/>
      <c r="F37" s="37"/>
      <c r="G37" s="37"/>
      <c r="H37" s="37"/>
    </row>
    <row r="38" spans="1:8" ht="79.5" customHeight="1">
      <c r="A38" s="102" t="s">
        <v>270</v>
      </c>
      <c r="B38" s="102"/>
      <c r="C38" s="37"/>
      <c r="D38" s="37"/>
      <c r="E38" s="37"/>
      <c r="F38" s="37"/>
      <c r="G38" s="37"/>
      <c r="H38" s="37"/>
    </row>
    <row r="39" spans="1:8" ht="69" customHeight="1">
      <c r="A39" s="102" t="s">
        <v>271</v>
      </c>
      <c r="B39" s="102"/>
      <c r="C39" s="37"/>
      <c r="D39" s="37"/>
      <c r="E39" s="37"/>
      <c r="F39" s="37"/>
      <c r="G39" s="37"/>
      <c r="H39" s="37"/>
    </row>
    <row r="40" spans="1:8" ht="102" customHeight="1">
      <c r="A40" s="102" t="s">
        <v>272</v>
      </c>
      <c r="B40" s="102"/>
      <c r="C40" s="37"/>
      <c r="D40" s="37"/>
      <c r="E40" s="37"/>
      <c r="F40" s="37"/>
      <c r="G40" s="37"/>
      <c r="H40" s="37"/>
    </row>
    <row r="41" spans="1:8" ht="124.5" customHeight="1">
      <c r="A41" s="102" t="s">
        <v>273</v>
      </c>
      <c r="B41" s="102"/>
      <c r="C41" s="37"/>
      <c r="D41" s="37"/>
      <c r="E41" s="37"/>
      <c r="F41" s="37"/>
      <c r="G41" s="37"/>
      <c r="H41" s="37"/>
    </row>
    <row r="42" spans="1:8" ht="125.25" customHeight="1">
      <c r="A42" s="102" t="s">
        <v>274</v>
      </c>
      <c r="B42" s="102"/>
      <c r="C42" s="37"/>
      <c r="D42" s="37"/>
      <c r="E42" s="37"/>
      <c r="F42" s="37"/>
      <c r="G42" s="37"/>
      <c r="H42" s="37"/>
    </row>
    <row r="43" spans="1:8" ht="57" customHeight="1">
      <c r="A43" s="102" t="s">
        <v>275</v>
      </c>
      <c r="B43" s="102"/>
      <c r="C43" s="37"/>
      <c r="D43" s="37"/>
      <c r="E43" s="37"/>
      <c r="F43" s="37"/>
      <c r="G43" s="37"/>
      <c r="H43" s="37"/>
    </row>
    <row r="44" spans="1:8" ht="91.5" customHeight="1">
      <c r="A44" s="102" t="s">
        <v>276</v>
      </c>
      <c r="B44" s="102"/>
      <c r="C44" s="37"/>
      <c r="D44" s="37"/>
      <c r="E44" s="37"/>
      <c r="F44" s="37"/>
      <c r="G44" s="37"/>
      <c r="H44" s="37"/>
    </row>
    <row r="45" spans="1:8" ht="68.25" customHeight="1">
      <c r="A45" s="102" t="s">
        <v>277</v>
      </c>
      <c r="B45" s="102"/>
      <c r="C45" s="37"/>
      <c r="D45" s="37"/>
      <c r="E45" s="37"/>
      <c r="F45" s="37"/>
      <c r="G45" s="37"/>
      <c r="H45" s="37"/>
    </row>
    <row r="46" spans="1:8" ht="102" customHeight="1">
      <c r="A46" s="102" t="s">
        <v>278</v>
      </c>
      <c r="B46" s="102"/>
      <c r="C46" s="37"/>
      <c r="D46" s="37"/>
      <c r="E46" s="37"/>
      <c r="F46" s="37"/>
      <c r="G46" s="37"/>
      <c r="H46" s="37"/>
    </row>
    <row r="47" spans="1:8" ht="102.75" customHeight="1">
      <c r="A47" s="102" t="s">
        <v>279</v>
      </c>
      <c r="B47" s="102"/>
      <c r="C47" s="37"/>
      <c r="D47" s="37"/>
      <c r="E47" s="37"/>
      <c r="F47" s="37"/>
      <c r="G47" s="37"/>
      <c r="H47" s="37"/>
    </row>
  </sheetData>
  <sheetProtection selectLockedCells="1" sort="0" autoFilter="0"/>
  <mergeCells count="65">
    <mergeCell ref="A1:J1"/>
    <mergeCell ref="A2:B2"/>
    <mergeCell ref="D2:E2"/>
    <mergeCell ref="F2:J2"/>
    <mergeCell ref="A3:B3"/>
    <mergeCell ref="D3:E3"/>
    <mergeCell ref="F3:J3"/>
    <mergeCell ref="A4:B4"/>
    <mergeCell ref="D4:E4"/>
    <mergeCell ref="F4:J4"/>
    <mergeCell ref="A5:B5"/>
    <mergeCell ref="D5:E6"/>
    <mergeCell ref="F5:J6"/>
    <mergeCell ref="A6:B6"/>
    <mergeCell ref="A15:B15"/>
    <mergeCell ref="A7:B7"/>
    <mergeCell ref="D7:E7"/>
    <mergeCell ref="F7:J7"/>
    <mergeCell ref="A8:J8"/>
    <mergeCell ref="A9:B10"/>
    <mergeCell ref="C9:C10"/>
    <mergeCell ref="D9:J9"/>
    <mergeCell ref="D10:E10"/>
    <mergeCell ref="A11:B11"/>
    <mergeCell ref="D11:E11"/>
    <mergeCell ref="A12:J12"/>
    <mergeCell ref="A13:J13"/>
    <mergeCell ref="A14:J14"/>
    <mergeCell ref="F25:G25"/>
    <mergeCell ref="H25:I25"/>
    <mergeCell ref="A16:B16"/>
    <mergeCell ref="A17:B17"/>
    <mergeCell ref="A18:B18"/>
    <mergeCell ref="A19:J19"/>
    <mergeCell ref="A20:B20"/>
    <mergeCell ref="A21:B21"/>
    <mergeCell ref="A23:D23"/>
    <mergeCell ref="F23:G23"/>
    <mergeCell ref="H23:I23"/>
    <mergeCell ref="F24:G24"/>
    <mergeCell ref="H24:I24"/>
    <mergeCell ref="F26:G26"/>
    <mergeCell ref="H26:I26"/>
    <mergeCell ref="F27:G27"/>
    <mergeCell ref="H27:I27"/>
    <mergeCell ref="F28:G28"/>
    <mergeCell ref="H28:I28"/>
    <mergeCell ref="F29:G29"/>
    <mergeCell ref="H29:I29"/>
    <mergeCell ref="A32:H32"/>
    <mergeCell ref="A33:B33"/>
    <mergeCell ref="A42:B42"/>
    <mergeCell ref="A39:B39"/>
    <mergeCell ref="A40:B40"/>
    <mergeCell ref="A41:B41"/>
    <mergeCell ref="A34:B34"/>
    <mergeCell ref="A35:B35"/>
    <mergeCell ref="A38:B38"/>
    <mergeCell ref="A47:B47"/>
    <mergeCell ref="A36:B36"/>
    <mergeCell ref="A37:B37"/>
    <mergeCell ref="A43:B43"/>
    <mergeCell ref="A44:B44"/>
    <mergeCell ref="A45:B45"/>
    <mergeCell ref="A46:B46"/>
  </mergeCells>
  <printOptions/>
  <pageMargins left="0.7086614173228347" right="0.7086614173228347" top="0.7480314960629921" bottom="0.7480314960629921" header="0.31496062992125984" footer="0.31496062992125984"/>
  <pageSetup fitToHeight="3" horizontalDpi="600" verticalDpi="600" orientation="landscape" scale="4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AGUILAR ERAZO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EQUIPO</dc:creator>
  <cp:keywords/>
  <dc:description/>
  <cp:lastModifiedBy>David Suarez Sanchez</cp:lastModifiedBy>
  <cp:lastPrinted>2012-12-26T20:54:50Z</cp:lastPrinted>
  <dcterms:created xsi:type="dcterms:W3CDTF">2012-12-26T19:30:14Z</dcterms:created>
  <dcterms:modified xsi:type="dcterms:W3CDTF">2013-11-07T16:49:24Z</dcterms:modified>
  <cp:category/>
  <cp:version/>
  <cp:contentType/>
  <cp:contentStatus/>
</cp:coreProperties>
</file>