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600" windowHeight="7440" firstSheet="15" activeTab="17"/>
  </bookViews>
  <sheets>
    <sheet name="2.1.1.1  MANTENIMIENTO VIAS" sheetId="1" r:id="rId1"/>
    <sheet name="2.1.1.1 REHABILITACION VIAS" sheetId="2" r:id="rId2"/>
    <sheet name="2.2.1.1 COBERTURA ACUEDUCTO URB" sheetId="3" r:id="rId3"/>
    <sheet name="2.2.1.2 CONSTRU, MEJORA ACUEDUC" sheetId="4" r:id="rId4"/>
    <sheet name="2.2.1.3 COBERTURA RURAL" sheetId="5" r:id="rId5"/>
    <sheet name="2.2.1.3 MEJORA ACUEDU RURAL" sheetId="6" r:id="rId6"/>
    <sheet name="2.2.3.1 COBER ALCANTA URBANO" sheetId="7" r:id="rId7"/>
    <sheet name="2.2.3.2 MEJORA ALCANTA URBANO" sheetId="8" r:id="rId8"/>
    <sheet name="2.2.4.1 COBERT ALCANTA RURAL" sheetId="9" r:id="rId9"/>
    <sheet name="2.2.4.2 MEJORA ALCANTA RURAL" sheetId="10" r:id="rId10"/>
    <sheet name="2.2.6.1 ESTUDIOS Y DISEÑOS" sheetId="11" r:id="rId11"/>
    <sheet name="2.3.1.1 ENERGIA ELECTRICA URBAN" sheetId="12" r:id="rId12"/>
    <sheet name="2.3.1.2 INFRA ELECTRICA RURAL" sheetId="13" r:id="rId13"/>
    <sheet name="2.4.1.1 EQUIPAMENTO MUNICIPAL" sheetId="14" r:id="rId14"/>
    <sheet name="3.4.1.2 MEJORAMIENTO VIVIENDA" sheetId="15" r:id="rId15"/>
    <sheet name="5.2.2.1 PERSONAL Y CONTRATACION" sheetId="16" r:id="rId16"/>
    <sheet name="5.2.3.1 RECURSOS FISICOS" sheetId="17" r:id="rId17"/>
    <sheet name="5.2.5.1 SISTEMA DE PLANEACION" sheetId="18" r:id="rId18"/>
    <sheet name="Hoja2" sheetId="19" r:id="rId19"/>
    <sheet name="Hoja3" sheetId="20" r:id="rId20"/>
  </sheets>
  <definedNames>
    <definedName name="_xlnm.Print_Area" localSheetId="0">'2.1.1.1  MANTENIMIENTO VIAS'!$A$1:$J$41</definedName>
    <definedName name="_xlnm.Print_Area" localSheetId="1">'2.1.1.1 REHABILITACION VIAS'!$A$1:$J$39</definedName>
    <definedName name="_xlnm.Print_Area" localSheetId="2">'2.2.1.1 COBERTURA ACUEDUCTO URB'!$A$1:$J$39</definedName>
    <definedName name="_xlnm.Print_Area" localSheetId="3">'2.2.1.2 CONSTRU, MEJORA ACUEDUC'!$A$1:$J$39</definedName>
    <definedName name="_xlnm.Print_Area" localSheetId="4">'2.2.1.3 COBERTURA RURAL'!$A$1:$J$39</definedName>
    <definedName name="_xlnm.Print_Area" localSheetId="5">'2.2.1.3 MEJORA ACUEDU RURAL'!$A$1:$J$39</definedName>
    <definedName name="_xlnm.Print_Area" localSheetId="6">'2.2.3.1 COBER ALCANTA URBANO'!$A$1:$J$39</definedName>
    <definedName name="_xlnm.Print_Area" localSheetId="7">'2.2.3.2 MEJORA ALCANTA URBANO'!$A$1:$J$39</definedName>
    <definedName name="_xlnm.Print_Area" localSheetId="8">'2.2.4.1 COBERT ALCANTA RURAL'!$A$1:$J$39</definedName>
    <definedName name="_xlnm.Print_Area" localSheetId="9">'2.2.4.2 MEJORA ALCANTA RURAL'!$A$1:$J$39</definedName>
    <definedName name="_xlnm.Print_Area" localSheetId="10">'2.2.6.1 ESTUDIOS Y DISEÑOS'!$A$1:$J$39</definedName>
    <definedName name="_xlnm.Print_Area" localSheetId="11">'2.3.1.1 ENERGIA ELECTRICA URBAN'!$A$1:$J$39</definedName>
    <definedName name="_xlnm.Print_Area" localSheetId="12">'2.3.1.2 INFRA ELECTRICA RURAL'!$A$1:$J$39</definedName>
    <definedName name="_xlnm.Print_Area" localSheetId="13">'2.4.1.1 EQUIPAMENTO MUNICIPAL'!$A$1:$J$39</definedName>
    <definedName name="_xlnm.Print_Area" localSheetId="14">'3.4.1.2 MEJORAMIENTO VIVIENDA'!$A$1:$J$39</definedName>
    <definedName name="_xlnm.Print_Area" localSheetId="15">'5.2.2.1 PERSONAL Y CONTRATACION'!$A$1:$J$39</definedName>
    <definedName name="_xlnm.Print_Area" localSheetId="16">'5.2.3.1 RECURSOS FISICOS'!$A$1:$J$39</definedName>
    <definedName name="_xlnm.Print_Area" localSheetId="17">'5.2.5.1 SISTEMA DE PLANEACION'!$A$1:$J$39</definedName>
  </definedNames>
  <calcPr fullCalcOnLoad="1"/>
</workbook>
</file>

<file path=xl/comments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0.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5.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6.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7.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8.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5.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6.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7.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8.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9.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sharedStrings.xml><?xml version="1.0" encoding="utf-8"?>
<sst xmlns="http://schemas.openxmlformats.org/spreadsheetml/2006/main" count="1297" uniqueCount="253">
  <si>
    <t>PLAN DE ACCION
MUNICIPIO DE CAJIBIO</t>
  </si>
  <si>
    <t>PLAN DE ACCION VIGENCIA</t>
  </si>
  <si>
    <t>DIMENSION</t>
  </si>
  <si>
    <t>SECTOR</t>
  </si>
  <si>
    <t>PROGRAMA</t>
  </si>
  <si>
    <t>SUBPROGRAMA</t>
  </si>
  <si>
    <t>LINEA BASE</t>
  </si>
  <si>
    <t>DEPENDENCIA RESPONSABLE</t>
  </si>
  <si>
    <t>OBJETIVO DIMENSION</t>
  </si>
  <si>
    <t>RESULTADOS ESPERADOS</t>
  </si>
  <si>
    <t>META</t>
  </si>
  <si>
    <t>OBJETIVO ESTRATEGICO</t>
  </si>
  <si>
    <t xml:space="preserve">NOMBRE DEL PROYECTO </t>
  </si>
  <si>
    <t>PONDERADOR</t>
  </si>
  <si>
    <t>DESCRIPCION</t>
  </si>
  <si>
    <t>VALOR</t>
  </si>
  <si>
    <t>UNIDAD DE MEDIDA</t>
  </si>
  <si>
    <t>INDICADOR DE SEGUIMIENTO</t>
  </si>
  <si>
    <t>NUMERO DE CONTRATO, CONVENIO U ORDEN</t>
  </si>
  <si>
    <t>VALOR APROPIADO CRP</t>
  </si>
  <si>
    <t>DATOS GENERALES</t>
  </si>
  <si>
    <t>MEDICION DEL INDICADOR</t>
  </si>
  <si>
    <t>MEDICION EFICACIA DEL INDICADOR</t>
  </si>
  <si>
    <t>VARIABLES</t>
  </si>
  <si>
    <t>FEBRERO</t>
  </si>
  <si>
    <t>ABRIL</t>
  </si>
  <si>
    <t>JUNIO</t>
  </si>
  <si>
    <t>AGOSTO</t>
  </si>
  <si>
    <t>OCTUBRE</t>
  </si>
  <si>
    <t>DICIEMBRE</t>
  </si>
  <si>
    <t>% DE CUMPLIMIENTO</t>
  </si>
  <si>
    <t>MEDICION EFICACIA PRESUPUESTAL</t>
  </si>
  <si>
    <t>PRESUPUESTO EJECUTADO</t>
  </si>
  <si>
    <t>% EFICACIA PRESUPUESTAL</t>
  </si>
  <si>
    <t>OBSERVACIONES</t>
  </si>
  <si>
    <t>ACCIONES CORRECTIVAS</t>
  </si>
  <si>
    <t>GRAFICA DE SEGUIMIENTO</t>
  </si>
  <si>
    <t>CRONOGRAMA DE ACTIVIDADES</t>
  </si>
  <si>
    <t>ACTIVIDADES</t>
  </si>
  <si>
    <t>Secretaria de Planeacion e Infraestructura</t>
  </si>
  <si>
    <t>2. Ambiente Construido - Infraestructura</t>
  </si>
  <si>
    <t>Ampliar la  Cobertura y mejorar la Calidad de los Servicios Públicos Domiciliarios, la infraestructura vial, los equipamentos municipales y rurales y la infraestructura de desarrollo económico</t>
  </si>
  <si>
    <t>2.1. SECTOR INFRAESTRUCTURA VIAL</t>
  </si>
  <si>
    <t>Ampliar y mejorar el estado de la red vial municipal. Aumentar cobertura y % de vías en buen estado en la zona urbana y rural.</t>
  </si>
  <si>
    <t>Programa 2.1.1. Infraestructura vial y transporte</t>
  </si>
  <si>
    <t>Subprograma 2.1.1.1. Mejoramiento, rehabilitación, gestión y ejecución de las vías del Municipio</t>
  </si>
  <si>
    <t>Mejoramiento de vías y/o mantenimiento periódico</t>
  </si>
  <si>
    <t>N° de km de vías mejorados / N° de km de vías a mejorar</t>
  </si>
  <si>
    <t>20 km</t>
  </si>
  <si>
    <t xml:space="preserve">N° de km de vías mejorados </t>
  </si>
  <si>
    <t>N° de km de vías a mejorar</t>
  </si>
  <si>
    <t>MANTENIMIENTO DE LA VIA (BACHEO): CRUCERO EL RECUERDO - LOS NARANJOS - SAN GABRIEL - CASAS BAJAS - EL REAL,  MUNICIPIO DE CAJIBIO DEPARTAMENTO DEL CAUCA</t>
  </si>
  <si>
    <t>MANTENIMIENTO DE LA VIA (BACHEO): CRUCERO EL RECUERDO - LOS NARANJOS - SAN GABRIEL - CASAS BAJAS - EL REAL,  MUNICIPIO DE CAJIBIO DEPARTAMENTO DEL CAUCA
C5-048-2012</t>
  </si>
  <si>
    <t xml:space="preserve">2.PRESTACIÓN DE SERVICIOS PROFESIONALES DE ASESORÍA Y ACOMPAÑAMIENTO PARA EL MEJORAMIENTO DE LA VÍA TRAMO EL CAIRO – CAJIBÍO, EN APOYO, EN COLABORACIÓN CON LA COMUNIDAD Y LA GOBERNACIÓN DEL CAUCA
C1-060-2012
</t>
  </si>
  <si>
    <t xml:space="preserve">Suministro de combustible con destino mantenimiento de la malla vial del Municipio de Cajibío Cauca
C6-009-2012
</t>
  </si>
  <si>
    <t>SUMINISTRO DE COMBUSTIBLE CON DESTINO AL MEJORAMIENTO DE LAS  VIAS DEL MUNICIPIO DE CAJIBIO CAUCA
C6-063-2012</t>
  </si>
  <si>
    <t>COMPRAVENTA DE VIVERES CON DESTINO A MINGAS COMUNITARIAS PARA EL MEJORAMIENTO DE VIAS DEL MUNICIPIO DE CAJIBIO CAUCA, LAS QUE SE DESARROLLAN EN LOS SECTORES DE LOS CORREGIMIENTOS DINDE, CAMPOALEGRE, CASAS BAJAS, LA PEDREGOSA Y LAS VEREDAS LOS NARANJOS, EL REAL Y EL CIDRAL
C6-064-2012</t>
  </si>
  <si>
    <t>COMPRAVENTA DE VIVERES CON DESTINO A MINGAS COMUNITARIAS PARA EL MEJORAMIENTO Y MANTENIMIENTO DE VIAS DEL MUNICIPIO DE CAJIBIO CAUCA, LAS QUE SE DESARROLLAN EN LOS SECTORES DE LA CIMARRONA, CENEGUETA, PRIMAVERA, LOMA LARGA, SAN MIGUEL, LA BUITRERA – DINDE, EL CAIRO Y CACAHUAL
C6-090-2012</t>
  </si>
  <si>
    <t>COMPRAVENTA DE VIVERES CON DESTINO A LAS COMUNIDADES QUE APOYAN CON MINGAS COMUNITARIAS LA REHABILITACION Y MANTENIMIENTO PERIODICO DE LAS VIAS DEL MUNICIPIO DE CAJIBIO CAUCA
C6-143-2012</t>
  </si>
  <si>
    <t xml:space="preserve">COMPRAVENTA DE VIVERES CON DESTINO A MINGAS COMUNITARIAS PARA EL MEJORAMIENTO DE VIAS DEL MUNICIPIO DE CAJIBIO CAUCA
C6-028-2012
</t>
  </si>
  <si>
    <t xml:space="preserve">COOPERACION INSTITUCIONAL Y LA ALIANZA ESTRATEGICA ENTRE EL MUNICIPIO DE CAJIBIO  CAUCA Y LA FUNDACION SIGLO XXI, PARA AUNAR ESFUERZOS ADMINISTRATIVOS Y FINANCIEROS PARA EJECUTAR EL SUMINISTRO DE MATERIAL DE AFIRMADO PARA EL  PROYECTO VÍAL FINCA LA ILUSION DE SKCC - ESCUELA PUERTA CHIQUITA
C17-079-2012
</t>
  </si>
  <si>
    <t xml:space="preserve">SUMINISTRO DE MATERIAL DE AFIRMADO INCLUYE TRANSPORTE HASTA EL SITIO, PARA EL MEJORAMIENTO DE LAS VIAS EL CARMELO – EL CEMENTERIO  Y LA MINA CACAHUAL – EL SALERO DEL MUNICIPIO DE CAJIBÍO DEPARTAMENTO DEL CAUCA
C6-089-2012
</t>
  </si>
  <si>
    <t>C5-048-2012
C1-060-2012
C6-009-2012
C6-063-2012
C6-064-2012
C6-090-2012
C6-143-2012
C6-028-2012
C17-079-2012
C6-089-2012
C6-109-2012</t>
  </si>
  <si>
    <t xml:space="preserve">SUMINISTRO DE MATERIAL DE AFIRMADO INCLUIDO EL TRANSPORTE PARA LA VIA LA VIUDA-LOMA LARGA-PATEGALLINA-CRUCERO PALACE, SECTOR LOMA LARGA DEL MUNICIPIO DE CAJIBIO CAUCA
C6-109-2012
</t>
  </si>
  <si>
    <t>Rehabilitación de vías terciarias del Municipio</t>
  </si>
  <si>
    <t>32 km</t>
  </si>
  <si>
    <t>REALIZAR LA INTERVENTORIA TECNICA, ADMINISTRATIVA Y FINANCIERA PARA EL CONTRATO DE OBRA NO. C5-OBRA-197 DEL 20 DE DICIEMBRE DE 2011, CUYO OBJETO ES ATENCION DE OBRAS DE EMERGENCIA POR OLA INVERNAL EN CARRETERAS DEL MUNICIPIO DE CAJIBIO DEL DEPARTAMENTO DEL CAUCA POR EL SISTEMA DE MONTO AGOTABLE. DERIVADO DEL DECRETO NO.056 DE DICIEMBRE 2 DE 2011 POR MEDIO DEL CUAL SE DECLARA LA URGENCIA MANIFIESTA EN EL MUNICIPIO DE CAJIBÍO
C3-016-2012</t>
  </si>
  <si>
    <t>CONTINUACION ATENCION OBRAS DE EMERGENCIA POR LA OLA INVERNAL DE LAS DIFERENTES VIAS DEL MUNICIPIO DE CAJIBIO CAUCA
C5-018-2012</t>
  </si>
  <si>
    <t>OBRAS PARA LA ATENCIÓN DE LA EMERGENCIA GENERADA POR EL REPRESAMIENTO DE LA QUEBRADA EN LA VEREDA LA VENTA CAJIBÍO, MUNICIPIO DE CAJIBÍO DEPARTAMENTO DEL CAUCA
C5-044-2012</t>
  </si>
  <si>
    <t>COOPERACION INSTITUCIONAL Y ALIANZA ESTRATEGICA ENTRE EL MUNICIPIO DE CAJIBIO  CAUCA Y LA FUNDACION SIGLO XXI, PARA AUNAR ESFUERZOS ADMINISTRATIVOS Y FINANCIEROS PARA EJECUTAR EL PROYECTO: CONTINUACION ATENCION OBRAS DE EMERGENCIA POR OLA INVERNAL EN LAS DIFERENTES  CARRETERAS DEL MUNICIPIO DE CAJIBÍO  CAUCA
C17-045-2012</t>
  </si>
  <si>
    <t>CONTINUACION OBRAS DE EMERGENCIA POR LA OLA INVERNAL EN LAS VIAS DINDE – ORTEGA, PEDREGOSA – EL CIDRAL, EL CARMELO – MICHINCHAL, DEL MUNICIPIO DE CAJIBIO, DEPARTAMENTO DEL CAUCA
C5-046-2012</t>
  </si>
  <si>
    <t>CONFORMACION DE LAS VIAS: CALLE  BARRIO EL JARDIN,  VÍA VEREDA PORVENIR, VÍA VEREDA EL CEDRO, Y VÍA  LA VEREDA CENEGUETA, MUNICIPIO DE CAJIBIO DEPARTAMENTO DEL CAUCA
C5-107-2012</t>
  </si>
  <si>
    <t xml:space="preserve">RECUPERACIÓN DE LA BANCA DE LA VÍA ALTAMIRA, SECTOR ALTAMIRA PARTE BAJA-LA MINA, MUNICIPIO DE CAJIBÍO DEPARTAMENTO DEL CAUCA. SE REALIZARON LAS SIGUIENTES ACTIVIDADES: RECUPERACIÓN DE LA BANCA Y CORTES EN MATERIAL CONGLOMERADO PARA TERRAZEO
C5-156-2012
</t>
  </si>
  <si>
    <t>C3-016-2012
C5-018-2012
C5-044-2012
C17-045-2012
C5-046-2012
C5-107-2012
C5-156-2012</t>
  </si>
  <si>
    <t>km</t>
  </si>
  <si>
    <t>N° de km de vías rehabilitadas / N° de km de vías a rehabilitar</t>
  </si>
  <si>
    <t xml:space="preserve">N° de km de vías rehabilitadas </t>
  </si>
  <si>
    <t>N° de km de vías a rehabilitar</t>
  </si>
  <si>
    <t xml:space="preserve">2.2.1.1. Incremento de cobertura de acueducto urbano </t>
  </si>
  <si>
    <t>2.2. AGUA POTABLE Y SANEAMIENTO BÁSICO</t>
  </si>
  <si>
    <t>2.2.1. Cobertura, Continuidad y Calidad del servicio de Acueducto Urbano del Municipio</t>
  </si>
  <si>
    <t>Optimizar la cobertura, continuidad y calidad de los principales servicios públicos domiciliarios para el Municipio de Cajibio.</t>
  </si>
  <si>
    <t>Incrementar la cobertura del servicio de acueducto en el centro urbano del Municipio</t>
  </si>
  <si>
    <t>porcentaje</t>
  </si>
  <si>
    <t>Porcentaje de cobertura alcanzada</t>
  </si>
  <si>
    <t>Porcentaje de cobertura a alcanzar</t>
  </si>
  <si>
    <t>2.2.1.2. Construcción, Mejoramiento de Acueducto de centros poblados del Municipio</t>
  </si>
  <si>
    <t>2.2.2.1. Incremento de cobertura de acueducto rural</t>
  </si>
  <si>
    <t>Incrementar la cobertura del servicio de acueducto en las zonas rurales del Municipio</t>
  </si>
  <si>
    <t>2.2.3.1. Incremento de cobertura de alcantarillado urbano</t>
  </si>
  <si>
    <t>Incrementar la cobertura del servicio de alcantarillado en las zonas urbana del Municipio</t>
  </si>
  <si>
    <t>No se presenta avance, las obras iniciaron en el mes de diciembre</t>
  </si>
  <si>
    <t>No se presenta avance, para la vigencia 2012</t>
  </si>
  <si>
    <t xml:space="preserve">Construir, mejorar y avanzar en  el sistema de alcantarillado de la zona rural del Municipio </t>
  </si>
  <si>
    <t xml:space="preserve"> 2.2.4. Cobertura, Continuidad y Calidad del servicio de Alcantarillado rural del Municipio</t>
  </si>
  <si>
    <t xml:space="preserve"> 2.2.4.2. Construcción, Mejoramiento de alcantarillado de la zona rural del Municipio</t>
  </si>
  <si>
    <t>Incrementar la cobertura del servicio de alcantarillado en las zonas rurales del Municipio</t>
  </si>
  <si>
    <t>2.2.4.1. Incremento de cobertura de alcantarillado rural</t>
  </si>
  <si>
    <t>2.2.3. Cobertura, Continuidad y Calidad del servicio de Alcantarillado urbano del Municipio</t>
  </si>
  <si>
    <t xml:space="preserve"> 2.2.3.2. Construcción, Mejoramiento de Alcantarillado de la zona rural del Municipio</t>
  </si>
  <si>
    <t>3 alcantarillados de centro poblados del Municipio</t>
  </si>
  <si>
    <t>3 alcantarillados mejorados y reparados</t>
  </si>
  <si>
    <t>alcantarillado mejorado y reparado</t>
  </si>
  <si>
    <t>N° de acueductos implementados y fortalecidos/N° de acueductos a implementar y fortalecer</t>
  </si>
  <si>
    <t>N° de alcantarillados implementados y fortalecidos/N° de alcantarillados a implementar y fortalecer</t>
  </si>
  <si>
    <t>No se presenta avance</t>
  </si>
  <si>
    <t>9 sistemas de alcantarillado construidos, mejorados y reparados. (baterías sanitarias, pozos psépticos)</t>
  </si>
  <si>
    <t>alcantarillado</t>
  </si>
  <si>
    <t>N° de alcantarillados construidos, mejorados y reparados/N° de alcantarillados construidos, mejorados y reparados</t>
  </si>
  <si>
    <t>N° de alcantarillados construidos, mejorados y reparados</t>
  </si>
  <si>
    <t>Incrementar la cobertura del servicio de alcantarillado en las zonas urbanas del Municipio</t>
  </si>
  <si>
    <t>N° de alcantarillados implementados y fortalecidos</t>
  </si>
  <si>
    <t>N° de alcantarillados a implementar y fortalecer</t>
  </si>
  <si>
    <t>Ampliar los acueductos de los centros urbanos del Municipio</t>
  </si>
  <si>
    <t>2 acueductos con los requerimientos técnicos, ambientales y de tratamiento de aguas.</t>
  </si>
  <si>
    <t>4 acueductos en total implementados y fortalecidos</t>
  </si>
  <si>
    <t>acueducto</t>
  </si>
  <si>
    <t>N° de acueductos implementados y fortalecidos</t>
  </si>
  <si>
    <t>N° de acueductos a implementar y fortalecer</t>
  </si>
  <si>
    <t xml:space="preserve">Mejorar los acueductos de la zona rural del Municipio </t>
  </si>
  <si>
    <t>25 acueductos que no cumplen con las requerimientos técnicos, ambientales para el tratamiento de aguas</t>
  </si>
  <si>
    <t>8 acueductos mejorados de la zona rural</t>
  </si>
  <si>
    <t>acueductos</t>
  </si>
  <si>
    <t xml:space="preserve"> 2.2.6. Estudios y diseños de agua potable y saneamiento básico</t>
  </si>
  <si>
    <t>2.2.6.1. Estudios y diseños</t>
  </si>
  <si>
    <t>Elaboración de estudios y diseños para la implementación, construcción  y cofinanciación de obras concernientes a agua potable y saneamiento básico</t>
  </si>
  <si>
    <t>12 estudios y diseños elaborados</t>
  </si>
  <si>
    <t>estudios y diseños</t>
  </si>
  <si>
    <t>N° de estudios y diseños elaborados/ N° de estudios y diseños a elaborar.</t>
  </si>
  <si>
    <t>N° de estudios y diseños elaborados</t>
  </si>
  <si>
    <t>N° de estudios y diseños a elaborar.</t>
  </si>
  <si>
    <t xml:space="preserve"> 2.3.1. Cobertura, Continuidad y Calidad del servicio de energía eléctrica</t>
  </si>
  <si>
    <t xml:space="preserve"> 2.3. OTROS SERVICIOS DOMICILIARIOS</t>
  </si>
  <si>
    <t>Optimizar la cobertura, continuidad y calidad de otros servicios públicos domiciliarios (energía eléctrica y gas domiciliario) para el Municipio de Cajibio.</t>
  </si>
  <si>
    <t>2.3.1.1. Incremento de cobertura de energía eléctrica</t>
  </si>
  <si>
    <t>Incrementar la cobertura del servicio de energía eléctrica en el Municipio que actualmente está en el 96% en la zona urbana y 61% en la zona rural</t>
  </si>
  <si>
    <t>2.3.1.2. Construcción y mantenimientos de infraestructura eléctrica en el Municipio</t>
  </si>
  <si>
    <t>Fortalecer y mantener la infraestructura eléctrica en el 80% de los corregimientos del Municipio</t>
  </si>
  <si>
    <t>9 corregimientos con infraestructura adecuada de energía eléctrica</t>
  </si>
  <si>
    <t>corregimientos con infraestructura</t>
  </si>
  <si>
    <t>N° de corregimientos con infraestructrua eléctrica</t>
  </si>
  <si>
    <t>N° de corregimientos con infraestructrua eléctrica realizada</t>
  </si>
  <si>
    <t>N° de corregimientos con infraestructrua eléctrica a realizar</t>
  </si>
  <si>
    <t>Fortalecer y mejorar el porcentaje de bienes municipal con indices de calidad y eficiencia para su uso hacia la comunidad</t>
  </si>
  <si>
    <t>Mejorar los indicadores de calidad y eficiencia en la utilización de los recursos físicos y logísticos cumpliendo la normatividad vigente.</t>
  </si>
  <si>
    <t>2.4. EQUIPAMENTO MUNICIPAL E INFRAESTRUCTURA ECONOMICA</t>
  </si>
  <si>
    <t>2.4.1. Equipamento Municipal</t>
  </si>
  <si>
    <t xml:space="preserve"> 2.4.1.1. Equipamento Municipal</t>
  </si>
  <si>
    <t>Porcentaje de bienes municipales fortalecidos y alcanzados.</t>
  </si>
  <si>
    <t>100% (20% de avance en el cuatrenio)</t>
  </si>
  <si>
    <t>5.2 SECTOR FORTALECIMIENTO INSTITUCIONAL</t>
  </si>
  <si>
    <t xml:space="preserve">Ofrecer a la población una atención eficiente y con calidad humana.
• Elevar el nivel de crecimiento personal y laboral del talento humano de la Administración Municipal.
• Dotar a la administración municipal de los instrumentos físicos  y logísticos requeridos para prestar un servicio de calidad a la comunidad.
• Consolidar la cultura del autocontrol en la administración municipal.
• Generar la gestión de calidad en los procesos de la administración municipal.
• Soportar las decisiones y las acciones en un sistema de planeación eficiente y tecnificado.
• Garantizar la actualización y modernización de la tecnología informática y de conectividad de la administración municipal.
• Desarrollar las actuaciones de la Administración Municipal ajustadas a la normatividad legal vigente.
• Desarrollar un proceso de comunicación interno y externo de la Administración transparente, oportuno y eficiente.
</t>
  </si>
  <si>
    <t xml:space="preserve"> 5.2.5. Sistema de Planeación Municipal</t>
  </si>
  <si>
    <t>5.2.5.1. Fortalecimiento del Sistema de Planeación Municipal</t>
  </si>
  <si>
    <t>Fortalecer el sistema de planeación municipal de Cajibio en un 60% (control urbanistico, sistema de información DNP, seguimiento plan de desarrollo - plan de acción, gobierno en línea - pagina web)</t>
  </si>
  <si>
    <t>Porcentaje de avance de fortalecimiento alcanzado</t>
  </si>
  <si>
    <t>Porcentaje de avance de fortalecimiento a alcanzar</t>
  </si>
  <si>
    <t>AUNAR ESFUERZOS ADMINISTRATIVOS Y FINANCIEROS PARA EJECUTAR EL PROYECTO: FORTALECIMIENTO INSTITUCIONAL Y MODERNIZACION DE LA SECRETARIA DE PLANEACION E INFRAESTRUCTURA MUNICIPAL DE CAJIBIO CAUCA
C17-091-2012</t>
  </si>
  <si>
    <t xml:space="preserve">PRESTACION SERVICIOS PROFESIONALES DE ASESORIA PARA EL FORTALECIMIENTO EN LA IMPLEMENTACIÓN DE LOS INSTRUMENTOS DE PLANEACION Y DIRECCIONAMIENTO ESTRATEGICO DEL MUNICIPIO DE CAJIBIO CAUCA
C1-144-2012
</t>
  </si>
  <si>
    <t>Formulación del plan de desarrollo periodo 2012-2015 del Municipio de Cajibío, Departamento del Cauca
C1-013-2012</t>
  </si>
  <si>
    <t xml:space="preserve">Se presenta el plan de desarrollo municipal ante el concejo municipal para su aprobacion </t>
  </si>
  <si>
    <t xml:space="preserve">Formulacion del plan de desarrollo </t>
  </si>
  <si>
    <t>Formulacion del plan de desarrollo - reuniones con la comunidad - aprobacion por parte del consejo territorial de planeacion</t>
  </si>
  <si>
    <t>Se desarrolla la modernizacion de la secretaria de Planeacion e infraestructura del Municipio</t>
  </si>
  <si>
    <t xml:space="preserve">Se instaura el contrato 144-2012 con el fin de implementar instrumentos de planeacion estrategica en el municipio, realizandose en primer lugar, una reunion con los secretarios de despacho, para la capacitacion en la formulacion de los planes de accion </t>
  </si>
  <si>
    <t>Para la vigencia 2013, se espera la culminacion de la implementacion y puesta en marcha de los instrumentos de planeacion estrategica</t>
  </si>
  <si>
    <t>x</t>
  </si>
  <si>
    <t>Implementacion de instrumentos de planeacion con el fin de fortalecer el sistema de planeacion municipal de Cajibio</t>
  </si>
  <si>
    <t>Desarrollar la implementacion por ley 152 de 1994, la formulacion del plan de desarrollo municipal, la modernizacion de la secretaria de Planeacion Municipal y la implementacion de intrumentos de planeacion estratégica</t>
  </si>
  <si>
    <t>C1-013-2012
C17-091-2012
C1-144-2012</t>
  </si>
  <si>
    <t>MANTENIMIENTO Y ADECUACION DE LA INFRAESTRUCTURA FISICA BIBLIOTECA MUNICIPAL Y DEL C.A.M. DEL MUNICIPIO DE CAJIBIO CAUCA</t>
  </si>
  <si>
    <t>Realizar el mantenimiento de la infraestrucutra de la biblioteca municipal y del CAM</t>
  </si>
  <si>
    <t>C5-146-2012</t>
  </si>
  <si>
    <t>Se contrato en diciembre,  el 14122012, se desarrollara en la vigencia 2013</t>
  </si>
  <si>
    <t>Establecer la implementacion de lamparas y alumbrado especial en la cabecera urbana del Municipio de Cajibio</t>
  </si>
  <si>
    <t>Implementacion del alumbrado publico en la cabecera municipal y alumbrado publico especial en la epoca de navidad, para la cabecera urbana del Municipio</t>
  </si>
  <si>
    <t>DISEÑO, IMPLEMENTACION, ELABORACION E INSTALACION DEL ALUMBRADO PÚBLICO NAVIDEÑO DE LA CABECERA MUNICIPAL DE CAJIBIO CAUCA
C5-138-2012</t>
  </si>
  <si>
    <t>REPOTENCIACION, MANTENIMIENTO, SUMINISTRO E INSTALACION DE ELEMENTOS PARA EL MEJORAMIENTO DEL ALUMBRADO PÚBLICO DE LA CABECERA DEL MUNICIPIO DE CAJIBIO,  CAUCA
C5-134-2012</t>
  </si>
  <si>
    <t>C5-134-2012
C5-138-2012</t>
  </si>
  <si>
    <t>REPOTENCIACION, MANTENIMIENTO, SUMINISTRO E INSTALACION DE ELEMENTOS PARA EL MEJORAMIENTO DEL ALUMBRADO PÚBLICO DE LOS CORREGIMIENTOS DEL MUNICIPIO DE CAJIBIO, CAJIBIO</t>
  </si>
  <si>
    <t>C5-135-2012</t>
  </si>
  <si>
    <t>ELABORACION DE LOS ESTUDIOS Y  DISEÑOS  DEL  PLAN MAESTRO DE ALCANTARILLADO  SANITARIO   Y PLANTA DE TRATAMIENTO  DE AGUAS RESIDUALES DOMESTICAS   PARA EL CENTRO POBLADO DE EL CARMELO, CORREGIMIENTO DE EL CARMELO, MUNICIPIO DE CAJIBÍO, DEPARTAMENTO DEL CAUCA</t>
  </si>
  <si>
    <t>La elaboracion de estudios y diseños para el desarrollo del plan maestro de alcantarillado y planta de tratamiento de aguas residuales para el carmelo</t>
  </si>
  <si>
    <t>C17-084-2012</t>
  </si>
  <si>
    <t>Se implemento el contrato con la Corporacion un nuevo futuro para el desarrollo de estos estudios y diseños</t>
  </si>
  <si>
    <t>Se espera la entrega de estos estudios y diseños requeridos para su puesta en marcha en las proximas vigencias</t>
  </si>
  <si>
    <t>Recuperacion y rehabilitacion de vias en el Municipio de Cajibio para la vigencia 2012</t>
  </si>
  <si>
    <t>Desarrollo de actividades para la recuperacion y la rehabilitcion de las vias en el Municipio de Cajibio para la vigencia 2012</t>
  </si>
  <si>
    <t>Estas obras se cumplieron en un 90%, queda pendiente la actividade de recuperacion de la banca de la via altamira</t>
  </si>
  <si>
    <t>Se espera la culminacion de la via altamira  en el 2013, y dar cumplimiento al 100% del presupuesto asignado para recuperacion de vias para el 2012</t>
  </si>
  <si>
    <t xml:space="preserve">CONVENIO DE COOPERACIÓN INSTITUCIONAL Y ALIANZA ESTRATÉGICA DE APOYO PARA EL CUMPLIMIENTO DE UNA FUNCIÓN ADMINISTRATIVA QUE SE DELEGA EN LA EMPRESA DE SERVICIOS PUBLICOS DOMICILIARIOS ADMINISTRACION PUBLICA COOPERATIVA DE CAJIBIO – APCC - E.S.P., RELACIONADA CON LA EJECUCION DEL SIGUIENTE PROYECTO:INTERVENTORIA PARA LOS TRABAJOS DE REHABILITACION REALIZADOS EN EL ACUEDUCTO MICHICAO MUNICIPIO DE CAJIBIO CAUCA. 
C17-025-2012
</t>
  </si>
  <si>
    <t>MANTENIMIENTO (REPARACION DE MOTOR) MOTOBOMBA PARA EL SURTIMIENTO DE AGUA DE LA INSTITUCIÓN EDUCATIVA DE CASAS BAJAS
C4-049-2012</t>
  </si>
  <si>
    <t>PRESTACIÓN DE SERVICIOS PROFESIONALES DE ASESORÍA PARA EL MEJORAMIENTO DEL ACUEDUCTO REGIONAL RIO MICHICAO, CON EL FIN DE VERIFICAR LAS NECESIDADES Y REQUERIMIENTOS DE LOS SECTORES SANTA BARBARA Y CASAS BAJAS, PARA ANALIZAR LA INCLUSIÓN DE ESTOS SECTORES EN EL MENCIONADO ACUEDUCTO REGIONAL
C1-068-2012</t>
  </si>
  <si>
    <t xml:space="preserve">PRESTACION DE SERVICIOS PROFESIONALES COMO INGENIERO CIVIL DE APOYO DE LA DEPENDENCIA DE PLANEACION E INFRAESTRUCTURA EN LO RELACIONADO CON LOS CONVENIOS Y FUNCIONES PROPIAS EN LOS SECTORES DE AGUA POTABLE Y EDUCACION, ESTABLECIDOS POR EL MUNICIPIO DE CAJIBIO, CAUCA
C1-081-2012
</t>
  </si>
  <si>
    <t>Prestación de Servicios Profesionales en apoyo a la gestión de la Secretaría de Planeación e Infraestructura, para ello adelantará las siguientes labores especificas:
1. Verificar el cumplimiento de las normas legales en forma integral por parte de la ADMINISTRACIÓN PÚBLICA COOPERATIVA DE CAJIBIO (APCC), en el desarrollo de sus funciones.
C1-083-2012</t>
  </si>
  <si>
    <t>COMPRAVENTA DE UN GENERADOR ELECTRICO PARA EL MEJORAMIENTO Y LA REHABILITACION DEL ACUEDUCTO DEL CORREGIMIENTO CAMPOALEGRE DEL MUNICIPIO DE CAJIBIO CAUCA
C6-101-2012</t>
  </si>
  <si>
    <t>CONVENIO DE COOPERACIÓN INSTITUCIONAL Y LA ALIANZA ESTRATÉGICA DE APOYO, CON EL FIN DE QUE LA ADMINISTRACION PUBLICA COOPERATIVA DE CAJIBIO – APCC E.S.P. E.I.C., REALICE OBRAS ENMARCADAS DENTRO DEL PLAN DE DESARROLLO MUNICIPAL 2012 – 2015 “CAJIBIO PROPOSITO DE TODOS” DIMENSION AMBIENTE CONSTRUIDO – INFRAESTRUCTURA. SECTOR 2.2. AGUA POTABLE Y SANEAMIENTO BÁSICO, de conformidad con los Estudios previos presentados por la Administración Municipal los cuales para todos los efectos hacen parte integral de este Contrato y conforme a las cantidades y especificaciones que forman parte del presente convenio:
C17-110-2012</t>
  </si>
  <si>
    <t xml:space="preserve">COMPRAVENTA DE UN MOTOR PARA EL MEJORAMIENTO Y LA REHABILITACION DEL SISTEMA DE BOMBEO DEL ACUEDUCTO DE LA VEREDA POTRERITO DE LA ZONA CENTRO DEL MUNICIPIO DE CAJIBIO
C6-121-2012
</t>
  </si>
  <si>
    <t>PRESTACION DE SERVICIOS PROFESIONALES DE APOYO A LA SECRETARIA DE PLANEACION PARA EL SECTOR DE SANEAMIENTO BASICO Y AGUA POTABLE  MUNICIPIO DE CAJIBIO, CAUCA
C1-152-2012</t>
  </si>
  <si>
    <t>C17-025-2012
C4-049-2012
C1-068-2012
C1-081-2012
C1-083-2012
C6-101-2012
C17-110-2012
C6-121-2012
C1-152-2012</t>
  </si>
  <si>
    <t>Establecimiento de estrategias y acciones para la implementacion y fortalecimiento de acueductos rurales del Municipio de Cajibio</t>
  </si>
  <si>
    <t>Se establecio la implementacion de una motobomba para la institucion educativa de casas bajas</t>
  </si>
  <si>
    <t>80% (18% de avance)</t>
  </si>
  <si>
    <t>Se presenta un avance del 50% a lo planeado en la adquisicion de 300 lamparas para el alumbrado publico en la cabecera municipal</t>
  </si>
  <si>
    <t>Se realizo la respectiva evaluacion y analisis de requerimiento para el mejoramiento de los acueducto regional del rio michicao que cobija a los sectores de Santa Barbara y Casas Bajas</t>
  </si>
  <si>
    <t xml:space="preserve">Se implemento un generador electrico para la rehabilitacion del acueducto de campo alegre </t>
  </si>
  <si>
    <t>Se establecio un sistema de bombeo para la vereda potrerito de la zona centro del Municipio</t>
  </si>
  <si>
    <t>Porcentaje de bienes municipales a fortalecer y a alcanzar</t>
  </si>
  <si>
    <t>COMPRAVENTA DE MATERIALES PARA EL MANTENIMIENTO Y FUNCIONAMIENTO DE LAS DEPENDENCIAS DE LA ALCALDIA DEL MUNICIPIO DE CAJIBIO, CAUCA</t>
  </si>
  <si>
    <t>Adquisicion de materiales para el mantenimiento y funcionamiento de las dependencias de la alcaldia de Cajibio</t>
  </si>
  <si>
    <t>C6-047-2012</t>
  </si>
  <si>
    <t>Se realizo la contratacion para la adquisicion de los materiales requeridos por la administracion</t>
  </si>
  <si>
    <t>Articular la eficiencia en el servicio administrativo municipal con las direcciones políticas institucionales del municipio en concordancia con la satisfacción de las necesidades de la comunidad, con gobernanza y un alto grado de gobernabilidad</t>
  </si>
  <si>
    <t>5. Politico-Administrativo</t>
  </si>
  <si>
    <t xml:space="preserve"> Ofrecer a la población una atención eficiente y con calidad humana.
• Elevar el nivel de crecimiento personal y laboral del talento humano de la Administración Municipal.
• Dotar a la administración municipal de los instrumentos físicos  y logísticos requeridos para prestar un servicio de calidad a la comunidad.
• Consolidar la cultura del autocontrol en la administración municipal.
• Generar la gestión de calidad en los procesos de la administración municipal.
• Soportar las decisiones y las acciones en un sistema de planeación eficiente y tecnificado.
• Garantizar la actualización y modernización de la tecnología informática y de conectividad de la administración municipal.
• Desarrollar las actuaciones de la Administración Municipal ajustadas a la normatividad legal vigente.
• Desarrollar un proceso de comunicación interno y externo de la Administración transparente, oportuno y eficiente.
</t>
  </si>
  <si>
    <t>5.2.3.1. Recursos Físicos Municipales</t>
  </si>
  <si>
    <t>5.2.3. Archivo y Recursos físicos</t>
  </si>
  <si>
    <t>Mejoramiento de los recursos físicos de la Alcaldía a través de un inventario de necesidades para la prestación del servicio a la comunidad</t>
  </si>
  <si>
    <t>30% de mejoramiento de los recursos físicos a su estado actual</t>
  </si>
  <si>
    <t>Porcentaje de avance de mejoramiento</t>
  </si>
  <si>
    <t>Porcentaje de avance a mejorar</t>
  </si>
  <si>
    <t>5.2.2. Recurso Humano y Contratación</t>
  </si>
  <si>
    <t>5.2.2.1. Recurso Humano y Contratación</t>
  </si>
  <si>
    <t xml:space="preserve">Implementación de herramientas para la modernización y organización del personal de la Administración Municipal
</t>
  </si>
  <si>
    <t>100% de avance de implementación de herramientas organizacionales</t>
  </si>
  <si>
    <t>Porcentaje de avance de implementación de herramientas organizacionales</t>
  </si>
  <si>
    <t>C1-058-2012</t>
  </si>
  <si>
    <t xml:space="preserve">APOYO EN LA GESTIÓN CONTRACTUAL A CARGO DEL MUNICIPIO DE CAJIBIO. 
1.- recopilación de información; 2.- trámite de los procesos de selección que se adelante por parte del municipio; 3.- informes a los entes de control y 4.- demás labores necesarias para el cabal cumplimiento de los fines estatales a cargo del Municipio
</t>
  </si>
  <si>
    <t>Apoyo a la contratacion y seguimientos de los mismos en el Municipio</t>
  </si>
  <si>
    <t>Se establecio el apoyo a la contratacion sin establecer un ajuste a la estructura organizacional administrativa del Municipio tal como se requiere</t>
  </si>
  <si>
    <t>Se deben establecer estrategias para la implementacion del estudio de la ESAP y no solo apoyos para la contratacion</t>
  </si>
  <si>
    <t>Estudio de la ESAP</t>
  </si>
  <si>
    <t>3.4 SECTOR VIVIENDA</t>
  </si>
  <si>
    <t>3. Sociocultural</t>
  </si>
  <si>
    <t xml:space="preserve">Facilitar el acceso a las poblaciones menos favorecidas a una vivienda digna.
</t>
  </si>
  <si>
    <t>3.4.1.2. Mejoramiento de vivienda digna</t>
  </si>
  <si>
    <t>3.4.1. Promoción y Gestión de Vivienda digna para la zona urbana y rural del Cajibio</t>
  </si>
  <si>
    <t>Mejorar en un 10% las viviendas del Municipio</t>
  </si>
  <si>
    <t>10% (30 viviendas mejoradas anuales)</t>
  </si>
  <si>
    <t>N° de viviendas mejoradas</t>
  </si>
  <si>
    <t>viviendas</t>
  </si>
  <si>
    <t>COMPRAVENTA DE HERRAMIENTAS Y MATERIALES DE FERRETERIA PARA EL APOYO AL MEJORAMIENTO DE VIVIENDAS AFECTADAS POR LA OLA INVERNAL 2011-2012 EN EL MUNICIPIO DE CAJIBIO DEPARTAMENTO DEL CAUCA</t>
  </si>
  <si>
    <t>COMPRAVENTA DE TEJAS DE ZINC Y MATERIALES COMPLEMENTARIOS (CEMENTO) PARA VIVIENDAS DE POBLACIÓN EN CONDICIONES DE EXTREMA POBREZA EN EL MUNICIPIO DE CAJIBIO CAUCA</t>
  </si>
  <si>
    <t xml:space="preserve">C6-096-2012
C6-145-2012
</t>
  </si>
  <si>
    <t>N° de viviendas a mejorar</t>
  </si>
  <si>
    <t>Se adquirio zinc y cemento para viviendas de acuerdo a la priorizacion para la poblacion en condiciones de extrema pobreza - red unidos</t>
  </si>
  <si>
    <t>Adquisicion de materiales para el mejoramiento de vivienda de la poblacion vulnerable del Municipio de Cajibio</t>
  </si>
  <si>
    <t>Adquisicion de zinc, cemento y herramientas para el mejoramiento de vivienda hacia la poblacion vulnerable del Municipio de Cajibio</t>
  </si>
  <si>
    <t>Identificacion y seguimiento a la cobertura de acueducto urbano</t>
  </si>
  <si>
    <t>Fortalecimiento de acueductos urbanos en el Municipio de Cajibio</t>
  </si>
  <si>
    <t>No se reporta avances en este periodo</t>
  </si>
  <si>
    <t>Establecimiento del mantenimiento del alumbrado publico en los corregimientos del Municipio</t>
  </si>
  <si>
    <t>Se ha implementado el 50% del alumbrado publico programado en el Municipio</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</si>
</sst>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s>
  <fonts count="47">
    <font>
      <sz val="11"/>
      <color theme="1"/>
      <name val="Calibri"/>
      <family val="2"/>
    </font>
    <font>
      <sz val="11"/>
      <color indexed="8"/>
      <name val="Calibri"/>
      <family val="2"/>
    </font>
    <font>
      <b/>
      <sz val="11"/>
      <color indexed="8"/>
      <name val="Calibri"/>
      <family val="2"/>
    </font>
    <font>
      <b/>
      <sz val="11"/>
      <color indexed="8"/>
      <name val="Arial Rounded MT Bold"/>
      <family val="2"/>
    </font>
    <font>
      <sz val="11"/>
      <color indexed="8"/>
      <name val="Arial Rounded MT Bold"/>
      <family val="2"/>
    </font>
    <font>
      <sz val="10"/>
      <name val="Arial"/>
      <family val="2"/>
    </font>
    <font>
      <b/>
      <sz val="11"/>
      <name val="Calibri"/>
      <family val="2"/>
    </font>
    <font>
      <sz val="9"/>
      <name val="Tahoma"/>
      <family val="0"/>
    </font>
    <font>
      <b/>
      <sz val="9"/>
      <name val="Tahoma"/>
      <family val="0"/>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Rounded MT Bold"/>
      <family val="2"/>
    </font>
    <font>
      <sz val="11"/>
      <color theme="1"/>
      <name val="Arial Rounded MT Bold"/>
      <family val="2"/>
    </font>
    <font>
      <sz val="9"/>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3">
    <xf numFmtId="0" fontId="0" fillId="0" borderId="0" xfId="0" applyFont="1" applyAlignment="1">
      <alignment/>
    </xf>
    <xf numFmtId="0" fontId="42" fillId="0" borderId="0" xfId="0" applyFont="1" applyAlignment="1">
      <alignment horizontal="center" vertical="center"/>
    </xf>
    <xf numFmtId="0" fontId="0" fillId="33" borderId="0" xfId="0" applyFill="1" applyAlignment="1">
      <alignment/>
    </xf>
    <xf numFmtId="0" fontId="42" fillId="33" borderId="0" xfId="0" applyFont="1" applyFill="1" applyAlignment="1">
      <alignment/>
    </xf>
    <xf numFmtId="0" fontId="42" fillId="33" borderId="0" xfId="0" applyFont="1" applyFill="1" applyAlignment="1">
      <alignment horizontal="center" vertical="center"/>
    </xf>
    <xf numFmtId="44" fontId="0" fillId="0" borderId="10" xfId="48" applyFont="1" applyBorder="1" applyAlignment="1" applyProtection="1">
      <alignment wrapText="1"/>
      <protection locked="0"/>
    </xf>
    <xf numFmtId="0" fontId="42" fillId="19" borderId="10" xfId="0" applyFont="1" applyFill="1" applyBorder="1" applyAlignment="1" applyProtection="1">
      <alignment wrapText="1"/>
      <protection/>
    </xf>
    <xf numFmtId="0" fontId="0" fillId="0" borderId="10" xfId="0" applyBorder="1" applyAlignment="1" applyProtection="1">
      <alignment horizontal="center" vertical="center"/>
      <protection/>
    </xf>
    <xf numFmtId="9" fontId="0" fillId="0" borderId="10" xfId="54" applyFont="1" applyBorder="1" applyAlignment="1" applyProtection="1">
      <alignment horizontal="center" vertical="center"/>
      <protection/>
    </xf>
    <xf numFmtId="9" fontId="0" fillId="0" borderId="10" xfId="54" applyFont="1" applyBorder="1" applyAlignment="1" applyProtection="1">
      <alignment/>
      <protection/>
    </xf>
    <xf numFmtId="9" fontId="0" fillId="0" borderId="10" xfId="0" applyNumberFormat="1" applyBorder="1" applyAlignment="1" applyProtection="1">
      <alignment/>
      <protection/>
    </xf>
    <xf numFmtId="2"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4" fontId="0" fillId="0" borderId="10" xfId="48" applyFont="1" applyFill="1" applyBorder="1" applyAlignment="1" applyProtection="1">
      <alignment horizontal="center" vertical="center" wrapText="1"/>
      <protection locked="0"/>
    </xf>
    <xf numFmtId="0" fontId="42"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2" fillId="19" borderId="10" xfId="0" applyFont="1" applyFill="1" applyBorder="1" applyAlignment="1" applyProtection="1">
      <alignment horizontal="center" vertical="center"/>
      <protection/>
    </xf>
    <xf numFmtId="0" fontId="42"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42" fillId="19" borderId="10" xfId="0" applyFont="1" applyFill="1" applyBorder="1" applyAlignment="1" applyProtection="1">
      <alignment horizontal="center"/>
      <protection/>
    </xf>
    <xf numFmtId="0" fontId="42" fillId="19" borderId="10" xfId="0" applyFont="1" applyFill="1" applyBorder="1" applyAlignment="1" applyProtection="1">
      <alignment horizontal="center" vertical="center"/>
      <protection/>
    </xf>
    <xf numFmtId="0" fontId="0" fillId="0" borderId="10" xfId="0" applyBorder="1" applyAlignment="1" applyProtection="1">
      <alignment horizontal="center" vertical="center" wrapText="1"/>
      <protection locked="0"/>
    </xf>
    <xf numFmtId="0" fontId="42" fillId="19" borderId="10" xfId="0" applyFont="1" applyFill="1" applyBorder="1" applyAlignment="1" applyProtection="1">
      <alignment horizontal="center" vertical="center" wrapText="1"/>
      <protection/>
    </xf>
    <xf numFmtId="9" fontId="0" fillId="0" borderId="10" xfId="0" applyNumberFormat="1" applyBorder="1" applyAlignment="1" applyProtection="1">
      <alignment horizontal="center" vertical="center" wrapText="1"/>
      <protection locked="0"/>
    </xf>
    <xf numFmtId="0" fontId="42"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2" fillId="19"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wrapText="1"/>
      <protection locked="0"/>
    </xf>
    <xf numFmtId="0" fontId="42" fillId="19" borderId="10" xfId="0" applyFont="1" applyFill="1" applyBorder="1" applyAlignment="1" applyProtection="1">
      <alignment horizontal="center" vertical="center" wrapText="1"/>
      <protection/>
    </xf>
    <xf numFmtId="0" fontId="42"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2" fillId="19" borderId="10" xfId="0" applyFont="1" applyFill="1" applyBorder="1" applyAlignment="1" applyProtection="1">
      <alignment horizontal="center" vertical="center"/>
      <protection/>
    </xf>
    <xf numFmtId="0" fontId="42" fillId="19" borderId="10" xfId="0" applyFont="1" applyFill="1" applyBorder="1" applyAlignment="1" applyProtection="1">
      <alignment horizontal="center"/>
      <protection/>
    </xf>
    <xf numFmtId="9"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wrapText="1"/>
      <protection locked="0"/>
    </xf>
    <xf numFmtId="0" fontId="42" fillId="19" borderId="10" xfId="0" applyFont="1" applyFill="1" applyBorder="1" applyAlignment="1" applyProtection="1">
      <alignment horizontal="center"/>
      <protection/>
    </xf>
    <xf numFmtId="0" fontId="42" fillId="19"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2" fillId="19"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locked="0"/>
    </xf>
    <xf numFmtId="1" fontId="0" fillId="0" borderId="10" xfId="0" applyNumberFormat="1" applyBorder="1" applyAlignment="1" applyProtection="1">
      <alignment horizontal="center" vertical="center"/>
      <protection locked="0"/>
    </xf>
    <xf numFmtId="164" fontId="0" fillId="0" borderId="10" xfId="48" applyNumberFormat="1" applyFont="1" applyFill="1" applyBorder="1" applyAlignment="1" applyProtection="1">
      <alignment horizontal="center" vertical="center" wrapText="1"/>
      <protection locked="0"/>
    </xf>
    <xf numFmtId="164" fontId="0" fillId="0" borderId="10" xfId="48" applyNumberFormat="1" applyFont="1" applyBorder="1" applyAlignment="1" applyProtection="1">
      <alignment wrapText="1"/>
      <protection locked="0"/>
    </xf>
    <xf numFmtId="1"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wrapText="1"/>
      <protection locked="0"/>
    </xf>
    <xf numFmtId="1" fontId="0" fillId="0" borderId="10" xfId="0" applyNumberFormat="1" applyFill="1" applyBorder="1" applyAlignment="1" applyProtection="1">
      <alignment horizontal="center" vertical="center" wrapText="1"/>
      <protection locked="0"/>
    </xf>
    <xf numFmtId="2" fontId="0" fillId="0" borderId="10" xfId="0" applyNumberFormat="1" applyFill="1" applyBorder="1" applyAlignment="1" applyProtection="1">
      <alignment horizontal="center" vertical="center"/>
      <protection locked="0"/>
    </xf>
    <xf numFmtId="0" fontId="0" fillId="34" borderId="11"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42" fillId="19" borderId="11" xfId="0" applyFont="1" applyFill="1" applyBorder="1" applyAlignment="1" applyProtection="1">
      <alignment horizontal="center"/>
      <protection/>
    </xf>
    <xf numFmtId="0" fontId="42" fillId="19" borderId="13" xfId="0" applyFont="1" applyFill="1" applyBorder="1" applyAlignment="1" applyProtection="1">
      <alignment horizontal="center"/>
      <protection/>
    </xf>
    <xf numFmtId="0" fontId="42" fillId="19" borderId="10" xfId="0" applyFont="1" applyFill="1" applyBorder="1" applyAlignment="1" applyProtection="1">
      <alignment horizontal="center"/>
      <protection/>
    </xf>
    <xf numFmtId="0" fontId="42" fillId="19" borderId="11" xfId="0" applyFont="1" applyFill="1" applyBorder="1" applyAlignment="1" applyProtection="1">
      <alignment horizontal="center" vertical="center" wrapText="1"/>
      <protection/>
    </xf>
    <xf numFmtId="0" fontId="42" fillId="19" borderId="12" xfId="0" applyFont="1" applyFill="1" applyBorder="1" applyAlignment="1" applyProtection="1">
      <alignment horizontal="center" vertical="center" wrapText="1"/>
      <protection/>
    </xf>
    <xf numFmtId="0" fontId="43" fillId="33" borderId="0" xfId="0" applyFont="1" applyFill="1" applyAlignment="1">
      <alignment horizontal="center"/>
    </xf>
    <xf numFmtId="0" fontId="6" fillId="19" borderId="11" xfId="0" applyFont="1" applyFill="1" applyBorder="1" applyAlignment="1" applyProtection="1">
      <alignment horizontal="center" wrapText="1"/>
      <protection/>
    </xf>
    <xf numFmtId="0" fontId="6" fillId="19" borderId="12" xfId="0" applyFont="1" applyFill="1" applyBorder="1" applyAlignment="1" applyProtection="1">
      <alignment horizontal="center" wrapText="1"/>
      <protection/>
    </xf>
    <xf numFmtId="0" fontId="42" fillId="19" borderId="10" xfId="0" applyFont="1" applyFill="1" applyBorder="1" applyAlignment="1" applyProtection="1">
      <alignment horizontal="center" vertical="center"/>
      <protection/>
    </xf>
    <xf numFmtId="9"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3" fillId="0" borderId="10" xfId="0" applyFont="1" applyBorder="1" applyAlignment="1">
      <alignment horizontal="center"/>
    </xf>
    <xf numFmtId="0" fontId="42" fillId="19" borderId="14" xfId="0" applyFont="1" applyFill="1" applyBorder="1" applyAlignment="1" applyProtection="1">
      <alignment horizontal="center" vertical="center" wrapText="1"/>
      <protection/>
    </xf>
    <xf numFmtId="0" fontId="42" fillId="19" borderId="15" xfId="0" applyFont="1" applyFill="1" applyBorder="1" applyAlignment="1" applyProtection="1">
      <alignment horizontal="center" vertical="center" wrapText="1"/>
      <protection/>
    </xf>
    <xf numFmtId="0" fontId="42" fillId="19" borderId="16" xfId="0" applyFont="1" applyFill="1" applyBorder="1" applyAlignment="1" applyProtection="1">
      <alignment horizontal="center" vertical="center" wrapText="1"/>
      <protection/>
    </xf>
    <xf numFmtId="0" fontId="42" fillId="19" borderId="17" xfId="0" applyFont="1" applyFill="1" applyBorder="1" applyAlignment="1" applyProtection="1">
      <alignment horizontal="center" vertical="center" wrapText="1"/>
      <protection/>
    </xf>
    <xf numFmtId="0" fontId="43" fillId="33" borderId="18" xfId="0" applyFont="1" applyFill="1" applyBorder="1" applyAlignment="1">
      <alignment horizontal="center"/>
    </xf>
    <xf numFmtId="0" fontId="44" fillId="33" borderId="0" xfId="0" applyFont="1" applyFill="1" applyAlignment="1">
      <alignment horizontal="center"/>
    </xf>
    <xf numFmtId="0" fontId="43" fillId="0" borderId="11" xfId="0" applyFont="1" applyBorder="1" applyAlignment="1" applyProtection="1">
      <alignment horizontal="center" vertical="center" wrapText="1"/>
      <protection/>
    </xf>
    <xf numFmtId="0" fontId="42" fillId="0" borderId="13" xfId="0" applyFont="1" applyBorder="1" applyAlignment="1" applyProtection="1">
      <alignment horizontal="center" vertical="center" wrapText="1"/>
      <protection/>
    </xf>
    <xf numFmtId="0" fontId="42" fillId="0" borderId="12" xfId="0" applyFont="1" applyBorder="1" applyAlignment="1" applyProtection="1">
      <alignment horizontal="center" vertical="center" wrapText="1"/>
      <protection/>
    </xf>
    <xf numFmtId="0" fontId="42" fillId="19" borderId="10" xfId="0" applyFont="1" applyFill="1" applyBorder="1" applyAlignment="1" applyProtection="1">
      <alignment horizontal="center" vertical="center" wrapText="1"/>
      <protection/>
    </xf>
    <xf numFmtId="0" fontId="45" fillId="0" borderId="11" xfId="0" applyFont="1" applyBorder="1" applyAlignment="1" applyProtection="1">
      <alignment horizontal="center" vertical="center" wrapText="1"/>
      <protection locked="0"/>
    </xf>
    <xf numFmtId="0" fontId="45" fillId="0" borderId="12" xfId="0" applyFont="1" applyBorder="1" applyAlignment="1" applyProtection="1">
      <alignment horizontal="center" vertical="center" wrapText="1"/>
      <protection locked="0"/>
    </xf>
    <xf numFmtId="0" fontId="45" fillId="0" borderId="11" xfId="0" applyFont="1" applyBorder="1" applyAlignment="1">
      <alignment horizontal="center" wrapText="1"/>
    </xf>
    <xf numFmtId="0" fontId="45" fillId="0" borderId="12" xfId="0" applyFont="1" applyBorder="1" applyAlignment="1">
      <alignment horizontal="center" wrapText="1"/>
    </xf>
    <xf numFmtId="0" fontId="0" fillId="0" borderId="10" xfId="0"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Porcentaje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6895"/>
          <c:h val="0.778"/>
        </c:manualLayout>
      </c:layout>
      <c:barChart>
        <c:barDir val="col"/>
        <c:grouping val="clustered"/>
        <c:varyColors val="0"/>
        <c:ser>
          <c:idx val="0"/>
          <c:order val="0"/>
          <c:tx>
            <c:strRef>
              <c:f>'2.1.1.1  MANTENIMIENTO VIAS'!$A$16</c:f>
              <c:strCache>
                <c:ptCount val="1"/>
                <c:pt idx="0">
                  <c:v>N° de km de vías mejorados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'2.1.1.1  MANTENIMIENTO VIAS'!$C$15:$H$15</c:f>
              <c:strCache/>
            </c:strRef>
          </c:cat>
          <c:val>
            <c:numRef>
              <c:f>'2.1.1.1  MANTENIMIENTO VIAS'!$C$16:$H$16</c:f>
              <c:numCache/>
            </c:numRef>
          </c:val>
        </c:ser>
        <c:axId val="5744588"/>
        <c:axId val="51701293"/>
      </c:barChart>
      <c:lineChart>
        <c:grouping val="standard"/>
        <c:varyColors val="0"/>
        <c:ser>
          <c:idx val="1"/>
          <c:order val="1"/>
          <c:tx>
            <c:strRef>
              <c:f>'2.1.1.1  MANTENIMIENTO VIAS'!$A$18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'2.1.1.1  MANTENIMIENTO VIAS'!$C$15:$H$15</c:f>
              <c:strCache/>
            </c:strRef>
          </c:cat>
          <c:val>
            <c:numRef>
              <c:f>'2.1.1.1  MANTENIMIENTO VIAS'!$C$18:$H$18</c:f>
              <c:numCache/>
            </c:numRef>
          </c:val>
          <c:smooth val="0"/>
        </c:ser>
        <c:axId val="62658454"/>
        <c:axId val="27055175"/>
      </c:lineChart>
      <c:catAx>
        <c:axId val="57445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701293"/>
        <c:crosses val="autoZero"/>
        <c:auto val="1"/>
        <c:lblOffset val="100"/>
        <c:tickLblSkip val="1"/>
        <c:noMultiLvlLbl val="0"/>
      </c:catAx>
      <c:valAx>
        <c:axId val="517012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4588"/>
        <c:crossesAt val="1"/>
        <c:crossBetween val="between"/>
        <c:dispUnits/>
      </c:valAx>
      <c:catAx>
        <c:axId val="62658454"/>
        <c:scaling>
          <c:orientation val="minMax"/>
        </c:scaling>
        <c:axPos val="b"/>
        <c:delete val="1"/>
        <c:majorTickMark val="out"/>
        <c:minorTickMark val="none"/>
        <c:tickLblPos val="nextTo"/>
        <c:crossAx val="27055175"/>
        <c:crosses val="autoZero"/>
        <c:auto val="1"/>
        <c:lblOffset val="100"/>
        <c:tickLblSkip val="1"/>
        <c:noMultiLvlLbl val="0"/>
      </c:catAx>
      <c:valAx>
        <c:axId val="27055175"/>
        <c:scaling>
          <c:orientation val="minMax"/>
        </c:scaling>
        <c:axPos val="l"/>
        <c:delete val="0"/>
        <c:numFmt formatCode="General" sourceLinked="1"/>
        <c:majorTickMark val="out"/>
        <c:minorTickMark val="none"/>
        <c:tickLblPos val="nextTo"/>
        <c:spPr>
          <a:ln w="3175">
            <a:solidFill>
              <a:srgbClr val="808080"/>
            </a:solidFill>
          </a:ln>
        </c:spPr>
        <c:crossAx val="6265845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'2.2.4.2 MEJORA ALCANTA RURAL'!$A$16</c:f>
              <c:strCache>
                <c:ptCount val="1"/>
                <c:pt idx="0">
                  <c:v>N° de alcantarillados implementados y fortalecidos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'2.2.4.2 MEJORA ALCANTA RURAL'!$C$15:$H$15</c:f>
              <c:strCache/>
            </c:strRef>
          </c:cat>
          <c:val>
            <c:numRef>
              <c:f>'2.2.4.2 MEJORA ALCANTA RURAL'!$C$16:$H$16</c:f>
              <c:numCache/>
            </c:numRef>
          </c:val>
        </c:ser>
        <c:axId val="53464608"/>
        <c:axId val="11419425"/>
      </c:barChart>
      <c:lineChart>
        <c:grouping val="standard"/>
        <c:varyColors val="0"/>
        <c:ser>
          <c:idx val="1"/>
          <c:order val="1"/>
          <c:tx>
            <c:strRef>
              <c:f>'2.2.4.2 MEJORA ALCANTA RURAL'!$A$18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'2.2.4.2 MEJORA ALCANTA RURAL'!$C$15:$H$15</c:f>
              <c:strCache/>
            </c:strRef>
          </c:cat>
          <c:val>
            <c:numRef>
              <c:f>'2.2.4.2 MEJORA ALCANTA RURAL'!$C$18:$H$18</c:f>
              <c:numCache/>
            </c:numRef>
          </c:val>
          <c:smooth val="0"/>
        </c:ser>
        <c:axId val="35665962"/>
        <c:axId val="52558203"/>
      </c:lineChart>
      <c:catAx>
        <c:axId val="5346460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419425"/>
        <c:crosses val="autoZero"/>
        <c:auto val="1"/>
        <c:lblOffset val="100"/>
        <c:tickLblSkip val="1"/>
        <c:noMultiLvlLbl val="0"/>
      </c:catAx>
      <c:valAx>
        <c:axId val="114194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464608"/>
        <c:crossesAt val="1"/>
        <c:crossBetween val="between"/>
        <c:dispUnits/>
      </c:valAx>
      <c:catAx>
        <c:axId val="35665962"/>
        <c:scaling>
          <c:orientation val="minMax"/>
        </c:scaling>
        <c:axPos val="b"/>
        <c:delete val="1"/>
        <c:majorTickMark val="out"/>
        <c:minorTickMark val="none"/>
        <c:tickLblPos val="nextTo"/>
        <c:crossAx val="52558203"/>
        <c:crosses val="autoZero"/>
        <c:auto val="1"/>
        <c:lblOffset val="100"/>
        <c:tickLblSkip val="1"/>
        <c:noMultiLvlLbl val="0"/>
      </c:catAx>
      <c:valAx>
        <c:axId val="52558203"/>
        <c:scaling>
          <c:orientation val="minMax"/>
        </c:scaling>
        <c:axPos val="l"/>
        <c:delete val="0"/>
        <c:numFmt formatCode="General" sourceLinked="1"/>
        <c:majorTickMark val="out"/>
        <c:minorTickMark val="none"/>
        <c:tickLblPos val="nextTo"/>
        <c:spPr>
          <a:ln w="3175">
            <a:solidFill>
              <a:srgbClr val="808080"/>
            </a:solidFill>
          </a:ln>
        </c:spPr>
        <c:crossAx val="3566596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675"/>
          <c:h val="0.778"/>
        </c:manualLayout>
      </c:layout>
      <c:barChart>
        <c:barDir val="col"/>
        <c:grouping val="clustered"/>
        <c:varyColors val="0"/>
        <c:ser>
          <c:idx val="0"/>
          <c:order val="0"/>
          <c:tx>
            <c:strRef>
              <c:f>'2.2.6.1 ESTUDIOS Y DISEÑOS'!$A$16</c:f>
              <c:strCache>
                <c:ptCount val="1"/>
                <c:pt idx="0">
                  <c:v>N° de estudios y diseños elaborados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'2.2.6.1 ESTUDIOS Y DISEÑOS'!$C$15:$H$15</c:f>
              <c:strCache/>
            </c:strRef>
          </c:cat>
          <c:val>
            <c:numRef>
              <c:f>'2.2.6.1 ESTUDIOS Y DISEÑOS'!$C$16:$H$16</c:f>
              <c:numCache/>
            </c:numRef>
          </c:val>
        </c:ser>
        <c:axId val="3261780"/>
        <c:axId val="29356021"/>
      </c:barChart>
      <c:lineChart>
        <c:grouping val="standard"/>
        <c:varyColors val="0"/>
        <c:ser>
          <c:idx val="1"/>
          <c:order val="1"/>
          <c:tx>
            <c:strRef>
              <c:f>'2.2.6.1 ESTUDIOS Y DISEÑOS'!$A$18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'2.2.6.1 ESTUDIOS Y DISEÑOS'!$C$15:$H$15</c:f>
              <c:strCache/>
            </c:strRef>
          </c:cat>
          <c:val>
            <c:numRef>
              <c:f>'2.2.6.1 ESTUDIOS Y DISEÑOS'!$C$18:$H$18</c:f>
              <c:numCache/>
            </c:numRef>
          </c:val>
          <c:smooth val="0"/>
        </c:ser>
        <c:axId val="62877598"/>
        <c:axId val="29027471"/>
      </c:lineChart>
      <c:catAx>
        <c:axId val="32617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356021"/>
        <c:crosses val="autoZero"/>
        <c:auto val="1"/>
        <c:lblOffset val="100"/>
        <c:tickLblSkip val="1"/>
        <c:noMultiLvlLbl val="0"/>
      </c:catAx>
      <c:valAx>
        <c:axId val="293560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1780"/>
        <c:crossesAt val="1"/>
        <c:crossBetween val="between"/>
        <c:dispUnits/>
      </c:valAx>
      <c:catAx>
        <c:axId val="62877598"/>
        <c:scaling>
          <c:orientation val="minMax"/>
        </c:scaling>
        <c:axPos val="b"/>
        <c:delete val="1"/>
        <c:majorTickMark val="out"/>
        <c:minorTickMark val="none"/>
        <c:tickLblPos val="nextTo"/>
        <c:crossAx val="29027471"/>
        <c:crosses val="autoZero"/>
        <c:auto val="1"/>
        <c:lblOffset val="100"/>
        <c:tickLblSkip val="1"/>
        <c:noMultiLvlLbl val="0"/>
      </c:catAx>
      <c:valAx>
        <c:axId val="29027471"/>
        <c:scaling>
          <c:orientation val="minMax"/>
        </c:scaling>
        <c:axPos val="l"/>
        <c:delete val="0"/>
        <c:numFmt formatCode="General" sourceLinked="1"/>
        <c:majorTickMark val="out"/>
        <c:minorTickMark val="none"/>
        <c:tickLblPos val="nextTo"/>
        <c:spPr>
          <a:ln w="3175">
            <a:solidFill>
              <a:srgbClr val="808080"/>
            </a:solidFill>
          </a:ln>
        </c:spPr>
        <c:crossAx val="6287759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675"/>
          <c:h val="0.778"/>
        </c:manualLayout>
      </c:layout>
      <c:barChart>
        <c:barDir val="col"/>
        <c:grouping val="clustered"/>
        <c:varyColors val="0"/>
        <c:ser>
          <c:idx val="0"/>
          <c:order val="0"/>
          <c:tx>
            <c:strRef>
              <c:f>'2.3.1.1 ENERGIA ELECTRICA URBAN'!$A$16</c:f>
              <c:strCache>
                <c:ptCount val="1"/>
                <c:pt idx="0">
                  <c:v>Porcentaje de cobertura alcanzada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'2.3.1.1 ENERGIA ELECTRICA URBAN'!$C$15:$H$15</c:f>
              <c:strCache/>
            </c:strRef>
          </c:cat>
          <c:val>
            <c:numRef>
              <c:f>'2.3.1.1 ENERGIA ELECTRICA URBAN'!$C$16:$H$16</c:f>
              <c:numCache/>
            </c:numRef>
          </c:val>
        </c:ser>
        <c:axId val="59920648"/>
        <c:axId val="2414921"/>
      </c:barChart>
      <c:lineChart>
        <c:grouping val="standard"/>
        <c:varyColors val="0"/>
        <c:ser>
          <c:idx val="1"/>
          <c:order val="1"/>
          <c:tx>
            <c:strRef>
              <c:f>'2.3.1.1 ENERGIA ELECTRICA URBAN'!$A$18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'2.3.1.1 ENERGIA ELECTRICA URBAN'!$C$15:$H$15</c:f>
              <c:strCache/>
            </c:strRef>
          </c:cat>
          <c:val>
            <c:numRef>
              <c:f>'2.3.1.1 ENERGIA ELECTRICA URBAN'!$C$18:$H$18</c:f>
              <c:numCache/>
            </c:numRef>
          </c:val>
          <c:smooth val="0"/>
        </c:ser>
        <c:axId val="21734290"/>
        <c:axId val="61390883"/>
      </c:lineChart>
      <c:catAx>
        <c:axId val="599206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14921"/>
        <c:crosses val="autoZero"/>
        <c:auto val="1"/>
        <c:lblOffset val="100"/>
        <c:tickLblSkip val="1"/>
        <c:noMultiLvlLbl val="0"/>
      </c:catAx>
      <c:valAx>
        <c:axId val="2414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20648"/>
        <c:crossesAt val="1"/>
        <c:crossBetween val="between"/>
        <c:dispUnits/>
      </c:valAx>
      <c:catAx>
        <c:axId val="21734290"/>
        <c:scaling>
          <c:orientation val="minMax"/>
        </c:scaling>
        <c:axPos val="b"/>
        <c:delete val="1"/>
        <c:majorTickMark val="out"/>
        <c:minorTickMark val="none"/>
        <c:tickLblPos val="nextTo"/>
        <c:crossAx val="61390883"/>
        <c:crosses val="autoZero"/>
        <c:auto val="1"/>
        <c:lblOffset val="100"/>
        <c:tickLblSkip val="1"/>
        <c:noMultiLvlLbl val="0"/>
      </c:catAx>
      <c:valAx>
        <c:axId val="61390883"/>
        <c:scaling>
          <c:orientation val="minMax"/>
        </c:scaling>
        <c:axPos val="l"/>
        <c:delete val="0"/>
        <c:numFmt formatCode="General" sourceLinked="1"/>
        <c:majorTickMark val="out"/>
        <c:minorTickMark val="none"/>
        <c:tickLblPos val="nextTo"/>
        <c:spPr>
          <a:ln w="3175">
            <a:solidFill>
              <a:srgbClr val="808080"/>
            </a:solidFill>
          </a:ln>
        </c:spPr>
        <c:crossAx val="2173429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675"/>
          <c:h val="0.778"/>
        </c:manualLayout>
      </c:layout>
      <c:barChart>
        <c:barDir val="col"/>
        <c:grouping val="clustered"/>
        <c:varyColors val="0"/>
        <c:ser>
          <c:idx val="0"/>
          <c:order val="0"/>
          <c:tx>
            <c:strRef>
              <c:f>'2.3.1.2 INFRA ELECTRICA RURAL'!$A$16</c:f>
              <c:strCache>
                <c:ptCount val="1"/>
                <c:pt idx="0">
                  <c:v>N° de corregimientos con infraestructrua eléctrica realizada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'2.3.1.2 INFRA ELECTRICA RURAL'!$C$15:$H$15</c:f>
              <c:strCache/>
            </c:strRef>
          </c:cat>
          <c:val>
            <c:numRef>
              <c:f>'2.3.1.2 INFRA ELECTRICA RURAL'!$C$16:$H$16</c:f>
              <c:numCache/>
            </c:numRef>
          </c:val>
        </c:ser>
        <c:axId val="15647036"/>
        <c:axId val="6605597"/>
      </c:barChart>
      <c:lineChart>
        <c:grouping val="standard"/>
        <c:varyColors val="0"/>
        <c:ser>
          <c:idx val="1"/>
          <c:order val="1"/>
          <c:tx>
            <c:strRef>
              <c:f>'2.3.1.2 INFRA ELECTRICA RURAL'!$A$18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'2.3.1.2 INFRA ELECTRICA RURAL'!$C$15:$H$15</c:f>
              <c:strCache/>
            </c:strRef>
          </c:cat>
          <c:val>
            <c:numRef>
              <c:f>'2.3.1.2 INFRA ELECTRICA RURAL'!$C$18:$H$18</c:f>
              <c:numCache/>
            </c:numRef>
          </c:val>
          <c:smooth val="0"/>
        </c:ser>
        <c:axId val="59450374"/>
        <c:axId val="65291319"/>
      </c:lineChart>
      <c:catAx>
        <c:axId val="156470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605597"/>
        <c:crosses val="autoZero"/>
        <c:auto val="1"/>
        <c:lblOffset val="100"/>
        <c:tickLblSkip val="1"/>
        <c:noMultiLvlLbl val="0"/>
      </c:catAx>
      <c:valAx>
        <c:axId val="66055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647036"/>
        <c:crossesAt val="1"/>
        <c:crossBetween val="between"/>
        <c:dispUnits/>
      </c:valAx>
      <c:catAx>
        <c:axId val="59450374"/>
        <c:scaling>
          <c:orientation val="minMax"/>
        </c:scaling>
        <c:axPos val="b"/>
        <c:delete val="1"/>
        <c:majorTickMark val="out"/>
        <c:minorTickMark val="none"/>
        <c:tickLblPos val="nextTo"/>
        <c:crossAx val="65291319"/>
        <c:crosses val="autoZero"/>
        <c:auto val="1"/>
        <c:lblOffset val="100"/>
        <c:tickLblSkip val="1"/>
        <c:noMultiLvlLbl val="0"/>
      </c:catAx>
      <c:valAx>
        <c:axId val="65291319"/>
        <c:scaling>
          <c:orientation val="minMax"/>
        </c:scaling>
        <c:axPos val="l"/>
        <c:delete val="0"/>
        <c:numFmt formatCode="General" sourceLinked="1"/>
        <c:majorTickMark val="out"/>
        <c:minorTickMark val="none"/>
        <c:tickLblPos val="nextTo"/>
        <c:spPr>
          <a:ln w="3175">
            <a:solidFill>
              <a:srgbClr val="808080"/>
            </a:solidFill>
          </a:ln>
        </c:spPr>
        <c:crossAx val="5945037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'2.4.1.1 EQUIPAMENTO MUNICIPAL'!$A$16</c:f>
              <c:strCache>
                <c:ptCount val="1"/>
                <c:pt idx="0">
                  <c:v>Porcentaje de bienes municipales fortalecidos y alcanzados.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'2.4.1.1 EQUIPAMENTO MUNICIPAL'!$C$15:$H$15</c:f>
              <c:strCache/>
            </c:strRef>
          </c:cat>
          <c:val>
            <c:numRef>
              <c:f>'2.4.1.1 EQUIPAMENTO MUNICIPAL'!$C$16:$H$16</c:f>
              <c:numCache/>
            </c:numRef>
          </c:val>
        </c:ser>
        <c:axId val="50750960"/>
        <c:axId val="54105457"/>
      </c:barChart>
      <c:lineChart>
        <c:grouping val="standard"/>
        <c:varyColors val="0"/>
        <c:ser>
          <c:idx val="1"/>
          <c:order val="1"/>
          <c:tx>
            <c:strRef>
              <c:f>'2.4.1.1 EQUIPAMENTO MUNICIPAL'!$A$18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'2.4.1.1 EQUIPAMENTO MUNICIPAL'!$C$15:$H$15</c:f>
              <c:strCache/>
            </c:strRef>
          </c:cat>
          <c:val>
            <c:numRef>
              <c:f>'2.4.1.1 EQUIPAMENTO MUNICIPAL'!$C$18:$H$18</c:f>
              <c:numCache/>
            </c:numRef>
          </c:val>
          <c:smooth val="0"/>
        </c:ser>
        <c:axId val="17187066"/>
        <c:axId val="20465867"/>
      </c:lineChart>
      <c:catAx>
        <c:axId val="507509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105457"/>
        <c:crosses val="autoZero"/>
        <c:auto val="1"/>
        <c:lblOffset val="100"/>
        <c:tickLblSkip val="1"/>
        <c:noMultiLvlLbl val="0"/>
      </c:catAx>
      <c:valAx>
        <c:axId val="541054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50960"/>
        <c:crossesAt val="1"/>
        <c:crossBetween val="between"/>
        <c:dispUnits/>
      </c:valAx>
      <c:catAx>
        <c:axId val="17187066"/>
        <c:scaling>
          <c:orientation val="minMax"/>
        </c:scaling>
        <c:axPos val="b"/>
        <c:delete val="1"/>
        <c:majorTickMark val="out"/>
        <c:minorTickMark val="none"/>
        <c:tickLblPos val="nextTo"/>
        <c:crossAx val="20465867"/>
        <c:crosses val="autoZero"/>
        <c:auto val="1"/>
        <c:lblOffset val="100"/>
        <c:tickLblSkip val="1"/>
        <c:noMultiLvlLbl val="0"/>
      </c:catAx>
      <c:valAx>
        <c:axId val="20465867"/>
        <c:scaling>
          <c:orientation val="minMax"/>
        </c:scaling>
        <c:axPos val="l"/>
        <c:delete val="0"/>
        <c:numFmt formatCode="General" sourceLinked="1"/>
        <c:majorTickMark val="out"/>
        <c:minorTickMark val="none"/>
        <c:tickLblPos val="nextTo"/>
        <c:spPr>
          <a:ln w="3175">
            <a:solidFill>
              <a:srgbClr val="808080"/>
            </a:solidFill>
          </a:ln>
        </c:spPr>
        <c:crossAx val="1718706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2015"/>
          <c:w val="0.67875"/>
          <c:h val="0.778"/>
        </c:manualLayout>
      </c:layout>
      <c:barChart>
        <c:barDir val="col"/>
        <c:grouping val="clustered"/>
        <c:varyColors val="0"/>
        <c:ser>
          <c:idx val="0"/>
          <c:order val="0"/>
          <c:tx>
            <c:strRef>
              <c:f>'3.4.1.2 MEJORAMIENTO VIVIENDA'!$A$16</c:f>
              <c:strCache>
                <c:ptCount val="1"/>
                <c:pt idx="0">
                  <c:v>N° de viviendas mejoradas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'3.4.1.2 MEJORAMIENTO VIVIENDA'!$C$15:$H$15</c:f>
              <c:strCache/>
            </c:strRef>
          </c:cat>
          <c:val>
            <c:numRef>
              <c:f>'3.4.1.2 MEJORAMIENTO VIVIENDA'!$C$16:$H$16</c:f>
              <c:numCache/>
            </c:numRef>
          </c:val>
        </c:ser>
        <c:axId val="49975076"/>
        <c:axId val="47122501"/>
      </c:barChart>
      <c:lineChart>
        <c:grouping val="standard"/>
        <c:varyColors val="0"/>
        <c:ser>
          <c:idx val="1"/>
          <c:order val="1"/>
          <c:tx>
            <c:strRef>
              <c:f>'3.4.1.2 MEJORAMIENTO VIVIENDA'!$A$18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'3.4.1.2 MEJORAMIENTO VIVIENDA'!$C$15:$H$15</c:f>
              <c:strCache/>
            </c:strRef>
          </c:cat>
          <c:val>
            <c:numRef>
              <c:f>'3.4.1.2 MEJORAMIENTO VIVIENDA'!$C$18:$H$18</c:f>
              <c:numCache/>
            </c:numRef>
          </c:val>
          <c:smooth val="0"/>
        </c:ser>
        <c:axId val="21449326"/>
        <c:axId val="58826207"/>
      </c:lineChart>
      <c:catAx>
        <c:axId val="499750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7122501"/>
        <c:crosses val="autoZero"/>
        <c:auto val="1"/>
        <c:lblOffset val="100"/>
        <c:tickLblSkip val="1"/>
        <c:noMultiLvlLbl val="0"/>
      </c:catAx>
      <c:valAx>
        <c:axId val="471225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975076"/>
        <c:crossesAt val="1"/>
        <c:crossBetween val="between"/>
        <c:dispUnits/>
      </c:valAx>
      <c:catAx>
        <c:axId val="21449326"/>
        <c:scaling>
          <c:orientation val="minMax"/>
        </c:scaling>
        <c:axPos val="b"/>
        <c:delete val="1"/>
        <c:majorTickMark val="out"/>
        <c:minorTickMark val="none"/>
        <c:tickLblPos val="nextTo"/>
        <c:crossAx val="58826207"/>
        <c:crosses val="autoZero"/>
        <c:auto val="1"/>
        <c:lblOffset val="100"/>
        <c:tickLblSkip val="1"/>
        <c:noMultiLvlLbl val="0"/>
      </c:catAx>
      <c:valAx>
        <c:axId val="58826207"/>
        <c:scaling>
          <c:orientation val="minMax"/>
        </c:scaling>
        <c:axPos val="l"/>
        <c:delete val="0"/>
        <c:numFmt formatCode="General" sourceLinked="1"/>
        <c:majorTickMark val="out"/>
        <c:minorTickMark val="none"/>
        <c:tickLblPos val="nextTo"/>
        <c:spPr>
          <a:ln w="3175">
            <a:solidFill>
              <a:srgbClr val="808080"/>
            </a:solidFill>
          </a:ln>
        </c:spPr>
        <c:crossAx val="2144932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325"/>
          <c:w val="0.653"/>
          <c:h val="0.76475"/>
        </c:manualLayout>
      </c:layout>
      <c:barChart>
        <c:barDir val="col"/>
        <c:grouping val="clustered"/>
        <c:varyColors val="0"/>
        <c:ser>
          <c:idx val="0"/>
          <c:order val="0"/>
          <c:tx>
            <c:strRef>
              <c:f>'5.2.2.1 PERSONAL Y CONTRATACION'!$A$16</c:f>
              <c:strCache>
                <c:ptCount val="1"/>
                <c:pt idx="0">
                  <c:v>Porcentaje de avance de mejoramiento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'5.2.2.1 PERSONAL Y CONTRATACION'!$C$15:$H$15</c:f>
              <c:strCache/>
            </c:strRef>
          </c:cat>
          <c:val>
            <c:numRef>
              <c:f>'5.2.2.1 PERSONAL Y CONTRATACION'!$C$16:$H$16</c:f>
              <c:numCache/>
            </c:numRef>
          </c:val>
        </c:ser>
        <c:axId val="59673816"/>
        <c:axId val="193433"/>
      </c:barChart>
      <c:lineChart>
        <c:grouping val="standard"/>
        <c:varyColors val="0"/>
        <c:ser>
          <c:idx val="1"/>
          <c:order val="1"/>
          <c:tx>
            <c:strRef>
              <c:f>'5.2.2.1 PERSONAL Y CONTRATACION'!$A$18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'5.2.2.1 PERSONAL Y CONTRATACION'!$C$15:$H$15</c:f>
              <c:strCache/>
            </c:strRef>
          </c:cat>
          <c:val>
            <c:numRef>
              <c:f>'5.2.2.1 PERSONAL Y CONTRATACION'!$C$18:$H$18</c:f>
              <c:numCache/>
            </c:numRef>
          </c:val>
          <c:smooth val="0"/>
        </c:ser>
        <c:axId val="1740898"/>
        <c:axId val="15668083"/>
      </c:lineChart>
      <c:catAx>
        <c:axId val="596738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3433"/>
        <c:crosses val="autoZero"/>
        <c:auto val="1"/>
        <c:lblOffset val="100"/>
        <c:tickLblSkip val="1"/>
        <c:noMultiLvlLbl val="0"/>
      </c:catAx>
      <c:valAx>
        <c:axId val="1934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73816"/>
        <c:crossesAt val="1"/>
        <c:crossBetween val="between"/>
        <c:dispUnits/>
      </c:valAx>
      <c:catAx>
        <c:axId val="1740898"/>
        <c:scaling>
          <c:orientation val="minMax"/>
        </c:scaling>
        <c:axPos val="b"/>
        <c:delete val="1"/>
        <c:majorTickMark val="out"/>
        <c:minorTickMark val="none"/>
        <c:tickLblPos val="nextTo"/>
        <c:crossAx val="15668083"/>
        <c:crosses val="autoZero"/>
        <c:auto val="1"/>
        <c:lblOffset val="100"/>
        <c:tickLblSkip val="1"/>
        <c:noMultiLvlLbl val="0"/>
      </c:catAx>
      <c:valAx>
        <c:axId val="15668083"/>
        <c:scaling>
          <c:orientation val="minMax"/>
        </c:scaling>
        <c:axPos val="l"/>
        <c:delete val="0"/>
        <c:numFmt formatCode="General" sourceLinked="1"/>
        <c:majorTickMark val="out"/>
        <c:minorTickMark val="none"/>
        <c:tickLblPos val="nextTo"/>
        <c:spPr>
          <a:ln w="3175">
            <a:solidFill>
              <a:srgbClr val="808080"/>
            </a:solidFill>
          </a:ln>
        </c:spPr>
        <c:crossAx val="174089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175"/>
          <c:w val="0.29575"/>
          <c:h val="0.097"/>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'5.2.3.1 RECURSOS FISICOS'!$A$16</c:f>
              <c:strCache>
                <c:ptCount val="1"/>
                <c:pt idx="0">
                  <c:v>Porcentaje de avance de mejoramiento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'5.2.3.1 RECURSOS FISICOS'!$C$15:$H$15</c:f>
              <c:strCache/>
            </c:strRef>
          </c:cat>
          <c:val>
            <c:numRef>
              <c:f>'5.2.3.1 RECURSOS FISICOS'!$C$16:$H$16</c:f>
              <c:numCache/>
            </c:numRef>
          </c:val>
        </c:ser>
        <c:axId val="6795020"/>
        <c:axId val="61155181"/>
      </c:barChart>
      <c:lineChart>
        <c:grouping val="standard"/>
        <c:varyColors val="0"/>
        <c:ser>
          <c:idx val="1"/>
          <c:order val="1"/>
          <c:tx>
            <c:strRef>
              <c:f>'5.2.3.1 RECURSOS FISICOS'!$A$18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'5.2.3.1 RECURSOS FISICOS'!$C$15:$H$15</c:f>
              <c:strCache/>
            </c:strRef>
          </c:cat>
          <c:val>
            <c:numRef>
              <c:f>'5.2.3.1 RECURSOS FISICOS'!$C$18:$H$18</c:f>
              <c:numCache/>
            </c:numRef>
          </c:val>
          <c:smooth val="0"/>
        </c:ser>
        <c:axId val="13525718"/>
        <c:axId val="54622599"/>
      </c:lineChart>
      <c:catAx>
        <c:axId val="67950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155181"/>
        <c:crosses val="autoZero"/>
        <c:auto val="1"/>
        <c:lblOffset val="100"/>
        <c:tickLblSkip val="1"/>
        <c:noMultiLvlLbl val="0"/>
      </c:catAx>
      <c:valAx>
        <c:axId val="611551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95020"/>
        <c:crossesAt val="1"/>
        <c:crossBetween val="between"/>
        <c:dispUnits/>
      </c:valAx>
      <c:catAx>
        <c:axId val="13525718"/>
        <c:scaling>
          <c:orientation val="minMax"/>
        </c:scaling>
        <c:axPos val="b"/>
        <c:delete val="1"/>
        <c:majorTickMark val="out"/>
        <c:minorTickMark val="none"/>
        <c:tickLblPos val="nextTo"/>
        <c:crossAx val="54622599"/>
        <c:crosses val="autoZero"/>
        <c:auto val="1"/>
        <c:lblOffset val="100"/>
        <c:tickLblSkip val="1"/>
        <c:noMultiLvlLbl val="0"/>
      </c:catAx>
      <c:valAx>
        <c:axId val="54622599"/>
        <c:scaling>
          <c:orientation val="minMax"/>
        </c:scaling>
        <c:axPos val="l"/>
        <c:delete val="0"/>
        <c:numFmt formatCode="General" sourceLinked="1"/>
        <c:majorTickMark val="out"/>
        <c:minorTickMark val="none"/>
        <c:tickLblPos val="nextTo"/>
        <c:spPr>
          <a:ln w="3175">
            <a:solidFill>
              <a:srgbClr val="808080"/>
            </a:solidFill>
          </a:ln>
        </c:spPr>
        <c:crossAx val="1352571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625"/>
          <c:w val="0.6675"/>
          <c:h val="0.75075"/>
        </c:manualLayout>
      </c:layout>
      <c:barChart>
        <c:barDir val="col"/>
        <c:grouping val="clustered"/>
        <c:varyColors val="0"/>
        <c:ser>
          <c:idx val="0"/>
          <c:order val="0"/>
          <c:tx>
            <c:strRef>
              <c:f>'5.2.5.1 SISTEMA DE PLANEACION'!$A$16</c:f>
              <c:strCache>
                <c:ptCount val="1"/>
                <c:pt idx="0">
                  <c:v>Porcentaje de avance de fortalecimiento alcanzado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'5.2.5.1 SISTEMA DE PLANEACION'!$C$15:$H$15</c:f>
              <c:strCache/>
            </c:strRef>
          </c:cat>
          <c:val>
            <c:numRef>
              <c:f>'5.2.5.1 SISTEMA DE PLANEACION'!$C$16:$H$16</c:f>
              <c:numCache/>
            </c:numRef>
          </c:val>
        </c:ser>
        <c:axId val="21841344"/>
        <c:axId val="62354369"/>
      </c:barChart>
      <c:lineChart>
        <c:grouping val="standard"/>
        <c:varyColors val="0"/>
        <c:ser>
          <c:idx val="1"/>
          <c:order val="1"/>
          <c:tx>
            <c:strRef>
              <c:f>'5.2.5.1 SISTEMA DE PLANEACION'!$A$18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'5.2.5.1 SISTEMA DE PLANEACION'!$C$15:$H$15</c:f>
              <c:strCache/>
            </c:strRef>
          </c:cat>
          <c:val>
            <c:numRef>
              <c:f>'5.2.5.1 SISTEMA DE PLANEACION'!$C$18:$H$18</c:f>
              <c:numCache/>
            </c:numRef>
          </c:val>
          <c:smooth val="0"/>
        </c:ser>
        <c:axId val="24318410"/>
        <c:axId val="17539099"/>
      </c:lineChart>
      <c:catAx>
        <c:axId val="218413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354369"/>
        <c:crosses val="autoZero"/>
        <c:auto val="1"/>
        <c:lblOffset val="100"/>
        <c:tickLblSkip val="1"/>
        <c:noMultiLvlLbl val="0"/>
      </c:catAx>
      <c:valAx>
        <c:axId val="623543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841344"/>
        <c:crossesAt val="1"/>
        <c:crossBetween val="between"/>
        <c:dispUnits/>
      </c:valAx>
      <c:catAx>
        <c:axId val="24318410"/>
        <c:scaling>
          <c:orientation val="minMax"/>
        </c:scaling>
        <c:axPos val="b"/>
        <c:delete val="1"/>
        <c:majorTickMark val="out"/>
        <c:minorTickMark val="none"/>
        <c:tickLblPos val="nextTo"/>
        <c:crossAx val="17539099"/>
        <c:crosses val="autoZero"/>
        <c:auto val="1"/>
        <c:lblOffset val="100"/>
        <c:tickLblSkip val="1"/>
        <c:noMultiLvlLbl val="0"/>
      </c:catAx>
      <c:valAx>
        <c:axId val="17539099"/>
        <c:scaling>
          <c:orientation val="minMax"/>
        </c:scaling>
        <c:axPos val="l"/>
        <c:delete val="0"/>
        <c:numFmt formatCode="General" sourceLinked="1"/>
        <c:majorTickMark val="out"/>
        <c:minorTickMark val="none"/>
        <c:tickLblPos val="nextTo"/>
        <c:spPr>
          <a:ln w="3175">
            <a:solidFill>
              <a:srgbClr val="808080"/>
            </a:solidFill>
          </a:ln>
        </c:spPr>
        <c:crossAx val="2431841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4"/>
          <c:w val="0.29575"/>
          <c:h val="0.098"/>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675"/>
          <c:h val="0.778"/>
        </c:manualLayout>
      </c:layout>
      <c:barChart>
        <c:barDir val="col"/>
        <c:grouping val="clustered"/>
        <c:varyColors val="0"/>
        <c:ser>
          <c:idx val="0"/>
          <c:order val="0"/>
          <c:tx>
            <c:strRef>
              <c:f>'2.1.1.1 REHABILITACION VIAS'!$A$16</c:f>
              <c:strCache>
                <c:ptCount val="1"/>
                <c:pt idx="0">
                  <c:v>N° de km de vías rehabilitadas </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'2.1.1.1 REHABILITACION VIAS'!$C$15:$H$15</c:f>
              <c:strCache/>
            </c:strRef>
          </c:cat>
          <c:val>
            <c:numRef>
              <c:f>'2.1.1.1 REHABILITACION VIAS'!$C$16:$H$16</c:f>
              <c:numCache/>
            </c:numRef>
          </c:val>
        </c:ser>
        <c:axId val="42169984"/>
        <c:axId val="43985537"/>
      </c:barChart>
      <c:lineChart>
        <c:grouping val="standard"/>
        <c:varyColors val="0"/>
        <c:ser>
          <c:idx val="1"/>
          <c:order val="1"/>
          <c:tx>
            <c:strRef>
              <c:f>'2.1.1.1 REHABILITACION VIAS'!$A$18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'2.1.1.1 REHABILITACION VIAS'!$C$15:$H$15</c:f>
              <c:strCache/>
            </c:strRef>
          </c:cat>
          <c:val>
            <c:numRef>
              <c:f>'2.1.1.1 REHABILITACION VIAS'!$C$18:$H$18</c:f>
              <c:numCache/>
            </c:numRef>
          </c:val>
          <c:smooth val="0"/>
        </c:ser>
        <c:axId val="60325514"/>
        <c:axId val="6058715"/>
      </c:lineChart>
      <c:catAx>
        <c:axId val="421699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985537"/>
        <c:crosses val="autoZero"/>
        <c:auto val="1"/>
        <c:lblOffset val="100"/>
        <c:tickLblSkip val="1"/>
        <c:noMultiLvlLbl val="0"/>
      </c:catAx>
      <c:valAx>
        <c:axId val="439855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169984"/>
        <c:crossesAt val="1"/>
        <c:crossBetween val="between"/>
        <c:dispUnits/>
      </c:valAx>
      <c:catAx>
        <c:axId val="60325514"/>
        <c:scaling>
          <c:orientation val="minMax"/>
        </c:scaling>
        <c:axPos val="b"/>
        <c:delete val="1"/>
        <c:majorTickMark val="out"/>
        <c:minorTickMark val="none"/>
        <c:tickLblPos val="nextTo"/>
        <c:crossAx val="6058715"/>
        <c:crosses val="autoZero"/>
        <c:auto val="1"/>
        <c:lblOffset val="100"/>
        <c:tickLblSkip val="1"/>
        <c:noMultiLvlLbl val="0"/>
      </c:catAx>
      <c:valAx>
        <c:axId val="6058715"/>
        <c:scaling>
          <c:orientation val="minMax"/>
        </c:scaling>
        <c:axPos val="l"/>
        <c:delete val="0"/>
        <c:numFmt formatCode="General" sourceLinked="1"/>
        <c:majorTickMark val="out"/>
        <c:minorTickMark val="none"/>
        <c:tickLblPos val="nextTo"/>
        <c:spPr>
          <a:ln w="3175">
            <a:solidFill>
              <a:srgbClr val="808080"/>
            </a:solidFill>
          </a:ln>
        </c:spPr>
        <c:crossAx val="6032551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'2.2.1.1 COBERTURA ACUEDUCTO URB'!$A$16</c:f>
              <c:strCache>
                <c:ptCount val="1"/>
                <c:pt idx="0">
                  <c:v>Porcentaje de cobertura alcanzada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'2.2.1.1 COBERTURA ACUEDUCTO URB'!$C$15:$H$15</c:f>
              <c:strCache/>
            </c:strRef>
          </c:cat>
          <c:val>
            <c:numRef>
              <c:f>'2.2.1.1 COBERTURA ACUEDUCTO URB'!$C$16:$H$16</c:f>
              <c:numCache/>
            </c:numRef>
          </c:val>
        </c:ser>
        <c:axId val="54528436"/>
        <c:axId val="20993877"/>
      </c:barChart>
      <c:lineChart>
        <c:grouping val="standard"/>
        <c:varyColors val="0"/>
        <c:ser>
          <c:idx val="1"/>
          <c:order val="1"/>
          <c:tx>
            <c:strRef>
              <c:f>'2.2.1.1 COBERTURA ACUEDUCTO URB'!$A$18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'2.2.1.1 COBERTURA ACUEDUCTO URB'!$C$15:$H$15</c:f>
              <c:strCache/>
            </c:strRef>
          </c:cat>
          <c:val>
            <c:numRef>
              <c:f>'2.2.1.1 COBERTURA ACUEDUCTO URB'!$C$18:$H$18</c:f>
              <c:numCache/>
            </c:numRef>
          </c:val>
          <c:smooth val="0"/>
        </c:ser>
        <c:axId val="54727166"/>
        <c:axId val="22782447"/>
      </c:lineChart>
      <c:catAx>
        <c:axId val="545284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993877"/>
        <c:crosses val="autoZero"/>
        <c:auto val="1"/>
        <c:lblOffset val="100"/>
        <c:tickLblSkip val="1"/>
        <c:noMultiLvlLbl val="0"/>
      </c:catAx>
      <c:valAx>
        <c:axId val="209938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28436"/>
        <c:crossesAt val="1"/>
        <c:crossBetween val="between"/>
        <c:dispUnits/>
      </c:valAx>
      <c:catAx>
        <c:axId val="54727166"/>
        <c:scaling>
          <c:orientation val="minMax"/>
        </c:scaling>
        <c:axPos val="b"/>
        <c:delete val="1"/>
        <c:majorTickMark val="out"/>
        <c:minorTickMark val="none"/>
        <c:tickLblPos val="nextTo"/>
        <c:crossAx val="22782447"/>
        <c:crosses val="autoZero"/>
        <c:auto val="1"/>
        <c:lblOffset val="100"/>
        <c:tickLblSkip val="1"/>
        <c:noMultiLvlLbl val="0"/>
      </c:catAx>
      <c:valAx>
        <c:axId val="22782447"/>
        <c:scaling>
          <c:orientation val="minMax"/>
        </c:scaling>
        <c:axPos val="l"/>
        <c:delete val="0"/>
        <c:numFmt formatCode="General" sourceLinked="1"/>
        <c:majorTickMark val="out"/>
        <c:minorTickMark val="none"/>
        <c:tickLblPos val="nextTo"/>
        <c:spPr>
          <a:ln w="3175">
            <a:solidFill>
              <a:srgbClr val="808080"/>
            </a:solidFill>
          </a:ln>
        </c:spPr>
        <c:crossAx val="5472716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'2.2.1.2 CONSTRU, MEJORA ACUEDUC'!$A$16</c:f>
              <c:strCache>
                <c:ptCount val="1"/>
                <c:pt idx="0">
                  <c:v>N° de acueductos implementados y fortalecidos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'2.2.1.2 CONSTRU, MEJORA ACUEDUC'!$C$15:$H$15</c:f>
              <c:strCache/>
            </c:strRef>
          </c:cat>
          <c:val>
            <c:numRef>
              <c:f>'2.2.1.2 CONSTRU, MEJORA ACUEDUC'!$C$16:$H$16</c:f>
              <c:numCache/>
            </c:numRef>
          </c:val>
        </c:ser>
        <c:axId val="3715432"/>
        <c:axId val="33438889"/>
      </c:barChart>
      <c:lineChart>
        <c:grouping val="standard"/>
        <c:varyColors val="0"/>
        <c:ser>
          <c:idx val="1"/>
          <c:order val="1"/>
          <c:tx>
            <c:strRef>
              <c:f>'2.2.1.2 CONSTRU, MEJORA ACUEDUC'!$A$18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'2.2.1.2 CONSTRU, MEJORA ACUEDUC'!$C$15:$H$15</c:f>
              <c:strCache/>
            </c:strRef>
          </c:cat>
          <c:val>
            <c:numRef>
              <c:f>'2.2.1.2 CONSTRU, MEJORA ACUEDUC'!$C$18:$H$18</c:f>
              <c:numCache/>
            </c:numRef>
          </c:val>
          <c:smooth val="0"/>
        </c:ser>
        <c:axId val="32514546"/>
        <c:axId val="24195459"/>
      </c:lineChart>
      <c:catAx>
        <c:axId val="37154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438889"/>
        <c:crosses val="autoZero"/>
        <c:auto val="1"/>
        <c:lblOffset val="100"/>
        <c:tickLblSkip val="1"/>
        <c:noMultiLvlLbl val="0"/>
      </c:catAx>
      <c:valAx>
        <c:axId val="334388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5432"/>
        <c:crossesAt val="1"/>
        <c:crossBetween val="between"/>
        <c:dispUnits/>
      </c:valAx>
      <c:catAx>
        <c:axId val="32514546"/>
        <c:scaling>
          <c:orientation val="minMax"/>
        </c:scaling>
        <c:axPos val="b"/>
        <c:delete val="1"/>
        <c:majorTickMark val="out"/>
        <c:minorTickMark val="none"/>
        <c:tickLblPos val="nextTo"/>
        <c:crossAx val="24195459"/>
        <c:crosses val="autoZero"/>
        <c:auto val="1"/>
        <c:lblOffset val="100"/>
        <c:tickLblSkip val="1"/>
        <c:noMultiLvlLbl val="0"/>
      </c:catAx>
      <c:valAx>
        <c:axId val="24195459"/>
        <c:scaling>
          <c:orientation val="minMax"/>
        </c:scaling>
        <c:axPos val="l"/>
        <c:delete val="0"/>
        <c:numFmt formatCode="General" sourceLinked="1"/>
        <c:majorTickMark val="out"/>
        <c:minorTickMark val="none"/>
        <c:tickLblPos val="nextTo"/>
        <c:spPr>
          <a:ln w="3175">
            <a:solidFill>
              <a:srgbClr val="808080"/>
            </a:solidFill>
          </a:ln>
        </c:spPr>
        <c:crossAx val="3251454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'2.2.1.3 COBERTURA RURAL'!$A$16</c:f>
              <c:strCache>
                <c:ptCount val="1"/>
                <c:pt idx="0">
                  <c:v>Porcentaje de cobertura alcanzada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'2.2.1.3 COBERTURA RURAL'!$C$15:$H$15</c:f>
              <c:strCache/>
            </c:strRef>
          </c:cat>
          <c:val>
            <c:numRef>
              <c:f>'2.2.1.3 COBERTURA RURAL'!$C$16:$H$16</c:f>
              <c:numCache/>
            </c:numRef>
          </c:val>
        </c:ser>
        <c:axId val="16432540"/>
        <c:axId val="13675133"/>
      </c:barChart>
      <c:lineChart>
        <c:grouping val="standard"/>
        <c:varyColors val="0"/>
        <c:ser>
          <c:idx val="1"/>
          <c:order val="1"/>
          <c:tx>
            <c:strRef>
              <c:f>'2.2.1.3 COBERTURA RURAL'!$A$18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'2.2.1.3 COBERTURA RURAL'!$C$15:$H$15</c:f>
              <c:strCache/>
            </c:strRef>
          </c:cat>
          <c:val>
            <c:numRef>
              <c:f>'2.2.1.3 COBERTURA RURAL'!$C$18:$H$18</c:f>
              <c:numCache/>
            </c:numRef>
          </c:val>
          <c:smooth val="0"/>
        </c:ser>
        <c:axId val="55967334"/>
        <c:axId val="33943959"/>
      </c:lineChart>
      <c:catAx>
        <c:axId val="164325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675133"/>
        <c:crosses val="autoZero"/>
        <c:auto val="1"/>
        <c:lblOffset val="100"/>
        <c:tickLblSkip val="1"/>
        <c:noMultiLvlLbl val="0"/>
      </c:catAx>
      <c:valAx>
        <c:axId val="136751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32540"/>
        <c:crossesAt val="1"/>
        <c:crossBetween val="between"/>
        <c:dispUnits/>
      </c:valAx>
      <c:catAx>
        <c:axId val="55967334"/>
        <c:scaling>
          <c:orientation val="minMax"/>
        </c:scaling>
        <c:axPos val="b"/>
        <c:delete val="1"/>
        <c:majorTickMark val="out"/>
        <c:minorTickMark val="none"/>
        <c:tickLblPos val="nextTo"/>
        <c:crossAx val="33943959"/>
        <c:crosses val="autoZero"/>
        <c:auto val="1"/>
        <c:lblOffset val="100"/>
        <c:tickLblSkip val="1"/>
        <c:noMultiLvlLbl val="0"/>
      </c:catAx>
      <c:valAx>
        <c:axId val="33943959"/>
        <c:scaling>
          <c:orientation val="minMax"/>
        </c:scaling>
        <c:axPos val="l"/>
        <c:delete val="0"/>
        <c:numFmt formatCode="General" sourceLinked="1"/>
        <c:majorTickMark val="out"/>
        <c:minorTickMark val="none"/>
        <c:tickLblPos val="nextTo"/>
        <c:spPr>
          <a:ln w="3175">
            <a:solidFill>
              <a:srgbClr val="808080"/>
            </a:solidFill>
          </a:ln>
        </c:spPr>
        <c:crossAx val="5596733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375"/>
          <c:w val="0.6675"/>
          <c:h val="0.75725"/>
        </c:manualLayout>
      </c:layout>
      <c:barChart>
        <c:barDir val="col"/>
        <c:grouping val="clustered"/>
        <c:varyColors val="0"/>
        <c:ser>
          <c:idx val="0"/>
          <c:order val="0"/>
          <c:tx>
            <c:strRef>
              <c:f>'2.2.1.3 MEJORA ACUEDU RURAL'!$A$16</c:f>
              <c:strCache>
                <c:ptCount val="1"/>
                <c:pt idx="0">
                  <c:v>N° de acueductos implementados y fortalecidos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'2.2.1.3 MEJORA ACUEDU RURAL'!$C$15:$H$15</c:f>
              <c:strCache/>
            </c:strRef>
          </c:cat>
          <c:val>
            <c:numRef>
              <c:f>'2.2.1.3 MEJORA ACUEDU RURAL'!$C$16:$H$16</c:f>
              <c:numCache/>
            </c:numRef>
          </c:val>
        </c:ser>
        <c:axId val="37060176"/>
        <c:axId val="65106129"/>
      </c:barChart>
      <c:lineChart>
        <c:grouping val="standard"/>
        <c:varyColors val="0"/>
        <c:ser>
          <c:idx val="1"/>
          <c:order val="1"/>
          <c:tx>
            <c:strRef>
              <c:f>'2.2.1.3 MEJORA ACUEDU RURAL'!$A$18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'2.2.1.3 MEJORA ACUEDU RURAL'!$C$15:$H$15</c:f>
              <c:strCache/>
            </c:strRef>
          </c:cat>
          <c:val>
            <c:numRef>
              <c:f>'2.2.1.3 MEJORA ACUEDU RURAL'!$C$18:$H$18</c:f>
              <c:numCache/>
            </c:numRef>
          </c:val>
          <c:smooth val="0"/>
        </c:ser>
        <c:axId val="49084250"/>
        <c:axId val="39105067"/>
      </c:lineChart>
      <c:catAx>
        <c:axId val="370601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5106129"/>
        <c:crosses val="autoZero"/>
        <c:auto val="1"/>
        <c:lblOffset val="100"/>
        <c:tickLblSkip val="1"/>
        <c:noMultiLvlLbl val="0"/>
      </c:catAx>
      <c:valAx>
        <c:axId val="651061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060176"/>
        <c:crossesAt val="1"/>
        <c:crossBetween val="between"/>
        <c:dispUnits/>
      </c:valAx>
      <c:catAx>
        <c:axId val="49084250"/>
        <c:scaling>
          <c:orientation val="minMax"/>
        </c:scaling>
        <c:axPos val="b"/>
        <c:delete val="1"/>
        <c:majorTickMark val="out"/>
        <c:minorTickMark val="none"/>
        <c:tickLblPos val="nextTo"/>
        <c:crossAx val="39105067"/>
        <c:crosses val="autoZero"/>
        <c:auto val="1"/>
        <c:lblOffset val="100"/>
        <c:tickLblSkip val="1"/>
        <c:noMultiLvlLbl val="0"/>
      </c:catAx>
      <c:valAx>
        <c:axId val="39105067"/>
        <c:scaling>
          <c:orientation val="minMax"/>
        </c:scaling>
        <c:axPos val="l"/>
        <c:delete val="0"/>
        <c:numFmt formatCode="General" sourceLinked="1"/>
        <c:majorTickMark val="out"/>
        <c:minorTickMark val="none"/>
        <c:tickLblPos val="nextTo"/>
        <c:spPr>
          <a:ln w="3175">
            <a:solidFill>
              <a:srgbClr val="808080"/>
            </a:solidFill>
          </a:ln>
        </c:spPr>
        <c:crossAx val="4908425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4975"/>
          <c:w val="0.29575"/>
          <c:h val="0.09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'2.2.3.1 COBER ALCANTA URBANO'!$A$16</c:f>
              <c:strCache>
                <c:ptCount val="1"/>
                <c:pt idx="0">
                  <c:v>Porcentaje de cobertura alcanzada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'2.2.3.1 COBER ALCANTA URBANO'!$C$15:$H$15</c:f>
              <c:strCache/>
            </c:strRef>
          </c:cat>
          <c:val>
            <c:numRef>
              <c:f>'2.2.3.1 COBER ALCANTA URBANO'!$C$16:$H$16</c:f>
              <c:numCache/>
            </c:numRef>
          </c:val>
        </c:ser>
        <c:axId val="16401284"/>
        <c:axId val="13393829"/>
      </c:barChart>
      <c:lineChart>
        <c:grouping val="standard"/>
        <c:varyColors val="0"/>
        <c:ser>
          <c:idx val="1"/>
          <c:order val="1"/>
          <c:tx>
            <c:strRef>
              <c:f>'2.2.3.1 COBER ALCANTA URBANO'!$A$18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'2.2.3.1 COBER ALCANTA URBANO'!$C$15:$H$15</c:f>
              <c:strCache/>
            </c:strRef>
          </c:cat>
          <c:val>
            <c:numRef>
              <c:f>'2.2.3.1 COBER ALCANTA URBANO'!$C$18:$H$18</c:f>
              <c:numCache/>
            </c:numRef>
          </c:val>
          <c:smooth val="0"/>
        </c:ser>
        <c:axId val="53435598"/>
        <c:axId val="11158335"/>
      </c:lineChart>
      <c:catAx>
        <c:axId val="164012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393829"/>
        <c:crosses val="autoZero"/>
        <c:auto val="1"/>
        <c:lblOffset val="100"/>
        <c:tickLblSkip val="1"/>
        <c:noMultiLvlLbl val="0"/>
      </c:catAx>
      <c:valAx>
        <c:axId val="133938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01284"/>
        <c:crossesAt val="1"/>
        <c:crossBetween val="between"/>
        <c:dispUnits/>
      </c:valAx>
      <c:catAx>
        <c:axId val="53435598"/>
        <c:scaling>
          <c:orientation val="minMax"/>
        </c:scaling>
        <c:axPos val="b"/>
        <c:delete val="1"/>
        <c:majorTickMark val="out"/>
        <c:minorTickMark val="none"/>
        <c:tickLblPos val="nextTo"/>
        <c:crossAx val="11158335"/>
        <c:crosses val="autoZero"/>
        <c:auto val="1"/>
        <c:lblOffset val="100"/>
        <c:tickLblSkip val="1"/>
        <c:noMultiLvlLbl val="0"/>
      </c:catAx>
      <c:valAx>
        <c:axId val="11158335"/>
        <c:scaling>
          <c:orientation val="minMax"/>
        </c:scaling>
        <c:axPos val="l"/>
        <c:delete val="0"/>
        <c:numFmt formatCode="General" sourceLinked="1"/>
        <c:majorTickMark val="out"/>
        <c:minorTickMark val="none"/>
        <c:tickLblPos val="nextTo"/>
        <c:spPr>
          <a:ln w="3175">
            <a:solidFill>
              <a:srgbClr val="808080"/>
            </a:solidFill>
          </a:ln>
        </c:spPr>
        <c:crossAx val="5343559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'2.2.3.2 MEJORA ALCANTA URBANO'!$A$16</c:f>
              <c:strCache>
                <c:ptCount val="1"/>
                <c:pt idx="0">
                  <c:v>N° de alcantarillados construidos, mejorados y reparados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'2.2.3.2 MEJORA ALCANTA URBANO'!$C$15:$H$15</c:f>
              <c:strCache/>
            </c:strRef>
          </c:cat>
          <c:val>
            <c:numRef>
              <c:f>'2.2.3.2 MEJORA ALCANTA URBANO'!$C$16:$H$16</c:f>
              <c:numCache/>
            </c:numRef>
          </c:val>
        </c:ser>
        <c:axId val="33316152"/>
        <c:axId val="31409913"/>
      </c:barChart>
      <c:lineChart>
        <c:grouping val="standard"/>
        <c:varyColors val="0"/>
        <c:ser>
          <c:idx val="1"/>
          <c:order val="1"/>
          <c:tx>
            <c:strRef>
              <c:f>'2.2.3.2 MEJORA ALCANTA URBANO'!$A$18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'2.2.3.2 MEJORA ALCANTA URBANO'!$C$15:$H$15</c:f>
              <c:strCache/>
            </c:strRef>
          </c:cat>
          <c:val>
            <c:numRef>
              <c:f>'2.2.3.2 MEJORA ALCANTA URBANO'!$C$18:$H$18</c:f>
              <c:numCache/>
            </c:numRef>
          </c:val>
          <c:smooth val="0"/>
        </c:ser>
        <c:axId val="14253762"/>
        <c:axId val="61174995"/>
      </c:lineChart>
      <c:catAx>
        <c:axId val="333161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1409913"/>
        <c:crosses val="autoZero"/>
        <c:auto val="1"/>
        <c:lblOffset val="100"/>
        <c:tickLblSkip val="1"/>
        <c:noMultiLvlLbl val="0"/>
      </c:catAx>
      <c:valAx>
        <c:axId val="314099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316152"/>
        <c:crossesAt val="1"/>
        <c:crossBetween val="between"/>
        <c:dispUnits/>
      </c:valAx>
      <c:catAx>
        <c:axId val="14253762"/>
        <c:scaling>
          <c:orientation val="minMax"/>
        </c:scaling>
        <c:axPos val="b"/>
        <c:delete val="1"/>
        <c:majorTickMark val="out"/>
        <c:minorTickMark val="none"/>
        <c:tickLblPos val="nextTo"/>
        <c:crossAx val="61174995"/>
        <c:crosses val="autoZero"/>
        <c:auto val="1"/>
        <c:lblOffset val="100"/>
        <c:tickLblSkip val="1"/>
        <c:noMultiLvlLbl val="0"/>
      </c:catAx>
      <c:valAx>
        <c:axId val="61174995"/>
        <c:scaling>
          <c:orientation val="minMax"/>
        </c:scaling>
        <c:axPos val="l"/>
        <c:delete val="0"/>
        <c:numFmt formatCode="General" sourceLinked="1"/>
        <c:majorTickMark val="out"/>
        <c:minorTickMark val="none"/>
        <c:tickLblPos val="nextTo"/>
        <c:spPr>
          <a:ln w="3175">
            <a:solidFill>
              <a:srgbClr val="808080"/>
            </a:solidFill>
          </a:ln>
        </c:spPr>
        <c:crossAx val="1425376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2015"/>
          <c:w val="0.679"/>
          <c:h val="0.778"/>
        </c:manualLayout>
      </c:layout>
      <c:barChart>
        <c:barDir val="col"/>
        <c:grouping val="clustered"/>
        <c:varyColors val="0"/>
        <c:ser>
          <c:idx val="0"/>
          <c:order val="0"/>
          <c:tx>
            <c:strRef>
              <c:f>'2.2.4.1 COBERT ALCANTA RURAL'!$A$16</c:f>
              <c:strCache>
                <c:ptCount val="1"/>
                <c:pt idx="0">
                  <c:v>Porcentaje de cobertura alcanzada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'2.2.4.1 COBERT ALCANTA RURAL'!$C$15:$H$15</c:f>
              <c:strCache/>
            </c:strRef>
          </c:cat>
          <c:val>
            <c:numRef>
              <c:f>'2.2.4.1 COBERT ALCANTA RURAL'!$C$16:$H$16</c:f>
              <c:numCache/>
            </c:numRef>
          </c:val>
        </c:ser>
        <c:axId val="13704044"/>
        <c:axId val="56227533"/>
      </c:barChart>
      <c:lineChart>
        <c:grouping val="standard"/>
        <c:varyColors val="0"/>
        <c:ser>
          <c:idx val="1"/>
          <c:order val="1"/>
          <c:tx>
            <c:strRef>
              <c:f>'2.2.4.1 COBERT ALCANTA RURAL'!$A$18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'2.2.4.1 COBERT ALCANTA RURAL'!$C$15:$H$15</c:f>
              <c:strCache/>
            </c:strRef>
          </c:cat>
          <c:val>
            <c:numRef>
              <c:f>'2.2.4.1 COBERT ALCANTA RURAL'!$C$18:$H$18</c:f>
              <c:numCache/>
            </c:numRef>
          </c:val>
          <c:smooth val="0"/>
        </c:ser>
        <c:axId val="36285750"/>
        <c:axId val="58136295"/>
      </c:lineChart>
      <c:catAx>
        <c:axId val="137040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227533"/>
        <c:crosses val="autoZero"/>
        <c:auto val="1"/>
        <c:lblOffset val="100"/>
        <c:tickLblSkip val="1"/>
        <c:noMultiLvlLbl val="0"/>
      </c:catAx>
      <c:valAx>
        <c:axId val="562275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04044"/>
        <c:crossesAt val="1"/>
        <c:crossBetween val="between"/>
        <c:dispUnits/>
      </c:valAx>
      <c:catAx>
        <c:axId val="36285750"/>
        <c:scaling>
          <c:orientation val="minMax"/>
        </c:scaling>
        <c:axPos val="b"/>
        <c:delete val="1"/>
        <c:majorTickMark val="out"/>
        <c:minorTickMark val="none"/>
        <c:tickLblPos val="nextTo"/>
        <c:crossAx val="58136295"/>
        <c:crosses val="autoZero"/>
        <c:auto val="1"/>
        <c:lblOffset val="100"/>
        <c:tickLblSkip val="1"/>
        <c:noMultiLvlLbl val="0"/>
      </c:catAx>
      <c:valAx>
        <c:axId val="58136295"/>
        <c:scaling>
          <c:orientation val="minMax"/>
        </c:scaling>
        <c:axPos val="l"/>
        <c:delete val="0"/>
        <c:numFmt formatCode="General" sourceLinked="1"/>
        <c:majorTickMark val="out"/>
        <c:minorTickMark val="none"/>
        <c:tickLblPos val="nextTo"/>
        <c:spPr>
          <a:ln w="3175">
            <a:solidFill>
              <a:srgbClr val="808080"/>
            </a:solidFill>
          </a:ln>
        </c:spPr>
        <c:crossAx val="3628575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425"/>
          <c:y val="0.5525"/>
          <c:w val="0.295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85887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01850"/>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01850"/>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01850"/>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01850"/>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01850"/>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01850"/>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5249525"/>
        <a:ext cx="5153025" cy="45053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5249525"/>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878050"/>
        <a:ext cx="5153025" cy="4848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3858875"/>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163675"/>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5487650"/>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639925"/>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925675"/>
        <a:ext cx="5153025" cy="46767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639925"/>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5097125"/>
        <a:ext cx="5153025" cy="4171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361950</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4639925"/>
        <a:ext cx="5153025" cy="4171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zoomScale="70" zoomScaleNormal="70" zoomScalePageLayoutView="0" workbookViewId="0" topLeftCell="A22">
      <selection activeCell="H21" sqref="H2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16">
        <v>2012</v>
      </c>
      <c r="D2" s="77" t="s">
        <v>7</v>
      </c>
      <c r="E2" s="77"/>
      <c r="F2" s="66" t="s">
        <v>39</v>
      </c>
      <c r="G2" s="66"/>
      <c r="H2" s="66"/>
      <c r="I2" s="66"/>
      <c r="J2" s="66"/>
    </row>
    <row r="3" spans="1:10" ht="54.75" customHeight="1">
      <c r="A3" s="64" t="s">
        <v>2</v>
      </c>
      <c r="B3" s="64"/>
      <c r="C3" s="16" t="s">
        <v>40</v>
      </c>
      <c r="D3" s="64" t="s">
        <v>8</v>
      </c>
      <c r="E3" s="64"/>
      <c r="F3" s="66" t="s">
        <v>41</v>
      </c>
      <c r="G3" s="66"/>
      <c r="H3" s="66"/>
      <c r="I3" s="66"/>
      <c r="J3" s="66"/>
    </row>
    <row r="4" spans="1:10" ht="99.75" customHeight="1">
      <c r="A4" s="64" t="s">
        <v>3</v>
      </c>
      <c r="B4" s="64"/>
      <c r="C4" s="16" t="s">
        <v>42</v>
      </c>
      <c r="D4" s="64" t="s">
        <v>11</v>
      </c>
      <c r="E4" s="64"/>
      <c r="F4" s="66" t="s">
        <v>43</v>
      </c>
      <c r="G4" s="66"/>
      <c r="H4" s="66"/>
      <c r="I4" s="66"/>
      <c r="J4" s="66"/>
    </row>
    <row r="5" spans="1:10" ht="50.25" customHeight="1">
      <c r="A5" s="64" t="s">
        <v>4</v>
      </c>
      <c r="B5" s="64"/>
      <c r="C5" s="16" t="s">
        <v>44</v>
      </c>
      <c r="D5" s="64" t="s">
        <v>9</v>
      </c>
      <c r="E5" s="64"/>
      <c r="F5" s="66" t="s">
        <v>46</v>
      </c>
      <c r="G5" s="66"/>
      <c r="H5" s="66"/>
      <c r="I5" s="66"/>
      <c r="J5" s="66"/>
    </row>
    <row r="6" spans="1:10" ht="99.75" customHeight="1">
      <c r="A6" s="64" t="s">
        <v>5</v>
      </c>
      <c r="B6" s="64"/>
      <c r="C6" s="16" t="s">
        <v>45</v>
      </c>
      <c r="D6" s="64"/>
      <c r="E6" s="64"/>
      <c r="F6" s="66"/>
      <c r="G6" s="66"/>
      <c r="H6" s="66"/>
      <c r="I6" s="66"/>
      <c r="J6" s="66"/>
    </row>
    <row r="7" spans="1:10" ht="32.25" customHeight="1">
      <c r="A7" s="64" t="s">
        <v>6</v>
      </c>
      <c r="B7" s="64"/>
      <c r="C7" s="19"/>
      <c r="D7" s="64" t="s">
        <v>10</v>
      </c>
      <c r="E7" s="64"/>
      <c r="F7" s="65" t="s">
        <v>48</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17" t="s">
        <v>15</v>
      </c>
      <c r="G10" s="15" t="s">
        <v>16</v>
      </c>
      <c r="H10" s="15" t="s">
        <v>17</v>
      </c>
      <c r="I10" s="6" t="s">
        <v>18</v>
      </c>
      <c r="J10" s="15" t="s">
        <v>19</v>
      </c>
    </row>
    <row r="11" spans="1:10" ht="204" customHeight="1">
      <c r="A11" s="66" t="s">
        <v>51</v>
      </c>
      <c r="B11" s="66"/>
      <c r="C11" s="19"/>
      <c r="D11" s="66"/>
      <c r="E11" s="66"/>
      <c r="F11" s="12">
        <v>5</v>
      </c>
      <c r="G11" s="16" t="s">
        <v>74</v>
      </c>
      <c r="H11" s="16" t="s">
        <v>47</v>
      </c>
      <c r="I11" s="13" t="s">
        <v>62</v>
      </c>
      <c r="J11" s="14">
        <f>0+17300000+9996100+10002000+5686900+7560000+8881129+3500000+24000000+9957760+6000000</f>
        <v>102883889</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18" t="s">
        <v>24</v>
      </c>
      <c r="D15" s="18" t="s">
        <v>25</v>
      </c>
      <c r="E15" s="18" t="s">
        <v>26</v>
      </c>
      <c r="F15" s="18" t="s">
        <v>27</v>
      </c>
      <c r="G15" s="18" t="s">
        <v>28</v>
      </c>
      <c r="H15" s="18" t="s">
        <v>29</v>
      </c>
      <c r="I15" s="2"/>
      <c r="J15" s="2"/>
    </row>
    <row r="16" spans="1:10" ht="99.75" customHeight="1">
      <c r="A16" s="52" t="s">
        <v>49</v>
      </c>
      <c r="B16" s="53"/>
      <c r="C16" s="11"/>
      <c r="D16" s="11"/>
      <c r="E16" s="11"/>
      <c r="F16" s="11"/>
      <c r="G16" s="11"/>
      <c r="H16" s="11">
        <v>2</v>
      </c>
      <c r="I16" s="2"/>
      <c r="J16" s="2"/>
    </row>
    <row r="17" spans="1:10" ht="99.75" customHeight="1">
      <c r="A17" s="52" t="s">
        <v>50</v>
      </c>
      <c r="B17" s="53"/>
      <c r="C17" s="7">
        <f>F11</f>
        <v>5</v>
      </c>
      <c r="D17" s="7">
        <f>$F$11</f>
        <v>5</v>
      </c>
      <c r="E17" s="7">
        <f>$F$11</f>
        <v>5</v>
      </c>
      <c r="F17" s="7">
        <f>$F$11</f>
        <v>5</v>
      </c>
      <c r="G17" s="7">
        <f>$F$11</f>
        <v>5</v>
      </c>
      <c r="H17" s="7">
        <f>$F$11</f>
        <v>5</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0.4</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f>J11*0.9</f>
        <v>92595500.10000001</v>
      </c>
      <c r="I20" s="2"/>
      <c r="J20" s="2"/>
    </row>
    <row r="21" spans="1:10" ht="30" customHeight="1">
      <c r="A21" s="62" t="s">
        <v>33</v>
      </c>
      <c r="B21" s="63"/>
      <c r="C21" s="9">
        <f>(C20/$J$11)</f>
        <v>0</v>
      </c>
      <c r="D21" s="10">
        <f>(D20/$J$11)+C21</f>
        <v>0</v>
      </c>
      <c r="E21" s="10">
        <f>(E20/$J$11)+D21</f>
        <v>0</v>
      </c>
      <c r="F21" s="10">
        <f>(F20/$J$11)+E21</f>
        <v>0</v>
      </c>
      <c r="G21" s="10">
        <f>(G20/$J$11)+F21</f>
        <v>0</v>
      </c>
      <c r="H21" s="10">
        <f>(H20/$J$11)+G21</f>
        <v>0.9000000000000001</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17" t="s">
        <v>24</v>
      </c>
      <c r="F24" s="52"/>
      <c r="G24" s="53"/>
      <c r="H24" s="52"/>
      <c r="I24" s="53"/>
      <c r="J24" s="2"/>
    </row>
    <row r="25" spans="5:10" ht="49.5" customHeight="1">
      <c r="E25" s="17" t="s">
        <v>25</v>
      </c>
      <c r="F25" s="52"/>
      <c r="G25" s="53"/>
      <c r="H25" s="54"/>
      <c r="I25" s="55"/>
      <c r="J25" s="2"/>
    </row>
    <row r="26" spans="5:10" ht="49.5" customHeight="1">
      <c r="E26" s="17" t="s">
        <v>26</v>
      </c>
      <c r="F26" s="52"/>
      <c r="G26" s="53"/>
      <c r="H26" s="54"/>
      <c r="I26" s="55"/>
      <c r="J26" s="2"/>
    </row>
    <row r="27" spans="5:10" ht="49.5" customHeight="1">
      <c r="E27" s="17" t="s">
        <v>27</v>
      </c>
      <c r="F27" s="52"/>
      <c r="G27" s="53"/>
      <c r="H27" s="54"/>
      <c r="I27" s="55"/>
      <c r="J27" s="2"/>
    </row>
    <row r="28" spans="5:10" ht="49.5" customHeight="1">
      <c r="E28" s="17" t="s">
        <v>28</v>
      </c>
      <c r="F28" s="52"/>
      <c r="G28" s="53"/>
      <c r="H28" s="54"/>
      <c r="I28" s="55"/>
      <c r="J28" s="2"/>
    </row>
    <row r="29" spans="5:10" ht="72" customHeight="1">
      <c r="E29" s="17" t="s">
        <v>29</v>
      </c>
      <c r="F29" s="52"/>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17" t="s">
        <v>24</v>
      </c>
      <c r="D33" s="17" t="s">
        <v>25</v>
      </c>
      <c r="E33" s="17" t="s">
        <v>26</v>
      </c>
      <c r="F33" s="17" t="s">
        <v>27</v>
      </c>
      <c r="G33" s="17" t="s">
        <v>28</v>
      </c>
      <c r="H33" s="17" t="s">
        <v>29</v>
      </c>
      <c r="I33" s="4"/>
      <c r="J33" s="1"/>
      <c r="K33" s="1"/>
      <c r="L33" s="1"/>
      <c r="M33" s="1"/>
    </row>
    <row r="34" spans="1:9" ht="186" customHeight="1">
      <c r="A34" s="52" t="s">
        <v>52</v>
      </c>
      <c r="B34" s="53"/>
      <c r="C34" s="16"/>
      <c r="D34" s="16"/>
      <c r="E34" s="16"/>
      <c r="F34" s="16"/>
      <c r="G34" s="16"/>
      <c r="H34" s="16"/>
      <c r="I34" s="2"/>
    </row>
    <row r="35" spans="1:9" ht="232.5" customHeight="1">
      <c r="A35" s="52" t="s">
        <v>53</v>
      </c>
      <c r="B35" s="53"/>
      <c r="C35" s="16"/>
      <c r="D35" s="16"/>
      <c r="E35" s="16"/>
      <c r="F35" s="16"/>
      <c r="G35" s="16"/>
      <c r="H35" s="16"/>
      <c r="I35" s="2"/>
    </row>
    <row r="36" spans="1:9" ht="106.5" customHeight="1">
      <c r="A36" s="52" t="s">
        <v>54</v>
      </c>
      <c r="B36" s="53"/>
      <c r="C36" s="16"/>
      <c r="D36" s="16"/>
      <c r="E36" s="16"/>
      <c r="F36" s="16"/>
      <c r="G36" s="16"/>
      <c r="H36" s="16"/>
      <c r="I36" s="2"/>
    </row>
    <row r="37" spans="1:9" ht="111.75" customHeight="1">
      <c r="A37" s="52" t="s">
        <v>55</v>
      </c>
      <c r="B37" s="53"/>
      <c r="C37" s="16"/>
      <c r="D37" s="16"/>
      <c r="E37" s="16"/>
      <c r="F37" s="16"/>
      <c r="G37" s="16"/>
      <c r="H37" s="16"/>
      <c r="I37" s="2"/>
    </row>
    <row r="38" spans="1:9" ht="273.75" customHeight="1">
      <c r="A38" s="52" t="s">
        <v>56</v>
      </c>
      <c r="B38" s="53"/>
      <c r="C38" s="16"/>
      <c r="D38" s="16"/>
      <c r="E38" s="16"/>
      <c r="F38" s="16"/>
      <c r="G38" s="16"/>
      <c r="H38" s="16"/>
      <c r="I38" s="2"/>
    </row>
    <row r="39" spans="1:9" ht="255" customHeight="1">
      <c r="A39" s="50" t="s">
        <v>57</v>
      </c>
      <c r="B39" s="51"/>
      <c r="C39" s="16"/>
      <c r="D39" s="16"/>
      <c r="E39" s="16"/>
      <c r="F39" s="16"/>
      <c r="G39" s="16"/>
      <c r="H39" s="16"/>
      <c r="I39" s="2"/>
    </row>
    <row r="40" spans="1:9" ht="200.25" customHeight="1">
      <c r="A40" s="50" t="s">
        <v>58</v>
      </c>
      <c r="B40" s="51"/>
      <c r="C40" s="16"/>
      <c r="D40" s="16"/>
      <c r="E40" s="16"/>
      <c r="F40" s="16"/>
      <c r="G40" s="16"/>
      <c r="H40" s="16"/>
      <c r="I40" s="2"/>
    </row>
    <row r="41" spans="1:9" ht="150" customHeight="1">
      <c r="A41" s="50" t="s">
        <v>59</v>
      </c>
      <c r="B41" s="51"/>
      <c r="C41" s="16"/>
      <c r="D41" s="16"/>
      <c r="E41" s="16"/>
      <c r="F41" s="16"/>
      <c r="G41" s="16"/>
      <c r="H41" s="16"/>
      <c r="I41" s="2"/>
    </row>
    <row r="42" spans="1:8" ht="299.25" customHeight="1">
      <c r="A42" s="50" t="s">
        <v>60</v>
      </c>
      <c r="B42" s="51"/>
      <c r="C42" s="16"/>
      <c r="D42" s="16"/>
      <c r="E42" s="16"/>
      <c r="F42" s="16"/>
      <c r="G42" s="16"/>
      <c r="H42" s="16"/>
    </row>
    <row r="43" spans="1:8" ht="219" customHeight="1">
      <c r="A43" s="50" t="s">
        <v>61</v>
      </c>
      <c r="B43" s="51"/>
      <c r="C43" s="16"/>
      <c r="D43" s="16"/>
      <c r="E43" s="16"/>
      <c r="F43" s="16"/>
      <c r="G43" s="16"/>
      <c r="H43" s="16"/>
    </row>
    <row r="44" spans="1:8" ht="204.75" customHeight="1">
      <c r="A44" s="50" t="s">
        <v>63</v>
      </c>
      <c r="B44" s="51"/>
      <c r="C44" s="16"/>
      <c r="D44" s="16"/>
      <c r="E44" s="16"/>
      <c r="F44" s="16"/>
      <c r="G44" s="16"/>
      <c r="H44" s="16"/>
    </row>
  </sheetData>
  <sheetProtection selectLockedCells="1" sort="0" autoFilter="0"/>
  <mergeCells count="62">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43:B43"/>
    <mergeCell ref="A44:B44"/>
    <mergeCell ref="A36:B36"/>
    <mergeCell ref="A37:B37"/>
    <mergeCell ref="A38:B38"/>
    <mergeCell ref="A39:B39"/>
    <mergeCell ref="A41:B41"/>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0.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10">
      <selection activeCell="I11" sqref="I11:J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6">
        <v>2012</v>
      </c>
      <c r="D2" s="77" t="s">
        <v>7</v>
      </c>
      <c r="E2" s="77"/>
      <c r="F2" s="66" t="s">
        <v>39</v>
      </c>
      <c r="G2" s="66"/>
      <c r="H2" s="66"/>
      <c r="I2" s="66"/>
      <c r="J2" s="66"/>
    </row>
    <row r="3" spans="1:10" ht="54.75" customHeight="1">
      <c r="A3" s="64" t="s">
        <v>2</v>
      </c>
      <c r="B3" s="64"/>
      <c r="C3" s="26" t="s">
        <v>40</v>
      </c>
      <c r="D3" s="64" t="s">
        <v>8</v>
      </c>
      <c r="E3" s="64"/>
      <c r="F3" s="66" t="s">
        <v>41</v>
      </c>
      <c r="G3" s="66"/>
      <c r="H3" s="66"/>
      <c r="I3" s="66"/>
      <c r="J3" s="66"/>
    </row>
    <row r="4" spans="1:10" ht="99.75" customHeight="1">
      <c r="A4" s="64" t="s">
        <v>3</v>
      </c>
      <c r="B4" s="64"/>
      <c r="C4" s="26" t="s">
        <v>79</v>
      </c>
      <c r="D4" s="64" t="s">
        <v>11</v>
      </c>
      <c r="E4" s="64"/>
      <c r="F4" s="66" t="s">
        <v>81</v>
      </c>
      <c r="G4" s="66"/>
      <c r="H4" s="66"/>
      <c r="I4" s="66"/>
      <c r="J4" s="66"/>
    </row>
    <row r="5" spans="1:10" ht="102.75" customHeight="1">
      <c r="A5" s="64" t="s">
        <v>4</v>
      </c>
      <c r="B5" s="64"/>
      <c r="C5" s="26" t="s">
        <v>94</v>
      </c>
      <c r="D5" s="64" t="s">
        <v>9</v>
      </c>
      <c r="E5" s="64"/>
      <c r="F5" s="66" t="s">
        <v>93</v>
      </c>
      <c r="G5" s="66"/>
      <c r="H5" s="66"/>
      <c r="I5" s="66"/>
      <c r="J5" s="66"/>
    </row>
    <row r="6" spans="1:10" ht="108.75" customHeight="1">
      <c r="A6" s="64" t="s">
        <v>5</v>
      </c>
      <c r="B6" s="64"/>
      <c r="C6" s="26" t="s">
        <v>95</v>
      </c>
      <c r="D6" s="64"/>
      <c r="E6" s="64"/>
      <c r="F6" s="66"/>
      <c r="G6" s="66"/>
      <c r="H6" s="66"/>
      <c r="I6" s="66"/>
      <c r="J6" s="66"/>
    </row>
    <row r="7" spans="1:10" ht="45" customHeight="1">
      <c r="A7" s="64" t="s">
        <v>6</v>
      </c>
      <c r="B7" s="64"/>
      <c r="C7" s="28"/>
      <c r="D7" s="64" t="s">
        <v>10</v>
      </c>
      <c r="E7" s="64"/>
      <c r="F7" s="65" t="s">
        <v>106</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7" t="s">
        <v>15</v>
      </c>
      <c r="G10" s="29" t="s">
        <v>16</v>
      </c>
      <c r="H10" s="29" t="s">
        <v>17</v>
      </c>
      <c r="I10" s="6" t="s">
        <v>18</v>
      </c>
      <c r="J10" s="29" t="s">
        <v>19</v>
      </c>
    </row>
    <row r="11" spans="1:10" ht="204" customHeight="1">
      <c r="A11" s="82"/>
      <c r="B11" s="82"/>
      <c r="C11" s="36"/>
      <c r="D11" s="82"/>
      <c r="E11" s="82"/>
      <c r="F11" s="12">
        <v>2</v>
      </c>
      <c r="G11" s="26" t="s">
        <v>102</v>
      </c>
      <c r="H11" s="26" t="s">
        <v>104</v>
      </c>
      <c r="I11" s="47"/>
      <c r="J11" s="14"/>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5" t="s">
        <v>24</v>
      </c>
      <c r="D15" s="25" t="s">
        <v>25</v>
      </c>
      <c r="E15" s="25" t="s">
        <v>26</v>
      </c>
      <c r="F15" s="25" t="s">
        <v>27</v>
      </c>
      <c r="G15" s="25" t="s">
        <v>28</v>
      </c>
      <c r="H15" s="25" t="s">
        <v>29</v>
      </c>
      <c r="I15" s="2"/>
      <c r="J15" s="2"/>
    </row>
    <row r="16" spans="1:10" ht="99.75" customHeight="1">
      <c r="A16" s="52" t="s">
        <v>111</v>
      </c>
      <c r="B16" s="53"/>
      <c r="C16" s="11"/>
      <c r="D16" s="11"/>
      <c r="E16" s="11"/>
      <c r="F16" s="11"/>
      <c r="G16" s="11"/>
      <c r="H16" s="11"/>
      <c r="I16" s="2"/>
      <c r="J16" s="2"/>
    </row>
    <row r="17" spans="1:10" ht="99.75" customHeight="1">
      <c r="A17" s="52" t="s">
        <v>112</v>
      </c>
      <c r="B17" s="53"/>
      <c r="C17" s="7">
        <f>F11</f>
        <v>2</v>
      </c>
      <c r="D17" s="7">
        <f>$F$11</f>
        <v>2</v>
      </c>
      <c r="E17" s="7">
        <f>$F$11</f>
        <v>2</v>
      </c>
      <c r="F17" s="7">
        <f>$F$11</f>
        <v>2</v>
      </c>
      <c r="G17" s="7">
        <f>$F$11</f>
        <v>2</v>
      </c>
      <c r="H17" s="7">
        <f>$F$11</f>
        <v>2</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c r="I20" s="2"/>
      <c r="J20" s="2"/>
    </row>
    <row r="21" spans="1:10" ht="30" customHeight="1">
      <c r="A21" s="62" t="s">
        <v>33</v>
      </c>
      <c r="B21" s="63"/>
      <c r="C21" s="9" t="e">
        <f>(C20/$J$11)</f>
        <v>#DIV/0!</v>
      </c>
      <c r="D21" s="10" t="e">
        <f>(D20/$J$11)+C21</f>
        <v>#DIV/0!</v>
      </c>
      <c r="E21" s="10" t="e">
        <f>(E20/$J$11)+D21</f>
        <v>#DIV/0!</v>
      </c>
      <c r="F21" s="10" t="e">
        <f>(F20/$J$11)+E21</f>
        <v>#DIV/0!</v>
      </c>
      <c r="G21" s="10" t="e">
        <f>(G20/$J$11)+F21</f>
        <v>#DIV/0!</v>
      </c>
      <c r="H21" s="10" t="e">
        <f>(H20/$J$11)+G21</f>
        <v>#DIV/0!</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7" t="s">
        <v>24</v>
      </c>
      <c r="F24" s="52"/>
      <c r="G24" s="53"/>
      <c r="H24" s="52"/>
      <c r="I24" s="53"/>
      <c r="J24" s="2"/>
    </row>
    <row r="25" spans="5:10" ht="49.5" customHeight="1">
      <c r="E25" s="27" t="s">
        <v>25</v>
      </c>
      <c r="F25" s="52"/>
      <c r="G25" s="53"/>
      <c r="H25" s="54"/>
      <c r="I25" s="55"/>
      <c r="J25" s="2"/>
    </row>
    <row r="26" spans="5:10" ht="49.5" customHeight="1">
      <c r="E26" s="27" t="s">
        <v>26</v>
      </c>
      <c r="F26" s="52"/>
      <c r="G26" s="53"/>
      <c r="H26" s="54"/>
      <c r="I26" s="55"/>
      <c r="J26" s="2"/>
    </row>
    <row r="27" spans="5:10" ht="49.5" customHeight="1">
      <c r="E27" s="27" t="s">
        <v>27</v>
      </c>
      <c r="F27" s="52"/>
      <c r="G27" s="53"/>
      <c r="H27" s="54"/>
      <c r="I27" s="55"/>
      <c r="J27" s="2"/>
    </row>
    <row r="28" spans="5:10" ht="49.5" customHeight="1">
      <c r="E28" s="27" t="s">
        <v>28</v>
      </c>
      <c r="F28" s="52"/>
      <c r="G28" s="53"/>
      <c r="H28" s="54"/>
      <c r="I28" s="55"/>
      <c r="J28" s="2"/>
    </row>
    <row r="29" spans="5:10" ht="72" customHeight="1">
      <c r="E29" s="27" t="s">
        <v>29</v>
      </c>
      <c r="F29" s="52" t="s">
        <v>105</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7" t="s">
        <v>24</v>
      </c>
      <c r="D33" s="27" t="s">
        <v>25</v>
      </c>
      <c r="E33" s="27" t="s">
        <v>26</v>
      </c>
      <c r="F33" s="27" t="s">
        <v>27</v>
      </c>
      <c r="G33" s="27" t="s">
        <v>28</v>
      </c>
      <c r="H33" s="27" t="s">
        <v>29</v>
      </c>
      <c r="I33" s="4"/>
      <c r="J33" s="1"/>
      <c r="K33" s="1"/>
      <c r="L33" s="1"/>
      <c r="M33" s="1"/>
    </row>
    <row r="34" spans="1:9" ht="168" customHeight="1">
      <c r="A34" s="78"/>
      <c r="B34" s="79"/>
      <c r="C34" s="26"/>
      <c r="D34" s="26"/>
      <c r="E34" s="26"/>
      <c r="F34" s="26"/>
      <c r="G34" s="26"/>
      <c r="H34" s="26"/>
      <c r="I34" s="2"/>
    </row>
    <row r="35" spans="1:9" ht="96" customHeight="1">
      <c r="A35" s="78"/>
      <c r="B35" s="79"/>
      <c r="C35" s="26"/>
      <c r="D35" s="26"/>
      <c r="E35" s="26"/>
      <c r="F35" s="26"/>
      <c r="G35" s="26"/>
      <c r="H35" s="26"/>
      <c r="I35" s="2"/>
    </row>
    <row r="36" spans="1:9" ht="75.75" customHeight="1">
      <c r="A36" s="78"/>
      <c r="B36" s="79"/>
      <c r="C36" s="26"/>
      <c r="D36" s="26"/>
      <c r="E36" s="26"/>
      <c r="F36" s="26"/>
      <c r="G36" s="26"/>
      <c r="H36" s="26"/>
      <c r="I36" s="2"/>
    </row>
    <row r="37" spans="1:9" ht="147" customHeight="1">
      <c r="A37" s="80"/>
      <c r="B37" s="81"/>
      <c r="C37" s="26"/>
      <c r="D37" s="26"/>
      <c r="E37" s="26"/>
      <c r="F37" s="26"/>
      <c r="G37" s="26"/>
      <c r="H37" s="26"/>
      <c r="I37" s="2"/>
    </row>
    <row r="38" spans="1:9" ht="98.25" customHeight="1">
      <c r="A38" s="78"/>
      <c r="B38" s="79"/>
      <c r="C38" s="26"/>
      <c r="D38" s="26"/>
      <c r="E38" s="26"/>
      <c r="F38" s="26"/>
      <c r="G38" s="26"/>
      <c r="H38" s="26"/>
      <c r="I38" s="2"/>
    </row>
    <row r="39" spans="1:9" ht="87.75" customHeight="1">
      <c r="A39" s="78"/>
      <c r="B39" s="79"/>
      <c r="C39" s="26"/>
      <c r="D39" s="26"/>
      <c r="E39" s="26"/>
      <c r="F39" s="26"/>
      <c r="G39" s="26"/>
      <c r="H39" s="26"/>
      <c r="I39" s="2"/>
    </row>
    <row r="40" spans="1:8" ht="121.5" customHeight="1">
      <c r="A40" s="78"/>
      <c r="B40" s="79"/>
      <c r="C40" s="26"/>
      <c r="D40" s="26"/>
      <c r="E40" s="26"/>
      <c r="F40" s="26"/>
      <c r="G40" s="26"/>
      <c r="H40" s="26"/>
    </row>
    <row r="41" spans="1:8" ht="219" customHeight="1">
      <c r="A41" s="52"/>
      <c r="B41" s="53"/>
      <c r="C41" s="26"/>
      <c r="D41" s="26"/>
      <c r="E41" s="26"/>
      <c r="F41" s="26"/>
      <c r="G41" s="26"/>
      <c r="H41" s="26"/>
    </row>
    <row r="42" spans="1:8" ht="204.75" customHeight="1">
      <c r="A42" s="52"/>
      <c r="B42" s="53"/>
      <c r="C42" s="26"/>
      <c r="D42" s="26"/>
      <c r="E42" s="26"/>
      <c r="F42" s="26"/>
      <c r="G42" s="26"/>
      <c r="H42" s="2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1.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23">
      <selection activeCell="H29" sqref="H29:I29"/>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6">
        <v>2012</v>
      </c>
      <c r="D2" s="77" t="s">
        <v>7</v>
      </c>
      <c r="E2" s="77"/>
      <c r="F2" s="66" t="s">
        <v>39</v>
      </c>
      <c r="G2" s="66"/>
      <c r="H2" s="66"/>
      <c r="I2" s="66"/>
      <c r="J2" s="66"/>
    </row>
    <row r="3" spans="1:10" ht="54.75" customHeight="1">
      <c r="A3" s="64" t="s">
        <v>2</v>
      </c>
      <c r="B3" s="64"/>
      <c r="C3" s="26" t="s">
        <v>40</v>
      </c>
      <c r="D3" s="64" t="s">
        <v>8</v>
      </c>
      <c r="E3" s="64"/>
      <c r="F3" s="66" t="s">
        <v>41</v>
      </c>
      <c r="G3" s="66"/>
      <c r="H3" s="66"/>
      <c r="I3" s="66"/>
      <c r="J3" s="66"/>
    </row>
    <row r="4" spans="1:10" ht="99.75" customHeight="1">
      <c r="A4" s="64" t="s">
        <v>3</v>
      </c>
      <c r="B4" s="64"/>
      <c r="C4" s="26" t="s">
        <v>79</v>
      </c>
      <c r="D4" s="64" t="s">
        <v>11</v>
      </c>
      <c r="E4" s="64"/>
      <c r="F4" s="66" t="s">
        <v>81</v>
      </c>
      <c r="G4" s="66"/>
      <c r="H4" s="66"/>
      <c r="I4" s="66"/>
      <c r="J4" s="66"/>
    </row>
    <row r="5" spans="1:10" ht="102.75" customHeight="1">
      <c r="A5" s="64" t="s">
        <v>4</v>
      </c>
      <c r="B5" s="64"/>
      <c r="C5" s="26" t="s">
        <v>123</v>
      </c>
      <c r="D5" s="64" t="s">
        <v>9</v>
      </c>
      <c r="E5" s="64"/>
      <c r="F5" s="66" t="s">
        <v>125</v>
      </c>
      <c r="G5" s="66"/>
      <c r="H5" s="66"/>
      <c r="I5" s="66"/>
      <c r="J5" s="66"/>
    </row>
    <row r="6" spans="1:10" ht="108.75" customHeight="1">
      <c r="A6" s="64" t="s">
        <v>5</v>
      </c>
      <c r="B6" s="64"/>
      <c r="C6" s="26" t="s">
        <v>124</v>
      </c>
      <c r="D6" s="64"/>
      <c r="E6" s="64"/>
      <c r="F6" s="66"/>
      <c r="G6" s="66"/>
      <c r="H6" s="66"/>
      <c r="I6" s="66"/>
      <c r="J6" s="66"/>
    </row>
    <row r="7" spans="1:10" ht="45" customHeight="1">
      <c r="A7" s="64" t="s">
        <v>6</v>
      </c>
      <c r="B7" s="64"/>
      <c r="C7" s="28"/>
      <c r="D7" s="64" t="s">
        <v>10</v>
      </c>
      <c r="E7" s="64"/>
      <c r="F7" s="65" t="s">
        <v>126</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7" t="s">
        <v>15</v>
      </c>
      <c r="G10" s="29" t="s">
        <v>16</v>
      </c>
      <c r="H10" s="29" t="s">
        <v>17</v>
      </c>
      <c r="I10" s="6" t="s">
        <v>18</v>
      </c>
      <c r="J10" s="29" t="s">
        <v>19</v>
      </c>
    </row>
    <row r="11" spans="1:10" ht="204" customHeight="1">
      <c r="A11" s="82" t="s">
        <v>181</v>
      </c>
      <c r="B11" s="82"/>
      <c r="C11" s="36"/>
      <c r="D11" s="82" t="s">
        <v>182</v>
      </c>
      <c r="E11" s="82"/>
      <c r="F11" s="12">
        <v>3</v>
      </c>
      <c r="G11" s="26" t="s">
        <v>127</v>
      </c>
      <c r="H11" s="26" t="s">
        <v>128</v>
      </c>
      <c r="I11" s="13" t="s">
        <v>183</v>
      </c>
      <c r="J11" s="14">
        <v>50000000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5" t="s">
        <v>24</v>
      </c>
      <c r="D15" s="25" t="s">
        <v>25</v>
      </c>
      <c r="E15" s="25" t="s">
        <v>26</v>
      </c>
      <c r="F15" s="25" t="s">
        <v>27</v>
      </c>
      <c r="G15" s="25" t="s">
        <v>28</v>
      </c>
      <c r="H15" s="25" t="s">
        <v>29</v>
      </c>
      <c r="I15" s="2"/>
      <c r="J15" s="2"/>
    </row>
    <row r="16" spans="1:10" ht="99.75" customHeight="1">
      <c r="A16" s="52" t="s">
        <v>129</v>
      </c>
      <c r="B16" s="53"/>
      <c r="C16" s="11"/>
      <c r="D16" s="11"/>
      <c r="E16" s="11"/>
      <c r="F16" s="11"/>
      <c r="G16" s="11"/>
      <c r="H16" s="43">
        <v>2</v>
      </c>
      <c r="I16" s="2"/>
      <c r="J16" s="2"/>
    </row>
    <row r="17" spans="1:10" ht="99.75" customHeight="1">
      <c r="A17" s="52" t="s">
        <v>130</v>
      </c>
      <c r="B17" s="53"/>
      <c r="C17" s="7">
        <f>F11</f>
        <v>3</v>
      </c>
      <c r="D17" s="7">
        <f>$F$11</f>
        <v>3</v>
      </c>
      <c r="E17" s="7">
        <f>$F$11</f>
        <v>3</v>
      </c>
      <c r="F17" s="7">
        <f>$F$11</f>
        <v>3</v>
      </c>
      <c r="G17" s="7">
        <f>$F$11</f>
        <v>3</v>
      </c>
      <c r="H17" s="7">
        <f>$F$11</f>
        <v>3</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0.6666666666666666</v>
      </c>
      <c r="I18" s="2"/>
      <c r="J18" s="2"/>
    </row>
    <row r="19" spans="1:10" ht="15">
      <c r="A19" s="61" t="s">
        <v>31</v>
      </c>
      <c r="B19" s="61"/>
      <c r="C19" s="61"/>
      <c r="D19" s="61"/>
      <c r="E19" s="61"/>
      <c r="F19" s="61"/>
      <c r="G19" s="61"/>
      <c r="H19" s="61"/>
      <c r="I19" s="61"/>
      <c r="J19" s="61"/>
    </row>
    <row r="20" spans="1:10" ht="15">
      <c r="A20" s="62" t="s">
        <v>32</v>
      </c>
      <c r="B20" s="63"/>
      <c r="C20" s="5"/>
      <c r="D20" s="5"/>
      <c r="E20" s="5"/>
      <c r="F20" s="5"/>
      <c r="G20" s="5">
        <f>25000000</f>
        <v>25000000</v>
      </c>
      <c r="H20" s="5">
        <f>25000000</f>
        <v>25000000</v>
      </c>
      <c r="I20" s="2"/>
      <c r="J20" s="2"/>
    </row>
    <row r="21" spans="1:10" ht="30" customHeight="1">
      <c r="A21" s="62" t="s">
        <v>33</v>
      </c>
      <c r="B21" s="63"/>
      <c r="C21" s="9">
        <f>(C20/$J$11)</f>
        <v>0</v>
      </c>
      <c r="D21" s="10">
        <f>(D20/$J$11)+C21</f>
        <v>0</v>
      </c>
      <c r="E21" s="10">
        <f>(E20/$J$11)+D21</f>
        <v>0</v>
      </c>
      <c r="F21" s="10">
        <f>(F20/$J$11)+E21</f>
        <v>0</v>
      </c>
      <c r="G21" s="10">
        <f>(G20/$J$11)+F21</f>
        <v>0.5</v>
      </c>
      <c r="H21" s="10">
        <f>(H20/$J$11)+G21</f>
        <v>1</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7" t="s">
        <v>24</v>
      </c>
      <c r="F24" s="52"/>
      <c r="G24" s="53"/>
      <c r="H24" s="52"/>
      <c r="I24" s="53"/>
      <c r="J24" s="2"/>
    </row>
    <row r="25" spans="5:10" ht="49.5" customHeight="1">
      <c r="E25" s="27" t="s">
        <v>25</v>
      </c>
      <c r="F25" s="52"/>
      <c r="G25" s="53"/>
      <c r="H25" s="54"/>
      <c r="I25" s="55"/>
      <c r="J25" s="2"/>
    </row>
    <row r="26" spans="5:10" ht="49.5" customHeight="1">
      <c r="E26" s="27" t="s">
        <v>26</v>
      </c>
      <c r="F26" s="52"/>
      <c r="G26" s="53"/>
      <c r="H26" s="54"/>
      <c r="I26" s="55"/>
      <c r="J26" s="2"/>
    </row>
    <row r="27" spans="5:10" ht="49.5" customHeight="1">
      <c r="E27" s="27" t="s">
        <v>27</v>
      </c>
      <c r="F27" s="52"/>
      <c r="G27" s="53"/>
      <c r="H27" s="54"/>
      <c r="I27" s="55"/>
      <c r="J27" s="2"/>
    </row>
    <row r="28" spans="5:10" ht="49.5" customHeight="1">
      <c r="E28" s="27" t="s">
        <v>28</v>
      </c>
      <c r="F28" s="52" t="s">
        <v>184</v>
      </c>
      <c r="G28" s="53"/>
      <c r="H28" s="54"/>
      <c r="I28" s="55"/>
      <c r="J28" s="2"/>
    </row>
    <row r="29" spans="5:10" ht="72" customHeight="1">
      <c r="E29" s="27" t="s">
        <v>29</v>
      </c>
      <c r="F29" s="52" t="s">
        <v>185</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7" t="s">
        <v>24</v>
      </c>
      <c r="D33" s="27" t="s">
        <v>25</v>
      </c>
      <c r="E33" s="27" t="s">
        <v>26</v>
      </c>
      <c r="F33" s="27" t="s">
        <v>27</v>
      </c>
      <c r="G33" s="27" t="s">
        <v>28</v>
      </c>
      <c r="H33" s="27" t="s">
        <v>29</v>
      </c>
      <c r="I33" s="4"/>
      <c r="J33" s="1"/>
      <c r="K33" s="1"/>
      <c r="L33" s="1"/>
      <c r="M33" s="1"/>
    </row>
    <row r="34" spans="1:9" ht="39.75" customHeight="1">
      <c r="A34" s="78"/>
      <c r="B34" s="79"/>
      <c r="C34" s="26"/>
      <c r="D34" s="26"/>
      <c r="E34" s="26"/>
      <c r="F34" s="26"/>
      <c r="G34" s="26"/>
      <c r="H34" s="26"/>
      <c r="I34" s="2"/>
    </row>
    <row r="35" spans="1:9" ht="39.75" customHeight="1">
      <c r="A35" s="78"/>
      <c r="B35" s="79"/>
      <c r="C35" s="26"/>
      <c r="D35" s="26"/>
      <c r="E35" s="26"/>
      <c r="F35" s="26"/>
      <c r="G35" s="26"/>
      <c r="H35" s="26"/>
      <c r="I35" s="2"/>
    </row>
    <row r="36" spans="1:9" ht="39.75" customHeight="1">
      <c r="A36" s="78"/>
      <c r="B36" s="79"/>
      <c r="C36" s="26"/>
      <c r="D36" s="26"/>
      <c r="E36" s="26"/>
      <c r="F36" s="26"/>
      <c r="G36" s="26"/>
      <c r="H36" s="26"/>
      <c r="I36" s="2"/>
    </row>
    <row r="37" spans="1:9" ht="39.75" customHeight="1">
      <c r="A37" s="80"/>
      <c r="B37" s="81"/>
      <c r="C37" s="26"/>
      <c r="D37" s="26"/>
      <c r="E37" s="26"/>
      <c r="F37" s="26"/>
      <c r="G37" s="26"/>
      <c r="H37" s="26"/>
      <c r="I37" s="2"/>
    </row>
    <row r="38" spans="1:9" ht="39.75" customHeight="1">
      <c r="A38" s="78"/>
      <c r="B38" s="79"/>
      <c r="C38" s="26"/>
      <c r="D38" s="26"/>
      <c r="E38" s="26"/>
      <c r="F38" s="26"/>
      <c r="G38" s="26"/>
      <c r="H38" s="26"/>
      <c r="I38" s="2"/>
    </row>
    <row r="39" spans="1:9" ht="39.75" customHeight="1">
      <c r="A39" s="78"/>
      <c r="B39" s="79"/>
      <c r="C39" s="26"/>
      <c r="D39" s="26"/>
      <c r="E39" s="26"/>
      <c r="F39" s="26"/>
      <c r="G39" s="26"/>
      <c r="H39" s="26"/>
      <c r="I39" s="2"/>
    </row>
    <row r="40" spans="1:8" ht="39.75" customHeight="1">
      <c r="A40" s="78"/>
      <c r="B40" s="79"/>
      <c r="C40" s="26"/>
      <c r="D40" s="26"/>
      <c r="E40" s="26"/>
      <c r="F40" s="26"/>
      <c r="G40" s="26"/>
      <c r="H40" s="26"/>
    </row>
    <row r="41" spans="1:8" ht="39.75" customHeight="1">
      <c r="A41" s="52"/>
      <c r="B41" s="53"/>
      <c r="C41" s="26"/>
      <c r="D41" s="26"/>
      <c r="E41" s="26"/>
      <c r="F41" s="26"/>
      <c r="G41" s="26"/>
      <c r="H41" s="26"/>
    </row>
    <row r="42" spans="1:8" ht="39.75" customHeight="1">
      <c r="A42" s="52"/>
      <c r="B42" s="53"/>
      <c r="C42" s="26"/>
      <c r="D42" s="26"/>
      <c r="E42" s="26"/>
      <c r="F42" s="26"/>
      <c r="G42" s="26"/>
      <c r="H42" s="2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23">
      <selection activeCell="D11" sqref="D11:E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6">
        <v>2012</v>
      </c>
      <c r="D2" s="77" t="s">
        <v>7</v>
      </c>
      <c r="E2" s="77"/>
      <c r="F2" s="66" t="s">
        <v>39</v>
      </c>
      <c r="G2" s="66"/>
      <c r="H2" s="66"/>
      <c r="I2" s="66"/>
      <c r="J2" s="66"/>
    </row>
    <row r="3" spans="1:10" ht="54.75" customHeight="1">
      <c r="A3" s="64" t="s">
        <v>2</v>
      </c>
      <c r="B3" s="64"/>
      <c r="C3" s="26" t="s">
        <v>40</v>
      </c>
      <c r="D3" s="64" t="s">
        <v>8</v>
      </c>
      <c r="E3" s="64"/>
      <c r="F3" s="66" t="s">
        <v>41</v>
      </c>
      <c r="G3" s="66"/>
      <c r="H3" s="66"/>
      <c r="I3" s="66"/>
      <c r="J3" s="66"/>
    </row>
    <row r="4" spans="1:10" ht="99.75" customHeight="1">
      <c r="A4" s="64" t="s">
        <v>3</v>
      </c>
      <c r="B4" s="64"/>
      <c r="C4" s="26" t="s">
        <v>132</v>
      </c>
      <c r="D4" s="64" t="s">
        <v>11</v>
      </c>
      <c r="E4" s="64"/>
      <c r="F4" s="66" t="s">
        <v>133</v>
      </c>
      <c r="G4" s="66"/>
      <c r="H4" s="66"/>
      <c r="I4" s="66"/>
      <c r="J4" s="66"/>
    </row>
    <row r="5" spans="1:10" ht="102.75" customHeight="1">
      <c r="A5" s="64" t="s">
        <v>4</v>
      </c>
      <c r="B5" s="64"/>
      <c r="C5" s="26" t="s">
        <v>131</v>
      </c>
      <c r="D5" s="64" t="s">
        <v>9</v>
      </c>
      <c r="E5" s="64"/>
      <c r="F5" s="66" t="s">
        <v>135</v>
      </c>
      <c r="G5" s="66"/>
      <c r="H5" s="66"/>
      <c r="I5" s="66"/>
      <c r="J5" s="66"/>
    </row>
    <row r="6" spans="1:10" ht="108.75" customHeight="1">
      <c r="A6" s="64" t="s">
        <v>5</v>
      </c>
      <c r="B6" s="64"/>
      <c r="C6" s="26" t="s">
        <v>134</v>
      </c>
      <c r="D6" s="64"/>
      <c r="E6" s="64"/>
      <c r="F6" s="66"/>
      <c r="G6" s="66"/>
      <c r="H6" s="66"/>
      <c r="I6" s="66"/>
      <c r="J6" s="66"/>
    </row>
    <row r="7" spans="1:10" ht="45" customHeight="1">
      <c r="A7" s="64" t="s">
        <v>6</v>
      </c>
      <c r="B7" s="64"/>
      <c r="C7" s="28">
        <v>0.62</v>
      </c>
      <c r="D7" s="64" t="s">
        <v>10</v>
      </c>
      <c r="E7" s="64"/>
      <c r="F7" s="65" t="s">
        <v>202</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7" t="s">
        <v>15</v>
      </c>
      <c r="G10" s="29" t="s">
        <v>16</v>
      </c>
      <c r="H10" s="29" t="s">
        <v>17</v>
      </c>
      <c r="I10" s="6" t="s">
        <v>18</v>
      </c>
      <c r="J10" s="29" t="s">
        <v>19</v>
      </c>
    </row>
    <row r="11" spans="1:10" ht="204" customHeight="1">
      <c r="A11" s="82" t="s">
        <v>175</v>
      </c>
      <c r="B11" s="82"/>
      <c r="C11" s="36"/>
      <c r="D11" s="82" t="s">
        <v>174</v>
      </c>
      <c r="E11" s="82"/>
      <c r="F11" s="12">
        <v>4</v>
      </c>
      <c r="G11" s="26" t="s">
        <v>83</v>
      </c>
      <c r="H11" s="26" t="s">
        <v>84</v>
      </c>
      <c r="I11" s="13" t="s">
        <v>178</v>
      </c>
      <c r="J11" s="14">
        <f>13900000+9900000</f>
        <v>23800000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5" t="s">
        <v>24</v>
      </c>
      <c r="D15" s="25"/>
      <c r="E15" s="25" t="s">
        <v>26</v>
      </c>
      <c r="F15" s="25" t="s">
        <v>27</v>
      </c>
      <c r="G15" s="25" t="s">
        <v>28</v>
      </c>
      <c r="H15" s="25" t="s">
        <v>29</v>
      </c>
      <c r="I15" s="2"/>
      <c r="J15" s="2"/>
    </row>
    <row r="16" spans="1:10" ht="99.75" customHeight="1">
      <c r="A16" s="52" t="s">
        <v>84</v>
      </c>
      <c r="B16" s="53"/>
      <c r="C16" s="11"/>
      <c r="D16" s="11"/>
      <c r="E16" s="11"/>
      <c r="F16" s="11"/>
      <c r="G16" s="11"/>
      <c r="H16" s="43">
        <v>2</v>
      </c>
      <c r="I16" s="2"/>
      <c r="J16" s="2"/>
    </row>
    <row r="17" spans="1:10" ht="99.75" customHeight="1">
      <c r="A17" s="52" t="s">
        <v>85</v>
      </c>
      <c r="B17" s="53"/>
      <c r="C17" s="7">
        <f>F11</f>
        <v>4</v>
      </c>
      <c r="D17" s="7">
        <f>$F$11</f>
        <v>4</v>
      </c>
      <c r="E17" s="7">
        <f>$F$11</f>
        <v>4</v>
      </c>
      <c r="F17" s="7">
        <f>$F$11</f>
        <v>4</v>
      </c>
      <c r="G17" s="7">
        <f>$F$11</f>
        <v>4</v>
      </c>
      <c r="H17" s="7">
        <f>$F$11</f>
        <v>4</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0.5</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f>23800000</f>
        <v>23800000</v>
      </c>
      <c r="I20" s="2"/>
      <c r="J20" s="2"/>
    </row>
    <row r="21" spans="1:10" ht="30" customHeight="1">
      <c r="A21" s="62" t="s">
        <v>33</v>
      </c>
      <c r="B21" s="63"/>
      <c r="C21" s="9">
        <f>(C20/$J$11)</f>
        <v>0</v>
      </c>
      <c r="D21" s="10">
        <f>(D20/$J$11)+C21</f>
        <v>0</v>
      </c>
      <c r="E21" s="10">
        <f>(E20/$J$11)+D21</f>
        <v>0</v>
      </c>
      <c r="F21" s="10">
        <f>(F20/$J$11)+E21</f>
        <v>0</v>
      </c>
      <c r="G21" s="10">
        <f>(G20/$J$11)+F21</f>
        <v>0</v>
      </c>
      <c r="H21" s="10">
        <f>(H20/$J$11)+G21</f>
        <v>1</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7" t="s">
        <v>24</v>
      </c>
      <c r="F24" s="52"/>
      <c r="G24" s="53"/>
      <c r="H24" s="52"/>
      <c r="I24" s="53"/>
      <c r="J24" s="2"/>
    </row>
    <row r="25" spans="5:10" ht="49.5" customHeight="1">
      <c r="E25" s="27" t="s">
        <v>25</v>
      </c>
      <c r="F25" s="52"/>
      <c r="G25" s="53"/>
      <c r="H25" s="54"/>
      <c r="I25" s="55"/>
      <c r="J25" s="2"/>
    </row>
    <row r="26" spans="5:10" ht="49.5" customHeight="1">
      <c r="E26" s="27" t="s">
        <v>26</v>
      </c>
      <c r="F26" s="52"/>
      <c r="G26" s="53"/>
      <c r="H26" s="54"/>
      <c r="I26" s="55"/>
      <c r="J26" s="2"/>
    </row>
    <row r="27" spans="5:10" ht="49.5" customHeight="1">
      <c r="E27" s="27" t="s">
        <v>27</v>
      </c>
      <c r="F27" s="52"/>
      <c r="G27" s="53"/>
      <c r="H27" s="54"/>
      <c r="I27" s="55"/>
      <c r="J27" s="2"/>
    </row>
    <row r="28" spans="5:10" ht="49.5" customHeight="1">
      <c r="E28" s="27" t="s">
        <v>28</v>
      </c>
      <c r="F28" s="52"/>
      <c r="G28" s="53"/>
      <c r="H28" s="54"/>
      <c r="I28" s="55"/>
      <c r="J28" s="2"/>
    </row>
    <row r="29" spans="5:10" ht="72" customHeight="1">
      <c r="E29" s="27" t="s">
        <v>29</v>
      </c>
      <c r="F29" s="52" t="s">
        <v>203</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7" t="s">
        <v>24</v>
      </c>
      <c r="D33" s="27" t="s">
        <v>25</v>
      </c>
      <c r="E33" s="27" t="s">
        <v>26</v>
      </c>
      <c r="F33" s="27" t="s">
        <v>27</v>
      </c>
      <c r="G33" s="27" t="s">
        <v>28</v>
      </c>
      <c r="H33" s="27" t="s">
        <v>29</v>
      </c>
      <c r="I33" s="4"/>
      <c r="J33" s="1"/>
      <c r="K33" s="1"/>
      <c r="L33" s="1"/>
      <c r="M33" s="1"/>
    </row>
    <row r="34" spans="1:9" ht="98.25" customHeight="1">
      <c r="A34" s="78" t="s">
        <v>177</v>
      </c>
      <c r="B34" s="79"/>
      <c r="C34" s="26"/>
      <c r="D34" s="26"/>
      <c r="E34" s="26"/>
      <c r="F34" s="26"/>
      <c r="G34" s="26"/>
      <c r="H34" s="26"/>
      <c r="I34" s="2"/>
    </row>
    <row r="35" spans="1:9" ht="96" customHeight="1">
      <c r="A35" s="78" t="s">
        <v>176</v>
      </c>
      <c r="B35" s="79"/>
      <c r="C35" s="26"/>
      <c r="D35" s="26"/>
      <c r="E35" s="26"/>
      <c r="F35" s="26"/>
      <c r="G35" s="26"/>
      <c r="H35" s="26"/>
      <c r="I35" s="2"/>
    </row>
    <row r="36" spans="1:9" ht="15" customHeight="1">
      <c r="A36" s="78"/>
      <c r="B36" s="79"/>
      <c r="C36" s="26"/>
      <c r="D36" s="26"/>
      <c r="E36" s="26"/>
      <c r="F36" s="26"/>
      <c r="G36" s="26"/>
      <c r="H36" s="26"/>
      <c r="I36" s="2"/>
    </row>
    <row r="37" spans="1:9" ht="15" customHeight="1">
      <c r="A37" s="80"/>
      <c r="B37" s="81"/>
      <c r="C37" s="26"/>
      <c r="D37" s="26"/>
      <c r="E37" s="26"/>
      <c r="F37" s="26"/>
      <c r="G37" s="26"/>
      <c r="H37" s="26"/>
      <c r="I37" s="2"/>
    </row>
    <row r="38" spans="1:9" ht="15" customHeight="1">
      <c r="A38" s="78"/>
      <c r="B38" s="79"/>
      <c r="C38" s="26"/>
      <c r="D38" s="26"/>
      <c r="E38" s="26"/>
      <c r="F38" s="26"/>
      <c r="G38" s="26"/>
      <c r="H38" s="26"/>
      <c r="I38" s="2"/>
    </row>
    <row r="39" spans="1:9" ht="15" customHeight="1">
      <c r="A39" s="78"/>
      <c r="B39" s="79"/>
      <c r="C39" s="26"/>
      <c r="D39" s="26"/>
      <c r="E39" s="26"/>
      <c r="F39" s="26"/>
      <c r="G39" s="26"/>
      <c r="H39" s="26"/>
      <c r="I39" s="2"/>
    </row>
    <row r="40" spans="1:8" ht="15" customHeight="1">
      <c r="A40" s="78"/>
      <c r="B40" s="79"/>
      <c r="C40" s="26"/>
      <c r="D40" s="26"/>
      <c r="E40" s="26"/>
      <c r="F40" s="26"/>
      <c r="G40" s="26"/>
      <c r="H40" s="26"/>
    </row>
    <row r="41" spans="1:8" ht="15" customHeight="1">
      <c r="A41" s="52"/>
      <c r="B41" s="53"/>
      <c r="C41" s="26"/>
      <c r="D41" s="26"/>
      <c r="E41" s="26"/>
      <c r="F41" s="26"/>
      <c r="G41" s="26"/>
      <c r="H41" s="26"/>
    </row>
    <row r="42" spans="1:8" ht="15" customHeight="1">
      <c r="A42" s="52"/>
      <c r="B42" s="53"/>
      <c r="C42" s="26"/>
      <c r="D42" s="26"/>
      <c r="E42" s="26"/>
      <c r="F42" s="26"/>
      <c r="G42" s="26"/>
      <c r="H42" s="2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3.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18">
      <selection activeCell="H29" sqref="H29:I29"/>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6">
        <v>2012</v>
      </c>
      <c r="D2" s="77" t="s">
        <v>7</v>
      </c>
      <c r="E2" s="77"/>
      <c r="F2" s="66" t="s">
        <v>39</v>
      </c>
      <c r="G2" s="66"/>
      <c r="H2" s="66"/>
      <c r="I2" s="66"/>
      <c r="J2" s="66"/>
    </row>
    <row r="3" spans="1:10" ht="54.75" customHeight="1">
      <c r="A3" s="64" t="s">
        <v>2</v>
      </c>
      <c r="B3" s="64"/>
      <c r="C3" s="26" t="s">
        <v>40</v>
      </c>
      <c r="D3" s="64" t="s">
        <v>8</v>
      </c>
      <c r="E3" s="64"/>
      <c r="F3" s="66" t="s">
        <v>41</v>
      </c>
      <c r="G3" s="66"/>
      <c r="H3" s="66"/>
      <c r="I3" s="66"/>
      <c r="J3" s="66"/>
    </row>
    <row r="4" spans="1:10" ht="99.75" customHeight="1">
      <c r="A4" s="64" t="s">
        <v>3</v>
      </c>
      <c r="B4" s="64"/>
      <c r="C4" s="26" t="s">
        <v>132</v>
      </c>
      <c r="D4" s="64" t="s">
        <v>11</v>
      </c>
      <c r="E4" s="64"/>
      <c r="F4" s="66" t="s">
        <v>133</v>
      </c>
      <c r="G4" s="66"/>
      <c r="H4" s="66"/>
      <c r="I4" s="66"/>
      <c r="J4" s="66"/>
    </row>
    <row r="5" spans="1:10" ht="102.75" customHeight="1">
      <c r="A5" s="64" t="s">
        <v>4</v>
      </c>
      <c r="B5" s="64"/>
      <c r="C5" s="26" t="s">
        <v>131</v>
      </c>
      <c r="D5" s="64" t="s">
        <v>9</v>
      </c>
      <c r="E5" s="64"/>
      <c r="F5" s="66" t="s">
        <v>137</v>
      </c>
      <c r="G5" s="66"/>
      <c r="H5" s="66"/>
      <c r="I5" s="66"/>
      <c r="J5" s="66"/>
    </row>
    <row r="6" spans="1:10" ht="108.75" customHeight="1">
      <c r="A6" s="64" t="s">
        <v>5</v>
      </c>
      <c r="B6" s="64"/>
      <c r="C6" s="26" t="s">
        <v>136</v>
      </c>
      <c r="D6" s="64"/>
      <c r="E6" s="64"/>
      <c r="F6" s="66"/>
      <c r="G6" s="66"/>
      <c r="H6" s="66"/>
      <c r="I6" s="66"/>
      <c r="J6" s="66"/>
    </row>
    <row r="7" spans="1:10" ht="45" customHeight="1">
      <c r="A7" s="64" t="s">
        <v>6</v>
      </c>
      <c r="B7" s="64"/>
      <c r="C7" s="28"/>
      <c r="D7" s="64" t="s">
        <v>10</v>
      </c>
      <c r="E7" s="64"/>
      <c r="F7" s="65" t="s">
        <v>138</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7" t="s">
        <v>15</v>
      </c>
      <c r="G10" s="29" t="s">
        <v>16</v>
      </c>
      <c r="H10" s="29" t="s">
        <v>17</v>
      </c>
      <c r="I10" s="6" t="s">
        <v>18</v>
      </c>
      <c r="J10" s="29" t="s">
        <v>19</v>
      </c>
    </row>
    <row r="11" spans="1:10" ht="204" customHeight="1">
      <c r="A11" s="82" t="s">
        <v>179</v>
      </c>
      <c r="B11" s="82"/>
      <c r="C11" s="36"/>
      <c r="D11" s="82" t="s">
        <v>251</v>
      </c>
      <c r="E11" s="82"/>
      <c r="F11" s="12">
        <v>2</v>
      </c>
      <c r="G11" s="26" t="s">
        <v>139</v>
      </c>
      <c r="H11" s="26" t="s">
        <v>140</v>
      </c>
      <c r="I11" s="13" t="s">
        <v>180</v>
      </c>
      <c r="J11" s="14">
        <v>9500000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5" t="s">
        <v>24</v>
      </c>
      <c r="D15" s="25"/>
      <c r="E15" s="25" t="s">
        <v>26</v>
      </c>
      <c r="F15" s="25" t="s">
        <v>27</v>
      </c>
      <c r="G15" s="25" t="s">
        <v>28</v>
      </c>
      <c r="H15" s="25" t="s">
        <v>29</v>
      </c>
      <c r="I15" s="2"/>
      <c r="J15" s="2"/>
    </row>
    <row r="16" spans="1:10" ht="99.75" customHeight="1">
      <c r="A16" s="52" t="s">
        <v>141</v>
      </c>
      <c r="B16" s="53"/>
      <c r="C16" s="11"/>
      <c r="D16" s="11"/>
      <c r="E16" s="11"/>
      <c r="F16" s="11"/>
      <c r="G16" s="11"/>
      <c r="H16" s="11">
        <v>0.5</v>
      </c>
      <c r="I16" s="2"/>
      <c r="J16" s="2"/>
    </row>
    <row r="17" spans="1:10" ht="99.75" customHeight="1">
      <c r="A17" s="52" t="s">
        <v>142</v>
      </c>
      <c r="B17" s="53"/>
      <c r="C17" s="7">
        <f>F11</f>
        <v>2</v>
      </c>
      <c r="D17" s="7">
        <f>$F$11</f>
        <v>2</v>
      </c>
      <c r="E17" s="7">
        <f>$F$11</f>
        <v>2</v>
      </c>
      <c r="F17" s="7">
        <f>$F$11</f>
        <v>2</v>
      </c>
      <c r="G17" s="7">
        <f>$F$11</f>
        <v>2</v>
      </c>
      <c r="H17" s="7">
        <f>$F$11</f>
        <v>2</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0.25</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v>9500000</v>
      </c>
      <c r="I20" s="2"/>
      <c r="J20" s="2"/>
    </row>
    <row r="21" spans="1:10" ht="30" customHeight="1">
      <c r="A21" s="62" t="s">
        <v>33</v>
      </c>
      <c r="B21" s="63"/>
      <c r="C21" s="9">
        <f>(C20/$J$11)</f>
        <v>0</v>
      </c>
      <c r="D21" s="10">
        <f>(D20/$J$11)+C21</f>
        <v>0</v>
      </c>
      <c r="E21" s="10">
        <f>(E20/$J$11)+D21</f>
        <v>0</v>
      </c>
      <c r="F21" s="10">
        <f>(F20/$J$11)+E21</f>
        <v>0</v>
      </c>
      <c r="G21" s="10">
        <f>(G20/$J$11)+F21</f>
        <v>0</v>
      </c>
      <c r="H21" s="10">
        <f>(H20/$J$11)+G21</f>
        <v>1</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7" t="s">
        <v>24</v>
      </c>
      <c r="F24" s="52"/>
      <c r="G24" s="53"/>
      <c r="H24" s="52"/>
      <c r="I24" s="53"/>
      <c r="J24" s="2"/>
    </row>
    <row r="25" spans="5:10" ht="49.5" customHeight="1">
      <c r="E25" s="27" t="s">
        <v>25</v>
      </c>
      <c r="F25" s="52"/>
      <c r="G25" s="53"/>
      <c r="H25" s="54"/>
      <c r="I25" s="55"/>
      <c r="J25" s="2"/>
    </row>
    <row r="26" spans="5:10" ht="49.5" customHeight="1">
      <c r="E26" s="27" t="s">
        <v>26</v>
      </c>
      <c r="F26" s="52"/>
      <c r="G26" s="53"/>
      <c r="H26" s="54"/>
      <c r="I26" s="55"/>
      <c r="J26" s="2"/>
    </row>
    <row r="27" spans="5:10" ht="49.5" customHeight="1">
      <c r="E27" s="27" t="s">
        <v>27</v>
      </c>
      <c r="F27" s="52"/>
      <c r="G27" s="53"/>
      <c r="H27" s="54"/>
      <c r="I27" s="55"/>
      <c r="J27" s="2"/>
    </row>
    <row r="28" spans="5:10" ht="49.5" customHeight="1">
      <c r="E28" s="27" t="s">
        <v>28</v>
      </c>
      <c r="F28" s="52"/>
      <c r="G28" s="53"/>
      <c r="H28" s="54"/>
      <c r="I28" s="55"/>
      <c r="J28" s="2"/>
    </row>
    <row r="29" spans="5:10" ht="72" customHeight="1">
      <c r="E29" s="27" t="s">
        <v>29</v>
      </c>
      <c r="F29" s="52" t="s">
        <v>252</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7" t="s">
        <v>24</v>
      </c>
      <c r="D33" s="27" t="s">
        <v>25</v>
      </c>
      <c r="E33" s="27" t="s">
        <v>26</v>
      </c>
      <c r="F33" s="27" t="s">
        <v>27</v>
      </c>
      <c r="G33" s="27" t="s">
        <v>28</v>
      </c>
      <c r="H33" s="27" t="s">
        <v>29</v>
      </c>
      <c r="I33" s="4"/>
      <c r="J33" s="1"/>
      <c r="K33" s="1"/>
      <c r="L33" s="1"/>
      <c r="M33" s="1"/>
    </row>
    <row r="34" spans="1:9" ht="168" customHeight="1">
      <c r="A34" s="78"/>
      <c r="B34" s="79"/>
      <c r="C34" s="26"/>
      <c r="D34" s="26"/>
      <c r="E34" s="26"/>
      <c r="F34" s="26"/>
      <c r="G34" s="26"/>
      <c r="H34" s="26"/>
      <c r="I34" s="2"/>
    </row>
    <row r="35" spans="1:9" ht="96" customHeight="1">
      <c r="A35" s="78"/>
      <c r="B35" s="79"/>
      <c r="C35" s="26"/>
      <c r="D35" s="26"/>
      <c r="E35" s="26"/>
      <c r="F35" s="26"/>
      <c r="G35" s="26"/>
      <c r="H35" s="26"/>
      <c r="I35" s="2"/>
    </row>
    <row r="36" spans="1:9" ht="75.75" customHeight="1">
      <c r="A36" s="78"/>
      <c r="B36" s="79"/>
      <c r="C36" s="26"/>
      <c r="D36" s="26"/>
      <c r="E36" s="26"/>
      <c r="F36" s="26"/>
      <c r="G36" s="26"/>
      <c r="H36" s="26"/>
      <c r="I36" s="2"/>
    </row>
    <row r="37" spans="1:9" ht="147" customHeight="1">
      <c r="A37" s="80"/>
      <c r="B37" s="81"/>
      <c r="C37" s="26"/>
      <c r="D37" s="26"/>
      <c r="E37" s="26"/>
      <c r="F37" s="26"/>
      <c r="G37" s="26"/>
      <c r="H37" s="26"/>
      <c r="I37" s="2"/>
    </row>
    <row r="38" spans="1:9" ht="98.25" customHeight="1">
      <c r="A38" s="78"/>
      <c r="B38" s="79"/>
      <c r="C38" s="26"/>
      <c r="D38" s="26"/>
      <c r="E38" s="26"/>
      <c r="F38" s="26"/>
      <c r="G38" s="26"/>
      <c r="H38" s="26"/>
      <c r="I38" s="2"/>
    </row>
    <row r="39" spans="1:9" ht="87.75" customHeight="1">
      <c r="A39" s="78"/>
      <c r="B39" s="79"/>
      <c r="C39" s="26"/>
      <c r="D39" s="26"/>
      <c r="E39" s="26"/>
      <c r="F39" s="26"/>
      <c r="G39" s="26"/>
      <c r="H39" s="26"/>
      <c r="I39" s="2"/>
    </row>
    <row r="40" spans="1:8" ht="121.5" customHeight="1">
      <c r="A40" s="78"/>
      <c r="B40" s="79"/>
      <c r="C40" s="26"/>
      <c r="D40" s="26"/>
      <c r="E40" s="26"/>
      <c r="F40" s="26"/>
      <c r="G40" s="26"/>
      <c r="H40" s="26"/>
    </row>
    <row r="41" spans="1:8" ht="219" customHeight="1">
      <c r="A41" s="52"/>
      <c r="B41" s="53"/>
      <c r="C41" s="26"/>
      <c r="D41" s="26"/>
      <c r="E41" s="26"/>
      <c r="F41" s="26"/>
      <c r="G41" s="26"/>
      <c r="H41" s="26"/>
    </row>
    <row r="42" spans="1:8" ht="204.75" customHeight="1">
      <c r="A42" s="52"/>
      <c r="B42" s="53"/>
      <c r="C42" s="26"/>
      <c r="D42" s="26"/>
      <c r="E42" s="26"/>
      <c r="F42" s="26"/>
      <c r="G42" s="26"/>
      <c r="H42" s="2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4.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20">
      <selection activeCell="D11" sqref="D11:E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6">
        <v>2012</v>
      </c>
      <c r="D2" s="77" t="s">
        <v>7</v>
      </c>
      <c r="E2" s="77"/>
      <c r="F2" s="66" t="s">
        <v>39</v>
      </c>
      <c r="G2" s="66"/>
      <c r="H2" s="66"/>
      <c r="I2" s="66"/>
      <c r="J2" s="66"/>
    </row>
    <row r="3" spans="1:10" ht="54.75" customHeight="1">
      <c r="A3" s="64" t="s">
        <v>2</v>
      </c>
      <c r="B3" s="64"/>
      <c r="C3" s="26" t="s">
        <v>40</v>
      </c>
      <c r="D3" s="64" t="s">
        <v>8</v>
      </c>
      <c r="E3" s="64"/>
      <c r="F3" s="66" t="s">
        <v>41</v>
      </c>
      <c r="G3" s="66"/>
      <c r="H3" s="66"/>
      <c r="I3" s="66"/>
      <c r="J3" s="66"/>
    </row>
    <row r="4" spans="1:10" ht="99.75" customHeight="1">
      <c r="A4" s="64" t="s">
        <v>3</v>
      </c>
      <c r="B4" s="64"/>
      <c r="C4" s="26" t="s">
        <v>145</v>
      </c>
      <c r="D4" s="64" t="s">
        <v>11</v>
      </c>
      <c r="E4" s="64"/>
      <c r="F4" s="66" t="s">
        <v>144</v>
      </c>
      <c r="G4" s="66"/>
      <c r="H4" s="66"/>
      <c r="I4" s="66"/>
      <c r="J4" s="66"/>
    </row>
    <row r="5" spans="1:10" ht="102.75" customHeight="1">
      <c r="A5" s="64" t="s">
        <v>4</v>
      </c>
      <c r="B5" s="64"/>
      <c r="C5" s="26" t="s">
        <v>146</v>
      </c>
      <c r="D5" s="64" t="s">
        <v>9</v>
      </c>
      <c r="E5" s="64"/>
      <c r="F5" s="66" t="s">
        <v>143</v>
      </c>
      <c r="G5" s="66"/>
      <c r="H5" s="66"/>
      <c r="I5" s="66"/>
      <c r="J5" s="66"/>
    </row>
    <row r="6" spans="1:10" ht="108.75" customHeight="1">
      <c r="A6" s="64" t="s">
        <v>5</v>
      </c>
      <c r="B6" s="64"/>
      <c r="C6" s="26" t="s">
        <v>147</v>
      </c>
      <c r="D6" s="64"/>
      <c r="E6" s="64"/>
      <c r="F6" s="66"/>
      <c r="G6" s="66"/>
      <c r="H6" s="66"/>
      <c r="I6" s="66"/>
      <c r="J6" s="66"/>
    </row>
    <row r="7" spans="1:10" ht="45" customHeight="1">
      <c r="A7" s="64" t="s">
        <v>6</v>
      </c>
      <c r="B7" s="64"/>
      <c r="C7" s="28">
        <v>0.8</v>
      </c>
      <c r="D7" s="64" t="s">
        <v>10</v>
      </c>
      <c r="E7" s="64"/>
      <c r="F7" s="65" t="s">
        <v>149</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7" t="s">
        <v>15</v>
      </c>
      <c r="G10" s="29" t="s">
        <v>16</v>
      </c>
      <c r="H10" s="29" t="s">
        <v>17</v>
      </c>
      <c r="I10" s="6" t="s">
        <v>18</v>
      </c>
      <c r="J10" s="29" t="s">
        <v>19</v>
      </c>
    </row>
    <row r="11" spans="1:10" ht="204" customHeight="1">
      <c r="A11" s="82" t="s">
        <v>208</v>
      </c>
      <c r="B11" s="82"/>
      <c r="C11" s="36"/>
      <c r="D11" s="82" t="s">
        <v>209</v>
      </c>
      <c r="E11" s="82"/>
      <c r="F11" s="12">
        <v>5</v>
      </c>
      <c r="G11" s="26" t="s">
        <v>83</v>
      </c>
      <c r="H11" s="26" t="s">
        <v>148</v>
      </c>
      <c r="I11" s="13" t="s">
        <v>210</v>
      </c>
      <c r="J11" s="44">
        <v>860000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5" t="s">
        <v>24</v>
      </c>
      <c r="D15" s="25"/>
      <c r="E15" s="25" t="s">
        <v>26</v>
      </c>
      <c r="F15" s="25" t="s">
        <v>27</v>
      </c>
      <c r="G15" s="25" t="s">
        <v>28</v>
      </c>
      <c r="H15" s="25" t="s">
        <v>29</v>
      </c>
      <c r="I15" s="2"/>
      <c r="J15" s="2"/>
    </row>
    <row r="16" spans="1:10" ht="99.75" customHeight="1">
      <c r="A16" s="52" t="s">
        <v>148</v>
      </c>
      <c r="B16" s="53"/>
      <c r="C16" s="11"/>
      <c r="D16" s="11"/>
      <c r="E16" s="43">
        <v>5</v>
      </c>
      <c r="F16" s="11"/>
      <c r="G16" s="11"/>
      <c r="H16" s="43"/>
      <c r="I16" s="2"/>
      <c r="J16" s="2"/>
    </row>
    <row r="17" spans="1:10" ht="99.75" customHeight="1">
      <c r="A17" s="52" t="s">
        <v>207</v>
      </c>
      <c r="B17" s="53"/>
      <c r="C17" s="7">
        <f>F11</f>
        <v>5</v>
      </c>
      <c r="D17" s="7">
        <f>$F$11</f>
        <v>5</v>
      </c>
      <c r="E17" s="7">
        <f>$F$11</f>
        <v>5</v>
      </c>
      <c r="F17" s="7">
        <f>$F$11</f>
        <v>5</v>
      </c>
      <c r="G17" s="7">
        <f>$F$11</f>
        <v>5</v>
      </c>
      <c r="H17" s="7">
        <f>$F$11</f>
        <v>5</v>
      </c>
      <c r="I17" s="2"/>
      <c r="J17" s="2"/>
    </row>
    <row r="18" spans="1:10" ht="15">
      <c r="A18" s="59" t="s">
        <v>30</v>
      </c>
      <c r="B18" s="60"/>
      <c r="C18" s="8">
        <f>IF((C16/C17)&gt;1,1,(C16/C17))</f>
        <v>0</v>
      </c>
      <c r="D18" s="8">
        <f>IF(((D16/D17)+C18)&gt;1,1,((D16/D17)+C18))</f>
        <v>0</v>
      </c>
      <c r="E18" s="8">
        <f>IF(((E16/E17)+D18)&gt;1,1,((E16/E17)+D18))</f>
        <v>1</v>
      </c>
      <c r="F18" s="8">
        <f>IF(((F16/F17)+E18)&gt;1,1,((F16/F17)+E18))</f>
        <v>1</v>
      </c>
      <c r="G18" s="8">
        <f>IF(((G16/G17)+F18)&gt;1,1,((G16/G17)+F18))</f>
        <v>1</v>
      </c>
      <c r="H18" s="8">
        <f>IF(((H16/H17)+G18)&gt;1,1,((H16/H17)+G18))</f>
        <v>1</v>
      </c>
      <c r="I18" s="2"/>
      <c r="J18" s="2"/>
    </row>
    <row r="19" spans="1:10" ht="15">
      <c r="A19" s="61" t="s">
        <v>31</v>
      </c>
      <c r="B19" s="61"/>
      <c r="C19" s="61"/>
      <c r="D19" s="61"/>
      <c r="E19" s="61"/>
      <c r="F19" s="61"/>
      <c r="G19" s="61"/>
      <c r="H19" s="61"/>
      <c r="I19" s="61"/>
      <c r="J19" s="61"/>
    </row>
    <row r="20" spans="1:10" ht="15">
      <c r="A20" s="62" t="s">
        <v>32</v>
      </c>
      <c r="B20" s="63"/>
      <c r="C20" s="5"/>
      <c r="D20" s="5"/>
      <c r="E20" s="45">
        <v>860000</v>
      </c>
      <c r="F20" s="5"/>
      <c r="G20" s="5"/>
      <c r="H20" s="5"/>
      <c r="I20" s="2"/>
      <c r="J20" s="2"/>
    </row>
    <row r="21" spans="1:10" ht="30" customHeight="1">
      <c r="A21" s="62" t="s">
        <v>33</v>
      </c>
      <c r="B21" s="63"/>
      <c r="C21" s="9">
        <f>(C20/$J$11)</f>
        <v>0</v>
      </c>
      <c r="D21" s="10">
        <f>(D20/$J$11)+C21</f>
        <v>0</v>
      </c>
      <c r="E21" s="10">
        <f>(E20/$J$11)+D21</f>
        <v>1</v>
      </c>
      <c r="F21" s="10">
        <f>(F20/$J$11)+E21</f>
        <v>1</v>
      </c>
      <c r="G21" s="10">
        <f>(G20/$J$11)+F21</f>
        <v>1</v>
      </c>
      <c r="H21" s="10">
        <f>(H20/$J$11)+G21</f>
        <v>1</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7" t="s">
        <v>24</v>
      </c>
      <c r="F24" s="52"/>
      <c r="G24" s="53"/>
      <c r="H24" s="52"/>
      <c r="I24" s="53"/>
      <c r="J24" s="2"/>
    </row>
    <row r="25" spans="5:10" ht="49.5" customHeight="1">
      <c r="E25" s="27" t="s">
        <v>25</v>
      </c>
      <c r="F25" s="52"/>
      <c r="G25" s="53"/>
      <c r="H25" s="54"/>
      <c r="I25" s="55"/>
      <c r="J25" s="2"/>
    </row>
    <row r="26" spans="5:10" ht="49.5" customHeight="1">
      <c r="E26" s="27" t="s">
        <v>26</v>
      </c>
      <c r="F26" s="52" t="s">
        <v>211</v>
      </c>
      <c r="G26" s="53"/>
      <c r="H26" s="54"/>
      <c r="I26" s="55"/>
      <c r="J26" s="2"/>
    </row>
    <row r="27" spans="5:10" ht="49.5" customHeight="1">
      <c r="E27" s="27" t="s">
        <v>27</v>
      </c>
      <c r="F27" s="52"/>
      <c r="G27" s="53"/>
      <c r="H27" s="54"/>
      <c r="I27" s="55"/>
      <c r="J27" s="2"/>
    </row>
    <row r="28" spans="5:10" ht="49.5" customHeight="1">
      <c r="E28" s="27" t="s">
        <v>28</v>
      </c>
      <c r="F28" s="52"/>
      <c r="G28" s="53"/>
      <c r="H28" s="54"/>
      <c r="I28" s="55"/>
      <c r="J28" s="2"/>
    </row>
    <row r="29" spans="5:10" ht="72" customHeight="1">
      <c r="E29" s="27" t="s">
        <v>29</v>
      </c>
      <c r="F29" s="52"/>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7" t="s">
        <v>24</v>
      </c>
      <c r="D33" s="27" t="s">
        <v>25</v>
      </c>
      <c r="E33" s="27" t="s">
        <v>26</v>
      </c>
      <c r="F33" s="27" t="s">
        <v>27</v>
      </c>
      <c r="G33" s="27" t="s">
        <v>28</v>
      </c>
      <c r="H33" s="27" t="s">
        <v>29</v>
      </c>
      <c r="I33" s="4"/>
      <c r="J33" s="1"/>
      <c r="K33" s="1"/>
      <c r="L33" s="1"/>
      <c r="M33" s="1"/>
    </row>
    <row r="34" spans="1:9" ht="15" customHeight="1">
      <c r="A34" s="78"/>
      <c r="B34" s="79"/>
      <c r="C34" s="26"/>
      <c r="D34" s="26"/>
      <c r="E34" s="26"/>
      <c r="F34" s="26"/>
      <c r="G34" s="26"/>
      <c r="H34" s="26"/>
      <c r="I34" s="2"/>
    </row>
    <row r="35" spans="1:9" ht="15" customHeight="1">
      <c r="A35" s="78"/>
      <c r="B35" s="79"/>
      <c r="C35" s="26"/>
      <c r="D35" s="26"/>
      <c r="E35" s="26"/>
      <c r="F35" s="26"/>
      <c r="G35" s="26"/>
      <c r="H35" s="26"/>
      <c r="I35" s="2"/>
    </row>
    <row r="36" spans="1:9" ht="15" customHeight="1">
      <c r="A36" s="78"/>
      <c r="B36" s="79"/>
      <c r="C36" s="26"/>
      <c r="D36" s="26"/>
      <c r="E36" s="26"/>
      <c r="F36" s="26"/>
      <c r="G36" s="26"/>
      <c r="H36" s="26"/>
      <c r="I36" s="2"/>
    </row>
    <row r="37" spans="1:9" ht="15" customHeight="1">
      <c r="A37" s="80"/>
      <c r="B37" s="81"/>
      <c r="C37" s="26"/>
      <c r="D37" s="26"/>
      <c r="E37" s="26"/>
      <c r="F37" s="26"/>
      <c r="G37" s="26"/>
      <c r="H37" s="26"/>
      <c r="I37" s="2"/>
    </row>
    <row r="38" spans="1:9" ht="15" customHeight="1">
      <c r="A38" s="78"/>
      <c r="B38" s="79"/>
      <c r="C38" s="26"/>
      <c r="D38" s="26"/>
      <c r="E38" s="26"/>
      <c r="F38" s="26"/>
      <c r="G38" s="26"/>
      <c r="H38" s="26"/>
      <c r="I38" s="2"/>
    </row>
    <row r="39" spans="1:9" ht="15" customHeight="1">
      <c r="A39" s="78"/>
      <c r="B39" s="79"/>
      <c r="C39" s="26"/>
      <c r="D39" s="26"/>
      <c r="E39" s="26"/>
      <c r="F39" s="26"/>
      <c r="G39" s="26"/>
      <c r="H39" s="26"/>
      <c r="I39" s="2"/>
    </row>
    <row r="40" spans="1:8" ht="15" customHeight="1">
      <c r="A40" s="78"/>
      <c r="B40" s="79"/>
      <c r="C40" s="26"/>
      <c r="D40" s="26"/>
      <c r="E40" s="26"/>
      <c r="F40" s="26"/>
      <c r="G40" s="26"/>
      <c r="H40" s="26"/>
    </row>
    <row r="41" spans="1:8" ht="15" customHeight="1">
      <c r="A41" s="52"/>
      <c r="B41" s="53"/>
      <c r="C41" s="26"/>
      <c r="D41" s="26"/>
      <c r="E41" s="26"/>
      <c r="F41" s="26"/>
      <c r="G41" s="26"/>
      <c r="H41" s="26"/>
    </row>
    <row r="42" spans="1:8" ht="15" customHeight="1">
      <c r="A42" s="52"/>
      <c r="B42" s="53"/>
      <c r="C42" s="26"/>
      <c r="D42" s="26"/>
      <c r="E42" s="26"/>
      <c r="F42" s="26"/>
      <c r="G42" s="26"/>
      <c r="H42" s="2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5.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8">
      <selection activeCell="H17" sqref="H17"/>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40">
        <v>2012</v>
      </c>
      <c r="D2" s="77" t="s">
        <v>7</v>
      </c>
      <c r="E2" s="77"/>
      <c r="F2" s="66" t="s">
        <v>39</v>
      </c>
      <c r="G2" s="66"/>
      <c r="H2" s="66"/>
      <c r="I2" s="66"/>
      <c r="J2" s="66"/>
    </row>
    <row r="3" spans="1:10" ht="54.75" customHeight="1">
      <c r="A3" s="64" t="s">
        <v>2</v>
      </c>
      <c r="B3" s="64"/>
      <c r="C3" s="40" t="s">
        <v>233</v>
      </c>
      <c r="D3" s="64" t="s">
        <v>8</v>
      </c>
      <c r="E3" s="64"/>
      <c r="F3" s="66"/>
      <c r="G3" s="66"/>
      <c r="H3" s="66"/>
      <c r="I3" s="66"/>
      <c r="J3" s="66"/>
    </row>
    <row r="4" spans="1:10" ht="99.75" customHeight="1">
      <c r="A4" s="64" t="s">
        <v>3</v>
      </c>
      <c r="B4" s="64"/>
      <c r="C4" s="40" t="s">
        <v>232</v>
      </c>
      <c r="D4" s="64" t="s">
        <v>11</v>
      </c>
      <c r="E4" s="64"/>
      <c r="F4" s="66" t="s">
        <v>234</v>
      </c>
      <c r="G4" s="66"/>
      <c r="H4" s="66"/>
      <c r="I4" s="66"/>
      <c r="J4" s="66"/>
    </row>
    <row r="5" spans="1:10" ht="102.75" customHeight="1">
      <c r="A5" s="64" t="s">
        <v>4</v>
      </c>
      <c r="B5" s="64"/>
      <c r="C5" s="40" t="s">
        <v>236</v>
      </c>
      <c r="D5" s="64" t="s">
        <v>9</v>
      </c>
      <c r="E5" s="64"/>
      <c r="F5" s="66" t="s">
        <v>237</v>
      </c>
      <c r="G5" s="66"/>
      <c r="H5" s="66"/>
      <c r="I5" s="66"/>
      <c r="J5" s="66"/>
    </row>
    <row r="6" spans="1:10" ht="108.75" customHeight="1">
      <c r="A6" s="64" t="s">
        <v>5</v>
      </c>
      <c r="B6" s="64"/>
      <c r="C6" s="40" t="s">
        <v>235</v>
      </c>
      <c r="D6" s="64"/>
      <c r="E6" s="64"/>
      <c r="F6" s="66"/>
      <c r="G6" s="66"/>
      <c r="H6" s="66"/>
      <c r="I6" s="66"/>
      <c r="J6" s="66"/>
    </row>
    <row r="7" spans="1:10" ht="45" customHeight="1">
      <c r="A7" s="64" t="s">
        <v>6</v>
      </c>
      <c r="B7" s="64"/>
      <c r="C7" s="39">
        <v>0.8</v>
      </c>
      <c r="D7" s="64" t="s">
        <v>10</v>
      </c>
      <c r="E7" s="64"/>
      <c r="F7" s="65" t="s">
        <v>238</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38" t="s">
        <v>15</v>
      </c>
      <c r="G10" s="41" t="s">
        <v>16</v>
      </c>
      <c r="H10" s="41" t="s">
        <v>17</v>
      </c>
      <c r="I10" s="6" t="s">
        <v>18</v>
      </c>
      <c r="J10" s="41" t="s">
        <v>19</v>
      </c>
    </row>
    <row r="11" spans="1:10" ht="204" customHeight="1">
      <c r="A11" s="82" t="s">
        <v>246</v>
      </c>
      <c r="B11" s="82"/>
      <c r="C11" s="36"/>
      <c r="D11" s="82" t="s">
        <v>247</v>
      </c>
      <c r="E11" s="82"/>
      <c r="F11" s="12">
        <v>30</v>
      </c>
      <c r="G11" s="40" t="s">
        <v>240</v>
      </c>
      <c r="H11" s="40" t="s">
        <v>239</v>
      </c>
      <c r="I11" s="42" t="s">
        <v>243</v>
      </c>
      <c r="J11" s="44">
        <f>14220238+78842000</f>
        <v>93062238</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37" t="s">
        <v>24</v>
      </c>
      <c r="D15" s="37"/>
      <c r="E15" s="37" t="s">
        <v>26</v>
      </c>
      <c r="F15" s="37" t="s">
        <v>27</v>
      </c>
      <c r="G15" s="37" t="s">
        <v>28</v>
      </c>
      <c r="H15" s="37" t="s">
        <v>29</v>
      </c>
      <c r="I15" s="2"/>
      <c r="J15" s="2"/>
    </row>
    <row r="16" spans="1:10" ht="99.75" customHeight="1">
      <c r="A16" s="52" t="s">
        <v>239</v>
      </c>
      <c r="B16" s="53"/>
      <c r="C16" s="11"/>
      <c r="D16" s="11"/>
      <c r="E16" s="46"/>
      <c r="F16" s="11"/>
      <c r="G16" s="49"/>
      <c r="H16" s="46">
        <v>20</v>
      </c>
      <c r="I16" s="2"/>
      <c r="J16" s="2"/>
    </row>
    <row r="17" spans="1:10" ht="99.75" customHeight="1">
      <c r="A17" s="52" t="s">
        <v>244</v>
      </c>
      <c r="B17" s="53"/>
      <c r="C17" s="7">
        <f>F11</f>
        <v>30</v>
      </c>
      <c r="D17" s="7">
        <f>$F$11</f>
        <v>30</v>
      </c>
      <c r="E17" s="7">
        <f>$F$11</f>
        <v>30</v>
      </c>
      <c r="F17" s="7">
        <f>$F$11</f>
        <v>30</v>
      </c>
      <c r="G17" s="7">
        <f>$F$11</f>
        <v>30</v>
      </c>
      <c r="H17" s="7">
        <f>$F$11</f>
        <v>30</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0.6666666666666666</v>
      </c>
      <c r="I18" s="2"/>
      <c r="J18" s="2"/>
    </row>
    <row r="19" spans="1:10" ht="15">
      <c r="A19" s="61" t="s">
        <v>31</v>
      </c>
      <c r="B19" s="61"/>
      <c r="C19" s="61"/>
      <c r="D19" s="61"/>
      <c r="E19" s="61"/>
      <c r="F19" s="61"/>
      <c r="G19" s="61"/>
      <c r="H19" s="61"/>
      <c r="I19" s="61"/>
      <c r="J19" s="61"/>
    </row>
    <row r="20" spans="1:10" ht="15">
      <c r="A20" s="62" t="s">
        <v>32</v>
      </c>
      <c r="B20" s="63"/>
      <c r="C20" s="5"/>
      <c r="D20" s="5"/>
      <c r="E20" s="45"/>
      <c r="F20" s="5"/>
      <c r="G20" s="5">
        <v>14220238</v>
      </c>
      <c r="H20" s="5">
        <v>78842000</v>
      </c>
      <c r="I20" s="2"/>
      <c r="J20" s="2"/>
    </row>
    <row r="21" spans="1:10" ht="30" customHeight="1">
      <c r="A21" s="62" t="s">
        <v>33</v>
      </c>
      <c r="B21" s="63"/>
      <c r="C21" s="9">
        <f>(C20/$J$11)</f>
        <v>0</v>
      </c>
      <c r="D21" s="10">
        <f>(D20/$J$11)+C21</f>
        <v>0</v>
      </c>
      <c r="E21" s="10">
        <f>(E20/$J$11)+D21</f>
        <v>0</v>
      </c>
      <c r="F21" s="10">
        <f>(F20/$J$11)+E21</f>
        <v>0</v>
      </c>
      <c r="G21" s="10">
        <f>(G20/$J$11)+F21</f>
        <v>0.15280352488406737</v>
      </c>
      <c r="H21" s="10">
        <f>(H20/$J$11)+G21</f>
        <v>1</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38" t="s">
        <v>24</v>
      </c>
      <c r="F24" s="52"/>
      <c r="G24" s="53"/>
      <c r="H24" s="52"/>
      <c r="I24" s="53"/>
      <c r="J24" s="2"/>
    </row>
    <row r="25" spans="5:10" ht="49.5" customHeight="1">
      <c r="E25" s="38" t="s">
        <v>25</v>
      </c>
      <c r="F25" s="52"/>
      <c r="G25" s="53"/>
      <c r="H25" s="54"/>
      <c r="I25" s="55"/>
      <c r="J25" s="2"/>
    </row>
    <row r="26" spans="5:10" ht="49.5" customHeight="1">
      <c r="E26" s="38" t="s">
        <v>26</v>
      </c>
      <c r="F26" s="52"/>
      <c r="G26" s="53"/>
      <c r="H26" s="54"/>
      <c r="I26" s="55"/>
      <c r="J26" s="2"/>
    </row>
    <row r="27" spans="5:10" ht="49.5" customHeight="1">
      <c r="E27" s="38" t="s">
        <v>27</v>
      </c>
      <c r="F27" s="52"/>
      <c r="G27" s="53"/>
      <c r="H27" s="54"/>
      <c r="I27" s="55"/>
      <c r="J27" s="2"/>
    </row>
    <row r="28" spans="5:10" ht="49.5" customHeight="1">
      <c r="E28" s="38" t="s">
        <v>28</v>
      </c>
      <c r="F28" s="52"/>
      <c r="G28" s="53"/>
      <c r="H28" s="54"/>
      <c r="I28" s="55"/>
      <c r="J28" s="2"/>
    </row>
    <row r="29" spans="5:10" ht="72" customHeight="1">
      <c r="E29" s="38" t="s">
        <v>29</v>
      </c>
      <c r="F29" s="52" t="s">
        <v>245</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38" t="s">
        <v>24</v>
      </c>
      <c r="D33" s="38" t="s">
        <v>25</v>
      </c>
      <c r="E33" s="38" t="s">
        <v>26</v>
      </c>
      <c r="F33" s="38" t="s">
        <v>27</v>
      </c>
      <c r="G33" s="38" t="s">
        <v>28</v>
      </c>
      <c r="H33" s="38" t="s">
        <v>29</v>
      </c>
      <c r="I33" s="4"/>
      <c r="J33" s="1"/>
      <c r="K33" s="1"/>
      <c r="L33" s="1"/>
      <c r="M33" s="1"/>
    </row>
    <row r="34" spans="1:9" ht="81" customHeight="1">
      <c r="A34" s="78" t="s">
        <v>241</v>
      </c>
      <c r="B34" s="79"/>
      <c r="C34" s="40"/>
      <c r="D34" s="40"/>
      <c r="E34" s="40"/>
      <c r="F34" s="40"/>
      <c r="G34" s="40" t="s">
        <v>166</v>
      </c>
      <c r="H34" s="40"/>
      <c r="I34" s="2"/>
    </row>
    <row r="35" spans="1:9" ht="84.75" customHeight="1">
      <c r="A35" s="78" t="s">
        <v>242</v>
      </c>
      <c r="B35" s="79"/>
      <c r="C35" s="40"/>
      <c r="D35" s="40"/>
      <c r="E35" s="40"/>
      <c r="F35" s="40"/>
      <c r="G35" s="40"/>
      <c r="H35" s="40" t="s">
        <v>166</v>
      </c>
      <c r="I35" s="2"/>
    </row>
    <row r="36" spans="1:9" ht="15" customHeight="1">
      <c r="A36" s="78"/>
      <c r="B36" s="79"/>
      <c r="C36" s="40"/>
      <c r="D36" s="40"/>
      <c r="E36" s="40"/>
      <c r="F36" s="40"/>
      <c r="G36" s="40"/>
      <c r="H36" s="40"/>
      <c r="I36" s="2"/>
    </row>
    <row r="37" spans="1:9" ht="15" customHeight="1">
      <c r="A37" s="80"/>
      <c r="B37" s="81"/>
      <c r="C37" s="40"/>
      <c r="D37" s="40"/>
      <c r="E37" s="40"/>
      <c r="F37" s="40"/>
      <c r="G37" s="40"/>
      <c r="H37" s="40"/>
      <c r="I37" s="2"/>
    </row>
    <row r="38" spans="1:9" ht="15" customHeight="1">
      <c r="A38" s="78"/>
      <c r="B38" s="79"/>
      <c r="C38" s="40"/>
      <c r="D38" s="40"/>
      <c r="E38" s="40"/>
      <c r="F38" s="40"/>
      <c r="G38" s="40"/>
      <c r="H38" s="40"/>
      <c r="I38" s="2"/>
    </row>
    <row r="39" spans="1:9" ht="15" customHeight="1">
      <c r="A39" s="78"/>
      <c r="B39" s="79"/>
      <c r="C39" s="40"/>
      <c r="D39" s="40"/>
      <c r="E39" s="40"/>
      <c r="F39" s="40"/>
      <c r="G39" s="40"/>
      <c r="H39" s="40"/>
      <c r="I39" s="2"/>
    </row>
    <row r="40" spans="1:8" ht="15" customHeight="1">
      <c r="A40" s="78"/>
      <c r="B40" s="79"/>
      <c r="C40" s="40"/>
      <c r="D40" s="40"/>
      <c r="E40" s="40"/>
      <c r="F40" s="40"/>
      <c r="G40" s="40"/>
      <c r="H40" s="40"/>
    </row>
    <row r="41" spans="1:8" ht="15" customHeight="1">
      <c r="A41" s="52"/>
      <c r="B41" s="53"/>
      <c r="C41" s="40"/>
      <c r="D41" s="40"/>
      <c r="E41" s="40"/>
      <c r="F41" s="40"/>
      <c r="G41" s="40"/>
      <c r="H41" s="40"/>
    </row>
    <row r="42" spans="1:8" ht="15" customHeight="1">
      <c r="A42" s="52"/>
      <c r="B42" s="53"/>
      <c r="C42" s="40"/>
      <c r="D42" s="40"/>
      <c r="E42" s="40"/>
      <c r="F42" s="40"/>
      <c r="G42" s="40"/>
      <c r="H42" s="40"/>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6.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18">
      <selection activeCell="D11" sqref="D11:E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31">
        <v>2012</v>
      </c>
      <c r="D2" s="77" t="s">
        <v>7</v>
      </c>
      <c r="E2" s="77"/>
      <c r="F2" s="66" t="s">
        <v>39</v>
      </c>
      <c r="G2" s="66"/>
      <c r="H2" s="66"/>
      <c r="I2" s="66"/>
      <c r="J2" s="66"/>
    </row>
    <row r="3" spans="1:10" ht="54.75" customHeight="1">
      <c r="A3" s="64" t="s">
        <v>2</v>
      </c>
      <c r="B3" s="64"/>
      <c r="C3" s="31" t="s">
        <v>213</v>
      </c>
      <c r="D3" s="64" t="s">
        <v>8</v>
      </c>
      <c r="E3" s="64"/>
      <c r="F3" s="66" t="s">
        <v>212</v>
      </c>
      <c r="G3" s="66"/>
      <c r="H3" s="66"/>
      <c r="I3" s="66"/>
      <c r="J3" s="66"/>
    </row>
    <row r="4" spans="1:10" ht="135" customHeight="1">
      <c r="A4" s="64" t="s">
        <v>3</v>
      </c>
      <c r="B4" s="64"/>
      <c r="C4" s="31" t="s">
        <v>150</v>
      </c>
      <c r="D4" s="64" t="s">
        <v>11</v>
      </c>
      <c r="E4" s="64"/>
      <c r="F4" s="66" t="s">
        <v>214</v>
      </c>
      <c r="G4" s="66"/>
      <c r="H4" s="66"/>
      <c r="I4" s="66"/>
      <c r="J4" s="66"/>
    </row>
    <row r="5" spans="1:10" ht="102.75" customHeight="1">
      <c r="A5" s="64" t="s">
        <v>4</v>
      </c>
      <c r="B5" s="64"/>
      <c r="C5" s="31" t="s">
        <v>221</v>
      </c>
      <c r="D5" s="64" t="s">
        <v>9</v>
      </c>
      <c r="E5" s="64"/>
      <c r="F5" s="66" t="s">
        <v>223</v>
      </c>
      <c r="G5" s="66"/>
      <c r="H5" s="66"/>
      <c r="I5" s="66"/>
      <c r="J5" s="66"/>
    </row>
    <row r="6" spans="1:10" ht="108.75" customHeight="1">
      <c r="A6" s="64" t="s">
        <v>5</v>
      </c>
      <c r="B6" s="64"/>
      <c r="C6" s="31" t="s">
        <v>222</v>
      </c>
      <c r="D6" s="64"/>
      <c r="E6" s="64"/>
      <c r="F6" s="66"/>
      <c r="G6" s="66"/>
      <c r="H6" s="66"/>
      <c r="I6" s="66"/>
      <c r="J6" s="66"/>
    </row>
    <row r="7" spans="1:10" ht="45" customHeight="1">
      <c r="A7" s="64" t="s">
        <v>6</v>
      </c>
      <c r="B7" s="64"/>
      <c r="C7" s="34" t="s">
        <v>231</v>
      </c>
      <c r="D7" s="64" t="s">
        <v>10</v>
      </c>
      <c r="E7" s="64"/>
      <c r="F7" s="65" t="s">
        <v>224</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32" t="s">
        <v>15</v>
      </c>
      <c r="G10" s="30" t="s">
        <v>16</v>
      </c>
      <c r="H10" s="30" t="s">
        <v>17</v>
      </c>
      <c r="I10" s="6" t="s">
        <v>18</v>
      </c>
      <c r="J10" s="30" t="s">
        <v>19</v>
      </c>
    </row>
    <row r="11" spans="1:10" ht="204" customHeight="1">
      <c r="A11" s="82" t="s">
        <v>227</v>
      </c>
      <c r="B11" s="82"/>
      <c r="C11" s="36"/>
      <c r="D11" s="82" t="s">
        <v>228</v>
      </c>
      <c r="E11" s="82"/>
      <c r="F11" s="12">
        <v>25</v>
      </c>
      <c r="G11" s="31" t="s">
        <v>83</v>
      </c>
      <c r="H11" s="31" t="s">
        <v>225</v>
      </c>
      <c r="I11" s="35" t="s">
        <v>226</v>
      </c>
      <c r="J11" s="14">
        <v>5530000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33" t="s">
        <v>24</v>
      </c>
      <c r="D15" s="33"/>
      <c r="E15" s="33" t="s">
        <v>26</v>
      </c>
      <c r="F15" s="33" t="s">
        <v>27</v>
      </c>
      <c r="G15" s="33" t="s">
        <v>28</v>
      </c>
      <c r="H15" s="33" t="s">
        <v>29</v>
      </c>
      <c r="I15" s="2"/>
      <c r="J15" s="2"/>
    </row>
    <row r="16" spans="1:10" ht="99.75" customHeight="1">
      <c r="A16" s="52" t="s">
        <v>219</v>
      </c>
      <c r="B16" s="53"/>
      <c r="C16" s="11"/>
      <c r="D16" s="11"/>
      <c r="E16" s="11"/>
      <c r="F16" s="11"/>
      <c r="G16" s="43">
        <v>2</v>
      </c>
      <c r="H16" s="11"/>
      <c r="I16" s="2"/>
      <c r="J16" s="2"/>
    </row>
    <row r="17" spans="1:10" ht="99.75" customHeight="1">
      <c r="A17" s="52" t="s">
        <v>220</v>
      </c>
      <c r="B17" s="53"/>
      <c r="C17" s="7">
        <f>F11</f>
        <v>25</v>
      </c>
      <c r="D17" s="7">
        <f>$F$11</f>
        <v>25</v>
      </c>
      <c r="E17" s="7">
        <f>$F$11</f>
        <v>25</v>
      </c>
      <c r="F17" s="7">
        <f>$F$11</f>
        <v>25</v>
      </c>
      <c r="G17" s="7">
        <f>$F$11</f>
        <v>25</v>
      </c>
      <c r="H17" s="7">
        <f>$F$11</f>
        <v>25</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0.08</v>
      </c>
      <c r="H18" s="8">
        <f>IF(((H16/H17)+G18)&gt;1,1,((H16/H17)+G18))</f>
        <v>0.08</v>
      </c>
      <c r="I18" s="2"/>
      <c r="J18" s="2"/>
    </row>
    <row r="19" spans="1:10" ht="15">
      <c r="A19" s="61" t="s">
        <v>31</v>
      </c>
      <c r="B19" s="61"/>
      <c r="C19" s="61"/>
      <c r="D19" s="61"/>
      <c r="E19" s="61"/>
      <c r="F19" s="61"/>
      <c r="G19" s="61"/>
      <c r="H19" s="61"/>
      <c r="I19" s="61"/>
      <c r="J19" s="61"/>
    </row>
    <row r="20" spans="1:10" ht="15">
      <c r="A20" s="62" t="s">
        <v>32</v>
      </c>
      <c r="B20" s="63"/>
      <c r="C20" s="5"/>
      <c r="D20" s="5"/>
      <c r="E20" s="5"/>
      <c r="F20" s="5"/>
      <c r="G20" s="5">
        <v>5530000</v>
      </c>
      <c r="H20" s="5"/>
      <c r="I20" s="2"/>
      <c r="J20" s="2"/>
    </row>
    <row r="21" spans="1:10" ht="30" customHeight="1">
      <c r="A21" s="62" t="s">
        <v>33</v>
      </c>
      <c r="B21" s="63"/>
      <c r="C21" s="9">
        <f>(C20/$J$11)</f>
        <v>0</v>
      </c>
      <c r="D21" s="10">
        <f>(D20/$J$11)+C21</f>
        <v>0</v>
      </c>
      <c r="E21" s="10">
        <f>(E20/$J$11)+D21</f>
        <v>0</v>
      </c>
      <c r="F21" s="10">
        <f>(F20/$J$11)+E21</f>
        <v>0</v>
      </c>
      <c r="G21" s="10">
        <f>(G20/$J$11)+F21</f>
        <v>1</v>
      </c>
      <c r="H21" s="10">
        <f>(H20/$J$11)+G21</f>
        <v>1</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32" t="s">
        <v>24</v>
      </c>
      <c r="F24" s="52"/>
      <c r="G24" s="53"/>
      <c r="H24" s="52"/>
      <c r="I24" s="53"/>
      <c r="J24" s="2"/>
    </row>
    <row r="25" spans="5:10" ht="49.5" customHeight="1">
      <c r="E25" s="32" t="s">
        <v>25</v>
      </c>
      <c r="F25" s="52"/>
      <c r="G25" s="53"/>
      <c r="H25" s="54"/>
      <c r="I25" s="55"/>
      <c r="J25" s="2"/>
    </row>
    <row r="26" spans="5:10" ht="49.5" customHeight="1">
      <c r="E26" s="32" t="s">
        <v>26</v>
      </c>
      <c r="F26" s="52"/>
      <c r="G26" s="53"/>
      <c r="H26" s="54"/>
      <c r="I26" s="55"/>
      <c r="J26" s="2"/>
    </row>
    <row r="27" spans="5:10" ht="49.5" customHeight="1">
      <c r="E27" s="32" t="s">
        <v>27</v>
      </c>
      <c r="F27" s="52"/>
      <c r="G27" s="53"/>
      <c r="H27" s="54"/>
      <c r="I27" s="55"/>
      <c r="J27" s="2"/>
    </row>
    <row r="28" spans="5:10" ht="75.75" customHeight="1">
      <c r="E28" s="32" t="s">
        <v>28</v>
      </c>
      <c r="F28" s="52" t="s">
        <v>229</v>
      </c>
      <c r="G28" s="53"/>
      <c r="H28" s="52" t="s">
        <v>230</v>
      </c>
      <c r="I28" s="53"/>
      <c r="J28" s="2"/>
    </row>
    <row r="29" spans="5:10" ht="72" customHeight="1">
      <c r="E29" s="32" t="s">
        <v>29</v>
      </c>
      <c r="F29" s="52"/>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32" t="s">
        <v>24</v>
      </c>
      <c r="D33" s="32" t="s">
        <v>25</v>
      </c>
      <c r="E33" s="32" t="s">
        <v>26</v>
      </c>
      <c r="F33" s="32" t="s">
        <v>27</v>
      </c>
      <c r="G33" s="32" t="s">
        <v>28</v>
      </c>
      <c r="H33" s="32" t="s">
        <v>29</v>
      </c>
      <c r="I33" s="4"/>
      <c r="J33" s="1"/>
      <c r="K33" s="1"/>
      <c r="L33" s="1"/>
      <c r="M33" s="1"/>
    </row>
    <row r="34" spans="1:9" ht="15" customHeight="1">
      <c r="A34" s="78"/>
      <c r="B34" s="79"/>
      <c r="C34" s="31"/>
      <c r="D34" s="31"/>
      <c r="E34" s="31"/>
      <c r="F34" s="31"/>
      <c r="G34" s="31"/>
      <c r="H34" s="31"/>
      <c r="I34" s="2"/>
    </row>
    <row r="35" spans="1:9" ht="15" customHeight="1">
      <c r="A35" s="78"/>
      <c r="B35" s="79"/>
      <c r="C35" s="31"/>
      <c r="D35" s="31"/>
      <c r="E35" s="31"/>
      <c r="F35" s="31"/>
      <c r="G35" s="31"/>
      <c r="H35" s="31"/>
      <c r="I35" s="2"/>
    </row>
    <row r="36" spans="1:9" ht="15" customHeight="1">
      <c r="A36" s="78"/>
      <c r="B36" s="79"/>
      <c r="C36" s="31"/>
      <c r="D36" s="31"/>
      <c r="E36" s="31"/>
      <c r="F36" s="31"/>
      <c r="G36" s="31"/>
      <c r="H36" s="31"/>
      <c r="I36" s="2"/>
    </row>
    <row r="37" spans="1:9" ht="15" customHeight="1">
      <c r="A37" s="80"/>
      <c r="B37" s="81"/>
      <c r="C37" s="31"/>
      <c r="D37" s="31"/>
      <c r="E37" s="31"/>
      <c r="F37" s="31"/>
      <c r="G37" s="31"/>
      <c r="H37" s="31"/>
      <c r="I37" s="2"/>
    </row>
    <row r="38" spans="1:9" ht="15" customHeight="1">
      <c r="A38" s="78"/>
      <c r="B38" s="79"/>
      <c r="C38" s="31"/>
      <c r="D38" s="31"/>
      <c r="E38" s="31"/>
      <c r="F38" s="31"/>
      <c r="G38" s="31"/>
      <c r="H38" s="31"/>
      <c r="I38" s="2"/>
    </row>
    <row r="39" spans="1:9" ht="15" customHeight="1">
      <c r="A39" s="78"/>
      <c r="B39" s="79"/>
      <c r="C39" s="31"/>
      <c r="D39" s="31"/>
      <c r="E39" s="31"/>
      <c r="F39" s="31"/>
      <c r="G39" s="31"/>
      <c r="H39" s="31"/>
      <c r="I39" s="2"/>
    </row>
    <row r="40" spans="1:8" ht="15" customHeight="1">
      <c r="A40" s="78"/>
      <c r="B40" s="79"/>
      <c r="C40" s="31"/>
      <c r="D40" s="31"/>
      <c r="E40" s="31"/>
      <c r="F40" s="31"/>
      <c r="G40" s="31"/>
      <c r="H40" s="31"/>
    </row>
    <row r="41" spans="1:8" ht="15" customHeight="1">
      <c r="A41" s="52"/>
      <c r="B41" s="53"/>
      <c r="C41" s="31"/>
      <c r="D41" s="31"/>
      <c r="E41" s="31"/>
      <c r="F41" s="31"/>
      <c r="G41" s="31"/>
      <c r="H41" s="31"/>
    </row>
    <row r="42" spans="1:8" ht="15" customHeight="1">
      <c r="A42" s="52"/>
      <c r="B42" s="53"/>
      <c r="C42" s="31"/>
      <c r="D42" s="31"/>
      <c r="E42" s="31"/>
      <c r="F42" s="31"/>
      <c r="G42" s="31"/>
      <c r="H42" s="31"/>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7.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19">
      <selection activeCell="F29" sqref="F29:G29"/>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31">
        <v>2012</v>
      </c>
      <c r="D2" s="77" t="s">
        <v>7</v>
      </c>
      <c r="E2" s="77"/>
      <c r="F2" s="66" t="s">
        <v>39</v>
      </c>
      <c r="G2" s="66"/>
      <c r="H2" s="66"/>
      <c r="I2" s="66"/>
      <c r="J2" s="66"/>
    </row>
    <row r="3" spans="1:10" ht="54.75" customHeight="1">
      <c r="A3" s="64" t="s">
        <v>2</v>
      </c>
      <c r="B3" s="64"/>
      <c r="C3" s="31" t="s">
        <v>213</v>
      </c>
      <c r="D3" s="64" t="s">
        <v>8</v>
      </c>
      <c r="E3" s="64"/>
      <c r="F3" s="66" t="s">
        <v>212</v>
      </c>
      <c r="G3" s="66"/>
      <c r="H3" s="66"/>
      <c r="I3" s="66"/>
      <c r="J3" s="66"/>
    </row>
    <row r="4" spans="1:10" ht="135" customHeight="1">
      <c r="A4" s="64" t="s">
        <v>3</v>
      </c>
      <c r="B4" s="64"/>
      <c r="C4" s="31" t="s">
        <v>150</v>
      </c>
      <c r="D4" s="64" t="s">
        <v>11</v>
      </c>
      <c r="E4" s="64"/>
      <c r="F4" s="66" t="s">
        <v>214</v>
      </c>
      <c r="G4" s="66"/>
      <c r="H4" s="66"/>
      <c r="I4" s="66"/>
      <c r="J4" s="66"/>
    </row>
    <row r="5" spans="1:10" ht="102.75" customHeight="1">
      <c r="A5" s="64" t="s">
        <v>4</v>
      </c>
      <c r="B5" s="64"/>
      <c r="C5" s="31" t="s">
        <v>216</v>
      </c>
      <c r="D5" s="64" t="s">
        <v>9</v>
      </c>
      <c r="E5" s="64"/>
      <c r="F5" s="66" t="s">
        <v>217</v>
      </c>
      <c r="G5" s="66"/>
      <c r="H5" s="66"/>
      <c r="I5" s="66"/>
      <c r="J5" s="66"/>
    </row>
    <row r="6" spans="1:10" ht="108.75" customHeight="1">
      <c r="A6" s="64" t="s">
        <v>5</v>
      </c>
      <c r="B6" s="64"/>
      <c r="C6" s="31" t="s">
        <v>215</v>
      </c>
      <c r="D6" s="64"/>
      <c r="E6" s="64"/>
      <c r="F6" s="66"/>
      <c r="G6" s="66"/>
      <c r="H6" s="66"/>
      <c r="I6" s="66"/>
      <c r="J6" s="66"/>
    </row>
    <row r="7" spans="1:10" ht="45" customHeight="1">
      <c r="A7" s="64" t="s">
        <v>6</v>
      </c>
      <c r="B7" s="64"/>
      <c r="C7" s="34"/>
      <c r="D7" s="64" t="s">
        <v>10</v>
      </c>
      <c r="E7" s="64"/>
      <c r="F7" s="65" t="s">
        <v>218</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32" t="s">
        <v>15</v>
      </c>
      <c r="G10" s="30" t="s">
        <v>16</v>
      </c>
      <c r="H10" s="30" t="s">
        <v>17</v>
      </c>
      <c r="I10" s="6" t="s">
        <v>18</v>
      </c>
      <c r="J10" s="30" t="s">
        <v>19</v>
      </c>
    </row>
    <row r="11" spans="1:10" ht="204" customHeight="1">
      <c r="A11" s="82" t="s">
        <v>170</v>
      </c>
      <c r="B11" s="82"/>
      <c r="C11" s="36"/>
      <c r="D11" s="82" t="s">
        <v>171</v>
      </c>
      <c r="E11" s="82"/>
      <c r="F11" s="12">
        <f>30/4</f>
        <v>7.5</v>
      </c>
      <c r="G11" s="31" t="s">
        <v>83</v>
      </c>
      <c r="H11" s="31" t="s">
        <v>219</v>
      </c>
      <c r="I11" s="35" t="s">
        <v>172</v>
      </c>
      <c r="J11" s="14">
        <v>8747000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33" t="s">
        <v>24</v>
      </c>
      <c r="D15" s="33"/>
      <c r="E15" s="33" t="s">
        <v>26</v>
      </c>
      <c r="F15" s="33" t="s">
        <v>27</v>
      </c>
      <c r="G15" s="33" t="s">
        <v>28</v>
      </c>
      <c r="H15" s="33" t="s">
        <v>29</v>
      </c>
      <c r="I15" s="2"/>
      <c r="J15" s="2"/>
    </row>
    <row r="16" spans="1:10" ht="99.75" customHeight="1">
      <c r="A16" s="52" t="s">
        <v>219</v>
      </c>
      <c r="B16" s="53"/>
      <c r="C16" s="11"/>
      <c r="D16" s="11"/>
      <c r="E16" s="11"/>
      <c r="F16" s="11"/>
      <c r="G16" s="11"/>
      <c r="H16" s="11"/>
      <c r="I16" s="2"/>
      <c r="J16" s="2"/>
    </row>
    <row r="17" spans="1:10" ht="99.75" customHeight="1">
      <c r="A17" s="52" t="s">
        <v>220</v>
      </c>
      <c r="B17" s="53"/>
      <c r="C17" s="7">
        <f>F11</f>
        <v>7.5</v>
      </c>
      <c r="D17" s="7">
        <f>$F$11</f>
        <v>7.5</v>
      </c>
      <c r="E17" s="7">
        <f>$F$11</f>
        <v>7.5</v>
      </c>
      <c r="F17" s="7">
        <f>$F$11</f>
        <v>7.5</v>
      </c>
      <c r="G17" s="7">
        <f>$F$11</f>
        <v>7.5</v>
      </c>
      <c r="H17" s="7">
        <f>$F$11</f>
        <v>7.5</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f>8747000/2</f>
        <v>4373500</v>
      </c>
      <c r="I20" s="2"/>
      <c r="J20" s="2"/>
    </row>
    <row r="21" spans="1:10" ht="30" customHeight="1">
      <c r="A21" s="62" t="s">
        <v>33</v>
      </c>
      <c r="B21" s="63"/>
      <c r="C21" s="9">
        <f>(C20/$J$11)</f>
        <v>0</v>
      </c>
      <c r="D21" s="10">
        <f>(D20/$J$11)+C21</f>
        <v>0</v>
      </c>
      <c r="E21" s="10">
        <f>(E20/$J$11)+D21</f>
        <v>0</v>
      </c>
      <c r="F21" s="10">
        <f>(F20/$J$11)+E21</f>
        <v>0</v>
      </c>
      <c r="G21" s="10">
        <f>(G20/$J$11)+F21</f>
        <v>0</v>
      </c>
      <c r="H21" s="10">
        <f>(H20/$J$11)+G21</f>
        <v>0.5</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32" t="s">
        <v>24</v>
      </c>
      <c r="F24" s="52"/>
      <c r="G24" s="53"/>
      <c r="H24" s="52"/>
      <c r="I24" s="53"/>
      <c r="J24" s="2"/>
    </row>
    <row r="25" spans="5:10" ht="49.5" customHeight="1">
      <c r="E25" s="32" t="s">
        <v>25</v>
      </c>
      <c r="F25" s="52"/>
      <c r="G25" s="53"/>
      <c r="H25" s="54"/>
      <c r="I25" s="55"/>
      <c r="J25" s="2"/>
    </row>
    <row r="26" spans="5:10" ht="49.5" customHeight="1">
      <c r="E26" s="32" t="s">
        <v>26</v>
      </c>
      <c r="F26" s="52"/>
      <c r="G26" s="53"/>
      <c r="H26" s="54"/>
      <c r="I26" s="55"/>
      <c r="J26" s="2"/>
    </row>
    <row r="27" spans="5:10" ht="49.5" customHeight="1">
      <c r="E27" s="32" t="s">
        <v>27</v>
      </c>
      <c r="F27" s="52"/>
      <c r="G27" s="53"/>
      <c r="H27" s="54"/>
      <c r="I27" s="55"/>
      <c r="J27" s="2"/>
    </row>
    <row r="28" spans="5:10" ht="49.5" customHeight="1">
      <c r="E28" s="32" t="s">
        <v>28</v>
      </c>
      <c r="F28" s="52"/>
      <c r="G28" s="53"/>
      <c r="H28" s="54"/>
      <c r="I28" s="55"/>
      <c r="J28" s="2"/>
    </row>
    <row r="29" spans="5:10" ht="72" customHeight="1">
      <c r="E29" s="32" t="s">
        <v>29</v>
      </c>
      <c r="F29" s="52" t="s">
        <v>173</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32" t="s">
        <v>24</v>
      </c>
      <c r="D33" s="32" t="s">
        <v>25</v>
      </c>
      <c r="E33" s="32" t="s">
        <v>26</v>
      </c>
      <c r="F33" s="32" t="s">
        <v>27</v>
      </c>
      <c r="G33" s="32" t="s">
        <v>28</v>
      </c>
      <c r="H33" s="32" t="s">
        <v>29</v>
      </c>
      <c r="I33" s="4"/>
      <c r="J33" s="1"/>
      <c r="K33" s="1"/>
      <c r="L33" s="1"/>
      <c r="M33" s="1"/>
    </row>
    <row r="34" spans="1:9" ht="15" customHeight="1">
      <c r="A34" s="78"/>
      <c r="B34" s="79"/>
      <c r="C34" s="31"/>
      <c r="D34" s="31"/>
      <c r="E34" s="31"/>
      <c r="F34" s="31"/>
      <c r="G34" s="31"/>
      <c r="H34" s="31"/>
      <c r="I34" s="2"/>
    </row>
    <row r="35" spans="1:9" ht="15" customHeight="1">
      <c r="A35" s="78"/>
      <c r="B35" s="79"/>
      <c r="C35" s="31"/>
      <c r="D35" s="31"/>
      <c r="E35" s="31"/>
      <c r="F35" s="31"/>
      <c r="G35" s="31"/>
      <c r="H35" s="31"/>
      <c r="I35" s="2"/>
    </row>
    <row r="36" spans="1:9" ht="15" customHeight="1">
      <c r="A36" s="78"/>
      <c r="B36" s="79"/>
      <c r="C36" s="31"/>
      <c r="D36" s="31"/>
      <c r="E36" s="31"/>
      <c r="F36" s="31"/>
      <c r="G36" s="31"/>
      <c r="H36" s="31"/>
      <c r="I36" s="2"/>
    </row>
    <row r="37" spans="1:9" ht="15" customHeight="1">
      <c r="A37" s="80"/>
      <c r="B37" s="81"/>
      <c r="C37" s="31"/>
      <c r="D37" s="31"/>
      <c r="E37" s="31"/>
      <c r="F37" s="31"/>
      <c r="G37" s="31"/>
      <c r="H37" s="31"/>
      <c r="I37" s="2"/>
    </row>
    <row r="38" spans="1:9" ht="15" customHeight="1">
      <c r="A38" s="78"/>
      <c r="B38" s="79"/>
      <c r="C38" s="31"/>
      <c r="D38" s="31"/>
      <c r="E38" s="31"/>
      <c r="F38" s="31"/>
      <c r="G38" s="31"/>
      <c r="H38" s="31"/>
      <c r="I38" s="2"/>
    </row>
    <row r="39" spans="1:9" ht="15" customHeight="1">
      <c r="A39" s="78"/>
      <c r="B39" s="79"/>
      <c r="C39" s="31"/>
      <c r="D39" s="31"/>
      <c r="E39" s="31"/>
      <c r="F39" s="31"/>
      <c r="G39" s="31"/>
      <c r="H39" s="31"/>
      <c r="I39" s="2"/>
    </row>
    <row r="40" spans="1:8" ht="15" customHeight="1">
      <c r="A40" s="78"/>
      <c r="B40" s="79"/>
      <c r="C40" s="31"/>
      <c r="D40" s="31"/>
      <c r="E40" s="31"/>
      <c r="F40" s="31"/>
      <c r="G40" s="31"/>
      <c r="H40" s="31"/>
    </row>
    <row r="41" spans="1:8" ht="15" customHeight="1">
      <c r="A41" s="52"/>
      <c r="B41" s="53"/>
      <c r="C41" s="31"/>
      <c r="D41" s="31"/>
      <c r="E41" s="31"/>
      <c r="F41" s="31"/>
      <c r="G41" s="31"/>
      <c r="H41" s="31"/>
    </row>
    <row r="42" spans="1:8" ht="15" customHeight="1">
      <c r="A42" s="52"/>
      <c r="B42" s="53"/>
      <c r="C42" s="31"/>
      <c r="D42" s="31"/>
      <c r="E42" s="31"/>
      <c r="F42" s="31"/>
      <c r="G42" s="31"/>
      <c r="H42" s="31"/>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8.xml><?xml version="1.0" encoding="utf-8"?>
<worksheet xmlns="http://schemas.openxmlformats.org/spreadsheetml/2006/main" xmlns:r="http://schemas.openxmlformats.org/officeDocument/2006/relationships">
  <dimension ref="A1:M42"/>
  <sheetViews>
    <sheetView tabSelected="1" zoomScale="60" zoomScaleNormal="60" zoomScalePageLayoutView="0" workbookViewId="0" topLeftCell="A12">
      <selection activeCell="E26" sqref="E26"/>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6">
        <v>2012</v>
      </c>
      <c r="D2" s="77" t="s">
        <v>7</v>
      </c>
      <c r="E2" s="77"/>
      <c r="F2" s="66" t="s">
        <v>39</v>
      </c>
      <c r="G2" s="66"/>
      <c r="H2" s="66"/>
      <c r="I2" s="66"/>
      <c r="J2" s="66"/>
    </row>
    <row r="3" spans="1:10" ht="60.75" customHeight="1">
      <c r="A3" s="64" t="s">
        <v>2</v>
      </c>
      <c r="B3" s="64"/>
      <c r="C3" s="26" t="s">
        <v>150</v>
      </c>
      <c r="D3" s="64" t="s">
        <v>8</v>
      </c>
      <c r="E3" s="64"/>
      <c r="F3" s="66"/>
      <c r="G3" s="66"/>
      <c r="H3" s="66"/>
      <c r="I3" s="66"/>
      <c r="J3" s="66"/>
    </row>
    <row r="4" spans="1:10" ht="99.75" customHeight="1">
      <c r="A4" s="64" t="s">
        <v>3</v>
      </c>
      <c r="B4" s="64"/>
      <c r="C4" s="26" t="s">
        <v>150</v>
      </c>
      <c r="D4" s="64" t="s">
        <v>11</v>
      </c>
      <c r="E4" s="64"/>
      <c r="F4" s="66" t="s">
        <v>151</v>
      </c>
      <c r="G4" s="66"/>
      <c r="H4" s="66"/>
      <c r="I4" s="66"/>
      <c r="J4" s="66"/>
    </row>
    <row r="5" spans="1:10" ht="102.75" customHeight="1">
      <c r="A5" s="64" t="s">
        <v>4</v>
      </c>
      <c r="B5" s="64"/>
      <c r="C5" s="26" t="s">
        <v>152</v>
      </c>
      <c r="D5" s="64" t="s">
        <v>9</v>
      </c>
      <c r="E5" s="64"/>
      <c r="F5" s="66" t="s">
        <v>154</v>
      </c>
      <c r="G5" s="66"/>
      <c r="H5" s="66"/>
      <c r="I5" s="66"/>
      <c r="J5" s="66"/>
    </row>
    <row r="6" spans="1:10" ht="108.75" customHeight="1">
      <c r="A6" s="64" t="s">
        <v>5</v>
      </c>
      <c r="B6" s="64"/>
      <c r="C6" s="26" t="s">
        <v>153</v>
      </c>
      <c r="D6" s="64"/>
      <c r="E6" s="64"/>
      <c r="F6" s="66"/>
      <c r="G6" s="66"/>
      <c r="H6" s="66"/>
      <c r="I6" s="66"/>
      <c r="J6" s="66"/>
    </row>
    <row r="7" spans="1:10" ht="45" customHeight="1">
      <c r="A7" s="64" t="s">
        <v>6</v>
      </c>
      <c r="B7" s="64"/>
      <c r="C7" s="28"/>
      <c r="D7" s="64" t="s">
        <v>10</v>
      </c>
      <c r="E7" s="64"/>
      <c r="F7" s="65">
        <v>0.6</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7" t="s">
        <v>15</v>
      </c>
      <c r="G10" s="29" t="s">
        <v>16</v>
      </c>
      <c r="H10" s="29" t="s">
        <v>17</v>
      </c>
      <c r="I10" s="6" t="s">
        <v>18</v>
      </c>
      <c r="J10" s="29" t="s">
        <v>19</v>
      </c>
    </row>
    <row r="11" spans="1:10" ht="204" customHeight="1">
      <c r="A11" s="82" t="s">
        <v>167</v>
      </c>
      <c r="B11" s="82"/>
      <c r="C11" s="36"/>
      <c r="D11" s="82" t="s">
        <v>168</v>
      </c>
      <c r="E11" s="82"/>
      <c r="F11" s="12">
        <v>15</v>
      </c>
      <c r="G11" s="26" t="s">
        <v>83</v>
      </c>
      <c r="H11" s="26" t="s">
        <v>155</v>
      </c>
      <c r="I11" s="13" t="s">
        <v>169</v>
      </c>
      <c r="J11" s="14">
        <f>30000000+49000000+26000000</f>
        <v>105000000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5" t="s">
        <v>24</v>
      </c>
      <c r="D15" s="25"/>
      <c r="E15" s="25" t="s">
        <v>26</v>
      </c>
      <c r="F15" s="25" t="s">
        <v>27</v>
      </c>
      <c r="G15" s="25" t="s">
        <v>28</v>
      </c>
      <c r="H15" s="25" t="s">
        <v>29</v>
      </c>
      <c r="I15" s="2"/>
      <c r="J15" s="2"/>
    </row>
    <row r="16" spans="1:10" ht="99.75" customHeight="1">
      <c r="A16" s="52" t="s">
        <v>155</v>
      </c>
      <c r="B16" s="53"/>
      <c r="C16" s="11"/>
      <c r="D16" s="11"/>
      <c r="E16" s="11">
        <v>5</v>
      </c>
      <c r="F16" s="11"/>
      <c r="G16" s="11">
        <v>5</v>
      </c>
      <c r="H16" s="11">
        <v>2</v>
      </c>
      <c r="I16" s="2"/>
      <c r="J16" s="2"/>
    </row>
    <row r="17" spans="1:10" ht="99.75" customHeight="1">
      <c r="A17" s="52" t="s">
        <v>156</v>
      </c>
      <c r="B17" s="53"/>
      <c r="C17" s="7">
        <f>F11</f>
        <v>15</v>
      </c>
      <c r="D17" s="7">
        <f>$F$11</f>
        <v>15</v>
      </c>
      <c r="E17" s="7">
        <f>$F$11</f>
        <v>15</v>
      </c>
      <c r="F17" s="7">
        <f>$F$11</f>
        <v>15</v>
      </c>
      <c r="G17" s="7">
        <f>$F$11</f>
        <v>15</v>
      </c>
      <c r="H17" s="7">
        <f>$F$11</f>
        <v>15</v>
      </c>
      <c r="I17" s="2"/>
      <c r="J17" s="2"/>
    </row>
    <row r="18" spans="1:10" ht="15">
      <c r="A18" s="59" t="s">
        <v>30</v>
      </c>
      <c r="B18" s="60"/>
      <c r="C18" s="8">
        <f>IF((C16/C17)&gt;1,1,(C16/C17))</f>
        <v>0</v>
      </c>
      <c r="D18" s="8">
        <f>IF(((D16/D17)+C18)&gt;1,1,((D16/D17)+C18))</f>
        <v>0</v>
      </c>
      <c r="E18" s="8">
        <f>IF(((E16/E17)+D18)&gt;1,1,((E16/E17)+D18))</f>
        <v>0.3333333333333333</v>
      </c>
      <c r="F18" s="8">
        <f>IF(((F16/F17)+E18)&gt;1,1,((F16/F17)+E18))</f>
        <v>0.3333333333333333</v>
      </c>
      <c r="G18" s="8">
        <f>IF(((G16/G17)+F18)&gt;1,1,((G16/G17)+F18))</f>
        <v>0.6666666666666666</v>
      </c>
      <c r="H18" s="8">
        <f>IF(((H16/H17)+G18)&gt;1,1,((H16/H17)+G18))</f>
        <v>0.7999999999999999</v>
      </c>
      <c r="I18" s="2"/>
      <c r="J18" s="2"/>
    </row>
    <row r="19" spans="1:10" ht="15">
      <c r="A19" s="61" t="s">
        <v>31</v>
      </c>
      <c r="B19" s="61"/>
      <c r="C19" s="61"/>
      <c r="D19" s="61"/>
      <c r="E19" s="61"/>
      <c r="F19" s="61"/>
      <c r="G19" s="61"/>
      <c r="H19" s="61"/>
      <c r="I19" s="61"/>
      <c r="J19" s="61"/>
    </row>
    <row r="20" spans="1:10" ht="15">
      <c r="A20" s="62" t="s">
        <v>32</v>
      </c>
      <c r="B20" s="63"/>
      <c r="C20" s="5"/>
      <c r="D20" s="5"/>
      <c r="E20" s="5">
        <v>30000000</v>
      </c>
      <c r="F20" s="5"/>
      <c r="G20" s="5">
        <v>49000000</v>
      </c>
      <c r="H20" s="5">
        <v>13000000</v>
      </c>
      <c r="I20" s="2"/>
      <c r="J20" s="2"/>
    </row>
    <row r="21" spans="1:10" ht="30" customHeight="1">
      <c r="A21" s="62" t="s">
        <v>33</v>
      </c>
      <c r="B21" s="63"/>
      <c r="C21" s="9">
        <f>(C20/$J$11)</f>
        <v>0</v>
      </c>
      <c r="D21" s="10">
        <f>(D20/$J$11)+C21</f>
        <v>0</v>
      </c>
      <c r="E21" s="10">
        <f>(E20/$J$11)+D21</f>
        <v>0.2857142857142857</v>
      </c>
      <c r="F21" s="10">
        <f>(F20/$J$11)+E21</f>
        <v>0.2857142857142857</v>
      </c>
      <c r="G21" s="10">
        <f>(G20/$J$11)+F21</f>
        <v>0.7523809523809524</v>
      </c>
      <c r="H21" s="10">
        <f>(H20/$J$11)+G21</f>
        <v>0.8761904761904762</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7" t="s">
        <v>24</v>
      </c>
      <c r="F24" s="52" t="s">
        <v>161</v>
      </c>
      <c r="G24" s="53"/>
      <c r="H24" s="52"/>
      <c r="I24" s="53"/>
      <c r="J24" s="2"/>
    </row>
    <row r="25" spans="5:10" ht="69.75" customHeight="1">
      <c r="E25" s="27" t="s">
        <v>25</v>
      </c>
      <c r="F25" s="52" t="s">
        <v>162</v>
      </c>
      <c r="G25" s="53"/>
      <c r="H25" s="54"/>
      <c r="I25" s="55"/>
      <c r="J25" s="2"/>
    </row>
    <row r="26" spans="5:10" ht="49.5" customHeight="1">
      <c r="E26" s="27" t="s">
        <v>26</v>
      </c>
      <c r="F26" s="52" t="s">
        <v>160</v>
      </c>
      <c r="G26" s="53"/>
      <c r="H26" s="54"/>
      <c r="I26" s="55"/>
      <c r="J26" s="2"/>
    </row>
    <row r="27" spans="5:10" ht="49.5" customHeight="1">
      <c r="E27" s="27" t="s">
        <v>27</v>
      </c>
      <c r="F27" s="52"/>
      <c r="G27" s="53"/>
      <c r="H27" s="54"/>
      <c r="I27" s="55"/>
      <c r="J27" s="2"/>
    </row>
    <row r="28" spans="5:10" ht="49.5" customHeight="1">
      <c r="E28" s="27" t="s">
        <v>28</v>
      </c>
      <c r="F28" s="52" t="s">
        <v>163</v>
      </c>
      <c r="G28" s="53"/>
      <c r="H28" s="54"/>
      <c r="I28" s="55"/>
      <c r="J28" s="2"/>
    </row>
    <row r="29" spans="5:10" ht="105" customHeight="1">
      <c r="E29" s="27" t="s">
        <v>29</v>
      </c>
      <c r="F29" s="52" t="s">
        <v>164</v>
      </c>
      <c r="G29" s="53"/>
      <c r="H29" s="52" t="s">
        <v>165</v>
      </c>
      <c r="I29" s="53"/>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7" t="s">
        <v>24</v>
      </c>
      <c r="D33" s="27" t="s">
        <v>25</v>
      </c>
      <c r="E33" s="27" t="s">
        <v>26</v>
      </c>
      <c r="F33" s="27" t="s">
        <v>27</v>
      </c>
      <c r="G33" s="27" t="s">
        <v>28</v>
      </c>
      <c r="H33" s="27" t="s">
        <v>29</v>
      </c>
      <c r="I33" s="4"/>
      <c r="J33" s="1"/>
      <c r="K33" s="1"/>
      <c r="L33" s="1"/>
      <c r="M33" s="1"/>
    </row>
    <row r="34" spans="1:9" ht="69.75" customHeight="1">
      <c r="A34" s="78" t="s">
        <v>159</v>
      </c>
      <c r="B34" s="79"/>
      <c r="C34" s="26" t="s">
        <v>166</v>
      </c>
      <c r="D34" s="26" t="s">
        <v>166</v>
      </c>
      <c r="E34" s="26" t="s">
        <v>166</v>
      </c>
      <c r="F34" s="26"/>
      <c r="G34" s="26"/>
      <c r="H34" s="26"/>
      <c r="I34" s="2"/>
    </row>
    <row r="35" spans="1:9" ht="107.25" customHeight="1">
      <c r="A35" s="78" t="s">
        <v>157</v>
      </c>
      <c r="B35" s="79"/>
      <c r="C35" s="26"/>
      <c r="D35" s="26"/>
      <c r="E35" s="26"/>
      <c r="F35" s="26"/>
      <c r="G35" s="26" t="s">
        <v>166</v>
      </c>
      <c r="H35" s="26"/>
      <c r="I35" s="2"/>
    </row>
    <row r="36" spans="1:9" ht="94.5" customHeight="1">
      <c r="A36" s="78" t="s">
        <v>158</v>
      </c>
      <c r="B36" s="79"/>
      <c r="C36" s="26"/>
      <c r="D36" s="26"/>
      <c r="E36" s="26"/>
      <c r="F36" s="26"/>
      <c r="G36" s="26"/>
      <c r="H36" s="26" t="s">
        <v>166</v>
      </c>
      <c r="I36" s="2"/>
    </row>
    <row r="37" spans="1:9" ht="71.25" customHeight="1">
      <c r="A37" s="78"/>
      <c r="B37" s="79"/>
      <c r="C37" s="26"/>
      <c r="D37" s="26"/>
      <c r="E37" s="26"/>
      <c r="F37" s="26"/>
      <c r="G37" s="26"/>
      <c r="H37" s="26"/>
      <c r="I37" s="2"/>
    </row>
    <row r="38" spans="1:9" ht="55.5" customHeight="1">
      <c r="A38" s="78"/>
      <c r="B38" s="79"/>
      <c r="C38" s="26"/>
      <c r="D38" s="26"/>
      <c r="E38" s="26"/>
      <c r="F38" s="26"/>
      <c r="G38" s="26"/>
      <c r="H38" s="26"/>
      <c r="I38" s="2"/>
    </row>
    <row r="39" spans="1:9" ht="59.25" customHeight="1">
      <c r="A39" s="78"/>
      <c r="B39" s="79"/>
      <c r="C39" s="26"/>
      <c r="D39" s="26"/>
      <c r="E39" s="26"/>
      <c r="F39" s="26"/>
      <c r="G39" s="26"/>
      <c r="H39" s="26"/>
      <c r="I39" s="2"/>
    </row>
    <row r="40" spans="1:8" ht="37.5" customHeight="1">
      <c r="A40" s="78"/>
      <c r="B40" s="79"/>
      <c r="C40" s="26"/>
      <c r="D40" s="26"/>
      <c r="E40" s="26"/>
      <c r="F40" s="26"/>
      <c r="G40" s="26"/>
      <c r="H40" s="26"/>
    </row>
    <row r="41" spans="1:8" ht="57.75" customHeight="1">
      <c r="A41" s="52"/>
      <c r="B41" s="53"/>
      <c r="C41" s="26"/>
      <c r="D41" s="26"/>
      <c r="E41" s="26"/>
      <c r="F41" s="26"/>
      <c r="G41" s="26"/>
      <c r="H41" s="26"/>
    </row>
    <row r="42" spans="1:8" ht="57.75" customHeight="1">
      <c r="A42" s="52"/>
      <c r="B42" s="53"/>
      <c r="C42" s="26"/>
      <c r="D42" s="26"/>
      <c r="E42" s="26"/>
      <c r="F42" s="26"/>
      <c r="G42" s="26"/>
      <c r="H42" s="2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29">
      <selection activeCell="H21" sqref="H2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16">
        <v>2012</v>
      </c>
      <c r="D2" s="77" t="s">
        <v>7</v>
      </c>
      <c r="E2" s="77"/>
      <c r="F2" s="66" t="s">
        <v>39</v>
      </c>
      <c r="G2" s="66"/>
      <c r="H2" s="66"/>
      <c r="I2" s="66"/>
      <c r="J2" s="66"/>
    </row>
    <row r="3" spans="1:10" ht="54.75" customHeight="1">
      <c r="A3" s="64" t="s">
        <v>2</v>
      </c>
      <c r="B3" s="64"/>
      <c r="C3" s="16" t="s">
        <v>40</v>
      </c>
      <c r="D3" s="64" t="s">
        <v>8</v>
      </c>
      <c r="E3" s="64"/>
      <c r="F3" s="66" t="s">
        <v>41</v>
      </c>
      <c r="G3" s="66"/>
      <c r="H3" s="66"/>
      <c r="I3" s="66"/>
      <c r="J3" s="66"/>
    </row>
    <row r="4" spans="1:10" ht="99.75" customHeight="1">
      <c r="A4" s="64" t="s">
        <v>3</v>
      </c>
      <c r="B4" s="64"/>
      <c r="C4" s="16" t="s">
        <v>42</v>
      </c>
      <c r="D4" s="64" t="s">
        <v>11</v>
      </c>
      <c r="E4" s="64"/>
      <c r="F4" s="66" t="s">
        <v>43</v>
      </c>
      <c r="G4" s="66"/>
      <c r="H4" s="66"/>
      <c r="I4" s="66"/>
      <c r="J4" s="66"/>
    </row>
    <row r="5" spans="1:10" ht="50.25" customHeight="1">
      <c r="A5" s="64" t="s">
        <v>4</v>
      </c>
      <c r="B5" s="64"/>
      <c r="C5" s="16" t="s">
        <v>44</v>
      </c>
      <c r="D5" s="64" t="s">
        <v>9</v>
      </c>
      <c r="E5" s="64"/>
      <c r="F5" s="66" t="s">
        <v>64</v>
      </c>
      <c r="G5" s="66"/>
      <c r="H5" s="66"/>
      <c r="I5" s="66"/>
      <c r="J5" s="66"/>
    </row>
    <row r="6" spans="1:10" ht="99.75" customHeight="1">
      <c r="A6" s="64" t="s">
        <v>5</v>
      </c>
      <c r="B6" s="64"/>
      <c r="C6" s="16" t="s">
        <v>45</v>
      </c>
      <c r="D6" s="64"/>
      <c r="E6" s="64"/>
      <c r="F6" s="66"/>
      <c r="G6" s="66"/>
      <c r="H6" s="66"/>
      <c r="I6" s="66"/>
      <c r="J6" s="66"/>
    </row>
    <row r="7" spans="1:10" ht="32.25" customHeight="1">
      <c r="A7" s="64" t="s">
        <v>6</v>
      </c>
      <c r="B7" s="64"/>
      <c r="C7" s="19"/>
      <c r="D7" s="64" t="s">
        <v>10</v>
      </c>
      <c r="E7" s="64"/>
      <c r="F7" s="65" t="s">
        <v>65</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17" t="s">
        <v>15</v>
      </c>
      <c r="G10" s="15" t="s">
        <v>16</v>
      </c>
      <c r="H10" s="15" t="s">
        <v>17</v>
      </c>
      <c r="I10" s="6" t="s">
        <v>18</v>
      </c>
      <c r="J10" s="15" t="s">
        <v>19</v>
      </c>
    </row>
    <row r="11" spans="1:10" ht="204" customHeight="1">
      <c r="A11" s="66" t="s">
        <v>186</v>
      </c>
      <c r="B11" s="66"/>
      <c r="C11" s="19"/>
      <c r="D11" s="66" t="s">
        <v>187</v>
      </c>
      <c r="E11" s="66"/>
      <c r="F11" s="12">
        <v>8</v>
      </c>
      <c r="G11" s="22" t="s">
        <v>74</v>
      </c>
      <c r="H11" s="22" t="s">
        <v>75</v>
      </c>
      <c r="I11" s="13" t="s">
        <v>73</v>
      </c>
      <c r="J11" s="14">
        <f>0+0+8625500+0+0+12965680+9152000</f>
        <v>30743180</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18" t="s">
        <v>24</v>
      </c>
      <c r="D15" s="18" t="s">
        <v>25</v>
      </c>
      <c r="E15" s="18" t="s">
        <v>26</v>
      </c>
      <c r="F15" s="18" t="s">
        <v>27</v>
      </c>
      <c r="G15" s="18" t="s">
        <v>28</v>
      </c>
      <c r="H15" s="18" t="s">
        <v>29</v>
      </c>
      <c r="I15" s="2"/>
      <c r="J15" s="2"/>
    </row>
    <row r="16" spans="1:10" ht="99.75" customHeight="1">
      <c r="A16" s="52" t="s">
        <v>76</v>
      </c>
      <c r="B16" s="53"/>
      <c r="C16" s="11"/>
      <c r="D16" s="11"/>
      <c r="E16" s="11"/>
      <c r="F16" s="11"/>
      <c r="G16" s="11"/>
      <c r="H16" s="43">
        <v>6</v>
      </c>
      <c r="I16" s="2"/>
      <c r="J16" s="2"/>
    </row>
    <row r="17" spans="1:10" ht="99.75" customHeight="1">
      <c r="A17" s="52" t="s">
        <v>77</v>
      </c>
      <c r="B17" s="53"/>
      <c r="C17" s="7">
        <f>F11</f>
        <v>8</v>
      </c>
      <c r="D17" s="7">
        <f>$F$11</f>
        <v>8</v>
      </c>
      <c r="E17" s="7">
        <f>$F$11</f>
        <v>8</v>
      </c>
      <c r="F17" s="7">
        <f>$F$11</f>
        <v>8</v>
      </c>
      <c r="G17" s="7">
        <f>$F$11</f>
        <v>8</v>
      </c>
      <c r="H17" s="7">
        <f>$F$11</f>
        <v>8</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0.75</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f>J11*0.9</f>
        <v>27668862</v>
      </c>
      <c r="I20" s="2"/>
      <c r="J20" s="2"/>
    </row>
    <row r="21" spans="1:10" ht="30" customHeight="1">
      <c r="A21" s="62" t="s">
        <v>33</v>
      </c>
      <c r="B21" s="63"/>
      <c r="C21" s="9">
        <f>(C20/$J$11)</f>
        <v>0</v>
      </c>
      <c r="D21" s="10">
        <f>(D20/$J$11)+C21</f>
        <v>0</v>
      </c>
      <c r="E21" s="10">
        <f>(E20/$J$11)+D21</f>
        <v>0</v>
      </c>
      <c r="F21" s="10">
        <f>(F20/$J$11)+E21</f>
        <v>0</v>
      </c>
      <c r="G21" s="10">
        <f>(G20/$J$11)+F21</f>
        <v>0</v>
      </c>
      <c r="H21" s="10">
        <f>(H20/$J$11)+G21</f>
        <v>0.9</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17" t="s">
        <v>24</v>
      </c>
      <c r="F24" s="52"/>
      <c r="G24" s="53"/>
      <c r="H24" s="52"/>
      <c r="I24" s="53"/>
      <c r="J24" s="2"/>
    </row>
    <row r="25" spans="5:10" ht="49.5" customHeight="1">
      <c r="E25" s="17" t="s">
        <v>25</v>
      </c>
      <c r="F25" s="52"/>
      <c r="G25" s="53"/>
      <c r="H25" s="54"/>
      <c r="I25" s="55"/>
      <c r="J25" s="2"/>
    </row>
    <row r="26" spans="5:10" ht="49.5" customHeight="1">
      <c r="E26" s="17" t="s">
        <v>26</v>
      </c>
      <c r="F26" s="52"/>
      <c r="G26" s="53"/>
      <c r="H26" s="54"/>
      <c r="I26" s="55"/>
      <c r="J26" s="2"/>
    </row>
    <row r="27" spans="5:10" ht="49.5" customHeight="1">
      <c r="E27" s="17" t="s">
        <v>27</v>
      </c>
      <c r="F27" s="52"/>
      <c r="G27" s="53"/>
      <c r="H27" s="54"/>
      <c r="I27" s="55"/>
      <c r="J27" s="2"/>
    </row>
    <row r="28" spans="5:10" ht="49.5" customHeight="1">
      <c r="E28" s="17" t="s">
        <v>28</v>
      </c>
      <c r="F28" s="52"/>
      <c r="G28" s="53"/>
      <c r="H28" s="54"/>
      <c r="I28" s="55"/>
      <c r="J28" s="2"/>
    </row>
    <row r="29" spans="5:10" ht="72" customHeight="1">
      <c r="E29" s="17" t="s">
        <v>29</v>
      </c>
      <c r="F29" s="52" t="s">
        <v>188</v>
      </c>
      <c r="G29" s="53"/>
      <c r="H29" s="54" t="s">
        <v>189</v>
      </c>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17" t="s">
        <v>24</v>
      </c>
      <c r="D33" s="17" t="s">
        <v>25</v>
      </c>
      <c r="E33" s="17" t="s">
        <v>26</v>
      </c>
      <c r="F33" s="17" t="s">
        <v>27</v>
      </c>
      <c r="G33" s="17" t="s">
        <v>28</v>
      </c>
      <c r="H33" s="17" t="s">
        <v>29</v>
      </c>
      <c r="I33" s="4"/>
      <c r="J33" s="1"/>
      <c r="K33" s="1"/>
      <c r="L33" s="1"/>
      <c r="M33" s="1"/>
    </row>
    <row r="34" spans="1:9" ht="168" customHeight="1">
      <c r="A34" s="78" t="s">
        <v>66</v>
      </c>
      <c r="B34" s="79"/>
      <c r="C34" s="16" t="s">
        <v>166</v>
      </c>
      <c r="D34" s="16" t="s">
        <v>166</v>
      </c>
      <c r="E34" s="16" t="s">
        <v>166</v>
      </c>
      <c r="F34" s="16"/>
      <c r="G34" s="16"/>
      <c r="H34" s="16"/>
      <c r="I34" s="2"/>
    </row>
    <row r="35" spans="1:9" ht="96" customHeight="1">
      <c r="A35" s="78" t="s">
        <v>67</v>
      </c>
      <c r="B35" s="79"/>
      <c r="C35" s="16" t="s">
        <v>166</v>
      </c>
      <c r="D35" s="16" t="s">
        <v>166</v>
      </c>
      <c r="E35" s="16" t="s">
        <v>166</v>
      </c>
      <c r="F35" s="16"/>
      <c r="G35" s="16"/>
      <c r="H35" s="16"/>
      <c r="I35" s="2"/>
    </row>
    <row r="36" spans="1:9" ht="75.75" customHeight="1">
      <c r="A36" s="78" t="s">
        <v>68</v>
      </c>
      <c r="B36" s="79"/>
      <c r="C36" s="16"/>
      <c r="D36" s="16"/>
      <c r="E36" s="16" t="s">
        <v>166</v>
      </c>
      <c r="F36" s="16" t="s">
        <v>166</v>
      </c>
      <c r="G36" s="16" t="s">
        <v>166</v>
      </c>
      <c r="H36" s="16" t="s">
        <v>166</v>
      </c>
      <c r="I36" s="2"/>
    </row>
    <row r="37" spans="1:9" ht="147" customHeight="1">
      <c r="A37" s="80" t="s">
        <v>69</v>
      </c>
      <c r="B37" s="81"/>
      <c r="C37" s="16"/>
      <c r="D37" s="16"/>
      <c r="E37" s="16" t="s">
        <v>166</v>
      </c>
      <c r="F37" s="16" t="s">
        <v>166</v>
      </c>
      <c r="G37" s="16"/>
      <c r="H37" s="16"/>
      <c r="I37" s="2"/>
    </row>
    <row r="38" spans="1:9" ht="98.25" customHeight="1">
      <c r="A38" s="78" t="s">
        <v>70</v>
      </c>
      <c r="B38" s="79"/>
      <c r="C38" s="16"/>
      <c r="D38" s="16"/>
      <c r="E38" s="16"/>
      <c r="F38" s="16"/>
      <c r="G38" s="16" t="s">
        <v>166</v>
      </c>
      <c r="H38" s="16" t="s">
        <v>166</v>
      </c>
      <c r="I38" s="2"/>
    </row>
    <row r="39" spans="1:9" ht="87.75" customHeight="1">
      <c r="A39" s="78" t="s">
        <v>71</v>
      </c>
      <c r="B39" s="79"/>
      <c r="C39" s="16"/>
      <c r="D39" s="16"/>
      <c r="E39" s="16"/>
      <c r="F39" s="16"/>
      <c r="G39" s="16" t="s">
        <v>166</v>
      </c>
      <c r="H39" s="16" t="s">
        <v>166</v>
      </c>
      <c r="I39" s="2"/>
    </row>
    <row r="40" spans="1:8" ht="121.5" customHeight="1">
      <c r="A40" s="78" t="s">
        <v>72</v>
      </c>
      <c r="B40" s="79"/>
      <c r="C40" s="16"/>
      <c r="D40" s="16"/>
      <c r="E40" s="16"/>
      <c r="F40" s="16"/>
      <c r="G40" s="16"/>
      <c r="H40" s="16" t="s">
        <v>166</v>
      </c>
    </row>
    <row r="41" spans="1:8" ht="39.75" customHeight="1">
      <c r="A41" s="52"/>
      <c r="B41" s="53"/>
      <c r="C41" s="16"/>
      <c r="D41" s="16"/>
      <c r="E41" s="16"/>
      <c r="F41" s="16"/>
      <c r="G41" s="16"/>
      <c r="H41" s="16"/>
    </row>
    <row r="42" spans="1:8" ht="39.75" customHeight="1">
      <c r="A42" s="52"/>
      <c r="B42" s="53"/>
      <c r="C42" s="16"/>
      <c r="D42" s="16"/>
      <c r="E42" s="16"/>
      <c r="F42" s="16"/>
      <c r="G42" s="16"/>
      <c r="H42" s="1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 ref="A40:B40"/>
    <mergeCell ref="A41:B41"/>
    <mergeCell ref="A42:B42"/>
    <mergeCell ref="A35:B35"/>
    <mergeCell ref="A36:B36"/>
    <mergeCell ref="A38:B38"/>
    <mergeCell ref="A39:B39"/>
    <mergeCell ref="A37:B37"/>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M42"/>
  <sheetViews>
    <sheetView zoomScale="60" zoomScaleNormal="60" zoomScalePageLayoutView="0" workbookViewId="0" topLeftCell="A7">
      <selection activeCell="A11" sqref="A11:E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2">
        <v>2012</v>
      </c>
      <c r="D2" s="77" t="s">
        <v>7</v>
      </c>
      <c r="E2" s="77"/>
      <c r="F2" s="66" t="s">
        <v>39</v>
      </c>
      <c r="G2" s="66"/>
      <c r="H2" s="66"/>
      <c r="I2" s="66"/>
      <c r="J2" s="66"/>
    </row>
    <row r="3" spans="1:10" ht="54.75" customHeight="1">
      <c r="A3" s="64" t="s">
        <v>2</v>
      </c>
      <c r="B3" s="64"/>
      <c r="C3" s="22" t="s">
        <v>40</v>
      </c>
      <c r="D3" s="64" t="s">
        <v>8</v>
      </c>
      <c r="E3" s="64"/>
      <c r="F3" s="66" t="s">
        <v>41</v>
      </c>
      <c r="G3" s="66"/>
      <c r="H3" s="66"/>
      <c r="I3" s="66"/>
      <c r="J3" s="66"/>
    </row>
    <row r="4" spans="1:10" ht="99.75" customHeight="1">
      <c r="A4" s="64" t="s">
        <v>3</v>
      </c>
      <c r="B4" s="64"/>
      <c r="C4" s="22" t="s">
        <v>79</v>
      </c>
      <c r="D4" s="64" t="s">
        <v>11</v>
      </c>
      <c r="E4" s="64"/>
      <c r="F4" s="66" t="s">
        <v>81</v>
      </c>
      <c r="G4" s="66"/>
      <c r="H4" s="66"/>
      <c r="I4" s="66"/>
      <c r="J4" s="66"/>
    </row>
    <row r="5" spans="1:10" ht="102.75" customHeight="1">
      <c r="A5" s="64" t="s">
        <v>4</v>
      </c>
      <c r="B5" s="64"/>
      <c r="C5" s="22" t="s">
        <v>80</v>
      </c>
      <c r="D5" s="64" t="s">
        <v>9</v>
      </c>
      <c r="E5" s="64"/>
      <c r="F5" s="66" t="s">
        <v>82</v>
      </c>
      <c r="G5" s="66"/>
      <c r="H5" s="66"/>
      <c r="I5" s="66"/>
      <c r="J5" s="66"/>
    </row>
    <row r="6" spans="1:10" ht="71.25" customHeight="1">
      <c r="A6" s="64" t="s">
        <v>5</v>
      </c>
      <c r="B6" s="64"/>
      <c r="C6" s="22" t="s">
        <v>78</v>
      </c>
      <c r="D6" s="64"/>
      <c r="E6" s="64"/>
      <c r="F6" s="66"/>
      <c r="G6" s="66"/>
      <c r="H6" s="66"/>
      <c r="I6" s="66"/>
      <c r="J6" s="66"/>
    </row>
    <row r="7" spans="1:10" ht="32.25" customHeight="1">
      <c r="A7" s="64" t="s">
        <v>6</v>
      </c>
      <c r="B7" s="64"/>
      <c r="C7" s="24">
        <v>0.95</v>
      </c>
      <c r="D7" s="64" t="s">
        <v>10</v>
      </c>
      <c r="E7" s="64"/>
      <c r="F7" s="65">
        <v>1</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1" t="s">
        <v>15</v>
      </c>
      <c r="G10" s="23" t="s">
        <v>16</v>
      </c>
      <c r="H10" s="23" t="s">
        <v>17</v>
      </c>
      <c r="I10" s="6" t="s">
        <v>18</v>
      </c>
      <c r="J10" s="23" t="s">
        <v>19</v>
      </c>
    </row>
    <row r="11" spans="1:10" ht="204" customHeight="1">
      <c r="A11" s="82" t="s">
        <v>248</v>
      </c>
      <c r="B11" s="82"/>
      <c r="C11" s="36"/>
      <c r="D11" s="82" t="s">
        <v>248</v>
      </c>
      <c r="E11" s="82"/>
      <c r="F11" s="48">
        <v>100</v>
      </c>
      <c r="G11" s="47" t="s">
        <v>83</v>
      </c>
      <c r="H11" s="47" t="s">
        <v>84</v>
      </c>
      <c r="I11" s="47"/>
      <c r="J11" s="14"/>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0" t="s">
        <v>24</v>
      </c>
      <c r="D15" s="20" t="s">
        <v>25</v>
      </c>
      <c r="E15" s="20" t="s">
        <v>26</v>
      </c>
      <c r="F15" s="20" t="s">
        <v>27</v>
      </c>
      <c r="G15" s="20" t="s">
        <v>28</v>
      </c>
      <c r="H15" s="20" t="s">
        <v>29</v>
      </c>
      <c r="I15" s="2"/>
      <c r="J15" s="2"/>
    </row>
    <row r="16" spans="1:10" ht="99.75" customHeight="1">
      <c r="A16" s="52" t="s">
        <v>84</v>
      </c>
      <c r="B16" s="53"/>
      <c r="C16" s="11"/>
      <c r="D16" s="11"/>
      <c r="E16" s="11"/>
      <c r="F16" s="11"/>
      <c r="G16" s="11"/>
      <c r="H16" s="11"/>
      <c r="I16" s="2"/>
      <c r="J16" s="2"/>
    </row>
    <row r="17" spans="1:10" ht="99.75" customHeight="1">
      <c r="A17" s="52" t="s">
        <v>85</v>
      </c>
      <c r="B17" s="53"/>
      <c r="C17" s="7">
        <f>F11</f>
        <v>100</v>
      </c>
      <c r="D17" s="7">
        <f>$F$11</f>
        <v>100</v>
      </c>
      <c r="E17" s="7">
        <f>$F$11</f>
        <v>100</v>
      </c>
      <c r="F17" s="7">
        <f>$F$11</f>
        <v>100</v>
      </c>
      <c r="G17" s="7">
        <f>$F$11</f>
        <v>100</v>
      </c>
      <c r="H17" s="7">
        <f>$F$11</f>
        <v>100</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c r="I20" s="2"/>
      <c r="J20" s="2"/>
    </row>
    <row r="21" spans="1:10" ht="30" customHeight="1">
      <c r="A21" s="62" t="s">
        <v>33</v>
      </c>
      <c r="B21" s="63"/>
      <c r="C21" s="9" t="e">
        <f>(C20/$J$11)</f>
        <v>#DIV/0!</v>
      </c>
      <c r="D21" s="10" t="e">
        <f>(D20/$J$11)+C21</f>
        <v>#DIV/0!</v>
      </c>
      <c r="E21" s="10" t="e">
        <f>(E20/$J$11)+D21</f>
        <v>#DIV/0!</v>
      </c>
      <c r="F21" s="10" t="e">
        <f>(F20/$J$11)+E21</f>
        <v>#DIV/0!</v>
      </c>
      <c r="G21" s="10" t="e">
        <f>(G20/$J$11)+F21</f>
        <v>#DIV/0!</v>
      </c>
      <c r="H21" s="10" t="e">
        <f>(H20/$J$11)+G21</f>
        <v>#DIV/0!</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1" t="s">
        <v>24</v>
      </c>
      <c r="F24" s="52"/>
      <c r="G24" s="53"/>
      <c r="H24" s="52"/>
      <c r="I24" s="53"/>
      <c r="J24" s="2"/>
    </row>
    <row r="25" spans="5:10" ht="49.5" customHeight="1">
      <c r="E25" s="21" t="s">
        <v>25</v>
      </c>
      <c r="F25" s="52"/>
      <c r="G25" s="53"/>
      <c r="H25" s="54"/>
      <c r="I25" s="55"/>
      <c r="J25" s="2"/>
    </row>
    <row r="26" spans="5:10" ht="49.5" customHeight="1">
      <c r="E26" s="21" t="s">
        <v>26</v>
      </c>
      <c r="F26" s="52"/>
      <c r="G26" s="53"/>
      <c r="H26" s="54"/>
      <c r="I26" s="55"/>
      <c r="J26" s="2"/>
    </row>
    <row r="27" spans="5:10" ht="49.5" customHeight="1">
      <c r="E27" s="21" t="s">
        <v>27</v>
      </c>
      <c r="F27" s="52"/>
      <c r="G27" s="53"/>
      <c r="H27" s="54"/>
      <c r="I27" s="55"/>
      <c r="J27" s="2"/>
    </row>
    <row r="28" spans="5:10" ht="49.5" customHeight="1">
      <c r="E28" s="21" t="s">
        <v>28</v>
      </c>
      <c r="F28" s="52"/>
      <c r="G28" s="53"/>
      <c r="H28" s="54"/>
      <c r="I28" s="55"/>
      <c r="J28" s="2"/>
    </row>
    <row r="29" spans="5:10" ht="72" customHeight="1">
      <c r="E29" s="21" t="s">
        <v>29</v>
      </c>
      <c r="F29" s="52" t="s">
        <v>91</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1" t="s">
        <v>24</v>
      </c>
      <c r="D33" s="21" t="s">
        <v>25</v>
      </c>
      <c r="E33" s="21" t="s">
        <v>26</v>
      </c>
      <c r="F33" s="21" t="s">
        <v>27</v>
      </c>
      <c r="G33" s="21" t="s">
        <v>28</v>
      </c>
      <c r="H33" s="21" t="s">
        <v>29</v>
      </c>
      <c r="I33" s="4"/>
      <c r="J33" s="1"/>
      <c r="K33" s="1"/>
      <c r="L33" s="1"/>
      <c r="M33" s="1"/>
    </row>
    <row r="34" spans="1:9" ht="168" customHeight="1">
      <c r="A34" s="78"/>
      <c r="B34" s="79"/>
      <c r="C34" s="22"/>
      <c r="D34" s="22"/>
      <c r="E34" s="22"/>
      <c r="F34" s="22"/>
      <c r="G34" s="22"/>
      <c r="H34" s="22"/>
      <c r="I34" s="2"/>
    </row>
    <row r="35" spans="1:9" ht="96" customHeight="1">
      <c r="A35" s="78"/>
      <c r="B35" s="79"/>
      <c r="C35" s="22"/>
      <c r="D35" s="22"/>
      <c r="E35" s="22"/>
      <c r="F35" s="22"/>
      <c r="G35" s="22"/>
      <c r="H35" s="22"/>
      <c r="I35" s="2"/>
    </row>
    <row r="36" spans="1:9" ht="75.75" customHeight="1">
      <c r="A36" s="78"/>
      <c r="B36" s="79"/>
      <c r="C36" s="22"/>
      <c r="D36" s="22"/>
      <c r="E36" s="22"/>
      <c r="F36" s="22"/>
      <c r="G36" s="22"/>
      <c r="H36" s="22"/>
      <c r="I36" s="2"/>
    </row>
    <row r="37" spans="1:9" ht="147" customHeight="1">
      <c r="A37" s="80"/>
      <c r="B37" s="81"/>
      <c r="C37" s="22"/>
      <c r="D37" s="22"/>
      <c r="E37" s="22"/>
      <c r="F37" s="22"/>
      <c r="G37" s="22"/>
      <c r="H37" s="22"/>
      <c r="I37" s="2"/>
    </row>
    <row r="38" spans="1:9" ht="98.25" customHeight="1">
      <c r="A38" s="78"/>
      <c r="B38" s="79"/>
      <c r="C38" s="22"/>
      <c r="D38" s="22"/>
      <c r="E38" s="22"/>
      <c r="F38" s="22"/>
      <c r="G38" s="22"/>
      <c r="H38" s="22"/>
      <c r="I38" s="2"/>
    </row>
    <row r="39" spans="1:9" ht="87.75" customHeight="1">
      <c r="A39" s="78"/>
      <c r="B39" s="79"/>
      <c r="C39" s="22"/>
      <c r="D39" s="22"/>
      <c r="E39" s="22"/>
      <c r="F39" s="22"/>
      <c r="G39" s="22"/>
      <c r="H39" s="22"/>
      <c r="I39" s="2"/>
    </row>
    <row r="40" spans="1:8" ht="121.5" customHeight="1">
      <c r="A40" s="78"/>
      <c r="B40" s="79"/>
      <c r="C40" s="22"/>
      <c r="D40" s="22"/>
      <c r="E40" s="22"/>
      <c r="F40" s="22"/>
      <c r="G40" s="22"/>
      <c r="H40" s="22"/>
    </row>
    <row r="41" spans="1:8" ht="219" customHeight="1">
      <c r="A41" s="52"/>
      <c r="B41" s="53"/>
      <c r="C41" s="22"/>
      <c r="D41" s="22"/>
      <c r="E41" s="22"/>
      <c r="F41" s="22"/>
      <c r="G41" s="22"/>
      <c r="H41" s="22"/>
    </row>
    <row r="42" spans="1:8" ht="204.75" customHeight="1">
      <c r="A42" s="52"/>
      <c r="B42" s="53"/>
      <c r="C42" s="22"/>
      <c r="D42" s="22"/>
      <c r="E42" s="22"/>
      <c r="F42" s="22"/>
      <c r="G42" s="22"/>
      <c r="H42" s="22"/>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28">
      <selection activeCell="D34" sqref="D34"/>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2">
        <v>2012</v>
      </c>
      <c r="D2" s="77" t="s">
        <v>7</v>
      </c>
      <c r="E2" s="77"/>
      <c r="F2" s="66" t="s">
        <v>39</v>
      </c>
      <c r="G2" s="66"/>
      <c r="H2" s="66"/>
      <c r="I2" s="66"/>
      <c r="J2" s="66"/>
    </row>
    <row r="3" spans="1:10" ht="54.75" customHeight="1">
      <c r="A3" s="64" t="s">
        <v>2</v>
      </c>
      <c r="B3" s="64"/>
      <c r="C3" s="22" t="s">
        <v>40</v>
      </c>
      <c r="D3" s="64" t="s">
        <v>8</v>
      </c>
      <c r="E3" s="64"/>
      <c r="F3" s="66" t="s">
        <v>41</v>
      </c>
      <c r="G3" s="66"/>
      <c r="H3" s="66"/>
      <c r="I3" s="66"/>
      <c r="J3" s="66"/>
    </row>
    <row r="4" spans="1:10" ht="99.75" customHeight="1">
      <c r="A4" s="64" t="s">
        <v>3</v>
      </c>
      <c r="B4" s="64"/>
      <c r="C4" s="22" t="s">
        <v>79</v>
      </c>
      <c r="D4" s="64" t="s">
        <v>11</v>
      </c>
      <c r="E4" s="64"/>
      <c r="F4" s="66" t="s">
        <v>81</v>
      </c>
      <c r="G4" s="66"/>
      <c r="H4" s="66"/>
      <c r="I4" s="66"/>
      <c r="J4" s="66"/>
    </row>
    <row r="5" spans="1:10" ht="102.75" customHeight="1">
      <c r="A5" s="64" t="s">
        <v>4</v>
      </c>
      <c r="B5" s="64"/>
      <c r="C5" s="22" t="s">
        <v>80</v>
      </c>
      <c r="D5" s="64" t="s">
        <v>9</v>
      </c>
      <c r="E5" s="64"/>
      <c r="F5" s="66" t="s">
        <v>113</v>
      </c>
      <c r="G5" s="66"/>
      <c r="H5" s="66"/>
      <c r="I5" s="66"/>
      <c r="J5" s="66"/>
    </row>
    <row r="6" spans="1:10" ht="108.75" customHeight="1">
      <c r="A6" s="64" t="s">
        <v>5</v>
      </c>
      <c r="B6" s="64"/>
      <c r="C6" s="22" t="s">
        <v>86</v>
      </c>
      <c r="D6" s="64"/>
      <c r="E6" s="64"/>
      <c r="F6" s="66"/>
      <c r="G6" s="66"/>
      <c r="H6" s="66"/>
      <c r="I6" s="66"/>
      <c r="J6" s="66"/>
    </row>
    <row r="7" spans="1:10" ht="99" customHeight="1">
      <c r="A7" s="64" t="s">
        <v>6</v>
      </c>
      <c r="B7" s="64"/>
      <c r="C7" s="24" t="s">
        <v>114</v>
      </c>
      <c r="D7" s="64" t="s">
        <v>10</v>
      </c>
      <c r="E7" s="64"/>
      <c r="F7" s="65" t="s">
        <v>115</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1" t="s">
        <v>15</v>
      </c>
      <c r="G10" s="23" t="s">
        <v>16</v>
      </c>
      <c r="H10" s="23" t="s">
        <v>17</v>
      </c>
      <c r="I10" s="6" t="s">
        <v>18</v>
      </c>
      <c r="J10" s="23" t="s">
        <v>19</v>
      </c>
    </row>
    <row r="11" spans="1:10" ht="204" customHeight="1">
      <c r="A11" s="66" t="s">
        <v>249</v>
      </c>
      <c r="B11" s="66"/>
      <c r="C11" s="24"/>
      <c r="D11" s="66" t="s">
        <v>249</v>
      </c>
      <c r="E11" s="66"/>
      <c r="F11" s="12">
        <v>1</v>
      </c>
      <c r="G11" s="22" t="s">
        <v>116</v>
      </c>
      <c r="H11" s="22" t="s">
        <v>103</v>
      </c>
      <c r="I11" s="13"/>
      <c r="J11" s="14"/>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0" t="s">
        <v>24</v>
      </c>
      <c r="D15" s="20" t="s">
        <v>25</v>
      </c>
      <c r="E15" s="20" t="s">
        <v>26</v>
      </c>
      <c r="F15" s="20" t="s">
        <v>27</v>
      </c>
      <c r="G15" s="20" t="s">
        <v>28</v>
      </c>
      <c r="H15" s="20" t="s">
        <v>29</v>
      </c>
      <c r="I15" s="2"/>
      <c r="J15" s="2"/>
    </row>
    <row r="16" spans="1:10" ht="99.75" customHeight="1">
      <c r="A16" s="52" t="s">
        <v>117</v>
      </c>
      <c r="B16" s="53"/>
      <c r="C16" s="11"/>
      <c r="D16" s="11"/>
      <c r="E16" s="11"/>
      <c r="F16" s="11"/>
      <c r="G16" s="11"/>
      <c r="H16" s="11"/>
      <c r="I16" s="2"/>
      <c r="J16" s="2"/>
    </row>
    <row r="17" spans="1:10" ht="99.75" customHeight="1">
      <c r="A17" s="52" t="s">
        <v>118</v>
      </c>
      <c r="B17" s="53"/>
      <c r="C17" s="7">
        <f>F11</f>
        <v>1</v>
      </c>
      <c r="D17" s="7">
        <f>$F$11</f>
        <v>1</v>
      </c>
      <c r="E17" s="7">
        <f>$F$11</f>
        <v>1</v>
      </c>
      <c r="F17" s="7">
        <f>$F$11</f>
        <v>1</v>
      </c>
      <c r="G17" s="7">
        <f>$F$11</f>
        <v>1</v>
      </c>
      <c r="H17" s="7">
        <f>$F$11</f>
        <v>1</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c r="I20" s="2"/>
      <c r="J20" s="2"/>
    </row>
    <row r="21" spans="1:10" ht="30" customHeight="1">
      <c r="A21" s="62" t="s">
        <v>33</v>
      </c>
      <c r="B21" s="63"/>
      <c r="C21" s="9" t="e">
        <f>(C20/$J$11)</f>
        <v>#DIV/0!</v>
      </c>
      <c r="D21" s="10" t="e">
        <f>(D20/$J$11)+C21</f>
        <v>#DIV/0!</v>
      </c>
      <c r="E21" s="10" t="e">
        <f>(E20/$J$11)+D21</f>
        <v>#DIV/0!</v>
      </c>
      <c r="F21" s="10" t="e">
        <f>(F20/$J$11)+E21</f>
        <v>#DIV/0!</v>
      </c>
      <c r="G21" s="10" t="e">
        <f>(G20/$J$11)+F21</f>
        <v>#DIV/0!</v>
      </c>
      <c r="H21" s="10" t="e">
        <f>(H20/$J$11)+G21</f>
        <v>#DIV/0!</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1" t="s">
        <v>24</v>
      </c>
      <c r="F24" s="52"/>
      <c r="G24" s="53"/>
      <c r="H24" s="52"/>
      <c r="I24" s="53"/>
      <c r="J24" s="2"/>
    </row>
    <row r="25" spans="5:10" ht="49.5" customHeight="1">
      <c r="E25" s="21" t="s">
        <v>25</v>
      </c>
      <c r="F25" s="52"/>
      <c r="G25" s="53"/>
      <c r="H25" s="54"/>
      <c r="I25" s="55"/>
      <c r="J25" s="2"/>
    </row>
    <row r="26" spans="5:10" ht="49.5" customHeight="1">
      <c r="E26" s="21" t="s">
        <v>26</v>
      </c>
      <c r="F26" s="52"/>
      <c r="G26" s="53"/>
      <c r="H26" s="54"/>
      <c r="I26" s="55"/>
      <c r="J26" s="2"/>
    </row>
    <row r="27" spans="5:10" ht="49.5" customHeight="1">
      <c r="E27" s="21" t="s">
        <v>27</v>
      </c>
      <c r="F27" s="52"/>
      <c r="G27" s="53"/>
      <c r="H27" s="54"/>
      <c r="I27" s="55"/>
      <c r="J27" s="2"/>
    </row>
    <row r="28" spans="5:10" ht="49.5" customHeight="1">
      <c r="E28" s="21" t="s">
        <v>28</v>
      </c>
      <c r="F28" s="52"/>
      <c r="G28" s="53"/>
      <c r="H28" s="54"/>
      <c r="I28" s="55"/>
      <c r="J28" s="2"/>
    </row>
    <row r="29" spans="5:10" ht="72" customHeight="1">
      <c r="E29" s="21" t="s">
        <v>29</v>
      </c>
      <c r="F29" s="52" t="s">
        <v>250</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1" t="s">
        <v>24</v>
      </c>
      <c r="D33" s="21" t="s">
        <v>25</v>
      </c>
      <c r="E33" s="21" t="s">
        <v>26</v>
      </c>
      <c r="F33" s="21" t="s">
        <v>27</v>
      </c>
      <c r="G33" s="21" t="s">
        <v>28</v>
      </c>
      <c r="H33" s="21" t="s">
        <v>29</v>
      </c>
      <c r="I33" s="4"/>
      <c r="J33" s="1"/>
      <c r="K33" s="1"/>
      <c r="L33" s="1"/>
      <c r="M33" s="1"/>
    </row>
    <row r="34" spans="1:9" ht="168" customHeight="1">
      <c r="A34" s="78"/>
      <c r="B34" s="79"/>
      <c r="C34" s="22"/>
      <c r="D34" s="22"/>
      <c r="E34" s="22"/>
      <c r="F34" s="22"/>
      <c r="G34" s="22"/>
      <c r="H34" s="22"/>
      <c r="I34" s="2"/>
    </row>
    <row r="35" spans="1:9" ht="96" customHeight="1">
      <c r="A35" s="78"/>
      <c r="B35" s="79"/>
      <c r="C35" s="22"/>
      <c r="D35" s="22"/>
      <c r="E35" s="22"/>
      <c r="F35" s="22"/>
      <c r="G35" s="22"/>
      <c r="H35" s="22"/>
      <c r="I35" s="2"/>
    </row>
    <row r="36" spans="1:9" ht="75.75" customHeight="1">
      <c r="A36" s="78"/>
      <c r="B36" s="79"/>
      <c r="C36" s="22"/>
      <c r="D36" s="22"/>
      <c r="E36" s="22"/>
      <c r="F36" s="22"/>
      <c r="G36" s="22"/>
      <c r="H36" s="22"/>
      <c r="I36" s="2"/>
    </row>
    <row r="37" spans="1:9" ht="147" customHeight="1">
      <c r="A37" s="80"/>
      <c r="B37" s="81"/>
      <c r="C37" s="22"/>
      <c r="D37" s="22"/>
      <c r="E37" s="22"/>
      <c r="F37" s="22"/>
      <c r="G37" s="22"/>
      <c r="H37" s="22"/>
      <c r="I37" s="2"/>
    </row>
    <row r="38" spans="1:9" ht="98.25" customHeight="1">
      <c r="A38" s="78"/>
      <c r="B38" s="79"/>
      <c r="C38" s="22"/>
      <c r="D38" s="22"/>
      <c r="E38" s="22"/>
      <c r="F38" s="22"/>
      <c r="G38" s="22"/>
      <c r="H38" s="22"/>
      <c r="I38" s="2"/>
    </row>
    <row r="39" spans="1:9" ht="87.75" customHeight="1">
      <c r="A39" s="78"/>
      <c r="B39" s="79"/>
      <c r="C39" s="22"/>
      <c r="D39" s="22"/>
      <c r="E39" s="22"/>
      <c r="F39" s="22"/>
      <c r="G39" s="22"/>
      <c r="H39" s="22"/>
      <c r="I39" s="2"/>
    </row>
    <row r="40" spans="1:8" ht="121.5" customHeight="1">
      <c r="A40" s="78"/>
      <c r="B40" s="79"/>
      <c r="C40" s="22"/>
      <c r="D40" s="22"/>
      <c r="E40" s="22"/>
      <c r="F40" s="22"/>
      <c r="G40" s="22"/>
      <c r="H40" s="22"/>
    </row>
    <row r="41" spans="1:8" ht="219" customHeight="1">
      <c r="A41" s="52"/>
      <c r="B41" s="53"/>
      <c r="C41" s="22"/>
      <c r="D41" s="22"/>
      <c r="E41" s="22"/>
      <c r="F41" s="22"/>
      <c r="G41" s="22"/>
      <c r="H41" s="22"/>
    </row>
    <row r="42" spans="1:8" ht="204.75" customHeight="1">
      <c r="A42" s="52"/>
      <c r="B42" s="53"/>
      <c r="C42" s="22"/>
      <c r="D42" s="22"/>
      <c r="E42" s="22"/>
      <c r="F42" s="22"/>
      <c r="G42" s="22"/>
      <c r="H42" s="22"/>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M42"/>
  <sheetViews>
    <sheetView zoomScale="60" zoomScaleNormal="60" zoomScalePageLayoutView="0" workbookViewId="0" topLeftCell="A10">
      <selection activeCell="A11" sqref="A11:E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2">
        <v>2012</v>
      </c>
      <c r="D2" s="77" t="s">
        <v>7</v>
      </c>
      <c r="E2" s="77"/>
      <c r="F2" s="66" t="s">
        <v>39</v>
      </c>
      <c r="G2" s="66"/>
      <c r="H2" s="66"/>
      <c r="I2" s="66"/>
      <c r="J2" s="66"/>
    </row>
    <row r="3" spans="1:10" ht="54.75" customHeight="1">
      <c r="A3" s="64" t="s">
        <v>2</v>
      </c>
      <c r="B3" s="64"/>
      <c r="C3" s="22" t="s">
        <v>40</v>
      </c>
      <c r="D3" s="64" t="s">
        <v>8</v>
      </c>
      <c r="E3" s="64"/>
      <c r="F3" s="66" t="s">
        <v>41</v>
      </c>
      <c r="G3" s="66"/>
      <c r="H3" s="66"/>
      <c r="I3" s="66"/>
      <c r="J3" s="66"/>
    </row>
    <row r="4" spans="1:10" ht="99.75" customHeight="1">
      <c r="A4" s="64" t="s">
        <v>3</v>
      </c>
      <c r="B4" s="64"/>
      <c r="C4" s="22" t="s">
        <v>79</v>
      </c>
      <c r="D4" s="64" t="s">
        <v>11</v>
      </c>
      <c r="E4" s="64"/>
      <c r="F4" s="66" t="s">
        <v>81</v>
      </c>
      <c r="G4" s="66"/>
      <c r="H4" s="66"/>
      <c r="I4" s="66"/>
      <c r="J4" s="66"/>
    </row>
    <row r="5" spans="1:10" ht="102.75" customHeight="1">
      <c r="A5" s="64" t="s">
        <v>4</v>
      </c>
      <c r="B5" s="64"/>
      <c r="C5" s="22" t="s">
        <v>80</v>
      </c>
      <c r="D5" s="64" t="s">
        <v>9</v>
      </c>
      <c r="E5" s="64"/>
      <c r="F5" s="66" t="s">
        <v>88</v>
      </c>
      <c r="G5" s="66"/>
      <c r="H5" s="66"/>
      <c r="I5" s="66"/>
      <c r="J5" s="66"/>
    </row>
    <row r="6" spans="1:10" ht="108.75" customHeight="1">
      <c r="A6" s="64" t="s">
        <v>5</v>
      </c>
      <c r="B6" s="64"/>
      <c r="C6" s="22" t="s">
        <v>87</v>
      </c>
      <c r="D6" s="64"/>
      <c r="E6" s="64"/>
      <c r="F6" s="66"/>
      <c r="G6" s="66"/>
      <c r="H6" s="66"/>
      <c r="I6" s="66"/>
      <c r="J6" s="66"/>
    </row>
    <row r="7" spans="1:10" ht="32.25" customHeight="1">
      <c r="A7" s="64" t="s">
        <v>6</v>
      </c>
      <c r="B7" s="64"/>
      <c r="C7" s="24">
        <v>0.29</v>
      </c>
      <c r="D7" s="64" t="s">
        <v>10</v>
      </c>
      <c r="E7" s="64"/>
      <c r="F7" s="65">
        <v>0.4</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1" t="s">
        <v>15</v>
      </c>
      <c r="G10" s="23" t="s">
        <v>16</v>
      </c>
      <c r="H10" s="23" t="s">
        <v>17</v>
      </c>
      <c r="I10" s="6" t="s">
        <v>18</v>
      </c>
      <c r="J10" s="23" t="s">
        <v>19</v>
      </c>
    </row>
    <row r="11" spans="1:10" ht="204" customHeight="1">
      <c r="A11" s="82" t="s">
        <v>248</v>
      </c>
      <c r="B11" s="82"/>
      <c r="C11" s="36"/>
      <c r="D11" s="82" t="s">
        <v>248</v>
      </c>
      <c r="E11" s="82"/>
      <c r="F11" s="12">
        <v>34</v>
      </c>
      <c r="G11" s="22" t="s">
        <v>83</v>
      </c>
      <c r="H11" s="22" t="s">
        <v>84</v>
      </c>
      <c r="I11" s="13"/>
      <c r="J11" s="14"/>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0" t="s">
        <v>24</v>
      </c>
      <c r="D15" s="20" t="s">
        <v>25</v>
      </c>
      <c r="E15" s="20" t="s">
        <v>26</v>
      </c>
      <c r="F15" s="20" t="s">
        <v>27</v>
      </c>
      <c r="G15" s="20" t="s">
        <v>28</v>
      </c>
      <c r="H15" s="20" t="s">
        <v>29</v>
      </c>
      <c r="I15" s="2"/>
      <c r="J15" s="2"/>
    </row>
    <row r="16" spans="1:10" ht="99.75" customHeight="1">
      <c r="A16" s="52" t="s">
        <v>84</v>
      </c>
      <c r="B16" s="53"/>
      <c r="C16" s="11"/>
      <c r="D16" s="11"/>
      <c r="E16" s="11"/>
      <c r="F16" s="11"/>
      <c r="G16" s="11"/>
      <c r="H16" s="11"/>
      <c r="I16" s="2"/>
      <c r="J16" s="2"/>
    </row>
    <row r="17" spans="1:10" ht="99.75" customHeight="1">
      <c r="A17" s="52" t="s">
        <v>85</v>
      </c>
      <c r="B17" s="53"/>
      <c r="C17" s="7">
        <f>F11</f>
        <v>34</v>
      </c>
      <c r="D17" s="7">
        <f>$F$11</f>
        <v>34</v>
      </c>
      <c r="E17" s="7">
        <f>$F$11</f>
        <v>34</v>
      </c>
      <c r="F17" s="7">
        <f>$F$11</f>
        <v>34</v>
      </c>
      <c r="G17" s="7">
        <f>$F$11</f>
        <v>34</v>
      </c>
      <c r="H17" s="7">
        <f>$F$11</f>
        <v>34</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c r="I20" s="2"/>
      <c r="J20" s="2"/>
    </row>
    <row r="21" spans="1:10" ht="30" customHeight="1">
      <c r="A21" s="62" t="s">
        <v>33</v>
      </c>
      <c r="B21" s="63"/>
      <c r="C21" s="9" t="e">
        <f>(C20/$J$11)</f>
        <v>#DIV/0!</v>
      </c>
      <c r="D21" s="10" t="e">
        <f>(D20/$J$11)+C21</f>
        <v>#DIV/0!</v>
      </c>
      <c r="E21" s="10" t="e">
        <f>(E20/$J$11)+D21</f>
        <v>#DIV/0!</v>
      </c>
      <c r="F21" s="10" t="e">
        <f>(F20/$J$11)+E21</f>
        <v>#DIV/0!</v>
      </c>
      <c r="G21" s="10" t="e">
        <f>(G20/$J$11)+F21</f>
        <v>#DIV/0!</v>
      </c>
      <c r="H21" s="10" t="e">
        <f>(H20/$J$11)+G21</f>
        <v>#DIV/0!</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1" t="s">
        <v>24</v>
      </c>
      <c r="F24" s="52"/>
      <c r="G24" s="53"/>
      <c r="H24" s="52"/>
      <c r="I24" s="53"/>
      <c r="J24" s="2"/>
    </row>
    <row r="25" spans="5:10" ht="49.5" customHeight="1">
      <c r="E25" s="21" t="s">
        <v>25</v>
      </c>
      <c r="F25" s="52"/>
      <c r="G25" s="53"/>
      <c r="H25" s="54"/>
      <c r="I25" s="55"/>
      <c r="J25" s="2"/>
    </row>
    <row r="26" spans="5:10" ht="49.5" customHeight="1">
      <c r="E26" s="21" t="s">
        <v>26</v>
      </c>
      <c r="F26" s="52"/>
      <c r="G26" s="53"/>
      <c r="H26" s="54"/>
      <c r="I26" s="55"/>
      <c r="J26" s="2"/>
    </row>
    <row r="27" spans="5:10" ht="49.5" customHeight="1">
      <c r="E27" s="21" t="s">
        <v>27</v>
      </c>
      <c r="F27" s="52"/>
      <c r="G27" s="53"/>
      <c r="H27" s="54"/>
      <c r="I27" s="55"/>
      <c r="J27" s="2"/>
    </row>
    <row r="28" spans="5:10" ht="49.5" customHeight="1">
      <c r="E28" s="21" t="s">
        <v>28</v>
      </c>
      <c r="F28" s="52"/>
      <c r="G28" s="53"/>
      <c r="H28" s="54"/>
      <c r="I28" s="55"/>
      <c r="J28" s="2"/>
    </row>
    <row r="29" spans="5:10" ht="72" customHeight="1">
      <c r="E29" s="21" t="s">
        <v>29</v>
      </c>
      <c r="F29" s="52" t="s">
        <v>91</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1" t="s">
        <v>24</v>
      </c>
      <c r="D33" s="21" t="s">
        <v>25</v>
      </c>
      <c r="E33" s="21" t="s">
        <v>26</v>
      </c>
      <c r="F33" s="21" t="s">
        <v>27</v>
      </c>
      <c r="G33" s="21" t="s">
        <v>28</v>
      </c>
      <c r="H33" s="21" t="s">
        <v>29</v>
      </c>
      <c r="I33" s="4"/>
      <c r="J33" s="1"/>
      <c r="K33" s="1"/>
      <c r="L33" s="1"/>
      <c r="M33" s="1"/>
    </row>
    <row r="34" spans="1:9" ht="168" customHeight="1">
      <c r="A34" s="78"/>
      <c r="B34" s="79"/>
      <c r="C34" s="22"/>
      <c r="D34" s="22"/>
      <c r="E34" s="22"/>
      <c r="F34" s="22"/>
      <c r="G34" s="22"/>
      <c r="H34" s="22"/>
      <c r="I34" s="2"/>
    </row>
    <row r="35" spans="1:9" ht="96" customHeight="1">
      <c r="A35" s="78"/>
      <c r="B35" s="79"/>
      <c r="C35" s="22"/>
      <c r="D35" s="22"/>
      <c r="E35" s="22"/>
      <c r="F35" s="22"/>
      <c r="G35" s="22"/>
      <c r="H35" s="22"/>
      <c r="I35" s="2"/>
    </row>
    <row r="36" spans="1:9" ht="75.75" customHeight="1">
      <c r="A36" s="78"/>
      <c r="B36" s="79"/>
      <c r="C36" s="22"/>
      <c r="D36" s="22"/>
      <c r="E36" s="22"/>
      <c r="F36" s="22"/>
      <c r="G36" s="22"/>
      <c r="H36" s="22"/>
      <c r="I36" s="2"/>
    </row>
    <row r="37" spans="1:9" ht="147" customHeight="1">
      <c r="A37" s="80"/>
      <c r="B37" s="81"/>
      <c r="C37" s="22"/>
      <c r="D37" s="22"/>
      <c r="E37" s="22"/>
      <c r="F37" s="22"/>
      <c r="G37" s="22"/>
      <c r="H37" s="22"/>
      <c r="I37" s="2"/>
    </row>
    <row r="38" spans="1:9" ht="98.25" customHeight="1">
      <c r="A38" s="78"/>
      <c r="B38" s="79"/>
      <c r="C38" s="22"/>
      <c r="D38" s="22"/>
      <c r="E38" s="22"/>
      <c r="F38" s="22"/>
      <c r="G38" s="22"/>
      <c r="H38" s="22"/>
      <c r="I38" s="2"/>
    </row>
    <row r="39" spans="1:9" ht="87.75" customHeight="1">
      <c r="A39" s="78"/>
      <c r="B39" s="79"/>
      <c r="C39" s="22"/>
      <c r="D39" s="22"/>
      <c r="E39" s="22"/>
      <c r="F39" s="22"/>
      <c r="G39" s="22"/>
      <c r="H39" s="22"/>
      <c r="I39" s="2"/>
    </row>
    <row r="40" spans="1:8" ht="121.5" customHeight="1">
      <c r="A40" s="78"/>
      <c r="B40" s="79"/>
      <c r="C40" s="22"/>
      <c r="D40" s="22"/>
      <c r="E40" s="22"/>
      <c r="F40" s="22"/>
      <c r="G40" s="22"/>
      <c r="H40" s="22"/>
    </row>
    <row r="41" spans="1:8" ht="219" customHeight="1">
      <c r="A41" s="52"/>
      <c r="B41" s="53"/>
      <c r="C41" s="22"/>
      <c r="D41" s="22"/>
      <c r="E41" s="22"/>
      <c r="F41" s="22"/>
      <c r="G41" s="22"/>
      <c r="H41" s="22"/>
    </row>
    <row r="42" spans="1:8" ht="204.75" customHeight="1">
      <c r="A42" s="52"/>
      <c r="B42" s="53"/>
      <c r="C42" s="22"/>
      <c r="D42" s="22"/>
      <c r="E42" s="22"/>
      <c r="F42" s="22"/>
      <c r="G42" s="22"/>
      <c r="H42" s="22"/>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10">
      <selection activeCell="D11" sqref="D11:E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2">
        <v>2012</v>
      </c>
      <c r="D2" s="77" t="s">
        <v>7</v>
      </c>
      <c r="E2" s="77"/>
      <c r="F2" s="66" t="s">
        <v>39</v>
      </c>
      <c r="G2" s="66"/>
      <c r="H2" s="66"/>
      <c r="I2" s="66"/>
      <c r="J2" s="66"/>
    </row>
    <row r="3" spans="1:10" ht="54.75" customHeight="1">
      <c r="A3" s="64" t="s">
        <v>2</v>
      </c>
      <c r="B3" s="64"/>
      <c r="C3" s="22" t="s">
        <v>40</v>
      </c>
      <c r="D3" s="64" t="s">
        <v>8</v>
      </c>
      <c r="E3" s="64"/>
      <c r="F3" s="66" t="s">
        <v>41</v>
      </c>
      <c r="G3" s="66"/>
      <c r="H3" s="66"/>
      <c r="I3" s="66"/>
      <c r="J3" s="66"/>
    </row>
    <row r="4" spans="1:10" ht="99.75" customHeight="1">
      <c r="A4" s="64" t="s">
        <v>3</v>
      </c>
      <c r="B4" s="64"/>
      <c r="C4" s="22" t="s">
        <v>79</v>
      </c>
      <c r="D4" s="64" t="s">
        <v>11</v>
      </c>
      <c r="E4" s="64"/>
      <c r="F4" s="66" t="s">
        <v>81</v>
      </c>
      <c r="G4" s="66"/>
      <c r="H4" s="66"/>
      <c r="I4" s="66"/>
      <c r="J4" s="66"/>
    </row>
    <row r="5" spans="1:10" ht="102.75" customHeight="1">
      <c r="A5" s="64" t="s">
        <v>4</v>
      </c>
      <c r="B5" s="64"/>
      <c r="C5" s="22" t="s">
        <v>80</v>
      </c>
      <c r="D5" s="64" t="s">
        <v>9</v>
      </c>
      <c r="E5" s="64"/>
      <c r="F5" s="66" t="s">
        <v>119</v>
      </c>
      <c r="G5" s="66"/>
      <c r="H5" s="66"/>
      <c r="I5" s="66"/>
      <c r="J5" s="66"/>
    </row>
    <row r="6" spans="1:10" ht="108.75" customHeight="1">
      <c r="A6" s="64" t="s">
        <v>5</v>
      </c>
      <c r="B6" s="64"/>
      <c r="C6" s="22" t="s">
        <v>87</v>
      </c>
      <c r="D6" s="64"/>
      <c r="E6" s="64"/>
      <c r="F6" s="66"/>
      <c r="G6" s="66"/>
      <c r="H6" s="66"/>
      <c r="I6" s="66"/>
      <c r="J6" s="66"/>
    </row>
    <row r="7" spans="1:10" ht="54.75" customHeight="1">
      <c r="A7" s="64" t="s">
        <v>6</v>
      </c>
      <c r="B7" s="64"/>
      <c r="C7" s="24" t="s">
        <v>120</v>
      </c>
      <c r="D7" s="64" t="s">
        <v>10</v>
      </c>
      <c r="E7" s="64"/>
      <c r="F7" s="65" t="s">
        <v>121</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1" t="s">
        <v>15</v>
      </c>
      <c r="G10" s="23" t="s">
        <v>16</v>
      </c>
      <c r="H10" s="23" t="s">
        <v>17</v>
      </c>
      <c r="I10" s="6" t="s">
        <v>18</v>
      </c>
      <c r="J10" s="23" t="s">
        <v>19</v>
      </c>
    </row>
    <row r="11" spans="1:10" ht="204" customHeight="1">
      <c r="A11" s="66" t="s">
        <v>200</v>
      </c>
      <c r="B11" s="66"/>
      <c r="C11" s="24"/>
      <c r="D11" s="66" t="s">
        <v>200</v>
      </c>
      <c r="E11" s="66"/>
      <c r="F11" s="12">
        <v>2</v>
      </c>
      <c r="G11" s="22" t="s">
        <v>122</v>
      </c>
      <c r="H11" s="26" t="s">
        <v>103</v>
      </c>
      <c r="I11" s="13" t="s">
        <v>199</v>
      </c>
      <c r="J11" s="44">
        <f>14400000+2100000+8000000+10800000+15000000+2900000+952546843+1300000+16200000</f>
        <v>1023246843</v>
      </c>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0" t="s">
        <v>24</v>
      </c>
      <c r="D15" s="20" t="s">
        <v>25</v>
      </c>
      <c r="E15" s="20" t="s">
        <v>26</v>
      </c>
      <c r="F15" s="20" t="s">
        <v>27</v>
      </c>
      <c r="G15" s="20" t="s">
        <v>28</v>
      </c>
      <c r="H15" s="20" t="s">
        <v>29</v>
      </c>
      <c r="I15" s="2"/>
      <c r="J15" s="2"/>
    </row>
    <row r="16" spans="1:10" ht="99.75" customHeight="1">
      <c r="A16" s="52" t="s">
        <v>117</v>
      </c>
      <c r="B16" s="53"/>
      <c r="C16" s="11"/>
      <c r="D16" s="11"/>
      <c r="E16" s="11">
        <v>0.2</v>
      </c>
      <c r="F16" s="11"/>
      <c r="G16" s="11">
        <v>0.15</v>
      </c>
      <c r="H16" s="11">
        <v>0.15</v>
      </c>
      <c r="I16" s="2"/>
      <c r="J16" s="2"/>
    </row>
    <row r="17" spans="1:10" ht="99.75" customHeight="1">
      <c r="A17" s="52" t="s">
        <v>118</v>
      </c>
      <c r="B17" s="53"/>
      <c r="C17" s="7">
        <f>F11</f>
        <v>2</v>
      </c>
      <c r="D17" s="7">
        <f>$F$11</f>
        <v>2</v>
      </c>
      <c r="E17" s="7">
        <f>$F$11</f>
        <v>2</v>
      </c>
      <c r="F17" s="7">
        <f>$F$11</f>
        <v>2</v>
      </c>
      <c r="G17" s="7">
        <f>$F$11</f>
        <v>2</v>
      </c>
      <c r="H17" s="7">
        <f>$F$11</f>
        <v>2</v>
      </c>
      <c r="I17" s="2"/>
      <c r="J17" s="2"/>
    </row>
    <row r="18" spans="1:10" ht="15">
      <c r="A18" s="59" t="s">
        <v>30</v>
      </c>
      <c r="B18" s="60"/>
      <c r="C18" s="8">
        <f>IF((C16/C17)&gt;1,1,(C16/C17))</f>
        <v>0</v>
      </c>
      <c r="D18" s="8">
        <f>IF(((D16/D17)+C18)&gt;1,1,((D16/D17)+C18))</f>
        <v>0</v>
      </c>
      <c r="E18" s="8">
        <f>IF(((E16/E17)+D18)&gt;1,1,((E16/E17)+D18))</f>
        <v>0.1</v>
      </c>
      <c r="F18" s="8">
        <f>IF(((F16/F17)+E18)&gt;1,1,((F16/F17)+E18))</f>
        <v>0.1</v>
      </c>
      <c r="G18" s="8">
        <f>IF(((G16/G17)+F18)&gt;1,1,((G16/G17)+F18))</f>
        <v>0.175</v>
      </c>
      <c r="H18" s="8">
        <f>IF(((H16/H17)+G18)&gt;1,1,((H16/H17)+G18))</f>
        <v>0.25</v>
      </c>
      <c r="I18" s="2"/>
      <c r="J18" s="2"/>
    </row>
    <row r="19" spans="1:10" ht="15">
      <c r="A19" s="61" t="s">
        <v>31</v>
      </c>
      <c r="B19" s="61"/>
      <c r="C19" s="61"/>
      <c r="D19" s="61"/>
      <c r="E19" s="61"/>
      <c r="F19" s="61"/>
      <c r="G19" s="61"/>
      <c r="H19" s="61"/>
      <c r="I19" s="61"/>
      <c r="J19" s="61"/>
    </row>
    <row r="20" spans="1:10" ht="15">
      <c r="A20" s="62" t="s">
        <v>32</v>
      </c>
      <c r="B20" s="63"/>
      <c r="C20" s="5"/>
      <c r="D20" s="5">
        <f>14400000</f>
        <v>14400000</v>
      </c>
      <c r="E20" s="5">
        <f>2100000</f>
        <v>2100000</v>
      </c>
      <c r="F20" s="5">
        <f>8000000</f>
        <v>8000000</v>
      </c>
      <c r="G20" s="5">
        <f>15000000+2900000</f>
        <v>17900000</v>
      </c>
      <c r="H20" s="5">
        <f>10800000+952546843*0.5+1300000+16200000*0.5</f>
        <v>496473421.5</v>
      </c>
      <c r="I20" s="2"/>
      <c r="J20" s="2"/>
    </row>
    <row r="21" spans="1:10" ht="30" customHeight="1">
      <c r="A21" s="62" t="s">
        <v>33</v>
      </c>
      <c r="B21" s="63"/>
      <c r="C21" s="9">
        <f>(C20/$J$11)</f>
        <v>0</v>
      </c>
      <c r="D21" s="10">
        <f>(D20/$J$11)+C21</f>
        <v>0.014072850650368438</v>
      </c>
      <c r="E21" s="10">
        <f>(E20/$J$11)+D21</f>
        <v>0.016125141370213834</v>
      </c>
      <c r="F21" s="10">
        <f>(F20/$J$11)+E21</f>
        <v>0.023943391731529633</v>
      </c>
      <c r="G21" s="10">
        <f>(G20/$J$11)+F21</f>
        <v>0.04143672691497373</v>
      </c>
      <c r="H21" s="10">
        <f>(H20/$J$11)+G21</f>
        <v>0.5266309152932319</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1" t="s">
        <v>24</v>
      </c>
      <c r="F24" s="52"/>
      <c r="G24" s="53"/>
      <c r="H24" s="52"/>
      <c r="I24" s="53"/>
      <c r="J24" s="2"/>
    </row>
    <row r="25" spans="5:10" ht="49.5" customHeight="1">
      <c r="E25" s="21" t="s">
        <v>25</v>
      </c>
      <c r="F25" s="52"/>
      <c r="G25" s="53"/>
      <c r="H25" s="54"/>
      <c r="I25" s="55"/>
      <c r="J25" s="2"/>
    </row>
    <row r="26" spans="5:10" ht="49.5" customHeight="1">
      <c r="E26" s="21" t="s">
        <v>26</v>
      </c>
      <c r="F26" s="52" t="s">
        <v>201</v>
      </c>
      <c r="G26" s="53"/>
      <c r="H26" s="54"/>
      <c r="I26" s="55"/>
      <c r="J26" s="2"/>
    </row>
    <row r="27" spans="5:10" ht="89.25" customHeight="1">
      <c r="E27" s="21" t="s">
        <v>27</v>
      </c>
      <c r="F27" s="52" t="s">
        <v>204</v>
      </c>
      <c r="G27" s="53"/>
      <c r="H27" s="54"/>
      <c r="I27" s="55"/>
      <c r="J27" s="2"/>
    </row>
    <row r="28" spans="5:10" ht="49.5" customHeight="1">
      <c r="E28" s="21" t="s">
        <v>28</v>
      </c>
      <c r="F28" s="52" t="s">
        <v>205</v>
      </c>
      <c r="G28" s="53"/>
      <c r="H28" s="54"/>
      <c r="I28" s="55"/>
      <c r="J28" s="2"/>
    </row>
    <row r="29" spans="5:10" ht="72" customHeight="1">
      <c r="E29" s="21" t="s">
        <v>29</v>
      </c>
      <c r="F29" s="52" t="s">
        <v>206</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1" t="s">
        <v>24</v>
      </c>
      <c r="D33" s="21" t="s">
        <v>25</v>
      </c>
      <c r="E33" s="21" t="s">
        <v>26</v>
      </c>
      <c r="F33" s="21" t="s">
        <v>27</v>
      </c>
      <c r="G33" s="21" t="s">
        <v>28</v>
      </c>
      <c r="H33" s="21" t="s">
        <v>29</v>
      </c>
      <c r="I33" s="4"/>
      <c r="J33" s="1"/>
      <c r="K33" s="1"/>
      <c r="L33" s="1"/>
      <c r="M33" s="1"/>
    </row>
    <row r="34" spans="1:9" ht="195.75" customHeight="1">
      <c r="A34" s="78" t="s">
        <v>190</v>
      </c>
      <c r="B34" s="79"/>
      <c r="C34" s="22"/>
      <c r="D34" s="22" t="s">
        <v>166</v>
      </c>
      <c r="E34" s="22"/>
      <c r="F34" s="22"/>
      <c r="G34" s="22"/>
      <c r="H34" s="22"/>
      <c r="I34" s="2"/>
    </row>
    <row r="35" spans="1:9" ht="96" customHeight="1">
      <c r="A35" s="78" t="s">
        <v>191</v>
      </c>
      <c r="B35" s="79"/>
      <c r="C35" s="22"/>
      <c r="D35" s="22"/>
      <c r="E35" s="22" t="s">
        <v>166</v>
      </c>
      <c r="F35" s="22"/>
      <c r="G35" s="22"/>
      <c r="H35" s="22"/>
      <c r="I35" s="2"/>
    </row>
    <row r="36" spans="1:9" ht="144.75" customHeight="1">
      <c r="A36" s="78" t="s">
        <v>192</v>
      </c>
      <c r="B36" s="79"/>
      <c r="C36" s="22"/>
      <c r="D36" s="22"/>
      <c r="E36" s="22"/>
      <c r="F36" s="22" t="s">
        <v>166</v>
      </c>
      <c r="G36" s="22"/>
      <c r="H36" s="22"/>
      <c r="I36" s="2"/>
    </row>
    <row r="37" spans="1:9" ht="147" customHeight="1">
      <c r="A37" s="80" t="s">
        <v>193</v>
      </c>
      <c r="B37" s="81"/>
      <c r="C37" s="22"/>
      <c r="D37" s="22"/>
      <c r="E37" s="22"/>
      <c r="F37" s="22"/>
      <c r="G37" s="22" t="s">
        <v>166</v>
      </c>
      <c r="H37" s="22"/>
      <c r="I37" s="2"/>
    </row>
    <row r="38" spans="1:9" ht="135.75" customHeight="1">
      <c r="A38" s="78" t="s">
        <v>194</v>
      </c>
      <c r="B38" s="79"/>
      <c r="C38" s="22"/>
      <c r="D38" s="22"/>
      <c r="E38" s="22"/>
      <c r="F38" s="22"/>
      <c r="G38" s="22" t="s">
        <v>166</v>
      </c>
      <c r="H38" s="22"/>
      <c r="I38" s="2"/>
    </row>
    <row r="39" spans="1:9" ht="87.75" customHeight="1">
      <c r="A39" s="78" t="s">
        <v>195</v>
      </c>
      <c r="B39" s="79"/>
      <c r="C39" s="22"/>
      <c r="D39" s="22"/>
      <c r="E39" s="22"/>
      <c r="F39" s="22"/>
      <c r="G39" s="22" t="s">
        <v>166</v>
      </c>
      <c r="H39" s="22"/>
      <c r="I39" s="2"/>
    </row>
    <row r="40" spans="1:8" ht="234.75" customHeight="1">
      <c r="A40" s="78" t="s">
        <v>196</v>
      </c>
      <c r="B40" s="79"/>
      <c r="C40" s="22"/>
      <c r="D40" s="22"/>
      <c r="E40" s="22"/>
      <c r="F40" s="22"/>
      <c r="G40" s="22" t="s">
        <v>166</v>
      </c>
      <c r="H40" s="22"/>
    </row>
    <row r="41" spans="1:8" ht="219" customHeight="1">
      <c r="A41" s="52" t="s">
        <v>197</v>
      </c>
      <c r="B41" s="53"/>
      <c r="C41" s="22"/>
      <c r="D41" s="22"/>
      <c r="E41" s="22"/>
      <c r="F41" s="22"/>
      <c r="G41" s="22"/>
      <c r="H41" s="22" t="s">
        <v>166</v>
      </c>
    </row>
    <row r="42" spans="1:8" ht="204.75" customHeight="1">
      <c r="A42" s="52" t="s">
        <v>198</v>
      </c>
      <c r="B42" s="53"/>
      <c r="C42" s="22"/>
      <c r="D42" s="22"/>
      <c r="E42" s="22"/>
      <c r="F42" s="22"/>
      <c r="G42" s="22"/>
      <c r="H42" s="22" t="s">
        <v>166</v>
      </c>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M42"/>
  <sheetViews>
    <sheetView zoomScale="60" zoomScaleNormal="60" zoomScalePageLayoutView="0" workbookViewId="0" topLeftCell="A8">
      <selection activeCell="A11" sqref="A11:E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2">
        <v>2012</v>
      </c>
      <c r="D2" s="77" t="s">
        <v>7</v>
      </c>
      <c r="E2" s="77"/>
      <c r="F2" s="66" t="s">
        <v>39</v>
      </c>
      <c r="G2" s="66"/>
      <c r="H2" s="66"/>
      <c r="I2" s="66"/>
      <c r="J2" s="66"/>
    </row>
    <row r="3" spans="1:10" ht="54.75" customHeight="1">
      <c r="A3" s="64" t="s">
        <v>2</v>
      </c>
      <c r="B3" s="64"/>
      <c r="C3" s="22" t="s">
        <v>40</v>
      </c>
      <c r="D3" s="64" t="s">
        <v>8</v>
      </c>
      <c r="E3" s="64"/>
      <c r="F3" s="66" t="s">
        <v>41</v>
      </c>
      <c r="G3" s="66"/>
      <c r="H3" s="66"/>
      <c r="I3" s="66"/>
      <c r="J3" s="66"/>
    </row>
    <row r="4" spans="1:10" ht="99.75" customHeight="1">
      <c r="A4" s="64" t="s">
        <v>3</v>
      </c>
      <c r="B4" s="64"/>
      <c r="C4" s="22" t="s">
        <v>79</v>
      </c>
      <c r="D4" s="64" t="s">
        <v>11</v>
      </c>
      <c r="E4" s="64"/>
      <c r="F4" s="66" t="s">
        <v>81</v>
      </c>
      <c r="G4" s="66"/>
      <c r="H4" s="66"/>
      <c r="I4" s="66"/>
      <c r="J4" s="66"/>
    </row>
    <row r="5" spans="1:10" ht="102.75" customHeight="1">
      <c r="A5" s="64" t="s">
        <v>4</v>
      </c>
      <c r="B5" s="64"/>
      <c r="C5" s="22" t="s">
        <v>80</v>
      </c>
      <c r="D5" s="64" t="s">
        <v>9</v>
      </c>
      <c r="E5" s="64"/>
      <c r="F5" s="66" t="s">
        <v>90</v>
      </c>
      <c r="G5" s="66"/>
      <c r="H5" s="66"/>
      <c r="I5" s="66"/>
      <c r="J5" s="66"/>
    </row>
    <row r="6" spans="1:10" ht="108.75" customHeight="1">
      <c r="A6" s="64" t="s">
        <v>5</v>
      </c>
      <c r="B6" s="64"/>
      <c r="C6" s="22" t="s">
        <v>89</v>
      </c>
      <c r="D6" s="64"/>
      <c r="E6" s="64"/>
      <c r="F6" s="66"/>
      <c r="G6" s="66"/>
      <c r="H6" s="66"/>
      <c r="I6" s="66"/>
      <c r="J6" s="66"/>
    </row>
    <row r="7" spans="1:10" ht="32.25" customHeight="1">
      <c r="A7" s="64" t="s">
        <v>6</v>
      </c>
      <c r="B7" s="64"/>
      <c r="C7" s="24">
        <v>0.95</v>
      </c>
      <c r="D7" s="64" t="s">
        <v>10</v>
      </c>
      <c r="E7" s="64"/>
      <c r="F7" s="65">
        <v>1</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1" t="s">
        <v>15</v>
      </c>
      <c r="G10" s="23" t="s">
        <v>16</v>
      </c>
      <c r="H10" s="23" t="s">
        <v>17</v>
      </c>
      <c r="I10" s="6" t="s">
        <v>18</v>
      </c>
      <c r="J10" s="23" t="s">
        <v>19</v>
      </c>
    </row>
    <row r="11" spans="1:10" ht="204" customHeight="1">
      <c r="A11" s="82" t="s">
        <v>248</v>
      </c>
      <c r="B11" s="82"/>
      <c r="C11" s="36"/>
      <c r="D11" s="82" t="s">
        <v>248</v>
      </c>
      <c r="E11" s="82"/>
      <c r="F11" s="12">
        <v>100</v>
      </c>
      <c r="G11" s="22" t="s">
        <v>83</v>
      </c>
      <c r="H11" s="22" t="s">
        <v>84</v>
      </c>
      <c r="I11" s="47"/>
      <c r="J11" s="14"/>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0" t="s">
        <v>24</v>
      </c>
      <c r="D15" s="20" t="s">
        <v>25</v>
      </c>
      <c r="E15" s="20" t="s">
        <v>26</v>
      </c>
      <c r="F15" s="20" t="s">
        <v>27</v>
      </c>
      <c r="G15" s="20" t="s">
        <v>28</v>
      </c>
      <c r="H15" s="20" t="s">
        <v>29</v>
      </c>
      <c r="I15" s="2"/>
      <c r="J15" s="2"/>
    </row>
    <row r="16" spans="1:10" ht="99.75" customHeight="1">
      <c r="A16" s="52" t="s">
        <v>84</v>
      </c>
      <c r="B16" s="53"/>
      <c r="C16" s="11"/>
      <c r="D16" s="11"/>
      <c r="E16" s="11"/>
      <c r="F16" s="11"/>
      <c r="G16" s="11"/>
      <c r="H16" s="11"/>
      <c r="I16" s="2"/>
      <c r="J16" s="2"/>
    </row>
    <row r="17" spans="1:10" ht="99.75" customHeight="1">
      <c r="A17" s="52" t="s">
        <v>85</v>
      </c>
      <c r="B17" s="53"/>
      <c r="C17" s="7">
        <f>F11</f>
        <v>100</v>
      </c>
      <c r="D17" s="7">
        <f>$F$11</f>
        <v>100</v>
      </c>
      <c r="E17" s="7">
        <f>$F$11</f>
        <v>100</v>
      </c>
      <c r="F17" s="7">
        <f>$F$11</f>
        <v>100</v>
      </c>
      <c r="G17" s="7">
        <f>$F$11</f>
        <v>100</v>
      </c>
      <c r="H17" s="7">
        <f>$F$11</f>
        <v>100</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c r="I20" s="2"/>
      <c r="J20" s="2"/>
    </row>
    <row r="21" spans="1:10" ht="30" customHeight="1">
      <c r="A21" s="62" t="s">
        <v>33</v>
      </c>
      <c r="B21" s="63"/>
      <c r="C21" s="9" t="e">
        <f>(C20/$J$11)</f>
        <v>#DIV/0!</v>
      </c>
      <c r="D21" s="10" t="e">
        <f>(D20/$J$11)+C21</f>
        <v>#DIV/0!</v>
      </c>
      <c r="E21" s="10" t="e">
        <f>(E20/$J$11)+D21</f>
        <v>#DIV/0!</v>
      </c>
      <c r="F21" s="10" t="e">
        <f>(F20/$J$11)+E21</f>
        <v>#DIV/0!</v>
      </c>
      <c r="G21" s="10" t="e">
        <f>(G20/$J$11)+F21</f>
        <v>#DIV/0!</v>
      </c>
      <c r="H21" s="10" t="e">
        <f>(H20/$J$11)+G21</f>
        <v>#DIV/0!</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1" t="s">
        <v>24</v>
      </c>
      <c r="F24" s="52"/>
      <c r="G24" s="53"/>
      <c r="H24" s="52"/>
      <c r="I24" s="53"/>
      <c r="J24" s="2"/>
    </row>
    <row r="25" spans="5:10" ht="49.5" customHeight="1">
      <c r="E25" s="21" t="s">
        <v>25</v>
      </c>
      <c r="F25" s="52"/>
      <c r="G25" s="53"/>
      <c r="H25" s="54"/>
      <c r="I25" s="55"/>
      <c r="J25" s="2"/>
    </row>
    <row r="26" spans="5:10" ht="49.5" customHeight="1">
      <c r="E26" s="21" t="s">
        <v>26</v>
      </c>
      <c r="F26" s="52"/>
      <c r="G26" s="53"/>
      <c r="H26" s="54"/>
      <c r="I26" s="55"/>
      <c r="J26" s="2"/>
    </row>
    <row r="27" spans="5:10" ht="49.5" customHeight="1">
      <c r="E27" s="21" t="s">
        <v>27</v>
      </c>
      <c r="F27" s="52"/>
      <c r="G27" s="53"/>
      <c r="H27" s="54"/>
      <c r="I27" s="55"/>
      <c r="J27" s="2"/>
    </row>
    <row r="28" spans="5:10" ht="49.5" customHeight="1">
      <c r="E28" s="21" t="s">
        <v>28</v>
      </c>
      <c r="F28" s="52"/>
      <c r="G28" s="53"/>
      <c r="H28" s="54"/>
      <c r="I28" s="55"/>
      <c r="J28" s="2"/>
    </row>
    <row r="29" spans="5:10" ht="72" customHeight="1">
      <c r="E29" s="21" t="s">
        <v>29</v>
      </c>
      <c r="F29" s="52" t="s">
        <v>91</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1" t="s">
        <v>24</v>
      </c>
      <c r="D33" s="21" t="s">
        <v>25</v>
      </c>
      <c r="E33" s="21" t="s">
        <v>26</v>
      </c>
      <c r="F33" s="21" t="s">
        <v>27</v>
      </c>
      <c r="G33" s="21" t="s">
        <v>28</v>
      </c>
      <c r="H33" s="21" t="s">
        <v>29</v>
      </c>
      <c r="I33" s="4"/>
      <c r="J33" s="1"/>
      <c r="K33" s="1"/>
      <c r="L33" s="1"/>
      <c r="M33" s="1"/>
    </row>
    <row r="34" spans="1:9" ht="168" customHeight="1">
      <c r="A34" s="78"/>
      <c r="B34" s="79"/>
      <c r="C34" s="22"/>
      <c r="D34" s="22"/>
      <c r="E34" s="22"/>
      <c r="F34" s="22"/>
      <c r="G34" s="22"/>
      <c r="H34" s="22"/>
      <c r="I34" s="2"/>
    </row>
    <row r="35" spans="1:9" ht="96" customHeight="1">
      <c r="A35" s="78"/>
      <c r="B35" s="79"/>
      <c r="C35" s="22"/>
      <c r="D35" s="22"/>
      <c r="E35" s="22"/>
      <c r="F35" s="22"/>
      <c r="G35" s="22"/>
      <c r="H35" s="22"/>
      <c r="I35" s="2"/>
    </row>
    <row r="36" spans="1:9" ht="75.75" customHeight="1">
      <c r="A36" s="78"/>
      <c r="B36" s="79"/>
      <c r="C36" s="22"/>
      <c r="D36" s="22"/>
      <c r="E36" s="22"/>
      <c r="F36" s="22"/>
      <c r="G36" s="22"/>
      <c r="H36" s="22"/>
      <c r="I36" s="2"/>
    </row>
    <row r="37" spans="1:9" ht="147" customHeight="1">
      <c r="A37" s="80"/>
      <c r="B37" s="81"/>
      <c r="C37" s="22"/>
      <c r="D37" s="22"/>
      <c r="E37" s="22"/>
      <c r="F37" s="22"/>
      <c r="G37" s="22"/>
      <c r="H37" s="22"/>
      <c r="I37" s="2"/>
    </row>
    <row r="38" spans="1:9" ht="98.25" customHeight="1">
      <c r="A38" s="78"/>
      <c r="B38" s="79"/>
      <c r="C38" s="22"/>
      <c r="D38" s="22"/>
      <c r="E38" s="22"/>
      <c r="F38" s="22"/>
      <c r="G38" s="22"/>
      <c r="H38" s="22"/>
      <c r="I38" s="2"/>
    </row>
    <row r="39" spans="1:9" ht="87.75" customHeight="1">
      <c r="A39" s="78"/>
      <c r="B39" s="79"/>
      <c r="C39" s="22"/>
      <c r="D39" s="22"/>
      <c r="E39" s="22"/>
      <c r="F39" s="22"/>
      <c r="G39" s="22"/>
      <c r="H39" s="22"/>
      <c r="I39" s="2"/>
    </row>
    <row r="40" spans="1:8" ht="121.5" customHeight="1">
      <c r="A40" s="78"/>
      <c r="B40" s="79"/>
      <c r="C40" s="22"/>
      <c r="D40" s="22"/>
      <c r="E40" s="22"/>
      <c r="F40" s="22"/>
      <c r="G40" s="22"/>
      <c r="H40" s="22"/>
    </row>
    <row r="41" spans="1:8" ht="219" customHeight="1">
      <c r="A41" s="52"/>
      <c r="B41" s="53"/>
      <c r="C41" s="22"/>
      <c r="D41" s="22"/>
      <c r="E41" s="22"/>
      <c r="F41" s="22"/>
      <c r="G41" s="22"/>
      <c r="H41" s="22"/>
    </row>
    <row r="42" spans="1:8" ht="204.75" customHeight="1">
      <c r="A42" s="52"/>
      <c r="B42" s="53"/>
      <c r="C42" s="22"/>
      <c r="D42" s="22"/>
      <c r="E42" s="22"/>
      <c r="F42" s="22"/>
      <c r="G42" s="22"/>
      <c r="H42" s="22"/>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8.xml><?xml version="1.0" encoding="utf-8"?>
<worksheet xmlns="http://schemas.openxmlformats.org/spreadsheetml/2006/main" xmlns:r="http://schemas.openxmlformats.org/officeDocument/2006/relationships">
  <dimension ref="A1:M42"/>
  <sheetViews>
    <sheetView zoomScale="60" zoomScaleNormal="60" zoomScalePageLayoutView="0" workbookViewId="0" topLeftCell="A8">
      <selection activeCell="A11" sqref="A11:B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2">
        <v>2012</v>
      </c>
      <c r="D2" s="77" t="s">
        <v>7</v>
      </c>
      <c r="E2" s="77"/>
      <c r="F2" s="66" t="s">
        <v>39</v>
      </c>
      <c r="G2" s="66"/>
      <c r="H2" s="66"/>
      <c r="I2" s="66"/>
      <c r="J2" s="66"/>
    </row>
    <row r="3" spans="1:10" ht="54.75" customHeight="1">
      <c r="A3" s="64" t="s">
        <v>2</v>
      </c>
      <c r="B3" s="64"/>
      <c r="C3" s="22" t="s">
        <v>40</v>
      </c>
      <c r="D3" s="64" t="s">
        <v>8</v>
      </c>
      <c r="E3" s="64"/>
      <c r="F3" s="66" t="s">
        <v>41</v>
      </c>
      <c r="G3" s="66"/>
      <c r="H3" s="66"/>
      <c r="I3" s="66"/>
      <c r="J3" s="66"/>
    </row>
    <row r="4" spans="1:10" ht="99.75" customHeight="1">
      <c r="A4" s="64" t="s">
        <v>3</v>
      </c>
      <c r="B4" s="64"/>
      <c r="C4" s="22" t="s">
        <v>79</v>
      </c>
      <c r="D4" s="64" t="s">
        <v>11</v>
      </c>
      <c r="E4" s="64"/>
      <c r="F4" s="66" t="s">
        <v>81</v>
      </c>
      <c r="G4" s="66"/>
      <c r="H4" s="66"/>
      <c r="I4" s="66"/>
      <c r="J4" s="66"/>
    </row>
    <row r="5" spans="1:10" ht="102.75" customHeight="1">
      <c r="A5" s="64" t="s">
        <v>4</v>
      </c>
      <c r="B5" s="64"/>
      <c r="C5" s="22" t="s">
        <v>98</v>
      </c>
      <c r="D5" s="64" t="s">
        <v>9</v>
      </c>
      <c r="E5" s="64"/>
      <c r="F5" s="66" t="s">
        <v>110</v>
      </c>
      <c r="G5" s="66"/>
      <c r="H5" s="66"/>
      <c r="I5" s="66"/>
      <c r="J5" s="66"/>
    </row>
    <row r="6" spans="1:10" ht="108.75" customHeight="1">
      <c r="A6" s="64" t="s">
        <v>5</v>
      </c>
      <c r="B6" s="64"/>
      <c r="C6" s="22" t="s">
        <v>99</v>
      </c>
      <c r="D6" s="64"/>
      <c r="E6" s="64"/>
      <c r="F6" s="66"/>
      <c r="G6" s="66"/>
      <c r="H6" s="66"/>
      <c r="I6" s="66"/>
      <c r="J6" s="66"/>
    </row>
    <row r="7" spans="1:10" ht="68.25" customHeight="1">
      <c r="A7" s="64" t="s">
        <v>6</v>
      </c>
      <c r="B7" s="64"/>
      <c r="C7" s="28" t="s">
        <v>100</v>
      </c>
      <c r="D7" s="64" t="s">
        <v>10</v>
      </c>
      <c r="E7" s="64"/>
      <c r="F7" s="65" t="s">
        <v>101</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1" t="s">
        <v>15</v>
      </c>
      <c r="G10" s="23" t="s">
        <v>16</v>
      </c>
      <c r="H10" s="23" t="s">
        <v>17</v>
      </c>
      <c r="I10" s="6" t="s">
        <v>18</v>
      </c>
      <c r="J10" s="23" t="s">
        <v>19</v>
      </c>
    </row>
    <row r="11" spans="1:10" ht="204" customHeight="1">
      <c r="A11" s="82"/>
      <c r="B11" s="82"/>
      <c r="C11" s="36"/>
      <c r="D11" s="82"/>
      <c r="E11" s="82"/>
      <c r="F11" s="12">
        <v>1</v>
      </c>
      <c r="G11" s="22" t="s">
        <v>107</v>
      </c>
      <c r="H11" s="22" t="s">
        <v>108</v>
      </c>
      <c r="I11" s="47"/>
      <c r="J11" s="14"/>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0" t="s">
        <v>24</v>
      </c>
      <c r="D15" s="20" t="s">
        <v>25</v>
      </c>
      <c r="E15" s="20" t="s">
        <v>26</v>
      </c>
      <c r="F15" s="20" t="s">
        <v>27</v>
      </c>
      <c r="G15" s="20" t="s">
        <v>28</v>
      </c>
      <c r="H15" s="20" t="s">
        <v>29</v>
      </c>
      <c r="I15" s="2"/>
      <c r="J15" s="2"/>
    </row>
    <row r="16" spans="1:10" ht="99.75" customHeight="1">
      <c r="A16" s="52" t="s">
        <v>109</v>
      </c>
      <c r="B16" s="53"/>
      <c r="C16" s="11"/>
      <c r="D16" s="11"/>
      <c r="E16" s="11"/>
      <c r="F16" s="11"/>
      <c r="G16" s="11"/>
      <c r="H16" s="11"/>
      <c r="I16" s="2"/>
      <c r="J16" s="2"/>
    </row>
    <row r="17" spans="1:10" ht="99.75" customHeight="1">
      <c r="A17" s="52" t="s">
        <v>109</v>
      </c>
      <c r="B17" s="53"/>
      <c r="C17" s="7">
        <f>F11</f>
        <v>1</v>
      </c>
      <c r="D17" s="7">
        <f>$F$11</f>
        <v>1</v>
      </c>
      <c r="E17" s="7">
        <f>$F$11</f>
        <v>1</v>
      </c>
      <c r="F17" s="7">
        <f>$F$11</f>
        <v>1</v>
      </c>
      <c r="G17" s="7">
        <f>$F$11</f>
        <v>1</v>
      </c>
      <c r="H17" s="7">
        <f>$F$11</f>
        <v>1</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c r="I20" s="2"/>
      <c r="J20" s="2"/>
    </row>
    <row r="21" spans="1:10" ht="30" customHeight="1">
      <c r="A21" s="62" t="s">
        <v>33</v>
      </c>
      <c r="B21" s="63"/>
      <c r="C21" s="9" t="e">
        <f>(C20/$J$11)</f>
        <v>#DIV/0!</v>
      </c>
      <c r="D21" s="10" t="e">
        <f>(D20/$J$11)+C21</f>
        <v>#DIV/0!</v>
      </c>
      <c r="E21" s="10" t="e">
        <f>(E20/$J$11)+D21</f>
        <v>#DIV/0!</v>
      </c>
      <c r="F21" s="10" t="e">
        <f>(F20/$J$11)+E21</f>
        <v>#DIV/0!</v>
      </c>
      <c r="G21" s="10" t="e">
        <f>(G20/$J$11)+F21</f>
        <v>#DIV/0!</v>
      </c>
      <c r="H21" s="10" t="e">
        <f>(H20/$J$11)+G21</f>
        <v>#DIV/0!</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1" t="s">
        <v>24</v>
      </c>
      <c r="F24" s="52"/>
      <c r="G24" s="53"/>
      <c r="H24" s="52"/>
      <c r="I24" s="53"/>
      <c r="J24" s="2"/>
    </row>
    <row r="25" spans="5:10" ht="49.5" customHeight="1">
      <c r="E25" s="21" t="s">
        <v>25</v>
      </c>
      <c r="F25" s="52"/>
      <c r="G25" s="53"/>
      <c r="H25" s="54"/>
      <c r="I25" s="55"/>
      <c r="J25" s="2"/>
    </row>
    <row r="26" spans="5:10" ht="49.5" customHeight="1">
      <c r="E26" s="21" t="s">
        <v>26</v>
      </c>
      <c r="F26" s="52"/>
      <c r="G26" s="53"/>
      <c r="H26" s="54"/>
      <c r="I26" s="55"/>
      <c r="J26" s="2"/>
    </row>
    <row r="27" spans="5:10" ht="49.5" customHeight="1">
      <c r="E27" s="21" t="s">
        <v>27</v>
      </c>
      <c r="F27" s="52"/>
      <c r="G27" s="53"/>
      <c r="H27" s="54"/>
      <c r="I27" s="55"/>
      <c r="J27" s="2"/>
    </row>
    <row r="28" spans="5:10" ht="49.5" customHeight="1">
      <c r="E28" s="21" t="s">
        <v>28</v>
      </c>
      <c r="F28" s="52"/>
      <c r="G28" s="53"/>
      <c r="H28" s="54"/>
      <c r="I28" s="55"/>
      <c r="J28" s="2"/>
    </row>
    <row r="29" spans="5:10" ht="72" customHeight="1">
      <c r="E29" s="21" t="s">
        <v>29</v>
      </c>
      <c r="F29" s="52" t="s">
        <v>105</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1" t="s">
        <v>24</v>
      </c>
      <c r="D33" s="21" t="s">
        <v>25</v>
      </c>
      <c r="E33" s="21" t="s">
        <v>26</v>
      </c>
      <c r="F33" s="21" t="s">
        <v>27</v>
      </c>
      <c r="G33" s="21" t="s">
        <v>28</v>
      </c>
      <c r="H33" s="21" t="s">
        <v>29</v>
      </c>
      <c r="I33" s="4"/>
      <c r="J33" s="1"/>
      <c r="K33" s="1"/>
      <c r="L33" s="1"/>
      <c r="M33" s="1"/>
    </row>
    <row r="34" spans="1:9" ht="168" customHeight="1">
      <c r="A34" s="78"/>
      <c r="B34" s="79"/>
      <c r="C34" s="22"/>
      <c r="D34" s="22"/>
      <c r="E34" s="22"/>
      <c r="F34" s="22"/>
      <c r="G34" s="22"/>
      <c r="H34" s="22"/>
      <c r="I34" s="2"/>
    </row>
    <row r="35" spans="1:9" ht="96" customHeight="1">
      <c r="A35" s="78"/>
      <c r="B35" s="79"/>
      <c r="C35" s="22"/>
      <c r="D35" s="22"/>
      <c r="E35" s="22"/>
      <c r="F35" s="22"/>
      <c r="G35" s="22"/>
      <c r="H35" s="22"/>
      <c r="I35" s="2"/>
    </row>
    <row r="36" spans="1:9" ht="75.75" customHeight="1">
      <c r="A36" s="78"/>
      <c r="B36" s="79"/>
      <c r="C36" s="22"/>
      <c r="D36" s="22"/>
      <c r="E36" s="22"/>
      <c r="F36" s="22"/>
      <c r="G36" s="22"/>
      <c r="H36" s="22"/>
      <c r="I36" s="2"/>
    </row>
    <row r="37" spans="1:9" ht="147" customHeight="1">
      <c r="A37" s="80"/>
      <c r="B37" s="81"/>
      <c r="C37" s="22"/>
      <c r="D37" s="22"/>
      <c r="E37" s="22"/>
      <c r="F37" s="22"/>
      <c r="G37" s="22"/>
      <c r="H37" s="22"/>
      <c r="I37" s="2"/>
    </row>
    <row r="38" spans="1:9" ht="98.25" customHeight="1">
      <c r="A38" s="78"/>
      <c r="B38" s="79"/>
      <c r="C38" s="22"/>
      <c r="D38" s="22"/>
      <c r="E38" s="22"/>
      <c r="F38" s="22"/>
      <c r="G38" s="22"/>
      <c r="H38" s="22"/>
      <c r="I38" s="2"/>
    </row>
    <row r="39" spans="1:9" ht="87.75" customHeight="1">
      <c r="A39" s="78"/>
      <c r="B39" s="79"/>
      <c r="C39" s="22"/>
      <c r="D39" s="22"/>
      <c r="E39" s="22"/>
      <c r="F39" s="22"/>
      <c r="G39" s="22"/>
      <c r="H39" s="22"/>
      <c r="I39" s="2"/>
    </row>
    <row r="40" spans="1:8" ht="121.5" customHeight="1">
      <c r="A40" s="78"/>
      <c r="B40" s="79"/>
      <c r="C40" s="22"/>
      <c r="D40" s="22"/>
      <c r="E40" s="22"/>
      <c r="F40" s="22"/>
      <c r="G40" s="22"/>
      <c r="H40" s="22"/>
    </row>
    <row r="41" spans="1:8" ht="219" customHeight="1">
      <c r="A41" s="52"/>
      <c r="B41" s="53"/>
      <c r="C41" s="22"/>
      <c r="D41" s="22"/>
      <c r="E41" s="22"/>
      <c r="F41" s="22"/>
      <c r="G41" s="22"/>
      <c r="H41" s="22"/>
    </row>
    <row r="42" spans="1:8" ht="204.75" customHeight="1">
      <c r="A42" s="52"/>
      <c r="B42" s="53"/>
      <c r="C42" s="22"/>
      <c r="D42" s="22"/>
      <c r="E42" s="22"/>
      <c r="F42" s="22"/>
      <c r="G42" s="22"/>
      <c r="H42" s="22"/>
    </row>
  </sheetData>
  <sheetProtection selectLockedCells="1" sort="0" autoFilter="0"/>
  <mergeCells count="60">
    <mergeCell ref="A42:B42"/>
    <mergeCell ref="A36:B36"/>
    <mergeCell ref="A37:B37"/>
    <mergeCell ref="A38:B38"/>
    <mergeCell ref="A39:B39"/>
    <mergeCell ref="A40:B40"/>
    <mergeCell ref="A41:B41"/>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9.xml><?xml version="1.0" encoding="utf-8"?>
<worksheet xmlns="http://schemas.openxmlformats.org/spreadsheetml/2006/main" xmlns:r="http://schemas.openxmlformats.org/officeDocument/2006/relationships">
  <sheetPr>
    <tabColor rgb="FFFF0000"/>
  </sheetPr>
  <dimension ref="A1:M42"/>
  <sheetViews>
    <sheetView zoomScale="60" zoomScaleNormal="60" zoomScalePageLayoutView="0" workbookViewId="0" topLeftCell="A8">
      <selection activeCell="I11" sqref="I11:J11"/>
    </sheetView>
  </sheetViews>
  <sheetFormatPr defaultColWidth="11.421875" defaultRowHeight="15"/>
  <cols>
    <col min="1" max="1" width="17.57421875" style="0" customWidth="1"/>
    <col min="2" max="2" width="18.28125" style="0" customWidth="1"/>
    <col min="3" max="8" width="20.7109375" style="0" customWidth="1"/>
    <col min="9" max="9" width="20.140625" style="0" customWidth="1"/>
    <col min="10" max="10" width="22.421875" style="0" customWidth="1"/>
  </cols>
  <sheetData>
    <row r="1" spans="1:10" ht="60" customHeight="1">
      <c r="A1" s="74" t="s">
        <v>0</v>
      </c>
      <c r="B1" s="75"/>
      <c r="C1" s="75"/>
      <c r="D1" s="75"/>
      <c r="E1" s="75"/>
      <c r="F1" s="75"/>
      <c r="G1" s="75"/>
      <c r="H1" s="75"/>
      <c r="I1" s="75"/>
      <c r="J1" s="76"/>
    </row>
    <row r="2" spans="1:10" ht="30" customHeight="1">
      <c r="A2" s="59" t="s">
        <v>1</v>
      </c>
      <c r="B2" s="60"/>
      <c r="C2" s="26">
        <v>2012</v>
      </c>
      <c r="D2" s="77" t="s">
        <v>7</v>
      </c>
      <c r="E2" s="77"/>
      <c r="F2" s="66" t="s">
        <v>39</v>
      </c>
      <c r="G2" s="66"/>
      <c r="H2" s="66"/>
      <c r="I2" s="66"/>
      <c r="J2" s="66"/>
    </row>
    <row r="3" spans="1:10" ht="54.75" customHeight="1">
      <c r="A3" s="64" t="s">
        <v>2</v>
      </c>
      <c r="B3" s="64"/>
      <c r="C3" s="26" t="s">
        <v>40</v>
      </c>
      <c r="D3" s="64" t="s">
        <v>8</v>
      </c>
      <c r="E3" s="64"/>
      <c r="F3" s="66" t="s">
        <v>41</v>
      </c>
      <c r="G3" s="66"/>
      <c r="H3" s="66"/>
      <c r="I3" s="66"/>
      <c r="J3" s="66"/>
    </row>
    <row r="4" spans="1:10" ht="99.75" customHeight="1">
      <c r="A4" s="64" t="s">
        <v>3</v>
      </c>
      <c r="B4" s="64"/>
      <c r="C4" s="26" t="s">
        <v>79</v>
      </c>
      <c r="D4" s="64" t="s">
        <v>11</v>
      </c>
      <c r="E4" s="64"/>
      <c r="F4" s="66" t="s">
        <v>81</v>
      </c>
      <c r="G4" s="66"/>
      <c r="H4" s="66"/>
      <c r="I4" s="66"/>
      <c r="J4" s="66"/>
    </row>
    <row r="5" spans="1:10" ht="102.75" customHeight="1">
      <c r="A5" s="64" t="s">
        <v>4</v>
      </c>
      <c r="B5" s="64"/>
      <c r="C5" s="26" t="s">
        <v>94</v>
      </c>
      <c r="D5" s="64" t="s">
        <v>9</v>
      </c>
      <c r="E5" s="64"/>
      <c r="F5" s="66" t="s">
        <v>96</v>
      </c>
      <c r="G5" s="66"/>
      <c r="H5" s="66"/>
      <c r="I5" s="66"/>
      <c r="J5" s="66"/>
    </row>
    <row r="6" spans="1:10" ht="108.75" customHeight="1">
      <c r="A6" s="64" t="s">
        <v>5</v>
      </c>
      <c r="B6" s="64"/>
      <c r="C6" s="26" t="s">
        <v>97</v>
      </c>
      <c r="D6" s="64"/>
      <c r="E6" s="64"/>
      <c r="F6" s="66"/>
      <c r="G6" s="66"/>
      <c r="H6" s="66"/>
      <c r="I6" s="66"/>
      <c r="J6" s="66"/>
    </row>
    <row r="7" spans="1:10" ht="32.25" customHeight="1">
      <c r="A7" s="64" t="s">
        <v>6</v>
      </c>
      <c r="B7" s="64"/>
      <c r="C7" s="28">
        <v>0.39</v>
      </c>
      <c r="D7" s="64" t="s">
        <v>10</v>
      </c>
      <c r="E7" s="64"/>
      <c r="F7" s="65">
        <v>0.5</v>
      </c>
      <c r="G7" s="66"/>
      <c r="H7" s="66"/>
      <c r="I7" s="66"/>
      <c r="J7" s="66"/>
    </row>
    <row r="8" spans="1:10" ht="15">
      <c r="A8" s="67" t="s">
        <v>20</v>
      </c>
      <c r="B8" s="67"/>
      <c r="C8" s="67"/>
      <c r="D8" s="67"/>
      <c r="E8" s="67"/>
      <c r="F8" s="67"/>
      <c r="G8" s="67"/>
      <c r="H8" s="67"/>
      <c r="I8" s="67"/>
      <c r="J8" s="67"/>
    </row>
    <row r="9" spans="1:10" ht="15">
      <c r="A9" s="68" t="s">
        <v>12</v>
      </c>
      <c r="B9" s="69"/>
      <c r="C9" s="64" t="s">
        <v>13</v>
      </c>
      <c r="D9" s="58" t="s">
        <v>10</v>
      </c>
      <c r="E9" s="58"/>
      <c r="F9" s="58"/>
      <c r="G9" s="58"/>
      <c r="H9" s="58"/>
      <c r="I9" s="58"/>
      <c r="J9" s="58"/>
    </row>
    <row r="10" spans="1:10" ht="64.5" customHeight="1">
      <c r="A10" s="70"/>
      <c r="B10" s="71"/>
      <c r="C10" s="64"/>
      <c r="D10" s="64" t="s">
        <v>14</v>
      </c>
      <c r="E10" s="64"/>
      <c r="F10" s="27" t="s">
        <v>15</v>
      </c>
      <c r="G10" s="29" t="s">
        <v>16</v>
      </c>
      <c r="H10" s="29" t="s">
        <v>17</v>
      </c>
      <c r="I10" s="6" t="s">
        <v>18</v>
      </c>
      <c r="J10" s="29" t="s">
        <v>19</v>
      </c>
    </row>
    <row r="11" spans="1:10" ht="204" customHeight="1">
      <c r="A11" s="82" t="s">
        <v>248</v>
      </c>
      <c r="B11" s="82"/>
      <c r="C11" s="36"/>
      <c r="D11" s="82" t="s">
        <v>248</v>
      </c>
      <c r="E11" s="82"/>
      <c r="F11" s="12">
        <v>42</v>
      </c>
      <c r="G11" s="26" t="s">
        <v>83</v>
      </c>
      <c r="H11" s="26" t="s">
        <v>84</v>
      </c>
      <c r="I11" s="47"/>
      <c r="J11" s="14"/>
    </row>
    <row r="12" spans="1:10" ht="15">
      <c r="A12" s="72" t="s">
        <v>21</v>
      </c>
      <c r="B12" s="72"/>
      <c r="C12" s="72"/>
      <c r="D12" s="72"/>
      <c r="E12" s="72"/>
      <c r="F12" s="72"/>
      <c r="G12" s="72"/>
      <c r="H12" s="72"/>
      <c r="I12" s="72"/>
      <c r="J12" s="72"/>
    </row>
    <row r="13" spans="1:10" ht="15">
      <c r="A13" s="73"/>
      <c r="B13" s="73"/>
      <c r="C13" s="73"/>
      <c r="D13" s="73"/>
      <c r="E13" s="73"/>
      <c r="F13" s="73"/>
      <c r="G13" s="73"/>
      <c r="H13" s="73"/>
      <c r="I13" s="73"/>
      <c r="J13" s="73"/>
    </row>
    <row r="14" spans="1:10" ht="15">
      <c r="A14" s="61" t="s">
        <v>22</v>
      </c>
      <c r="B14" s="61"/>
      <c r="C14" s="61"/>
      <c r="D14" s="61"/>
      <c r="E14" s="61"/>
      <c r="F14" s="61"/>
      <c r="G14" s="61"/>
      <c r="H14" s="61"/>
      <c r="I14" s="61"/>
      <c r="J14" s="61"/>
    </row>
    <row r="15" spans="1:10" ht="15">
      <c r="A15" s="58" t="s">
        <v>23</v>
      </c>
      <c r="B15" s="58"/>
      <c r="C15" s="25" t="s">
        <v>24</v>
      </c>
      <c r="D15" s="25" t="s">
        <v>25</v>
      </c>
      <c r="E15" s="25" t="s">
        <v>26</v>
      </c>
      <c r="F15" s="25" t="s">
        <v>27</v>
      </c>
      <c r="G15" s="25" t="s">
        <v>28</v>
      </c>
      <c r="H15" s="25" t="s">
        <v>29</v>
      </c>
      <c r="I15" s="2"/>
      <c r="J15" s="2"/>
    </row>
    <row r="16" spans="1:10" ht="99.75" customHeight="1">
      <c r="A16" s="52" t="s">
        <v>84</v>
      </c>
      <c r="B16" s="53"/>
      <c r="C16" s="11"/>
      <c r="D16" s="11"/>
      <c r="E16" s="11"/>
      <c r="F16" s="11"/>
      <c r="G16" s="11"/>
      <c r="H16" s="11"/>
      <c r="I16" s="2"/>
      <c r="J16" s="2"/>
    </row>
    <row r="17" spans="1:10" ht="99.75" customHeight="1">
      <c r="A17" s="52" t="s">
        <v>85</v>
      </c>
      <c r="B17" s="53"/>
      <c r="C17" s="7">
        <f>F11</f>
        <v>42</v>
      </c>
      <c r="D17" s="7">
        <f>$F$11</f>
        <v>42</v>
      </c>
      <c r="E17" s="7">
        <f>$F$11</f>
        <v>42</v>
      </c>
      <c r="F17" s="7">
        <f>$F$11</f>
        <v>42</v>
      </c>
      <c r="G17" s="7">
        <f>$F$11</f>
        <v>42</v>
      </c>
      <c r="H17" s="7">
        <f>$F$11</f>
        <v>42</v>
      </c>
      <c r="I17" s="2"/>
      <c r="J17" s="2"/>
    </row>
    <row r="18" spans="1:10" ht="15">
      <c r="A18" s="59" t="s">
        <v>30</v>
      </c>
      <c r="B18" s="60"/>
      <c r="C18" s="8">
        <f>IF((C16/C17)&gt;1,1,(C16/C17))</f>
        <v>0</v>
      </c>
      <c r="D18" s="8">
        <f>IF(((D16/D17)+C18)&gt;1,1,((D16/D17)+C18))</f>
        <v>0</v>
      </c>
      <c r="E18" s="8">
        <f>IF(((E16/E17)+D18)&gt;1,1,((E16/E17)+D18))</f>
        <v>0</v>
      </c>
      <c r="F18" s="8">
        <f>IF(((F16/F17)+E18)&gt;1,1,((F16/F17)+E18))</f>
        <v>0</v>
      </c>
      <c r="G18" s="8">
        <f>IF(((G16/G17)+F18)&gt;1,1,((G16/G17)+F18))</f>
        <v>0</v>
      </c>
      <c r="H18" s="8">
        <f>IF(((H16/H17)+G18)&gt;1,1,((H16/H17)+G18))</f>
        <v>0</v>
      </c>
      <c r="I18" s="2"/>
      <c r="J18" s="2"/>
    </row>
    <row r="19" spans="1:10" ht="15">
      <c r="A19" s="61" t="s">
        <v>31</v>
      </c>
      <c r="B19" s="61"/>
      <c r="C19" s="61"/>
      <c r="D19" s="61"/>
      <c r="E19" s="61"/>
      <c r="F19" s="61"/>
      <c r="G19" s="61"/>
      <c r="H19" s="61"/>
      <c r="I19" s="61"/>
      <c r="J19" s="61"/>
    </row>
    <row r="20" spans="1:10" ht="15">
      <c r="A20" s="62" t="s">
        <v>32</v>
      </c>
      <c r="B20" s="63"/>
      <c r="C20" s="5"/>
      <c r="D20" s="5"/>
      <c r="E20" s="5"/>
      <c r="F20" s="5"/>
      <c r="G20" s="5"/>
      <c r="H20" s="5"/>
      <c r="I20" s="2"/>
      <c r="J20" s="2"/>
    </row>
    <row r="21" spans="1:10" ht="30" customHeight="1">
      <c r="A21" s="62" t="s">
        <v>33</v>
      </c>
      <c r="B21" s="63"/>
      <c r="C21" s="9" t="e">
        <f>(C20/$J$11)</f>
        <v>#DIV/0!</v>
      </c>
      <c r="D21" s="10" t="e">
        <f>(D20/$J$11)+C21</f>
        <v>#DIV/0!</v>
      </c>
      <c r="E21" s="10" t="e">
        <f>(E20/$J$11)+D21</f>
        <v>#DIV/0!</v>
      </c>
      <c r="F21" s="10" t="e">
        <f>(F20/$J$11)+E21</f>
        <v>#DIV/0!</v>
      </c>
      <c r="G21" s="10" t="e">
        <f>(G20/$J$11)+F21</f>
        <v>#DIV/0!</v>
      </c>
      <c r="H21" s="10" t="e">
        <f>(H20/$J$11)+G21</f>
        <v>#DIV/0!</v>
      </c>
      <c r="I21" s="2"/>
      <c r="J21" s="2"/>
    </row>
    <row r="22" spans="1:10" ht="15">
      <c r="A22" s="2"/>
      <c r="B22" s="2"/>
      <c r="C22" s="2"/>
      <c r="D22" s="2"/>
      <c r="E22" s="2"/>
      <c r="F22" s="2"/>
      <c r="G22" s="2"/>
      <c r="H22" s="2"/>
      <c r="I22" s="2"/>
      <c r="J22" s="2"/>
    </row>
    <row r="23" spans="1:10" ht="15">
      <c r="A23" s="61" t="s">
        <v>36</v>
      </c>
      <c r="B23" s="61"/>
      <c r="C23" s="61"/>
      <c r="D23" s="61"/>
      <c r="E23" s="2"/>
      <c r="F23" s="58" t="s">
        <v>34</v>
      </c>
      <c r="G23" s="58"/>
      <c r="H23" s="58" t="s">
        <v>35</v>
      </c>
      <c r="I23" s="58"/>
      <c r="J23" s="2"/>
    </row>
    <row r="24" spans="5:10" ht="60" customHeight="1">
      <c r="E24" s="27" t="s">
        <v>24</v>
      </c>
      <c r="F24" s="52"/>
      <c r="G24" s="53"/>
      <c r="H24" s="52"/>
      <c r="I24" s="53"/>
      <c r="J24" s="2"/>
    </row>
    <row r="25" spans="5:10" ht="49.5" customHeight="1">
      <c r="E25" s="27" t="s">
        <v>25</v>
      </c>
      <c r="F25" s="52"/>
      <c r="G25" s="53"/>
      <c r="H25" s="54"/>
      <c r="I25" s="55"/>
      <c r="J25" s="2"/>
    </row>
    <row r="26" spans="5:10" ht="49.5" customHeight="1">
      <c r="E26" s="27" t="s">
        <v>26</v>
      </c>
      <c r="F26" s="52"/>
      <c r="G26" s="53"/>
      <c r="H26" s="54"/>
      <c r="I26" s="55"/>
      <c r="J26" s="2"/>
    </row>
    <row r="27" spans="5:10" ht="49.5" customHeight="1">
      <c r="E27" s="27" t="s">
        <v>27</v>
      </c>
      <c r="F27" s="52"/>
      <c r="G27" s="53"/>
      <c r="H27" s="54"/>
      <c r="I27" s="55"/>
      <c r="J27" s="2"/>
    </row>
    <row r="28" spans="5:10" ht="49.5" customHeight="1">
      <c r="E28" s="27" t="s">
        <v>28</v>
      </c>
      <c r="F28" s="52"/>
      <c r="G28" s="53"/>
      <c r="H28" s="54"/>
      <c r="I28" s="55"/>
      <c r="J28" s="2"/>
    </row>
    <row r="29" spans="5:10" ht="72" customHeight="1">
      <c r="E29" s="27" t="s">
        <v>29</v>
      </c>
      <c r="F29" s="52" t="s">
        <v>92</v>
      </c>
      <c r="G29" s="53"/>
      <c r="H29" s="54"/>
      <c r="I29" s="55"/>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56" t="s">
        <v>37</v>
      </c>
      <c r="B32" s="57"/>
      <c r="C32" s="57"/>
      <c r="D32" s="57"/>
      <c r="E32" s="57"/>
      <c r="F32" s="57"/>
      <c r="G32" s="57"/>
      <c r="H32" s="57"/>
      <c r="I32" s="3"/>
    </row>
    <row r="33" spans="1:13" ht="15">
      <c r="A33" s="58" t="s">
        <v>38</v>
      </c>
      <c r="B33" s="58"/>
      <c r="C33" s="27" t="s">
        <v>24</v>
      </c>
      <c r="D33" s="27" t="s">
        <v>25</v>
      </c>
      <c r="E33" s="27" t="s">
        <v>26</v>
      </c>
      <c r="F33" s="27" t="s">
        <v>27</v>
      </c>
      <c r="G33" s="27" t="s">
        <v>28</v>
      </c>
      <c r="H33" s="27" t="s">
        <v>29</v>
      </c>
      <c r="I33" s="4"/>
      <c r="J33" s="1"/>
      <c r="K33" s="1"/>
      <c r="L33" s="1"/>
      <c r="M33" s="1"/>
    </row>
    <row r="34" spans="1:9" ht="168" customHeight="1">
      <c r="A34" s="78"/>
      <c r="B34" s="79"/>
      <c r="C34" s="26"/>
      <c r="D34" s="26"/>
      <c r="E34" s="26"/>
      <c r="F34" s="26"/>
      <c r="G34" s="26"/>
      <c r="H34" s="26"/>
      <c r="I34" s="2"/>
    </row>
    <row r="35" spans="1:9" ht="96" customHeight="1">
      <c r="A35" s="78"/>
      <c r="B35" s="79"/>
      <c r="C35" s="26"/>
      <c r="D35" s="26"/>
      <c r="E35" s="26"/>
      <c r="F35" s="26"/>
      <c r="G35" s="26"/>
      <c r="H35" s="26"/>
      <c r="I35" s="2"/>
    </row>
    <row r="36" spans="1:9" ht="75.75" customHeight="1">
      <c r="A36" s="78"/>
      <c r="B36" s="79"/>
      <c r="C36" s="26"/>
      <c r="D36" s="26"/>
      <c r="E36" s="26"/>
      <c r="F36" s="26"/>
      <c r="G36" s="26"/>
      <c r="H36" s="26"/>
      <c r="I36" s="2"/>
    </row>
    <row r="37" spans="1:9" ht="147" customHeight="1">
      <c r="A37" s="80"/>
      <c r="B37" s="81"/>
      <c r="C37" s="26"/>
      <c r="D37" s="26"/>
      <c r="E37" s="26"/>
      <c r="F37" s="26"/>
      <c r="G37" s="26"/>
      <c r="H37" s="26"/>
      <c r="I37" s="2"/>
    </row>
    <row r="38" spans="1:9" ht="98.25" customHeight="1">
      <c r="A38" s="78"/>
      <c r="B38" s="79"/>
      <c r="C38" s="26"/>
      <c r="D38" s="26"/>
      <c r="E38" s="26"/>
      <c r="F38" s="26"/>
      <c r="G38" s="26"/>
      <c r="H38" s="26"/>
      <c r="I38" s="2"/>
    </row>
    <row r="39" spans="1:9" ht="87.75" customHeight="1">
      <c r="A39" s="78"/>
      <c r="B39" s="79"/>
      <c r="C39" s="26"/>
      <c r="D39" s="26"/>
      <c r="E39" s="26"/>
      <c r="F39" s="26"/>
      <c r="G39" s="26"/>
      <c r="H39" s="26"/>
      <c r="I39" s="2"/>
    </row>
    <row r="40" spans="1:8" ht="121.5" customHeight="1">
      <c r="A40" s="78"/>
      <c r="B40" s="79"/>
      <c r="C40" s="26"/>
      <c r="D40" s="26"/>
      <c r="E40" s="26"/>
      <c r="F40" s="26"/>
      <c r="G40" s="26"/>
      <c r="H40" s="26"/>
    </row>
    <row r="41" spans="1:8" ht="219" customHeight="1">
      <c r="A41" s="52"/>
      <c r="B41" s="53"/>
      <c r="C41" s="26"/>
      <c r="D41" s="26"/>
      <c r="E41" s="26"/>
      <c r="F41" s="26"/>
      <c r="G41" s="26"/>
      <c r="H41" s="26"/>
    </row>
    <row r="42" spans="1:8" ht="204.75" customHeight="1">
      <c r="A42" s="52"/>
      <c r="B42" s="53"/>
      <c r="C42" s="26"/>
      <c r="D42" s="26"/>
      <c r="E42" s="26"/>
      <c r="F42" s="26"/>
      <c r="G42" s="26"/>
      <c r="H42" s="26"/>
    </row>
  </sheetData>
  <sheetProtection selectLockedCells="1" sort="0" autoFilter="0"/>
  <mergeCells count="6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5:B35"/>
    <mergeCell ref="F26:G26"/>
    <mergeCell ref="H26:I26"/>
    <mergeCell ref="F27:G27"/>
    <mergeCell ref="H27:I27"/>
    <mergeCell ref="F28:G28"/>
    <mergeCell ref="H28:I28"/>
    <mergeCell ref="F29:G29"/>
    <mergeCell ref="H29:I29"/>
    <mergeCell ref="A32:H32"/>
    <mergeCell ref="A33:B33"/>
    <mergeCell ref="A34:B34"/>
    <mergeCell ref="A42:B42"/>
    <mergeCell ref="A36:B36"/>
    <mergeCell ref="A37:B37"/>
    <mergeCell ref="A38:B38"/>
    <mergeCell ref="A39:B39"/>
    <mergeCell ref="A40:B40"/>
    <mergeCell ref="A41:B41"/>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AGUILAR ERAZO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David Suarez Sanchez</cp:lastModifiedBy>
  <cp:lastPrinted>2012-12-26T20:54:50Z</cp:lastPrinted>
  <dcterms:created xsi:type="dcterms:W3CDTF">2012-12-26T19:30:14Z</dcterms:created>
  <dcterms:modified xsi:type="dcterms:W3CDTF">2013-11-07T16:49:09Z</dcterms:modified>
  <cp:category/>
  <cp:version/>
  <cp:contentType/>
  <cp:contentStatus/>
</cp:coreProperties>
</file>