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5600" windowHeight="7560" firstSheet="16" activeTab="18"/>
  </bookViews>
  <sheets>
    <sheet name="3.6.1.1.campaña mujeres" sheetId="1" r:id="rId1"/>
    <sheet name="3.6.1.1 capacitacionesEQUIDAD" sheetId="2" r:id="rId2"/>
    <sheet name="3.6.2.1 BIENESTAR INFANCIA" sheetId="3" r:id="rId3"/>
    <sheet name="3.6.2.1 POLITICA PRIMERA INFANC" sheetId="4" r:id="rId4"/>
    <sheet name="3.6.2.1 INFANCIA DESAYUNOS INFA" sheetId="5" r:id="rId5"/>
    <sheet name="3.6.3.1 FLIAS EN ACCION" sheetId="6" r:id="rId6"/>
    <sheet name="3.6.3.3 DESPLAZADOS" sheetId="7" r:id="rId7"/>
    <sheet name="3.6.3.5 ADULTO MAYOR" sheetId="8" r:id="rId8"/>
    <sheet name="3,7,1,1 JUSTICIA" sheetId="9" r:id="rId9"/>
    <sheet name="3,7,1,1 ATENCION-JUSTICIA" sheetId="10" r:id="rId10"/>
    <sheet name="3,7,1,1 FORTALECIMIENTO CENTROS" sheetId="11" r:id="rId11"/>
    <sheet name="3,72,1 TASA DE HOMICIOS" sheetId="12" r:id="rId12"/>
    <sheet name="3,7,2,1 TASA VIOLENCIA INTRAFLI" sheetId="13" r:id="rId13"/>
    <sheet name="3,72,1 Plan seguridad" sheetId="14" r:id="rId14"/>
    <sheet name="3,72,1 apoyo org. seguridad" sheetId="15" r:id="rId15"/>
    <sheet name="3,72,1 Ley  de victimas" sheetId="16" r:id="rId16"/>
    <sheet name="5,1,1,1,1CONSEJOS COMUNITARIOS" sheetId="17" r:id="rId17"/>
    <sheet name="5,1,1,1 capacitacion JAC" sheetId="18" r:id="rId18"/>
    <sheet name="5,1,1,1 RENDICION DE CUENTAS" sheetId="19" r:id="rId19"/>
    <sheet name="Hoja2" sheetId="20" r:id="rId20"/>
    <sheet name="Hoja3" sheetId="21" r:id="rId21"/>
  </sheets>
  <definedNames>
    <definedName name="_xlnm.Print_Area" localSheetId="9">'3,7,1,1 ATENCION-JUSTICIA'!$A$1:$J$40</definedName>
    <definedName name="_xlnm.Print_Area" localSheetId="10">'3,7,1,1 FORTALECIMIENTO CENTROS'!$A$1:$J$40</definedName>
    <definedName name="_xlnm.Print_Area" localSheetId="8">'3,7,1,1 JUSTICIA'!$A$1:$J$40</definedName>
    <definedName name="_xlnm.Print_Area" localSheetId="12">'3,7,2,1 TASA VIOLENCIA INTRAFLI'!$A$1:$J$40</definedName>
    <definedName name="_xlnm.Print_Area" localSheetId="14">'3,72,1 apoyo org. seguridad'!$A$1:$J$40</definedName>
    <definedName name="_xlnm.Print_Area" localSheetId="15">'3,72,1 Ley  de victimas'!$A$1:$J$40</definedName>
    <definedName name="_xlnm.Print_Area" localSheetId="13">'3,72,1 Plan seguridad'!$A$1:$J$40</definedName>
    <definedName name="_xlnm.Print_Area" localSheetId="11">'3,72,1 TASA DE HOMICIOS'!$A$1:$J$40</definedName>
    <definedName name="_xlnm.Print_Area" localSheetId="1">'3.6.1.1 capacitacionesEQUIDAD'!$A$1:$J$40</definedName>
    <definedName name="_xlnm.Print_Area" localSheetId="0">'3.6.1.1.campaña mujeres'!$A$1:$J$40</definedName>
    <definedName name="_xlnm.Print_Area" localSheetId="2">'3.6.2.1 BIENESTAR INFANCIA'!$A$1:$J$40</definedName>
    <definedName name="_xlnm.Print_Area" localSheetId="4">'3.6.2.1 INFANCIA DESAYUNOS INFA'!$A$1:$J$40</definedName>
    <definedName name="_xlnm.Print_Area" localSheetId="3">'3.6.2.1 POLITICA PRIMERA INFANC'!$A$1:$J$40</definedName>
    <definedName name="_xlnm.Print_Area" localSheetId="5">'3.6.3.1 FLIAS EN ACCION'!$A$1:$J$40</definedName>
    <definedName name="_xlnm.Print_Area" localSheetId="6">'3.6.3.3 DESPLAZADOS'!$A$1:$J$40</definedName>
    <definedName name="_xlnm.Print_Area" localSheetId="7">'3.6.3.5 ADULTO MAYOR'!$A$1:$J$40</definedName>
    <definedName name="_xlnm.Print_Area" localSheetId="17">'5,1,1,1 capacitacion JAC'!$A$1:$J$40</definedName>
    <definedName name="_xlnm.Print_Area" localSheetId="18">'5,1,1,1 RENDICION DE CUENTAS'!$A$1:$J$40</definedName>
    <definedName name="_xlnm.Print_Area" localSheetId="16">'5,1,1,1,1CONSEJOS COMUNITARIOS'!$A$1:$J$40</definedName>
  </definedNames>
  <calcPr fullCalcOnLoad="1"/>
</workbook>
</file>

<file path=xl/comments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0.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 ref="F7" authorId="0">
      <text>
        <r>
          <rPr>
            <b/>
            <sz val="9"/>
            <rFont val="Tahoma"/>
            <family val="0"/>
          </rPr>
          <t>EQUIPO:</t>
        </r>
        <r>
          <rPr>
            <sz val="9"/>
            <rFont val="Tahoma"/>
            <family val="0"/>
          </rPr>
          <t xml:space="preserve">
cuyantas personas o casos se atendieron. En que beneficia estoa a la comunidad??</t>
        </r>
      </text>
    </comment>
  </commentList>
</comments>
</file>

<file path=xl/comments12.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 ref="H16" authorId="0">
      <text>
        <r>
          <rPr>
            <b/>
            <sz val="9"/>
            <rFont val="Tahoma"/>
            <family val="0"/>
          </rPr>
          <t>EQUIPO:</t>
        </r>
        <r>
          <rPr>
            <sz val="9"/>
            <rFont val="Tahoma"/>
            <family val="0"/>
          </rPr>
          <t xml:space="preserve">
representa una tasa bastante elevada de homicidios. Dos por mes</t>
        </r>
      </text>
    </comment>
  </commentList>
</comments>
</file>

<file path=xl/comments13.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4.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5.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6.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7.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8.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9.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2.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3.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 ref="I11" authorId="0">
      <text>
        <r>
          <rPr>
            <b/>
            <sz val="9"/>
            <rFont val="Tahoma"/>
            <family val="2"/>
          </rPr>
          <t>EQUIPO:</t>
        </r>
        <r>
          <rPr>
            <sz val="9"/>
            <rFont val="Tahoma"/>
            <family val="2"/>
          </rPr>
          <t xml:space="preserve">
el rubro se encuentra en la secretaria de educacion</t>
        </r>
      </text>
    </comment>
  </commentList>
</comments>
</file>

<file path=xl/comments4.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5.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6.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 ref="I11" authorId="0">
      <text>
        <r>
          <rPr>
            <b/>
            <sz val="9"/>
            <rFont val="Tahoma"/>
            <family val="2"/>
          </rPr>
          <t>EQUIPO:</t>
        </r>
        <r>
          <rPr>
            <sz val="9"/>
            <rFont val="Tahoma"/>
            <family val="2"/>
          </rPr>
          <t xml:space="preserve">
falta el numero de contrato de 9800000
</t>
        </r>
      </text>
    </comment>
  </commentList>
</comments>
</file>

<file path=xl/comments7.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8.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9.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sharedStrings.xml><?xml version="1.0" encoding="utf-8"?>
<sst xmlns="http://schemas.openxmlformats.org/spreadsheetml/2006/main" count="1677" uniqueCount="349">
  <si>
    <t>PLAN DE ACCION
MUNICIPIO DE CAJIBIO</t>
  </si>
  <si>
    <t>PLAN DE ACCION VIGENCIA</t>
  </si>
  <si>
    <t>DIMENSION</t>
  </si>
  <si>
    <t>SECTOR</t>
  </si>
  <si>
    <t>PROGRAMA</t>
  </si>
  <si>
    <t>SUBPROGRAMA</t>
  </si>
  <si>
    <t>LINEA BASE</t>
  </si>
  <si>
    <t>DEPENDENCIA RESPONSABLE</t>
  </si>
  <si>
    <t>OBJETIVO DIMENSION</t>
  </si>
  <si>
    <t>RESULTADOS ESPERADOS</t>
  </si>
  <si>
    <t>META</t>
  </si>
  <si>
    <t>OBJETIVO ESTRATEGICO</t>
  </si>
  <si>
    <t xml:space="preserve">NOMBRE DEL PROYECTO </t>
  </si>
  <si>
    <t>PONDERADOR</t>
  </si>
  <si>
    <t>DESCRIPCION</t>
  </si>
  <si>
    <t>VALOR</t>
  </si>
  <si>
    <t>UNIDAD DE MEDIDA</t>
  </si>
  <si>
    <t>INDICADOR DE SEGUIMIENTO</t>
  </si>
  <si>
    <t>NUMERO DE CONTRATO, CONVENIO U ORDEN</t>
  </si>
  <si>
    <t>VALOR APROPIADO CRP</t>
  </si>
  <si>
    <t>DATOS GENERALES</t>
  </si>
  <si>
    <t>MEDICION DEL INDICADOR</t>
  </si>
  <si>
    <t>MEDICION EFICACIA DEL INDICADOR</t>
  </si>
  <si>
    <t>VARIABLES</t>
  </si>
  <si>
    <t>FEBRERO</t>
  </si>
  <si>
    <t>ABRIL</t>
  </si>
  <si>
    <t>JUNIO</t>
  </si>
  <si>
    <t>AGOSTO</t>
  </si>
  <si>
    <t>OCTUBRE</t>
  </si>
  <si>
    <t>DICIEMBRE</t>
  </si>
  <si>
    <t>% DE CUMPLIMIENTO</t>
  </si>
  <si>
    <t>MEDICION EFICACIA PRESUPUESTAL</t>
  </si>
  <si>
    <t>PRESUPUESTO EJECUTADO</t>
  </si>
  <si>
    <t>% EFICACIA PRESUPUESTAL</t>
  </si>
  <si>
    <t>OBSERVACIONES</t>
  </si>
  <si>
    <t>ACCIONES CORRECTIVAS</t>
  </si>
  <si>
    <t>GRAFICA DE SEGUIMIENTO</t>
  </si>
  <si>
    <t>CRONOGRAMA DE ACTIVIDADES</t>
  </si>
  <si>
    <t>ACTIVIDADES</t>
  </si>
  <si>
    <t>Secretaria de Gobierno</t>
  </si>
  <si>
    <t>3. Sociocultural</t>
  </si>
  <si>
    <t>3.6 SECTOR GRUPOS VULNERABLES</t>
  </si>
  <si>
    <t>Generar oportunidades, capacidades  y condiciones  para brindar oportunidades a las poblaciones vulnerables en el municipio.</t>
  </si>
  <si>
    <t>3.6.1. Equidad de Género</t>
  </si>
  <si>
    <t>3.6.1.1. Oficina de la Mujer</t>
  </si>
  <si>
    <t>Elevar el bienestar y la calidad de vida de los habitantes de Cajibío a través  de las políticas públicas de inversión social.</t>
  </si>
  <si>
    <t>3.6.2. Infancia, Adolescencia y Juventud</t>
  </si>
  <si>
    <t xml:space="preserve"> 3.6.2.1. Estrategias para la infancia, adolescencia y juventud</t>
  </si>
  <si>
    <t>3.6.3.1. Familias en Acción y Mujeres Ahorradoras en acción</t>
  </si>
  <si>
    <t>3.6.3. Grupos Vulnerables</t>
  </si>
  <si>
    <t>100% Cumplimiento de los convenios interinstitucionales entre Departamento de Prosperidad Social y el Municipio</t>
  </si>
  <si>
    <t>familias</t>
  </si>
  <si>
    <t>3.6.3.3. Desplazados</t>
  </si>
  <si>
    <t>Cumplimiento de la Ley 387 /97 y su auto de seguimiento</t>
  </si>
  <si>
    <t>718 desplazados</t>
  </si>
  <si>
    <t>Garantizar la atención y asesoría a 718 desplazados</t>
  </si>
  <si>
    <t>N° de personas desplazadas atendidas y asesoradas</t>
  </si>
  <si>
    <t>desplazados</t>
  </si>
  <si>
    <t>N° de personas desplazadas a atender</t>
  </si>
  <si>
    <t>porcentaje</t>
  </si>
  <si>
    <t>3.6.3.5. Adulto Mayor</t>
  </si>
  <si>
    <t>100% Cumplimiento de los convenios interinstitucionales entre Departamento de Prosperidad Social y el Municipio para la atención del adulto mayor</t>
  </si>
  <si>
    <t>990  adultos mayores atendidos con paquete alimentario y 915 adultos mayores con subsidio económico</t>
  </si>
  <si>
    <t>3800 adultos mayores atendidos y vinculados al programa</t>
  </si>
  <si>
    <t>N° de adultos mayores atendidos y vinculados al programa</t>
  </si>
  <si>
    <t>adultos mayores</t>
  </si>
  <si>
    <t>N° de adultos mayores a atender y a vincular al programa</t>
  </si>
  <si>
    <t>3.7 SECTOR JUSTICIA, SEGURIDAD Y CONVIVENCIA</t>
  </si>
  <si>
    <t>Programa 3.7.1. Justicia</t>
  </si>
  <si>
    <t>3.7.1.1. Fortalecimiento al acceso a la Justicia</t>
  </si>
  <si>
    <t>3.7.2. Seguridad y Convivencia</t>
  </si>
  <si>
    <t>3.7.2.1. Fortalecimiento de la seguridad y convivencia</t>
  </si>
  <si>
    <t>Secretaría de  Gobierno,  Transito, Transporte y  participacion  comunitaria</t>
  </si>
  <si>
    <t>Elevar el bienestar y la calidad de vida de los habitantes de Cajibío a través de las políticas públicas de inversión social.</t>
  </si>
  <si>
    <t xml:space="preserve">3.6 Grupos vulnerables </t>
  </si>
  <si>
    <t>Generar oportunidades capaidades, y condiciones para brindar oportunidades a las poblaciones  vulnerables  del  municipio de  Cajibio</t>
  </si>
  <si>
    <t>3.6.1 . Equidad de Genero</t>
  </si>
  <si>
    <t>Implementar  campañas  contra la  violencia  de genero</t>
  </si>
  <si>
    <t xml:space="preserve">3.6.1.1  Oficina de la Mujer </t>
  </si>
  <si>
    <t>4 campañas  implementadas</t>
  </si>
  <si>
    <t>REALIZACION DE  CAMPAÑAS CONTRA LA  VIOLENCIA D E GENERO</t>
  </si>
  <si>
    <t>realizacion de campañas contra la violencia para disminuir la violencia intrafamiliar en el municipio de Cajibio</t>
  </si>
  <si>
    <t>CAMPAÑAS</t>
  </si>
  <si>
    <t>No de CAMPAÑAS REALIZADAS / No. De Campañas a realizar</t>
  </si>
  <si>
    <t>C1-071 de 2012</t>
  </si>
  <si>
    <t>No de campañas realizadas / No de campañas a realizar</t>
  </si>
  <si>
    <t>Se beneficiaron 364 mujeres a partir de una campaña para la promocion del buen trato y la violencia intrafamiliar</t>
  </si>
  <si>
    <t>Se socializo los avances de la campaña en los consejos de politica social, reuniones en la venta, la capilla, el tunel, la pedregosa, reuniones familiares al carmelo, casas bajas, la pedregosa, la venta y el tunel</t>
  </si>
  <si>
    <t>Se socializo los avances de la campaña en los consejos de politica social</t>
  </si>
  <si>
    <t>Capacitaciones</t>
  </si>
  <si>
    <t>x</t>
  </si>
  <si>
    <t xml:space="preserve">Visitas a hogares </t>
  </si>
  <si>
    <t>Reuniones con asociaciones de padres de familia de las instituciones educativas</t>
  </si>
  <si>
    <t>Socializaciones al consejo de politica social</t>
  </si>
  <si>
    <t>Capacitación, asesoría y acompañamiento a las mujeres del  Mpio.</t>
  </si>
  <si>
    <t>400 mujeres capacitadas y asesoradas</t>
  </si>
  <si>
    <t>mujeres</t>
  </si>
  <si>
    <t>N° de mujeres capacitadas y asesoradas</t>
  </si>
  <si>
    <t>N° de mujeres a capacitar y asesorar</t>
  </si>
  <si>
    <t xml:space="preserve">Se capacitaron 155 mujeres en prevencion del maltrato infantil y promocion del buen trato </t>
  </si>
  <si>
    <t>en septiembre a 117 mujeres en prevencion de la violencia intrafamiliar y en octubre 52 mujeres en prevencion del abuso sexual</t>
  </si>
  <si>
    <t>en noviembre a 40 mujeres capacitacion sobre autoestima y en diciembre a 3 mujeres en conflictos interpersonales con la familia</t>
  </si>
  <si>
    <t>apertura de convocatorias con juntas de accion comunal a través de solicitudes</t>
  </si>
  <si>
    <t>Capacitaciones y asesorias</t>
  </si>
  <si>
    <t xml:space="preserve">Realización de actividades en pro del bienestar de la infancia, adolescencia y juventud (campañas contra la erradicación de trabajo infantil, eventos del niño) </t>
  </si>
  <si>
    <t>4 actividades por año</t>
  </si>
  <si>
    <t>actividades</t>
  </si>
  <si>
    <t>N° de actividades realizadas por año</t>
  </si>
  <si>
    <t>N° de actividades a realizar por año</t>
  </si>
  <si>
    <t>Realizacion de actividades en pro del bienestar social de la infancia</t>
  </si>
  <si>
    <t>Realizacion de actividades que generen bienestar en la poblacion infantil, adolescente y de juventud</t>
  </si>
  <si>
    <t xml:space="preserve">Se realizo el evento del dia del niño </t>
  </si>
  <si>
    <t>Se realizo la entrega de regalos a 1000 niños en la zona centro, el carmelo, casas bajas, pedregosa, el tunel, dinde y ortega</t>
  </si>
  <si>
    <t>Se realizo el evento del 31 de octubre
En el tercer consejo de politica social se manifesto la necesidad de establecer estrategias para la erradicacion del trabajo infantil, identificando a los menores que se encuentra en esta situacion. Sin embargo, no se ha adoptado ninguna medida al respecto</t>
  </si>
  <si>
    <t>dia del niño</t>
  </si>
  <si>
    <t>31 de octubre - halloween</t>
  </si>
  <si>
    <t>entrega de regalos de navidad</t>
  </si>
  <si>
    <t>socializacion de los avances en infancia en el consejo de politica social</t>
  </si>
  <si>
    <t>Fortalecimiento de la Política de primera infancia (0-5 años) en el Municipio</t>
  </si>
  <si>
    <t>Contratacion de un coordinador de primera infancia</t>
  </si>
  <si>
    <t>C1-002 y C1-074 de 2012</t>
  </si>
  <si>
    <t>70% de avance en el fortalecimiento de la politica de primera infancia</t>
  </si>
  <si>
    <t>porcentaje de avance de fortalecimiento/porcentaje total de avance de fortalecimiento</t>
  </si>
  <si>
    <t>Apoyo y vigilancia integral de la primera infancia del gobierno nacional colombiano y otros programas sociales a cargo de la secretaria de gobierno, transito, transporte y participacion comunitaria de la alcaldia municipal</t>
  </si>
  <si>
    <t xml:space="preserve">Realizar el apoyo integral para el fortalecimiento de la politica de primera infancia </t>
  </si>
  <si>
    <t>porcentaje de avance de fortalecimiento</t>
  </si>
  <si>
    <t>porcentaje total de avance de fortalecimiento</t>
  </si>
  <si>
    <t>Realizacion de convenios con operadores del sector educativo del departamento del Cauca</t>
  </si>
  <si>
    <t>Socializaciones de avance de consejo de politica social</t>
  </si>
  <si>
    <t>Suministro de complemento alimenticio (UBAS) Unidades de atencion básica</t>
  </si>
  <si>
    <t>Se realizo la contratacion de un coordinador de primera infancia, se instauraron 54 UBAS en los corregimientos DINDE, CAJIBIO CABECERA, LA VENTA, LA PEDREGOSA, LA CAPILLA, CARMELO, la unidades de atencion basica, compuesta por 15 niños y dos lactantes coordinadas por un docente, un auxiliar y el apoyo de un psicologo y un nutricionista</t>
  </si>
  <si>
    <t>Se realizaron los convenios con operadores del sector educativo para el apoyo de la politica de primera infancia con la Universidad autonoma, Gimnasio Moderno del Cauca y Liceo comercial el Bordo, en la modalidad de entorno familiar</t>
  </si>
  <si>
    <t>El mantenimiento y ejecucion de los convenios  beneficiando 788 niños durante todo el año</t>
  </si>
  <si>
    <t xml:space="preserve">Mantenimiento y ejecucion de los convenios </t>
  </si>
  <si>
    <t>Mantenimiento y ejecucion de los convenios, y presentacion de los avances del fortalecimiento de la politica de primera infancia</t>
  </si>
  <si>
    <t>Se espera el mantenimiento de las UBAS, denominadas para la proxima vigencia como CDI centro de desarrollo integral beneficiando 1088 niños de la zona rural dispersa, y el mantenimiento con el Gimnasio Moderno del Cauca y el ICBF</t>
  </si>
  <si>
    <t>100% de cumplimiento de convenio interinstitucional con el ICBF para el desarrollo del programa desayunos infantiles</t>
  </si>
  <si>
    <t>1222 niños atendidos</t>
  </si>
  <si>
    <t>2000 niños atendidos</t>
  </si>
  <si>
    <t>politica de primera infancia implementada</t>
  </si>
  <si>
    <t xml:space="preserve">apoyo de un coordinador para el municipio </t>
  </si>
  <si>
    <t>niños</t>
  </si>
  <si>
    <t>N° de niños atendidos por el programa/N° de niños a atender por el programa</t>
  </si>
  <si>
    <t>c1-015 y c1-052</t>
  </si>
  <si>
    <t>N° de niños atendidos por el programa</t>
  </si>
  <si>
    <t>N° de niños a atender por el programa</t>
  </si>
  <si>
    <t>Se realizo la contratacion de un coordinador y la legalizacion del convenio con el ICBF, designando a su vez, 14 agentes educativos para los puntos de entrega de los desayunos infantiles
El ICBF hace entrega de un operador que se encarga de la entrega de los desayunos infantiles en cada punto de entrega.</t>
  </si>
  <si>
    <t>designacion de los agentes educativos</t>
  </si>
  <si>
    <t>desarrollo del operador de las entregas de los desayunos infantiles</t>
  </si>
  <si>
    <t>Supervision por parte del ICBF</t>
  </si>
  <si>
    <t>Mantenimiento del convenio y supervision por parte del ICBF</t>
  </si>
  <si>
    <t xml:space="preserve">Para el 2013, el ICBF  entregara desayunos infantiles solo a la cabecera, mientras que los CDI se encargaran de este suministro en la zona rural dispersa </t>
  </si>
  <si>
    <t>Prestacion de servicios de apoyo a la gestion como agente educativo comunitario del programa desayunos infantiles con amor dia en el Municipio de Cajibio</t>
  </si>
  <si>
    <t>Prestacion del servicio de los desayunos infantiles en el Municipio de Cajibio</t>
  </si>
  <si>
    <t>N° de familias en acción atendidas</t>
  </si>
  <si>
    <t>3277 familias beneficiadas</t>
  </si>
  <si>
    <t xml:space="preserve">Cumplimiento de los convenios interinstitucional ente Departamento de Prosperidad social y el Municipio, para la atencion de mas familias en accion </t>
  </si>
  <si>
    <t>Cumplimiento del convenio para la atencion de mas familias en accion</t>
  </si>
  <si>
    <t>Contratacion de un enlace familiar</t>
  </si>
  <si>
    <t>N° de familias en acción a atender</t>
  </si>
  <si>
    <t>C1-054,C1-004, C1-053, C1-03, Minuta DPS-Municipio (01082012), c1-034 de 2012</t>
  </si>
  <si>
    <t>Inscripcion permanente de familias desplazadas</t>
  </si>
  <si>
    <t>Se realizo la socializacion de la III fase del programa</t>
  </si>
  <si>
    <t>Legalizacion del convenio interadministrativo</t>
  </si>
  <si>
    <t>Capacitacion a madres lideres</t>
  </si>
  <si>
    <t>Inscripcion de mujeres ahorradoras en accion</t>
  </si>
  <si>
    <t>Socializacion e inscripcion de la fase III  del programa</t>
  </si>
  <si>
    <t>Se espera para el 2013 la inscripcion de 5038 familias en accion</t>
  </si>
  <si>
    <t>Se arrancaron 2892 familias en accion, incluidas 76 de pathyu y 42 sayutse, capacitacion a nivel de salud a 64 madres lideres</t>
  </si>
  <si>
    <t>Se inicio la III fase de inscripcion de nuevos cupos para familias en accion con una inscripcion de 334 indigenas, capacitacion en educacion con el acompañamiento de docentes a las 64 madres lideres.</t>
  </si>
  <si>
    <t xml:space="preserve">Se inicio el proceso de inscripcion de mujeres ahorradoras en accion para 300 cupos, de estas familias se beneficiaron menores en 1162 niños en salud (paipi y salud sexual) y en 4675 en educacion (maltrato infantil) con el apoyo de la psicologa </t>
  </si>
  <si>
    <t>formulacion del Plan de atencion territorial</t>
  </si>
  <si>
    <t>Coordinacion y tramite para el beneficio de proyectos agropecuarios</t>
  </si>
  <si>
    <t>Coordinacion y tramite para el mejoramiento de vivienda</t>
  </si>
  <si>
    <t>Atencion y orientacion a desplazados</t>
  </si>
  <si>
    <t>Formulacion del Plan Integral Unico de poblacion desplazada PIU</t>
  </si>
  <si>
    <t>Atencion a personas desplazadas</t>
  </si>
  <si>
    <t>Gestion de recursos de la Unidad de victimas (dotacion de elementos para personas desplazadas)</t>
  </si>
  <si>
    <t>Se recepciona dotacion para personas desplazadas por la unidad de victimas</t>
  </si>
  <si>
    <t>Se formula el Plan de atencion territorial PAT</t>
  </si>
  <si>
    <t>c1-104 de 2012</t>
  </si>
  <si>
    <t xml:space="preserve">Se formula el PIU </t>
  </si>
  <si>
    <t>atencion y orientacion permanente a desplazadas  y posibles beneficiarios en proyectos agropecuarios y vivienda</t>
  </si>
  <si>
    <t>Se espera realizar el plan de contingencia para personas desplazadas, y la presentacion de proyectos ante el Ministerio del Interior, Agricultura  y el Incoder</t>
  </si>
  <si>
    <t>Apoyo a la gestion del Municipio de Cajibio como gestor social dentro de la ejecucion del proyecto, para el apoyo, fortalecimiento y atencion del adulto mayor del Municipio</t>
  </si>
  <si>
    <t>c1-007 y c1-050; c1-075 de 2012</t>
  </si>
  <si>
    <t>Apoyo a la atencion del adulto mayor en el Municipio de Cajibio</t>
  </si>
  <si>
    <t xml:space="preserve">Se hace la contratacion de los servicios y apoyo (compromiso de vida -transporte) y del  recurso humano para la operación del programa </t>
  </si>
  <si>
    <t>Reporte de novedades mensual de acuerdo al listado de priorizados del programa</t>
  </si>
  <si>
    <t>Contratacion del personal y operador</t>
  </si>
  <si>
    <t>Reporte de novedades</t>
  </si>
  <si>
    <t>Atencion y orientacion a los  beneficiarios</t>
  </si>
  <si>
    <t>Reporte de novedades mensual de acuerdo al listado de priorizados del programa,</t>
  </si>
  <si>
    <t>Reporte de novedades mensual de acuerdo al listado de priorizados del programa, se incremento la cobertura de 108 beneficiarios para subsidio economico para Colombia mayor</t>
  </si>
  <si>
    <t>Se espera que los beneficiarios de paquete alimentario reciban el subsidio economico para una cobertura total de 2012 beneficiarios</t>
  </si>
  <si>
    <t>Mejorar la  atencion   para el establecimiento de la casa de la  Jusitica</t>
  </si>
  <si>
    <t>40% de avance de implementación de la Casa de Justicia</t>
  </si>
  <si>
    <t>Incrementar la atención y cobertura de acceso a la justicia a la comunidad</t>
  </si>
  <si>
    <t>300 por año</t>
  </si>
  <si>
    <t xml:space="preserve">200 POR AÑO </t>
  </si>
  <si>
    <t>ATENCION  OPORTUNA</t>
  </si>
  <si>
    <t>ATENCION OPORTUNA A LA  COMUNIDAD  EN CONTRAVENCIONES. CONCILIACINES, ATENCION PSICOLOGICA . Querellas policivas</t>
  </si>
  <si>
    <t xml:space="preserve">Recepcion de  quejas  por  amenazas ofensas ultrajes,  conciliaciones,  comparendos ,  perturbacion a la posesion y la servidumbre </t>
  </si>
  <si>
    <t>N° de personas atendidas por año</t>
  </si>
  <si>
    <t>recepcion  de  contravenciones,  por parte de la  inspectora  rural  e inspectora de policia</t>
  </si>
  <si>
    <t>Atencion   a niñoas, niñas  madres y  padres de  familia  por parte de la  comisaria de   familia</t>
  </si>
  <si>
    <t>Atencion  a  desplazados.  Comundiad  en general   personeria municipal</t>
  </si>
  <si>
    <t>Fortalecer los centros alternativos de solución de conflictos y derechos humanos</t>
  </si>
  <si>
    <t>5 centros alternativos de solución de conflictos fortalecidos</t>
  </si>
  <si>
    <t>5 centros alternativos de solución</t>
  </si>
  <si>
    <t>fortalecimiento   centros de  solucion de conflictos  en el  Municipio de  Cajibio</t>
  </si>
  <si>
    <t>N° de centro alternativos de solución de conflictos</t>
  </si>
  <si>
    <t>apoyo  recurso Humano</t>
  </si>
  <si>
    <t xml:space="preserve"> se  da  apoyo  a  las  despencias de  comisaria de familia, personeria, inspecion de policia y fiscalia  entregando   boletas de  citacion</t>
  </si>
  <si>
    <t>entrega de  citaciones</t>
  </si>
  <si>
    <t>apoyo   logistico y  humanos  para el  funcionamiento de la  Inspeccion de  Policia,  Comisaria de   Familia,  Personeria Municipal, fiscalia</t>
  </si>
  <si>
    <t xml:space="preserve"> la falta de   recursos economicos hace   dificiente  el funcionamiento de estos centros alternativos de  solucion de conflictos</t>
  </si>
  <si>
    <t xml:space="preserve"> contratacion de   una profesional en  psicologia </t>
  </si>
  <si>
    <t>contratacion profesional  psicologia</t>
  </si>
  <si>
    <t>contratacion  profesional  en derecho para   asesoria  juridica y administrativa. Representacion judicial  como  apoderado</t>
  </si>
  <si>
    <t>Disminuir la tasa de homicidios en el municipio</t>
  </si>
  <si>
    <t>0 homicidios por 1000 habitantes</t>
  </si>
  <si>
    <t>3 homicidios por 1000 habitantes</t>
  </si>
  <si>
    <t>Disminucion de la tasa de homicidios</t>
  </si>
  <si>
    <t>realizacion  de  consejos de  seguridad  para  tratar temas sobre  prevencion de  problemas sociales en la zona  rural  por festividades realizadas por las  J:AC.</t>
  </si>
  <si>
    <t>acta   de compromisos con  propietarios de establecimientos  publicos del  carmelo  con el fin de  acordar   horario de  funcinaiento de estos  establecimientos en ese  corregimiento</t>
  </si>
  <si>
    <t xml:space="preserve">  acuerdos de  compromisos con las  juntas de accion  Comunal para  mantenimiento del  orden  publico en las zonas donde se  autorizaban las  festividades</t>
  </si>
  <si>
    <t xml:space="preserve"> restriccion   permisos  tanto en la cabecera  Municipal como  en la zona rural  por  aumento de riñas y homicidos.</t>
  </si>
  <si>
    <t xml:space="preserve"> expedicion de  decreto   reglamento de horario de  establecimientos  publicos  cabecera  Municipal Decreto No  052 de 2012 y  corregimiento del carmelo  No  0073/2012</t>
  </si>
  <si>
    <t xml:space="preserve"> No  de homicidios  en el año2012</t>
  </si>
  <si>
    <t>acta de copromisos  carmelo</t>
  </si>
  <si>
    <t>ESTRATEGIAS PARA LA DISMINUCION   DE HOMICIDOS EN EL MUNICIPIO</t>
  </si>
  <si>
    <t xml:space="preserve">  EXPEDICION DE MEDIDAS   POLICIVAS POR PARTE DE LA  ADMINISTRACION MUNICIPAL  EN COORDINACION  CON LOS  ORGANISMOS DE  SEGURIDAD  ACANTONADOS EN ESTE  MUNICIPIO</t>
  </si>
  <si>
    <t>Disminucion de la tasa de violencia intrafamiliar</t>
  </si>
  <si>
    <t xml:space="preserve">  disminucion de la tasa de  violencia  intrafamiliar</t>
  </si>
  <si>
    <t>5,-Politico Administrativa</t>
  </si>
  <si>
    <t>Articular  la  eficiencia   en el  servicio  Administrativo municipal  con las  direccion politicas institucionales  del  Municipio en concordancia  con las necesidades de la  comunidad   y un alto  grado de gobernabilidad</t>
  </si>
  <si>
    <t>Generar  espacios de  desarrollo  comunitario acercando la administracion Municipal a los Cajibianos</t>
  </si>
  <si>
    <t>5,1,1 Desarrollo  Comunitario</t>
  </si>
  <si>
    <t>5,1,1,1 Desarrollo  Comunitario</t>
  </si>
  <si>
    <t>Porcentaje de avance de apoyo y capacitación a los presidentes de juntas de acción comunal y vocales y prganizaciones existentes y potencialmente a crear</t>
  </si>
  <si>
    <t>100% de apoyo y capacitación a presidentes de junta de acción comunal y vocales y organizaciones existentes y potencialmente a crear</t>
  </si>
  <si>
    <t>Establecer un Apoyo del 100% a presidentes de junta de acción comunal  y organizaciones existentes y potencialmente a crear</t>
  </si>
  <si>
    <t>Talles de  capacitacion a  directivos de juntas de accion  Comunal , Lideres , y organizaciones  comunitarias</t>
  </si>
  <si>
    <t>capacitacion a  las 131 Juntas de Accion  Comunal  del  Municipio  de cajibio</t>
  </si>
  <si>
    <t>juntas  comunales</t>
  </si>
  <si>
    <t>c6-111</t>
  </si>
  <si>
    <t>asesoria    a las  135  juntas comunales en el proceso de  eleccion de  nuevos directivos a realizarse  el 29 de  abril de 2012</t>
  </si>
  <si>
    <t>eleccion de    directivos  de juntas de accion  Comunal en un total  de  135</t>
  </si>
  <si>
    <t>repcion de  actas de eleccion de  JAC , registro y  remision a la  secretaria de  Gobierno dptal.</t>
  </si>
  <si>
    <t>aseoria proceso  de eleccion  ja.c.</t>
  </si>
  <si>
    <t>eleccion de directivos JAC:</t>
  </si>
  <si>
    <t>Recepcion de  actas. Remision a la  gobernacion</t>
  </si>
  <si>
    <t>eleccion de    directivos  de la asociacion Municipal de  Juntas  Comunales</t>
  </si>
  <si>
    <t>capacitacion de   directivos de JAC. Lideres y organizaciones  comunitarias  con el apoyo de  esap, cartond e colombia.</t>
  </si>
  <si>
    <t xml:space="preserve">capacitacion   de jac. Carmelo . Secretaria de gobierno  Municipal </t>
  </si>
  <si>
    <t xml:space="preserve"> que por  recibir  capacitacion  las  juntas de accion  comunal  de   las veredas de los corregimiento: campoalegre, Rosario   Y recuerdo  Bajo.</t>
  </si>
  <si>
    <t>capacitacion  en  ley 743/2002, compes 3661 , perfilde proyectos,  etica y valors civicos, liderazgo, pactos de gobernabildad</t>
  </si>
  <si>
    <t xml:space="preserve">atencion y orientacion permanente a desplazadas  y posibles beneficiarios en proyectos agropecuarios y vivienda </t>
  </si>
  <si>
    <t>atencion y orientacion permanente a desplazadas  y posibles beneficiarios en proyectos agropecuarios y vivienda   autorizacones por enajenacion de predios entotal de 31</t>
  </si>
  <si>
    <t>N° de plan maestro de seguridad implementada</t>
  </si>
  <si>
    <t>Plan maestro de seguridad elaborada e implementada</t>
  </si>
  <si>
    <t>Elaboración e implementación del Plan Maestro de Seguridad</t>
  </si>
  <si>
    <t>formulacion e implementacion de los planes integrales de  seguridad y convivencia ciudadana</t>
  </si>
  <si>
    <t>documento</t>
  </si>
  <si>
    <t xml:space="preserve"> ESTRATEGIAS  PARA LA  CONSERVACION DEL  ORDEN  PUBLICO Y ATENCION  EN  SITUACIONES DEL  RIESGO Y ALTERACION DEL  MISMO</t>
  </si>
  <si>
    <t xml:space="preserve">   formulacion  del plan  en  consejos de comité de orden   publico</t>
  </si>
  <si>
    <t xml:space="preserve"> invitaciones  a la formulacion</t>
  </si>
  <si>
    <t xml:space="preserve"> reunion para  iniciar la formulacion del plan</t>
  </si>
  <si>
    <t xml:space="preserve">Porcentaje de avance de apoyo alcanzado </t>
  </si>
  <si>
    <t>50% de apoyo insitucional de organismos de seguridad (elementos logísticos a la policía nacional, cuerpo de bomberos, defensa civil.)</t>
  </si>
  <si>
    <t>Apoyo institucional a organismos de seguridad</t>
  </si>
  <si>
    <t xml:space="preserve"> Apoyo  Institucional para  funcionamiento de  organismos de  seguridad   existentes en el  Municipio de  Cajibio</t>
  </si>
  <si>
    <t>apoyo   logisticos  combustible, papeleria,  y otros para  funcionamiento  organismos de seguridad</t>
  </si>
  <si>
    <t>c6-155- convenio  c17-095</t>
  </si>
  <si>
    <t>firma del contrato  para  entrega de  combustible, policia  , ejercito  CTI</t>
  </si>
  <si>
    <t xml:space="preserve"> firma de convenio con   Bombertos tunia</t>
  </si>
  <si>
    <t xml:space="preserve">  firmad e contrato para  suministro de   electrodometsicos  polifica  cajibio y carmelo</t>
  </si>
  <si>
    <t>Porcentaje de avance de implementación de la ley de victimas</t>
  </si>
  <si>
    <t>100% de implementación de la ley de victimas y restitución de tierras</t>
  </si>
  <si>
    <t>Implementación de la Ley  1448 de Victimas y restitución de tierras</t>
  </si>
  <si>
    <t>c1-104</t>
  </si>
  <si>
    <t>documentos  escrito</t>
  </si>
  <si>
    <t xml:space="preserve"> formulacion  del  plan de atencion  territorial </t>
  </si>
  <si>
    <t xml:space="preserve"> gestionar ante mininterior los  proyectos según auto No 02</t>
  </si>
  <si>
    <t xml:space="preserve">solializacion  del  pat  ante el  comité de  justicia  transicional </t>
  </si>
  <si>
    <t xml:space="preserve"> diariamente se    recepcionan solicitudes de  autorizacion para  enajenacion  de  predios  protegidos  de los  corregimientos  de   Carmelo  Pedregosa y recuerdo  bajo mediante  según resolucion  No 5234 de 24/06/209 </t>
  </si>
  <si>
    <t xml:space="preserve"> la   autorizacion  de  la  venta de predios se hace  mediante  actas  del  sub -comité de tierras </t>
  </si>
  <si>
    <t xml:space="preserve"> reuniones del  sub-comité de tierras para  autorizar  la enajenacion de predios  ubicados en zonas declarada en  riesgo inmimnente de  desplazamiento</t>
  </si>
  <si>
    <t xml:space="preserve"> creacion del CJT. Decreto No  021 de  /02/2012</t>
  </si>
  <si>
    <t>Instalacion  del CJT por parte del  Alcalde  Municipal</t>
  </si>
  <si>
    <t xml:space="preserve"> Reuniones  del  CJT</t>
  </si>
  <si>
    <t>recibo de  kit  de dotacion de  albergues por  la unidad  para ala atencion  y  reparacion a las victimas</t>
  </si>
  <si>
    <t xml:space="preserve"> formulacion y  socializacion del  PAT</t>
  </si>
  <si>
    <t>X</t>
  </si>
  <si>
    <t>ATENCION , ASISTENCIA Y  REPARACION  INTEGRAL A LAS VICTIMAS</t>
  </si>
  <si>
    <t xml:space="preserve"> solicitar ala comando de policia cauca.  Su orientacion para  terminar la  formulacion del plan  . Queda  pendiente la reunion  para  la aprobacion del plan de seguridad y  convivencia ciudadana</t>
  </si>
  <si>
    <t xml:space="preserve"> atencion   instauracion querellas por perturbacion de posesion en  total 11</t>
  </si>
  <si>
    <t>lanzamientos por ocupacion de hechos entotal de 11</t>
  </si>
  <si>
    <t>atencion a  usuarios  por comparendos total 152</t>
  </si>
  <si>
    <t xml:space="preserve"> se atendio a  usuarios por  contravenciones. Querellas  por perturbacion de poseison , lanzamiento por ocupacion de hecho y  comprendos en la inspeccion de policia enun total de  404 usuarios  atendidos</t>
  </si>
  <si>
    <t xml:space="preserve"> liquidacion  final de contratos de psicologa y  asesoria juridica</t>
  </si>
  <si>
    <t xml:space="preserve">  estudio  previo para  contrato de la profesional en psicologia  y  asesoria juridica</t>
  </si>
  <si>
    <t>contratacion de un profesional en derecho para asesoria juridica  y representacion del  Municipio</t>
  </si>
  <si>
    <t>terminacion  de  contratos  de  asesor juridico y psicologa de la  comisaria de  familia</t>
  </si>
  <si>
    <t>expedicion de decretos</t>
  </si>
  <si>
    <t>ESTRATEGIAS PARA LA DISMINUCION DE  LA  VIOLENCIA INTRAFAMILIAR EN EL  MUNICIPIO</t>
  </si>
  <si>
    <t>CONTRATACION DE LA  PSICOLOGA</t>
  </si>
  <si>
    <t>REPECION DE  DENUNCIAS Y TRAMITACION DE SOLICITUDES DE MEDIDAS DE PROTECCION POR VIOLENCIA  INTRAFAMILIAR</t>
  </si>
  <si>
    <t>AUDIENCIAS DE CONCILIACION</t>
  </si>
  <si>
    <t>RECEPCION DE  INFORMACION EN  SUNTOS RELACIONADOS CON  LA  VULNERACION DE  LOS DERECHOS DEL  NIÑOS, NIÑAS Y ADOLCENTES YTOMAR MEDIDAS PARA EL RESTABLECIMNIENTO.</t>
  </si>
  <si>
    <t>INFORME  AL CONSEJO DE POLTIICA  SOCIAL Y  CONSEJOS DE  SEGURIDAD  SOBRE LA VIOLENCIA INTRAFAMILIAR EN EL MUNICIPIO</t>
  </si>
  <si>
    <t xml:space="preserve"> REUNIONES  DE  COMITÉ DE ORDEN PUBLICO No reuniones  3</t>
  </si>
  <si>
    <t xml:space="preserve"> contratacion de  combustible para  funcionamiento de organismos de  seguridad</t>
  </si>
  <si>
    <t>contratacion  para adquisicion de eletrodomesticos para  comando de  policia  Cajibio y Carmelo</t>
  </si>
  <si>
    <t>reuniones del  comité de  orden  publico</t>
  </si>
  <si>
    <t>liquidacion de  contratos</t>
  </si>
  <si>
    <t xml:space="preserve"> reuniones del  comité de orden  publico para  distribucion de lso recursos</t>
  </si>
  <si>
    <t>legalizacion   de convenioc- 095 de 2012 con  Bomberos  tunia</t>
  </si>
  <si>
    <t>contrato  para  adquisicion de  eletrodomesticos policia  Nacional  Cajibio y Carmelo</t>
  </si>
  <si>
    <t>Contrato  de suministro de  combustible para  organismos de  seguyridad</t>
  </si>
  <si>
    <t>reuniones  del  Comité de orden publicos para distribucion de recursos  ley  418 de 1997</t>
  </si>
  <si>
    <t>presentacion de  proyectos por parte de los organismos de seguridad de acuerdo  al Plan de  seguridad y convivencia ciudadana</t>
  </si>
  <si>
    <t xml:space="preserve">asesoria  en la  constitucion de  asociaciones  comunitarias </t>
  </si>
  <si>
    <t>Audiencias comunitarias, sistema de informacion de compromisos con la comunidad, sistemas de seguimiento  y actas de compromiso</t>
  </si>
  <si>
    <t>N° de consejos comunitarios realizados</t>
  </si>
  <si>
    <t>8 Consejos Comunitarios realizados. 2 por año</t>
  </si>
  <si>
    <t>N° de consejos comunitarios a realizar</t>
  </si>
  <si>
    <t>consejos comunitarios</t>
  </si>
  <si>
    <t>8 rendiciones de cuentas a la comunidad</t>
  </si>
  <si>
    <t>Implementar rendiciones de cuenta a la comunidad</t>
  </si>
  <si>
    <t>rendiciones de cuentas</t>
  </si>
  <si>
    <t>N° de rendiciones de cuentas realizadas/N° de rendiciones de cuentas a realizar</t>
  </si>
  <si>
    <t>N° de rendiciones de cuentas realizadas</t>
  </si>
  <si>
    <t>N° de rendiciones de cuentas a realizar</t>
  </si>
  <si>
    <t>Realizacion de capacitaciones en pro de la equidad de genero en el Municipio de Cajibio</t>
  </si>
  <si>
    <t>Capacitaciones en pro de la equidad de genero en el Municipio de Cajibio</t>
  </si>
  <si>
    <t>porcentaje de avance implementado/ porcentaje de avance total implementado</t>
  </si>
  <si>
    <t>Implementacion de la casa de justicia en el Municipio de Cajibio</t>
  </si>
  <si>
    <t>porcentaje de avance implementado</t>
  </si>
  <si>
    <t xml:space="preserve"> porcentaje de avance total implementado</t>
  </si>
  <si>
    <t>se  recepciona   por  parte de la Inspeccion de  Policia  rural  contravenciones ,    entotal  de 252</t>
  </si>
  <si>
    <t>C1-071-2012</t>
  </si>
  <si>
    <t>tasa</t>
  </si>
  <si>
    <t>Realizacion de consejos comunitarios en el Municipio de Cajibo</t>
  </si>
  <si>
    <t>No se reportaron consejos comunitarios realizados en el Municipio de Cajibio</t>
  </si>
  <si>
    <t>Realizacion de rendicion de cuentas en el Municipio</t>
  </si>
  <si>
    <t>Rendicion de cuentas</t>
  </si>
  <si>
    <t>No se reporto avance en rendicion de cuentas en el Municipio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</si>
</sst>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5">
    <font>
      <sz val="11"/>
      <color theme="1"/>
      <name val="Calibri"/>
      <family val="2"/>
    </font>
    <font>
      <sz val="11"/>
      <color indexed="8"/>
      <name val="Calibri"/>
      <family val="2"/>
    </font>
    <font>
      <b/>
      <sz val="11"/>
      <color indexed="8"/>
      <name val="Calibri"/>
      <family val="2"/>
    </font>
    <font>
      <b/>
      <sz val="11"/>
      <color indexed="8"/>
      <name val="Arial Rounded MT Bold"/>
      <family val="2"/>
    </font>
    <font>
      <sz val="11"/>
      <color indexed="8"/>
      <name val="Arial Rounded MT Bold"/>
      <family val="2"/>
    </font>
    <font>
      <sz val="10"/>
      <name val="Arial"/>
      <family val="2"/>
    </font>
    <font>
      <b/>
      <sz val="11"/>
      <name val="Calibri"/>
      <family val="2"/>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Rounded MT Bold"/>
      <family val="2"/>
    </font>
    <font>
      <sz val="11"/>
      <color theme="1"/>
      <name val="Arial Rounded MT Bold"/>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4">
    <xf numFmtId="0" fontId="0" fillId="0" borderId="0" xfId="0" applyFont="1" applyAlignment="1">
      <alignment/>
    </xf>
    <xf numFmtId="0" fontId="41" fillId="0" borderId="0" xfId="0" applyFont="1" applyAlignment="1">
      <alignment horizontal="center" vertical="center"/>
    </xf>
    <xf numFmtId="0" fontId="0" fillId="33" borderId="0" xfId="0" applyFill="1" applyAlignment="1">
      <alignment/>
    </xf>
    <xf numFmtId="0" fontId="41" fillId="33" borderId="0" xfId="0" applyFont="1" applyFill="1" applyAlignment="1">
      <alignment/>
    </xf>
    <xf numFmtId="0" fontId="41" fillId="33" borderId="0" xfId="0" applyFont="1" applyFill="1" applyAlignment="1">
      <alignment horizontal="center" vertical="center"/>
    </xf>
    <xf numFmtId="9" fontId="0" fillId="0" borderId="10" xfId="0" applyNumberFormat="1" applyBorder="1" applyAlignment="1" applyProtection="1">
      <alignment horizontal="center" vertical="center" wrapText="1"/>
      <protection locked="0"/>
    </xf>
    <xf numFmtId="44" fontId="0" fillId="0" borderId="10" xfId="48" applyFont="1" applyBorder="1" applyAlignment="1" applyProtection="1">
      <alignment wrapText="1"/>
      <protection locked="0"/>
    </xf>
    <xf numFmtId="0" fontId="41" fillId="19" borderId="10" xfId="0" applyFont="1" applyFill="1" applyBorder="1" applyAlignment="1" applyProtection="1">
      <alignment wrapText="1"/>
      <protection/>
    </xf>
    <xf numFmtId="0" fontId="0" fillId="0" borderId="10" xfId="0" applyBorder="1" applyAlignment="1" applyProtection="1">
      <alignment horizontal="center" vertical="center"/>
      <protection/>
    </xf>
    <xf numFmtId="9" fontId="0" fillId="0" borderId="10" xfId="54" applyFont="1" applyBorder="1" applyAlignment="1" applyProtection="1">
      <alignment horizontal="center" vertical="center"/>
      <protection/>
    </xf>
    <xf numFmtId="9" fontId="0" fillId="0" borderId="10" xfId="54" applyFont="1" applyBorder="1" applyAlignment="1" applyProtection="1">
      <alignment/>
      <protection/>
    </xf>
    <xf numFmtId="9" fontId="0" fillId="0" borderId="10" xfId="0" applyNumberFormat="1" applyBorder="1" applyAlignment="1" applyProtection="1">
      <alignment/>
      <protection/>
    </xf>
    <xf numFmtId="0" fontId="41"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vertical="center" wrapText="1"/>
      <protection/>
    </xf>
    <xf numFmtId="2"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4" fontId="0" fillId="0" borderId="10" xfId="48" applyFont="1" applyFill="1" applyBorder="1" applyAlignment="1" applyProtection="1">
      <alignment horizontal="center" vertical="center" wrapText="1"/>
      <protection locked="0"/>
    </xf>
    <xf numFmtId="0" fontId="41"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vertical="center" wrapText="1"/>
      <protection/>
    </xf>
    <xf numFmtId="0" fontId="41"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protection/>
    </xf>
    <xf numFmtId="0" fontId="41" fillId="19" borderId="10" xfId="0" applyFont="1" applyFill="1" applyBorder="1" applyAlignment="1" applyProtection="1">
      <alignment horizontal="center"/>
      <protection/>
    </xf>
    <xf numFmtId="0" fontId="41" fillId="19"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41"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vertical="center" wrapText="1"/>
      <protection/>
    </xf>
    <xf numFmtId="0" fontId="0" fillId="33" borderId="10" xfId="0"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2" fontId="0" fillId="33" borderId="0" xfId="0" applyNumberFormat="1" applyFill="1" applyAlignment="1">
      <alignment/>
    </xf>
    <xf numFmtId="0" fontId="0" fillId="0" borderId="0" xfId="0" applyAlignment="1" applyProtection="1">
      <alignment vertical="center"/>
      <protection locked="0"/>
    </xf>
    <xf numFmtId="2" fontId="0" fillId="0" borderId="10"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0" fontId="42" fillId="0" borderId="11" xfId="0" applyFont="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xf numFmtId="0" fontId="41" fillId="19" borderId="11" xfId="0" applyFont="1" applyFill="1" applyBorder="1" applyAlignment="1" applyProtection="1">
      <alignment horizontal="center" vertical="center" wrapText="1"/>
      <protection/>
    </xf>
    <xf numFmtId="0" fontId="41" fillId="19" borderId="13" xfId="0" applyFont="1" applyFill="1" applyBorder="1" applyAlignment="1" applyProtection="1">
      <alignment horizontal="center" vertical="center" wrapText="1"/>
      <protection/>
    </xf>
    <xf numFmtId="0" fontId="41"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1" fillId="19" borderId="10" xfId="0" applyFont="1" applyFill="1" applyBorder="1" applyAlignment="1" applyProtection="1">
      <alignment horizontal="center" vertical="center"/>
      <protection/>
    </xf>
    <xf numFmtId="0" fontId="41" fillId="19" borderId="10" xfId="0" applyFont="1" applyFill="1" applyBorder="1" applyAlignment="1" applyProtection="1">
      <alignment horizontal="center"/>
      <protection/>
    </xf>
    <xf numFmtId="0" fontId="42" fillId="0" borderId="10" xfId="0" applyFont="1" applyBorder="1" applyAlignment="1">
      <alignment horizontal="center"/>
    </xf>
    <xf numFmtId="0" fontId="41" fillId="19" borderId="14" xfId="0" applyFont="1" applyFill="1" applyBorder="1" applyAlignment="1" applyProtection="1">
      <alignment horizontal="center" vertical="center" wrapText="1"/>
      <protection/>
    </xf>
    <xf numFmtId="0" fontId="41" fillId="19" borderId="15" xfId="0" applyFont="1" applyFill="1" applyBorder="1" applyAlignment="1" applyProtection="1">
      <alignment horizontal="center" vertical="center" wrapText="1"/>
      <protection/>
    </xf>
    <xf numFmtId="0" fontId="41" fillId="19" borderId="16" xfId="0" applyFont="1" applyFill="1" applyBorder="1" applyAlignment="1" applyProtection="1">
      <alignment horizontal="center" vertical="center" wrapText="1"/>
      <protection/>
    </xf>
    <xf numFmtId="0" fontId="41" fillId="19" borderId="17" xfId="0" applyFont="1" applyFill="1" applyBorder="1" applyAlignment="1" applyProtection="1">
      <alignment horizontal="center" vertical="center" wrapText="1"/>
      <protection/>
    </xf>
    <xf numFmtId="0" fontId="42" fillId="33" borderId="18" xfId="0" applyFont="1" applyFill="1" applyBorder="1" applyAlignment="1">
      <alignment horizontal="center"/>
    </xf>
    <xf numFmtId="0" fontId="43" fillId="33" borderId="0" xfId="0" applyFont="1" applyFill="1" applyAlignment="1">
      <alignment horizontal="center"/>
    </xf>
    <xf numFmtId="0" fontId="42" fillId="33" borderId="0" xfId="0" applyFont="1" applyFill="1" applyAlignment="1">
      <alignment horizontal="center"/>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6" fillId="19" borderId="11" xfId="0" applyFont="1" applyFill="1" applyBorder="1" applyAlignment="1" applyProtection="1">
      <alignment horizontal="center" wrapText="1"/>
      <protection/>
    </xf>
    <xf numFmtId="0" fontId="6" fillId="19" borderId="13" xfId="0" applyFont="1" applyFill="1" applyBorder="1" applyAlignment="1" applyProtection="1">
      <alignment horizontal="center" wrapText="1"/>
      <protection/>
    </xf>
    <xf numFmtId="0" fontId="41" fillId="19" borderId="11" xfId="0" applyFont="1" applyFill="1" applyBorder="1" applyAlignment="1" applyProtection="1">
      <alignment horizontal="center"/>
      <protection/>
    </xf>
    <xf numFmtId="0" fontId="41" fillId="19" borderId="12" xfId="0" applyFont="1" applyFill="1" applyBorder="1" applyAlignment="1" applyProtection="1">
      <alignment horizontal="center"/>
      <protection/>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Porcentaje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325"/>
          <c:w val="0.722"/>
          <c:h val="0.76575"/>
        </c:manualLayout>
      </c:layout>
      <c:barChart>
        <c:barDir val="col"/>
        <c:grouping val="clustered"/>
        <c:varyColors val="0"/>
        <c:ser>
          <c:idx val="0"/>
          <c:order val="0"/>
          <c:tx>
            <c:strRef>
              <c:f>'3.6.1.1.campaña mujeres'!$A$16</c:f>
              <c:strCache>
                <c:ptCount val="1"/>
                <c:pt idx="0">
                  <c:v>No de campañas realizadas / No de campañas a realizar</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'3.6.1.1.campaña mujeres'!$C$15:$H$15</c:f>
              <c:strCache/>
            </c:strRef>
          </c:cat>
          <c:val>
            <c:numRef>
              <c:f>'3.6.1.1.campaña mujeres'!$C$16:$H$16</c:f>
              <c:numCache/>
            </c:numRef>
          </c:val>
        </c:ser>
        <c:axId val="16508572"/>
        <c:axId val="14359421"/>
      </c:barChart>
      <c:lineChart>
        <c:grouping val="standard"/>
        <c:varyColors val="0"/>
        <c:ser>
          <c:idx val="1"/>
          <c:order val="1"/>
          <c:tx>
            <c:strRef>
              <c:f>'3.6.1.1.campaña mujeres'!$A$18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'3.6.1.1.campaña mujeres'!$C$15:$H$15</c:f>
              <c:strCache/>
            </c:strRef>
          </c:cat>
          <c:val>
            <c:numRef>
              <c:f>'3.6.1.1.campaña mujeres'!$C$18:$H$18</c:f>
              <c:numCache/>
            </c:numRef>
          </c:val>
          <c:smooth val="0"/>
        </c:ser>
        <c:axId val="62125926"/>
        <c:axId val="22262423"/>
      </c:lineChart>
      <c:catAx>
        <c:axId val="165085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359421"/>
        <c:crosses val="autoZero"/>
        <c:auto val="1"/>
        <c:lblOffset val="100"/>
        <c:tickLblSkip val="1"/>
        <c:noMultiLvlLbl val="0"/>
      </c:catAx>
      <c:valAx>
        <c:axId val="143594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08572"/>
        <c:crossesAt val="1"/>
        <c:crossBetween val="between"/>
        <c:dispUnits/>
      </c:valAx>
      <c:catAx>
        <c:axId val="62125926"/>
        <c:scaling>
          <c:orientation val="minMax"/>
        </c:scaling>
        <c:axPos val="b"/>
        <c:delete val="1"/>
        <c:majorTickMark val="out"/>
        <c:minorTickMark val="none"/>
        <c:tickLblPos val="nextTo"/>
        <c:crossAx val="22262423"/>
        <c:crosses val="autoZero"/>
        <c:auto val="1"/>
        <c:lblOffset val="100"/>
        <c:tickLblSkip val="1"/>
        <c:noMultiLvlLbl val="0"/>
      </c:catAx>
      <c:valAx>
        <c:axId val="22262423"/>
        <c:scaling>
          <c:orientation val="minMax"/>
        </c:scaling>
        <c:axPos val="l"/>
        <c:delete val="0"/>
        <c:numFmt formatCode="General" sourceLinked="1"/>
        <c:majorTickMark val="out"/>
        <c:minorTickMark val="none"/>
        <c:tickLblPos val="nextTo"/>
        <c:spPr>
          <a:ln w="3175">
            <a:solidFill>
              <a:srgbClr val="808080"/>
            </a:solidFill>
          </a:ln>
        </c:spPr>
        <c:crossAx val="6212592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575"/>
          <c:w val="0.29675"/>
          <c:h val="0.096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22"/>
          <c:h val="0.778"/>
        </c:manualLayout>
      </c:layout>
      <c:barChart>
        <c:barDir val="col"/>
        <c:grouping val="clustered"/>
        <c:varyColors val="0"/>
        <c:ser>
          <c:idx val="0"/>
          <c:order val="0"/>
          <c:tx>
            <c:strRef>
              <c:f>'3,7,1,1 ATENCION-JUSTICIA'!$A$16</c:f>
              <c:strCache>
                <c:ptCount val="1"/>
                <c:pt idx="0">
                  <c:v>N° de personas atendidas por año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'3,7,1,1 ATENCION-JUSTICIA'!$C$15:$H$15</c:f>
              <c:strCache/>
            </c:strRef>
          </c:cat>
          <c:val>
            <c:numRef>
              <c:f>'3,7,1,1 ATENCION-JUSTICIA'!$C$16:$H$16</c:f>
              <c:numCache/>
            </c:numRef>
          </c:val>
        </c:ser>
        <c:axId val="36122352"/>
        <c:axId val="56665713"/>
      </c:barChart>
      <c:lineChart>
        <c:grouping val="standard"/>
        <c:varyColors val="0"/>
        <c:ser>
          <c:idx val="1"/>
          <c:order val="1"/>
          <c:tx>
            <c:strRef>
              <c:f>'3,7,1,1 ATENCION-JUSTICIA'!$A$18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'3,7,1,1 ATENCION-JUSTICIA'!$C$15:$H$15</c:f>
              <c:strCache/>
            </c:strRef>
          </c:cat>
          <c:val>
            <c:numRef>
              <c:f>'3,7,1,1 ATENCION-JUSTICIA'!$C$18:$H$18</c:f>
              <c:numCache/>
            </c:numRef>
          </c:val>
          <c:smooth val="0"/>
        </c:ser>
        <c:axId val="40229370"/>
        <c:axId val="26520011"/>
      </c:lineChart>
      <c:catAx>
        <c:axId val="361223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665713"/>
        <c:crosses val="autoZero"/>
        <c:auto val="1"/>
        <c:lblOffset val="100"/>
        <c:tickLblSkip val="1"/>
        <c:noMultiLvlLbl val="0"/>
      </c:catAx>
      <c:valAx>
        <c:axId val="56665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122352"/>
        <c:crossesAt val="1"/>
        <c:crossBetween val="between"/>
        <c:dispUnits/>
      </c:valAx>
      <c:catAx>
        <c:axId val="40229370"/>
        <c:scaling>
          <c:orientation val="minMax"/>
        </c:scaling>
        <c:axPos val="b"/>
        <c:delete val="1"/>
        <c:majorTickMark val="out"/>
        <c:minorTickMark val="none"/>
        <c:tickLblPos val="nextTo"/>
        <c:crossAx val="26520011"/>
        <c:crosses val="autoZero"/>
        <c:auto val="1"/>
        <c:lblOffset val="100"/>
        <c:tickLblSkip val="1"/>
        <c:noMultiLvlLbl val="0"/>
      </c:catAx>
      <c:valAx>
        <c:axId val="26520011"/>
        <c:scaling>
          <c:orientation val="minMax"/>
        </c:scaling>
        <c:axPos val="l"/>
        <c:delete val="0"/>
        <c:numFmt formatCode="General" sourceLinked="1"/>
        <c:majorTickMark val="out"/>
        <c:minorTickMark val="none"/>
        <c:tickLblPos val="nextTo"/>
        <c:spPr>
          <a:ln w="3175">
            <a:solidFill>
              <a:srgbClr val="808080"/>
            </a:solidFill>
          </a:ln>
        </c:spPr>
        <c:crossAx val="4022937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'3,7,1,1 FORTALECIMIENTO CENTROS'!$A$16</c:f>
              <c:strCache>
                <c:ptCount val="1"/>
                <c:pt idx="0">
                  <c:v>N° de centro alternativos de solución de conflictos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'3,7,1,1 FORTALECIMIENTO CENTROS'!$C$15:$H$15</c:f>
              <c:strCache/>
            </c:strRef>
          </c:cat>
          <c:val>
            <c:numRef>
              <c:f>'3,7,1,1 FORTALECIMIENTO CENTROS'!$C$16:$H$16</c:f>
              <c:numCache/>
            </c:numRef>
          </c:val>
        </c:ser>
        <c:axId val="37353508"/>
        <c:axId val="637253"/>
      </c:barChart>
      <c:lineChart>
        <c:grouping val="standard"/>
        <c:varyColors val="0"/>
        <c:ser>
          <c:idx val="1"/>
          <c:order val="1"/>
          <c:tx>
            <c:strRef>
              <c:f>'3,7,1,1 FORTALECIMIENTO CENTROS'!$A$18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'3,7,1,1 FORTALECIMIENTO CENTROS'!$C$15:$H$15</c:f>
              <c:strCache/>
            </c:strRef>
          </c:cat>
          <c:val>
            <c:numRef>
              <c:f>'3,7,1,1 FORTALECIMIENTO CENTROS'!$C$18:$H$18</c:f>
              <c:numCache/>
            </c:numRef>
          </c:val>
          <c:smooth val="0"/>
        </c:ser>
        <c:axId val="5735278"/>
        <c:axId val="51617503"/>
      </c:lineChart>
      <c:catAx>
        <c:axId val="3735350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7253"/>
        <c:crosses val="autoZero"/>
        <c:auto val="1"/>
        <c:lblOffset val="100"/>
        <c:tickLblSkip val="1"/>
        <c:noMultiLvlLbl val="0"/>
      </c:catAx>
      <c:valAx>
        <c:axId val="6372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353508"/>
        <c:crossesAt val="1"/>
        <c:crossBetween val="between"/>
        <c:dispUnits/>
      </c:valAx>
      <c:catAx>
        <c:axId val="5735278"/>
        <c:scaling>
          <c:orientation val="minMax"/>
        </c:scaling>
        <c:axPos val="b"/>
        <c:delete val="1"/>
        <c:majorTickMark val="out"/>
        <c:minorTickMark val="none"/>
        <c:tickLblPos val="nextTo"/>
        <c:crossAx val="51617503"/>
        <c:crosses val="autoZero"/>
        <c:auto val="1"/>
        <c:lblOffset val="100"/>
        <c:tickLblSkip val="1"/>
        <c:noMultiLvlLbl val="0"/>
      </c:catAx>
      <c:valAx>
        <c:axId val="51617503"/>
        <c:scaling>
          <c:orientation val="minMax"/>
        </c:scaling>
        <c:axPos val="l"/>
        <c:delete val="0"/>
        <c:numFmt formatCode="General" sourceLinked="1"/>
        <c:majorTickMark val="out"/>
        <c:minorTickMark val="none"/>
        <c:tickLblPos val="nextTo"/>
        <c:spPr>
          <a:ln w="3175">
            <a:solidFill>
              <a:srgbClr val="808080"/>
            </a:solidFill>
          </a:ln>
        </c:spPr>
        <c:crossAx val="573527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'3,72,1 TASA DE HOMICIOS'!$A$16</c:f>
              <c:strCache>
                <c:ptCount val="1"/>
                <c:pt idx="0">
                  <c:v>Disminucion de la tasa de homicidios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'3,72,1 TASA DE HOMICIOS'!$C$15:$H$15</c:f>
              <c:strCache/>
            </c:strRef>
          </c:cat>
          <c:val>
            <c:numRef>
              <c:f>'3,72,1 TASA DE HOMICIOS'!$C$16:$H$16</c:f>
              <c:numCache/>
            </c:numRef>
          </c:val>
        </c:ser>
        <c:axId val="61904344"/>
        <c:axId val="20268185"/>
      </c:barChart>
      <c:lineChart>
        <c:grouping val="standard"/>
        <c:varyColors val="0"/>
        <c:ser>
          <c:idx val="1"/>
          <c:order val="1"/>
          <c:tx>
            <c:strRef>
              <c:f>'3,72,1 TASA DE HOMICIOS'!$A$18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'3,72,1 TASA DE HOMICIOS'!$C$15:$H$15</c:f>
              <c:strCache/>
            </c:strRef>
          </c:cat>
          <c:val>
            <c:numRef>
              <c:f>'3,72,1 TASA DE HOMICIOS'!$C$18:$H$18</c:f>
              <c:numCache/>
            </c:numRef>
          </c:val>
          <c:smooth val="0"/>
        </c:ser>
        <c:axId val="48195938"/>
        <c:axId val="31110259"/>
      </c:lineChart>
      <c:catAx>
        <c:axId val="619043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268185"/>
        <c:crosses val="autoZero"/>
        <c:auto val="1"/>
        <c:lblOffset val="100"/>
        <c:tickLblSkip val="1"/>
        <c:noMultiLvlLbl val="0"/>
      </c:catAx>
      <c:valAx>
        <c:axId val="202681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04344"/>
        <c:crossesAt val="1"/>
        <c:crossBetween val="between"/>
        <c:dispUnits/>
      </c:valAx>
      <c:catAx>
        <c:axId val="48195938"/>
        <c:scaling>
          <c:orientation val="minMax"/>
        </c:scaling>
        <c:axPos val="b"/>
        <c:delete val="1"/>
        <c:majorTickMark val="out"/>
        <c:minorTickMark val="none"/>
        <c:tickLblPos val="nextTo"/>
        <c:crossAx val="31110259"/>
        <c:crosses val="autoZero"/>
        <c:auto val="1"/>
        <c:lblOffset val="100"/>
        <c:tickLblSkip val="1"/>
        <c:noMultiLvlLbl val="0"/>
      </c:catAx>
      <c:valAx>
        <c:axId val="31110259"/>
        <c:scaling>
          <c:orientation val="minMax"/>
        </c:scaling>
        <c:axPos val="l"/>
        <c:delete val="0"/>
        <c:numFmt formatCode="General" sourceLinked="1"/>
        <c:majorTickMark val="out"/>
        <c:minorTickMark val="none"/>
        <c:tickLblPos val="nextTo"/>
        <c:spPr>
          <a:ln w="3175">
            <a:solidFill>
              <a:srgbClr val="808080"/>
            </a:solidFill>
          </a:ln>
        </c:spPr>
        <c:crossAx val="4819593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'3,7,2,1 TASA VIOLENCIA INTRAFLI'!$A$16</c:f>
              <c:strCache>
                <c:ptCount val="1"/>
                <c:pt idx="0">
                  <c:v>Disminucion de la tasa de violencia intrafamiliar</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'3,7,2,1 TASA VIOLENCIA INTRAFLI'!$C$15:$H$15</c:f>
              <c:strCache/>
            </c:strRef>
          </c:cat>
          <c:val>
            <c:numRef>
              <c:f>'3,7,2,1 TASA VIOLENCIA INTRAFLI'!$C$16:$H$16</c:f>
              <c:numCache/>
            </c:numRef>
          </c:val>
        </c:ser>
        <c:axId val="11556876"/>
        <c:axId val="36903021"/>
      </c:barChart>
      <c:lineChart>
        <c:grouping val="standard"/>
        <c:varyColors val="0"/>
        <c:ser>
          <c:idx val="1"/>
          <c:order val="1"/>
          <c:tx>
            <c:strRef>
              <c:f>'3,7,2,1 TASA VIOLENCIA INTRAFLI'!$A$18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'3,7,2,1 TASA VIOLENCIA INTRAFLI'!$C$15:$H$15</c:f>
              <c:strCache/>
            </c:strRef>
          </c:cat>
          <c:val>
            <c:numRef>
              <c:f>'3,7,2,1 TASA VIOLENCIA INTRAFLI'!$C$18:$H$18</c:f>
              <c:numCache/>
            </c:numRef>
          </c:val>
          <c:smooth val="0"/>
        </c:ser>
        <c:axId val="63691734"/>
        <c:axId val="36354695"/>
      </c:lineChart>
      <c:catAx>
        <c:axId val="115568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903021"/>
        <c:crosses val="autoZero"/>
        <c:auto val="1"/>
        <c:lblOffset val="100"/>
        <c:tickLblSkip val="1"/>
        <c:noMultiLvlLbl val="0"/>
      </c:catAx>
      <c:valAx>
        <c:axId val="369030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56876"/>
        <c:crossesAt val="1"/>
        <c:crossBetween val="between"/>
        <c:dispUnits/>
      </c:valAx>
      <c:catAx>
        <c:axId val="63691734"/>
        <c:scaling>
          <c:orientation val="minMax"/>
        </c:scaling>
        <c:axPos val="b"/>
        <c:delete val="1"/>
        <c:majorTickMark val="out"/>
        <c:minorTickMark val="none"/>
        <c:tickLblPos val="nextTo"/>
        <c:crossAx val="36354695"/>
        <c:crosses val="autoZero"/>
        <c:auto val="1"/>
        <c:lblOffset val="100"/>
        <c:tickLblSkip val="1"/>
        <c:noMultiLvlLbl val="0"/>
      </c:catAx>
      <c:valAx>
        <c:axId val="36354695"/>
        <c:scaling>
          <c:orientation val="minMax"/>
        </c:scaling>
        <c:axPos val="l"/>
        <c:delete val="0"/>
        <c:numFmt formatCode="General" sourceLinked="1"/>
        <c:majorTickMark val="out"/>
        <c:minorTickMark val="none"/>
        <c:tickLblPos val="nextTo"/>
        <c:spPr>
          <a:ln w="3175">
            <a:solidFill>
              <a:srgbClr val="808080"/>
            </a:solidFill>
          </a:ln>
        </c:spPr>
        <c:crossAx val="6369173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6895"/>
          <c:h val="0.778"/>
        </c:manualLayout>
      </c:layout>
      <c:barChart>
        <c:barDir val="col"/>
        <c:grouping val="clustered"/>
        <c:varyColors val="0"/>
        <c:ser>
          <c:idx val="0"/>
          <c:order val="0"/>
          <c:tx>
            <c:strRef>
              <c:f>'3,72,1 Plan seguridad'!$A$16</c:f>
              <c:strCache>
                <c:ptCount val="1"/>
                <c:pt idx="0">
                  <c:v>N° de plan maestro de seguridad implementada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'3,72,1 Plan seguridad'!$C$15:$H$15</c:f>
              <c:strCache/>
            </c:strRef>
          </c:cat>
          <c:val>
            <c:numRef>
              <c:f>'3,72,1 Plan seguridad'!$C$16:$H$16</c:f>
              <c:numCache/>
            </c:numRef>
          </c:val>
        </c:ser>
        <c:axId val="58756800"/>
        <c:axId val="59049153"/>
      </c:barChart>
      <c:lineChart>
        <c:grouping val="standard"/>
        <c:varyColors val="0"/>
        <c:ser>
          <c:idx val="1"/>
          <c:order val="1"/>
          <c:tx>
            <c:strRef>
              <c:f>'3,72,1 Plan seguridad'!$A$18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'3,72,1 Plan seguridad'!$C$15:$H$15</c:f>
              <c:strCache/>
            </c:strRef>
          </c:cat>
          <c:val>
            <c:numRef>
              <c:f>'3,72,1 Plan seguridad'!$C$18:$H$18</c:f>
              <c:numCache/>
            </c:numRef>
          </c:val>
          <c:smooth val="0"/>
        </c:ser>
        <c:axId val="61680330"/>
        <c:axId val="18252059"/>
      </c:lineChart>
      <c:catAx>
        <c:axId val="587568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049153"/>
        <c:crosses val="autoZero"/>
        <c:auto val="1"/>
        <c:lblOffset val="100"/>
        <c:tickLblSkip val="1"/>
        <c:noMultiLvlLbl val="0"/>
      </c:catAx>
      <c:valAx>
        <c:axId val="590491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6800"/>
        <c:crossesAt val="1"/>
        <c:crossBetween val="between"/>
        <c:dispUnits/>
      </c:valAx>
      <c:catAx>
        <c:axId val="61680330"/>
        <c:scaling>
          <c:orientation val="minMax"/>
        </c:scaling>
        <c:axPos val="b"/>
        <c:delete val="1"/>
        <c:majorTickMark val="out"/>
        <c:minorTickMark val="none"/>
        <c:tickLblPos val="nextTo"/>
        <c:crossAx val="18252059"/>
        <c:crosses val="autoZero"/>
        <c:auto val="1"/>
        <c:lblOffset val="100"/>
        <c:tickLblSkip val="1"/>
        <c:noMultiLvlLbl val="0"/>
      </c:catAx>
      <c:valAx>
        <c:axId val="18252059"/>
        <c:scaling>
          <c:orientation val="minMax"/>
        </c:scaling>
        <c:axPos val="l"/>
        <c:delete val="0"/>
        <c:numFmt formatCode="General" sourceLinked="1"/>
        <c:majorTickMark val="out"/>
        <c:minorTickMark val="none"/>
        <c:tickLblPos val="nextTo"/>
        <c:spPr>
          <a:ln w="3175">
            <a:solidFill>
              <a:srgbClr val="808080"/>
            </a:solidFill>
          </a:ln>
        </c:spPr>
        <c:crossAx val="6168033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22"/>
          <c:h val="0.778"/>
        </c:manualLayout>
      </c:layout>
      <c:barChart>
        <c:barDir val="col"/>
        <c:grouping val="clustered"/>
        <c:varyColors val="0"/>
        <c:ser>
          <c:idx val="0"/>
          <c:order val="0"/>
          <c:tx>
            <c:strRef>
              <c:f>'3,72,1 apoyo org. seguridad'!$A$16</c:f>
              <c:strCache>
                <c:ptCount val="1"/>
                <c:pt idx="0">
                  <c:v>Porcentaje de avance de apoyo alcanzado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'3,72,1 apoyo org. seguridad'!$C$15:$H$15</c:f>
              <c:strCache/>
            </c:strRef>
          </c:cat>
          <c:val>
            <c:numRef>
              <c:f>'3,72,1 apoyo org. seguridad'!$C$16:$H$16</c:f>
              <c:numCache/>
            </c:numRef>
          </c:val>
        </c:ser>
        <c:axId val="30050804"/>
        <c:axId val="2021781"/>
      </c:barChart>
      <c:lineChart>
        <c:grouping val="standard"/>
        <c:varyColors val="0"/>
        <c:ser>
          <c:idx val="1"/>
          <c:order val="1"/>
          <c:tx>
            <c:strRef>
              <c:f>'3,72,1 apoyo org. seguridad'!$A$18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'3,72,1 apoyo org. seguridad'!$C$15:$H$15</c:f>
              <c:strCache/>
            </c:strRef>
          </c:cat>
          <c:val>
            <c:numRef>
              <c:f>'3,72,1 apoyo org. seguridad'!$C$18:$H$18</c:f>
              <c:numCache/>
            </c:numRef>
          </c:val>
          <c:smooth val="0"/>
        </c:ser>
        <c:axId val="18196030"/>
        <c:axId val="29546543"/>
      </c:lineChart>
      <c:catAx>
        <c:axId val="300508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21781"/>
        <c:crosses val="autoZero"/>
        <c:auto val="1"/>
        <c:lblOffset val="100"/>
        <c:tickLblSkip val="1"/>
        <c:noMultiLvlLbl val="0"/>
      </c:catAx>
      <c:valAx>
        <c:axId val="20217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050804"/>
        <c:crossesAt val="1"/>
        <c:crossBetween val="between"/>
        <c:dispUnits/>
      </c:valAx>
      <c:catAx>
        <c:axId val="18196030"/>
        <c:scaling>
          <c:orientation val="minMax"/>
        </c:scaling>
        <c:axPos val="b"/>
        <c:delete val="1"/>
        <c:majorTickMark val="out"/>
        <c:minorTickMark val="none"/>
        <c:tickLblPos val="nextTo"/>
        <c:crossAx val="29546543"/>
        <c:crosses val="autoZero"/>
        <c:auto val="1"/>
        <c:lblOffset val="100"/>
        <c:tickLblSkip val="1"/>
        <c:noMultiLvlLbl val="0"/>
      </c:catAx>
      <c:valAx>
        <c:axId val="29546543"/>
        <c:scaling>
          <c:orientation val="minMax"/>
        </c:scaling>
        <c:axPos val="l"/>
        <c:delete val="0"/>
        <c:numFmt formatCode="General" sourceLinked="1"/>
        <c:majorTickMark val="out"/>
        <c:minorTickMark val="none"/>
        <c:tickLblPos val="nextTo"/>
        <c:spPr>
          <a:ln w="3175">
            <a:solidFill>
              <a:srgbClr val="808080"/>
            </a:solidFill>
          </a:ln>
        </c:spPr>
        <c:crossAx val="1819603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67425"/>
          <c:h val="0.778"/>
        </c:manualLayout>
      </c:layout>
      <c:barChart>
        <c:barDir val="col"/>
        <c:grouping val="clustered"/>
        <c:varyColors val="0"/>
        <c:ser>
          <c:idx val="0"/>
          <c:order val="0"/>
          <c:tx>
            <c:strRef>
              <c:f>'3,72,1 Ley  de victimas'!$A$16</c:f>
              <c:strCache>
                <c:ptCount val="1"/>
                <c:pt idx="0">
                  <c:v>Porcentaje de avance de implementación de la ley de victimas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'3,72,1 Ley  de victimas'!$C$15:$H$15</c:f>
              <c:strCache/>
            </c:strRef>
          </c:cat>
          <c:val>
            <c:numRef>
              <c:f>'3,72,1 Ley  de victimas'!$C$16:$H$16</c:f>
              <c:numCache/>
            </c:numRef>
          </c:val>
        </c:ser>
        <c:axId val="64592296"/>
        <c:axId val="44459753"/>
      </c:barChart>
      <c:lineChart>
        <c:grouping val="standard"/>
        <c:varyColors val="0"/>
        <c:ser>
          <c:idx val="1"/>
          <c:order val="1"/>
          <c:tx>
            <c:strRef>
              <c:f>'3,72,1 Ley  de victimas'!$A$18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'3,72,1 Ley  de victimas'!$C$15:$H$15</c:f>
              <c:strCache/>
            </c:strRef>
          </c:cat>
          <c:val>
            <c:numRef>
              <c:f>'3,72,1 Ley  de victimas'!$C$18:$H$18</c:f>
              <c:numCache/>
            </c:numRef>
          </c:val>
          <c:smooth val="0"/>
        </c:ser>
        <c:axId val="64593458"/>
        <c:axId val="44470211"/>
      </c:lineChart>
      <c:catAx>
        <c:axId val="645922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459753"/>
        <c:crosses val="autoZero"/>
        <c:auto val="1"/>
        <c:lblOffset val="100"/>
        <c:tickLblSkip val="1"/>
        <c:noMultiLvlLbl val="0"/>
      </c:catAx>
      <c:valAx>
        <c:axId val="444597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92296"/>
        <c:crossesAt val="1"/>
        <c:crossBetween val="between"/>
        <c:dispUnits/>
      </c:valAx>
      <c:catAx>
        <c:axId val="64593458"/>
        <c:scaling>
          <c:orientation val="minMax"/>
        </c:scaling>
        <c:axPos val="b"/>
        <c:delete val="1"/>
        <c:majorTickMark val="out"/>
        <c:minorTickMark val="none"/>
        <c:tickLblPos val="nextTo"/>
        <c:crossAx val="44470211"/>
        <c:crosses val="autoZero"/>
        <c:auto val="1"/>
        <c:lblOffset val="100"/>
        <c:tickLblSkip val="1"/>
        <c:noMultiLvlLbl val="0"/>
      </c:catAx>
      <c:valAx>
        <c:axId val="44470211"/>
        <c:scaling>
          <c:orientation val="minMax"/>
        </c:scaling>
        <c:axPos val="l"/>
        <c:delete val="0"/>
        <c:numFmt formatCode="General" sourceLinked="1"/>
        <c:majorTickMark val="out"/>
        <c:minorTickMark val="none"/>
        <c:tickLblPos val="nextTo"/>
        <c:spPr>
          <a:ln w="3175">
            <a:solidFill>
              <a:srgbClr val="808080"/>
            </a:solidFill>
          </a:ln>
        </c:spPr>
        <c:crossAx val="6459345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'5,1,1,1,1CONSEJOS COMUNITARIOS'!$A$16</c:f>
              <c:strCache>
                <c:ptCount val="1"/>
                <c:pt idx="0">
                  <c:v>N° de consejos comunitarios realizados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'5,1,1,1,1CONSEJOS COMUNITARIOS'!$C$15:$H$15</c:f>
              <c:strCache/>
            </c:strRef>
          </c:cat>
          <c:val>
            <c:numRef>
              <c:f>'5,1,1,1,1CONSEJOS COMUNITARIOS'!$C$16:$H$16</c:f>
              <c:numCache/>
            </c:numRef>
          </c:val>
        </c:ser>
        <c:axId val="64687580"/>
        <c:axId val="45317309"/>
      </c:barChart>
      <c:lineChart>
        <c:grouping val="standard"/>
        <c:varyColors val="0"/>
        <c:ser>
          <c:idx val="1"/>
          <c:order val="1"/>
          <c:tx>
            <c:strRef>
              <c:f>'5,1,1,1,1CONSEJOS COMUNITARIOS'!$A$18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'5,1,1,1,1CONSEJOS COMUNITARIOS'!$C$15:$H$15</c:f>
              <c:strCache/>
            </c:strRef>
          </c:cat>
          <c:val>
            <c:numRef>
              <c:f>'5,1,1,1,1CONSEJOS COMUNITARIOS'!$C$18:$H$18</c:f>
              <c:numCache/>
            </c:numRef>
          </c:val>
          <c:smooth val="0"/>
        </c:ser>
        <c:axId val="5202598"/>
        <c:axId val="46823383"/>
      </c:lineChart>
      <c:catAx>
        <c:axId val="646875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317309"/>
        <c:crosses val="autoZero"/>
        <c:auto val="1"/>
        <c:lblOffset val="100"/>
        <c:tickLblSkip val="1"/>
        <c:noMultiLvlLbl val="0"/>
      </c:catAx>
      <c:valAx>
        <c:axId val="453173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87580"/>
        <c:crossesAt val="1"/>
        <c:crossBetween val="between"/>
        <c:dispUnits/>
      </c:valAx>
      <c:catAx>
        <c:axId val="5202598"/>
        <c:scaling>
          <c:orientation val="minMax"/>
        </c:scaling>
        <c:axPos val="b"/>
        <c:delete val="1"/>
        <c:majorTickMark val="out"/>
        <c:minorTickMark val="none"/>
        <c:tickLblPos val="nextTo"/>
        <c:crossAx val="46823383"/>
        <c:crosses val="autoZero"/>
        <c:auto val="1"/>
        <c:lblOffset val="100"/>
        <c:tickLblSkip val="1"/>
        <c:noMultiLvlLbl val="0"/>
      </c:catAx>
      <c:valAx>
        <c:axId val="46823383"/>
        <c:scaling>
          <c:orientation val="minMax"/>
        </c:scaling>
        <c:axPos val="l"/>
        <c:delete val="0"/>
        <c:numFmt formatCode="General" sourceLinked="1"/>
        <c:majorTickMark val="out"/>
        <c:minorTickMark val="none"/>
        <c:tickLblPos val="nextTo"/>
        <c:spPr>
          <a:ln w="3175">
            <a:solidFill>
              <a:srgbClr val="808080"/>
            </a:solidFill>
          </a:ln>
        </c:spPr>
        <c:crossAx val="520259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'5,1,1,1 capacitacion JAC'!$A$16</c:f>
              <c:strCache>
                <c:ptCount val="1"/>
                <c:pt idx="0">
                  <c:v>Porcentaje de avance de apoyo y capacitación a los presidentes de juntas de acción comunal y vocales y prganizaciones existentes y potencialmente a crear</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'5,1,1,1 capacitacion JAC'!$C$15:$H$15</c:f>
              <c:strCache/>
            </c:strRef>
          </c:cat>
          <c:val>
            <c:numRef>
              <c:f>'5,1,1,1 capacitacion JAC'!$C$16:$H$16</c:f>
              <c:numCache/>
            </c:numRef>
          </c:val>
        </c:ser>
        <c:axId val="18757264"/>
        <c:axId val="34597649"/>
      </c:barChart>
      <c:lineChart>
        <c:grouping val="standard"/>
        <c:varyColors val="0"/>
        <c:ser>
          <c:idx val="1"/>
          <c:order val="1"/>
          <c:tx>
            <c:strRef>
              <c:f>'5,1,1,1 capacitacion JAC'!$A$18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'5,1,1,1 capacitacion JAC'!$C$15:$H$15</c:f>
              <c:strCache/>
            </c:strRef>
          </c:cat>
          <c:val>
            <c:numRef>
              <c:f>'5,1,1,1 capacitacion JAC'!$C$18:$H$18</c:f>
              <c:numCache/>
            </c:numRef>
          </c:val>
          <c:smooth val="0"/>
        </c:ser>
        <c:axId val="42943386"/>
        <c:axId val="50946155"/>
      </c:lineChart>
      <c:catAx>
        <c:axId val="187572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597649"/>
        <c:crosses val="autoZero"/>
        <c:auto val="1"/>
        <c:lblOffset val="100"/>
        <c:tickLblSkip val="1"/>
        <c:noMultiLvlLbl val="0"/>
      </c:catAx>
      <c:valAx>
        <c:axId val="345976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57264"/>
        <c:crossesAt val="1"/>
        <c:crossBetween val="between"/>
        <c:dispUnits/>
      </c:valAx>
      <c:catAx>
        <c:axId val="42943386"/>
        <c:scaling>
          <c:orientation val="minMax"/>
        </c:scaling>
        <c:axPos val="b"/>
        <c:delete val="1"/>
        <c:majorTickMark val="out"/>
        <c:minorTickMark val="none"/>
        <c:tickLblPos val="nextTo"/>
        <c:crossAx val="50946155"/>
        <c:crosses val="autoZero"/>
        <c:auto val="1"/>
        <c:lblOffset val="100"/>
        <c:tickLblSkip val="1"/>
        <c:noMultiLvlLbl val="0"/>
      </c:catAx>
      <c:valAx>
        <c:axId val="50946155"/>
        <c:scaling>
          <c:orientation val="minMax"/>
        </c:scaling>
        <c:axPos val="l"/>
        <c:delete val="0"/>
        <c:numFmt formatCode="General" sourceLinked="1"/>
        <c:majorTickMark val="out"/>
        <c:minorTickMark val="none"/>
        <c:tickLblPos val="nextTo"/>
        <c:spPr>
          <a:ln w="3175">
            <a:solidFill>
              <a:srgbClr val="808080"/>
            </a:solidFill>
          </a:ln>
        </c:spPr>
        <c:crossAx val="4294338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'5,1,1,1 RENDICION DE CUENTAS'!$A$16</c:f>
              <c:strCache>
                <c:ptCount val="1"/>
                <c:pt idx="0">
                  <c:v>N° de rendiciones de cuentas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'5,1,1,1 RENDICION DE CUENTAS'!$C$15:$H$15</c:f>
              <c:strCache/>
            </c:strRef>
          </c:cat>
          <c:val>
            <c:numRef>
              <c:f>'5,1,1,1 RENDICION DE CUENTAS'!$C$16:$H$16</c:f>
              <c:numCache/>
            </c:numRef>
          </c:val>
        </c:ser>
        <c:axId val="55862212"/>
        <c:axId val="32997861"/>
      </c:barChart>
      <c:lineChart>
        <c:grouping val="standard"/>
        <c:varyColors val="0"/>
        <c:ser>
          <c:idx val="1"/>
          <c:order val="1"/>
          <c:tx>
            <c:strRef>
              <c:f>'5,1,1,1 RENDICION DE CUENTAS'!$A$18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'5,1,1,1 RENDICION DE CUENTAS'!$C$15:$H$15</c:f>
              <c:strCache/>
            </c:strRef>
          </c:cat>
          <c:val>
            <c:numRef>
              <c:f>'5,1,1,1 RENDICION DE CUENTAS'!$C$18:$H$18</c:f>
              <c:numCache/>
            </c:numRef>
          </c:val>
          <c:smooth val="0"/>
        </c:ser>
        <c:axId val="28545294"/>
        <c:axId val="55581055"/>
      </c:lineChart>
      <c:catAx>
        <c:axId val="558622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2997861"/>
        <c:crosses val="autoZero"/>
        <c:auto val="1"/>
        <c:lblOffset val="100"/>
        <c:tickLblSkip val="1"/>
        <c:noMultiLvlLbl val="0"/>
      </c:catAx>
      <c:valAx>
        <c:axId val="329978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862212"/>
        <c:crossesAt val="1"/>
        <c:crossBetween val="between"/>
        <c:dispUnits/>
      </c:valAx>
      <c:catAx>
        <c:axId val="28545294"/>
        <c:scaling>
          <c:orientation val="minMax"/>
        </c:scaling>
        <c:axPos val="b"/>
        <c:delete val="1"/>
        <c:majorTickMark val="out"/>
        <c:minorTickMark val="none"/>
        <c:tickLblPos val="nextTo"/>
        <c:crossAx val="55581055"/>
        <c:crosses val="autoZero"/>
        <c:auto val="1"/>
        <c:lblOffset val="100"/>
        <c:tickLblSkip val="1"/>
        <c:noMultiLvlLbl val="0"/>
      </c:catAx>
      <c:valAx>
        <c:axId val="55581055"/>
        <c:scaling>
          <c:orientation val="minMax"/>
        </c:scaling>
        <c:axPos val="l"/>
        <c:delete val="0"/>
        <c:numFmt formatCode="General" sourceLinked="1"/>
        <c:majorTickMark val="out"/>
        <c:minorTickMark val="none"/>
        <c:tickLblPos val="nextTo"/>
        <c:spPr>
          <a:ln w="3175">
            <a:solidFill>
              <a:srgbClr val="808080"/>
            </a:solidFill>
          </a:ln>
        </c:spPr>
        <c:crossAx val="2854529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325"/>
          <c:w val="0.73625"/>
          <c:h val="0.762"/>
        </c:manualLayout>
      </c:layout>
      <c:barChart>
        <c:barDir val="col"/>
        <c:grouping val="clustered"/>
        <c:varyColors val="0"/>
        <c:ser>
          <c:idx val="0"/>
          <c:order val="0"/>
          <c:tx>
            <c:strRef>
              <c:f>'3.6.1.1 capacitacionesEQUIDAD'!$A$16</c:f>
              <c:strCache>
                <c:ptCount val="1"/>
                <c:pt idx="0">
                  <c:v>N° de mujeres capacitadas y asesoradas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'3.6.1.1 capacitacionesEQUIDAD'!$C$15:$H$15</c:f>
              <c:strCache/>
            </c:strRef>
          </c:cat>
          <c:val>
            <c:numRef>
              <c:f>'3.6.1.1 capacitacionesEQUIDAD'!$C$16:$H$16</c:f>
              <c:numCache/>
            </c:numRef>
          </c:val>
        </c:ser>
        <c:axId val="66144080"/>
        <c:axId val="58425809"/>
      </c:barChart>
      <c:lineChart>
        <c:grouping val="standard"/>
        <c:varyColors val="0"/>
        <c:ser>
          <c:idx val="1"/>
          <c:order val="1"/>
          <c:tx>
            <c:strRef>
              <c:f>'3.6.1.1 capacitacionesEQUIDAD'!$A$18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'3.6.1.1 capacitacionesEQUIDAD'!$C$15:$H$15</c:f>
              <c:strCache/>
            </c:strRef>
          </c:cat>
          <c:val>
            <c:numRef>
              <c:f>'3.6.1.1 capacitacionesEQUIDAD'!$C$18:$H$18</c:f>
              <c:numCache/>
            </c:numRef>
          </c:val>
          <c:smooth val="0"/>
        </c:ser>
        <c:axId val="56070234"/>
        <c:axId val="34870059"/>
      </c:lineChart>
      <c:catAx>
        <c:axId val="661440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8425809"/>
        <c:crosses val="autoZero"/>
        <c:auto val="1"/>
        <c:lblOffset val="100"/>
        <c:tickLblSkip val="1"/>
        <c:noMultiLvlLbl val="0"/>
      </c:catAx>
      <c:valAx>
        <c:axId val="584258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44080"/>
        <c:crossesAt val="1"/>
        <c:crossBetween val="between"/>
        <c:dispUnits/>
      </c:valAx>
      <c:catAx>
        <c:axId val="56070234"/>
        <c:scaling>
          <c:orientation val="minMax"/>
        </c:scaling>
        <c:axPos val="b"/>
        <c:delete val="1"/>
        <c:majorTickMark val="out"/>
        <c:minorTickMark val="none"/>
        <c:tickLblPos val="nextTo"/>
        <c:crossAx val="34870059"/>
        <c:crosses val="autoZero"/>
        <c:auto val="1"/>
        <c:lblOffset val="100"/>
        <c:tickLblSkip val="1"/>
        <c:noMultiLvlLbl val="0"/>
      </c:catAx>
      <c:valAx>
        <c:axId val="34870059"/>
        <c:scaling>
          <c:orientation val="minMax"/>
        </c:scaling>
        <c:axPos val="l"/>
        <c:delete val="0"/>
        <c:numFmt formatCode="General" sourceLinked="1"/>
        <c:majorTickMark val="out"/>
        <c:minorTickMark val="none"/>
        <c:tickLblPos val="nextTo"/>
        <c:spPr>
          <a:ln w="3175">
            <a:solidFill>
              <a:srgbClr val="808080"/>
            </a:solidFill>
          </a:ln>
        </c:spPr>
        <c:crossAx val="5607023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25"/>
          <c:w val="0.29675"/>
          <c:h val="0.1"/>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
          <c:w val="0.6895"/>
          <c:h val="0.7355"/>
        </c:manualLayout>
      </c:layout>
      <c:barChart>
        <c:barDir val="col"/>
        <c:grouping val="clustered"/>
        <c:varyColors val="0"/>
        <c:ser>
          <c:idx val="0"/>
          <c:order val="0"/>
          <c:tx>
            <c:strRef>
              <c:f>'3.6.2.1 BIENESTAR INFANCIA'!$A$16</c:f>
              <c:strCache>
                <c:ptCount val="1"/>
                <c:pt idx="0">
                  <c:v>N° de actividades realizadas por año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'3.6.2.1 BIENESTAR INFANCIA'!$C$15:$H$15</c:f>
              <c:strCache/>
            </c:strRef>
          </c:cat>
          <c:val>
            <c:numRef>
              <c:f>'3.6.2.1 BIENESTAR INFANCIA'!$C$16:$H$16</c:f>
              <c:numCache/>
            </c:numRef>
          </c:val>
        </c:ser>
        <c:axId val="45395076"/>
        <c:axId val="5902501"/>
      </c:barChart>
      <c:lineChart>
        <c:grouping val="standard"/>
        <c:varyColors val="0"/>
        <c:ser>
          <c:idx val="1"/>
          <c:order val="1"/>
          <c:tx>
            <c:strRef>
              <c:f>'3.6.2.1 BIENESTAR INFANCIA'!$A$18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'3.6.2.1 BIENESTAR INFANCIA'!$C$15:$H$15</c:f>
              <c:strCache/>
            </c:strRef>
          </c:cat>
          <c:val>
            <c:numRef>
              <c:f>'3.6.2.1 BIENESTAR INFANCIA'!$C$18:$H$18</c:f>
              <c:numCache/>
            </c:numRef>
          </c:val>
          <c:smooth val="0"/>
        </c:ser>
        <c:axId val="53122510"/>
        <c:axId val="8340543"/>
      </c:lineChart>
      <c:catAx>
        <c:axId val="453950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02501"/>
        <c:crosses val="autoZero"/>
        <c:auto val="1"/>
        <c:lblOffset val="100"/>
        <c:tickLblSkip val="1"/>
        <c:noMultiLvlLbl val="0"/>
      </c:catAx>
      <c:valAx>
        <c:axId val="59025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95076"/>
        <c:crossesAt val="1"/>
        <c:crossBetween val="between"/>
        <c:dispUnits/>
      </c:valAx>
      <c:catAx>
        <c:axId val="53122510"/>
        <c:scaling>
          <c:orientation val="minMax"/>
        </c:scaling>
        <c:axPos val="b"/>
        <c:delete val="1"/>
        <c:majorTickMark val="out"/>
        <c:minorTickMark val="none"/>
        <c:tickLblPos val="nextTo"/>
        <c:crossAx val="8340543"/>
        <c:crosses val="autoZero"/>
        <c:auto val="1"/>
        <c:lblOffset val="100"/>
        <c:tickLblSkip val="1"/>
        <c:noMultiLvlLbl val="0"/>
      </c:catAx>
      <c:valAx>
        <c:axId val="8340543"/>
        <c:scaling>
          <c:orientation val="minMax"/>
        </c:scaling>
        <c:axPos val="l"/>
        <c:delete val="0"/>
        <c:numFmt formatCode="General" sourceLinked="1"/>
        <c:majorTickMark val="out"/>
        <c:minorTickMark val="none"/>
        <c:tickLblPos val="nextTo"/>
        <c:spPr>
          <a:ln w="3175">
            <a:solidFill>
              <a:srgbClr val="808080"/>
            </a:solidFill>
          </a:ln>
        </c:spPr>
        <c:crossAx val="5312251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09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15"/>
          <c:w val="0.70675"/>
          <c:h val="0.7155"/>
        </c:manualLayout>
      </c:layout>
      <c:barChart>
        <c:barDir val="col"/>
        <c:grouping val="clustered"/>
        <c:varyColors val="0"/>
        <c:ser>
          <c:idx val="0"/>
          <c:order val="0"/>
          <c:tx>
            <c:strRef>
              <c:f>'3.6.2.1 POLITICA PRIMERA INFANC'!$A$16</c:f>
              <c:strCache>
                <c:ptCount val="1"/>
                <c:pt idx="0">
                  <c:v>porcentaje de avance de fortalecimiento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'3.6.2.1 POLITICA PRIMERA INFANC'!$C$15:$H$15</c:f>
              <c:strCache/>
            </c:strRef>
          </c:cat>
          <c:val>
            <c:numRef>
              <c:f>'3.6.2.1 POLITICA PRIMERA INFANC'!$C$16:$H$16</c:f>
              <c:numCache/>
            </c:numRef>
          </c:val>
        </c:ser>
        <c:axId val="7956024"/>
        <c:axId val="4495353"/>
      </c:barChart>
      <c:lineChart>
        <c:grouping val="standard"/>
        <c:varyColors val="0"/>
        <c:ser>
          <c:idx val="1"/>
          <c:order val="1"/>
          <c:tx>
            <c:strRef>
              <c:f>'3.6.2.1 POLITICA PRIMERA INFANC'!$A$18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'3.6.2.1 POLITICA PRIMERA INFANC'!$C$15:$H$15</c:f>
              <c:strCache/>
            </c:strRef>
          </c:cat>
          <c:val>
            <c:numRef>
              <c:f>'3.6.2.1 POLITICA PRIMERA INFANC'!$C$18:$H$18</c:f>
              <c:numCache/>
            </c:numRef>
          </c:val>
          <c:smooth val="0"/>
        </c:ser>
        <c:axId val="40458178"/>
        <c:axId val="28579283"/>
      </c:lineChart>
      <c:catAx>
        <c:axId val="79560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95353"/>
        <c:crosses val="autoZero"/>
        <c:auto val="1"/>
        <c:lblOffset val="100"/>
        <c:tickLblSkip val="1"/>
        <c:noMultiLvlLbl val="0"/>
      </c:catAx>
      <c:valAx>
        <c:axId val="44953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56024"/>
        <c:crossesAt val="1"/>
        <c:crossBetween val="between"/>
        <c:dispUnits/>
      </c:valAx>
      <c:catAx>
        <c:axId val="40458178"/>
        <c:scaling>
          <c:orientation val="minMax"/>
        </c:scaling>
        <c:axPos val="b"/>
        <c:delete val="1"/>
        <c:majorTickMark val="out"/>
        <c:minorTickMark val="none"/>
        <c:tickLblPos val="nextTo"/>
        <c:crossAx val="28579283"/>
        <c:crosses val="autoZero"/>
        <c:auto val="1"/>
        <c:lblOffset val="100"/>
        <c:tickLblSkip val="1"/>
        <c:noMultiLvlLbl val="0"/>
      </c:catAx>
      <c:valAx>
        <c:axId val="28579283"/>
        <c:scaling>
          <c:orientation val="minMax"/>
        </c:scaling>
        <c:axPos val="l"/>
        <c:delete val="0"/>
        <c:numFmt formatCode="General" sourceLinked="1"/>
        <c:majorTickMark val="out"/>
        <c:minorTickMark val="none"/>
        <c:tickLblPos val="nextTo"/>
        <c:spPr>
          <a:ln w="3175">
            <a:solidFill>
              <a:srgbClr val="808080"/>
            </a:solidFill>
          </a:ln>
        </c:spPr>
        <c:crossAx val="4045817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9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675"/>
          <c:w val="0.7515"/>
          <c:h val="0.74525"/>
        </c:manualLayout>
      </c:layout>
      <c:barChart>
        <c:barDir val="col"/>
        <c:grouping val="clustered"/>
        <c:varyColors val="0"/>
        <c:ser>
          <c:idx val="0"/>
          <c:order val="0"/>
          <c:tx>
            <c:strRef>
              <c:f>'3.6.2.1 INFANCIA DESAYUNOS INFA'!$A$16</c:f>
              <c:strCache>
                <c:ptCount val="1"/>
                <c:pt idx="0">
                  <c:v>N° de niños atendidos por el programa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'3.6.2.1 INFANCIA DESAYUNOS INFA'!$C$15:$H$15</c:f>
              <c:strCache/>
            </c:strRef>
          </c:cat>
          <c:val>
            <c:numRef>
              <c:f>'3.6.2.1 INFANCIA DESAYUNOS INFA'!$C$16:$H$16</c:f>
              <c:numCache/>
            </c:numRef>
          </c:val>
        </c:ser>
        <c:axId val="55886956"/>
        <c:axId val="33220557"/>
      </c:barChart>
      <c:lineChart>
        <c:grouping val="standard"/>
        <c:varyColors val="0"/>
        <c:ser>
          <c:idx val="1"/>
          <c:order val="1"/>
          <c:tx>
            <c:strRef>
              <c:f>'3.6.2.1 INFANCIA DESAYUNOS INFA'!$A$18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'3.6.2.1 INFANCIA DESAYUNOS INFA'!$C$15:$H$15</c:f>
              <c:strCache/>
            </c:strRef>
          </c:cat>
          <c:val>
            <c:numRef>
              <c:f>'3.6.2.1 INFANCIA DESAYUNOS INFA'!$C$18:$H$18</c:f>
              <c:numCache/>
            </c:numRef>
          </c:val>
          <c:smooth val="0"/>
        </c:ser>
        <c:axId val="30549558"/>
        <c:axId val="6510567"/>
      </c:lineChart>
      <c:catAx>
        <c:axId val="558869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220557"/>
        <c:crosses val="autoZero"/>
        <c:auto val="1"/>
        <c:lblOffset val="100"/>
        <c:tickLblSkip val="1"/>
        <c:noMultiLvlLbl val="0"/>
      </c:catAx>
      <c:valAx>
        <c:axId val="332205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886956"/>
        <c:crossesAt val="1"/>
        <c:crossBetween val="between"/>
        <c:dispUnits/>
      </c:valAx>
      <c:catAx>
        <c:axId val="30549558"/>
        <c:scaling>
          <c:orientation val="minMax"/>
        </c:scaling>
        <c:axPos val="b"/>
        <c:delete val="1"/>
        <c:majorTickMark val="out"/>
        <c:minorTickMark val="none"/>
        <c:tickLblPos val="nextTo"/>
        <c:crossAx val="6510567"/>
        <c:crosses val="autoZero"/>
        <c:auto val="1"/>
        <c:lblOffset val="100"/>
        <c:tickLblSkip val="1"/>
        <c:noMultiLvlLbl val="0"/>
      </c:catAx>
      <c:valAx>
        <c:axId val="6510567"/>
        <c:scaling>
          <c:orientation val="minMax"/>
        </c:scaling>
        <c:axPos val="l"/>
        <c:delete val="0"/>
        <c:numFmt formatCode="General" sourceLinked="1"/>
        <c:majorTickMark val="out"/>
        <c:minorTickMark val="none"/>
        <c:tickLblPos val="nextTo"/>
        <c:spPr>
          <a:ln w="3175">
            <a:solidFill>
              <a:srgbClr val="808080"/>
            </a:solidFill>
          </a:ln>
        </c:spPr>
        <c:crossAx val="3054955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
          <c:w val="0.29675"/>
          <c:h val="0.098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7"/>
          <c:w val="0.7515"/>
          <c:h val="0.74575"/>
        </c:manualLayout>
      </c:layout>
      <c:barChart>
        <c:barDir val="col"/>
        <c:grouping val="clustered"/>
        <c:varyColors val="0"/>
        <c:ser>
          <c:idx val="0"/>
          <c:order val="0"/>
          <c:tx>
            <c:strRef>
              <c:f>'3.6.3.1 FLIAS EN ACCION'!$A$16</c:f>
              <c:strCache>
                <c:ptCount val="1"/>
                <c:pt idx="0">
                  <c:v>N° de familias en acción a atender</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'3.6.3.1 FLIAS EN ACCION'!$C$15:$H$15</c:f>
              <c:strCache/>
            </c:strRef>
          </c:cat>
          <c:val>
            <c:numRef>
              <c:f>'3.6.3.1 FLIAS EN ACCION'!$C$16:$H$16</c:f>
              <c:numCache/>
            </c:numRef>
          </c:val>
        </c:ser>
        <c:axId val="58595104"/>
        <c:axId val="57593889"/>
      </c:barChart>
      <c:lineChart>
        <c:grouping val="standard"/>
        <c:varyColors val="0"/>
        <c:ser>
          <c:idx val="1"/>
          <c:order val="1"/>
          <c:tx>
            <c:strRef>
              <c:f>'3.6.3.1 FLIAS EN ACCION'!$A$18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'3.6.3.1 FLIAS EN ACCION'!$C$15:$H$15</c:f>
              <c:strCache/>
            </c:strRef>
          </c:cat>
          <c:val>
            <c:numRef>
              <c:f>'3.6.3.1 FLIAS EN ACCION'!$C$18:$H$18</c:f>
              <c:numCache/>
            </c:numRef>
          </c:val>
          <c:smooth val="0"/>
        </c:ser>
        <c:axId val="48582954"/>
        <c:axId val="34593403"/>
      </c:lineChart>
      <c:catAx>
        <c:axId val="585951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593889"/>
        <c:crosses val="autoZero"/>
        <c:auto val="1"/>
        <c:lblOffset val="100"/>
        <c:tickLblSkip val="1"/>
        <c:noMultiLvlLbl val="0"/>
      </c:catAx>
      <c:valAx>
        <c:axId val="575938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95104"/>
        <c:crossesAt val="1"/>
        <c:crossBetween val="between"/>
        <c:dispUnits/>
      </c:valAx>
      <c:catAx>
        <c:axId val="48582954"/>
        <c:scaling>
          <c:orientation val="minMax"/>
        </c:scaling>
        <c:axPos val="b"/>
        <c:delete val="1"/>
        <c:majorTickMark val="out"/>
        <c:minorTickMark val="none"/>
        <c:tickLblPos val="nextTo"/>
        <c:crossAx val="34593403"/>
        <c:crosses val="autoZero"/>
        <c:auto val="1"/>
        <c:lblOffset val="100"/>
        <c:tickLblSkip val="1"/>
        <c:noMultiLvlLbl val="0"/>
      </c:catAx>
      <c:valAx>
        <c:axId val="34593403"/>
        <c:scaling>
          <c:orientation val="minMax"/>
        </c:scaling>
        <c:axPos val="l"/>
        <c:delete val="0"/>
        <c:numFmt formatCode="General" sourceLinked="1"/>
        <c:majorTickMark val="out"/>
        <c:minorTickMark val="none"/>
        <c:tickLblPos val="nextTo"/>
        <c:spPr>
          <a:ln w="3175">
            <a:solidFill>
              <a:srgbClr val="808080"/>
            </a:solidFill>
          </a:ln>
        </c:spPr>
        <c:crossAx val="4858295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099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'3.6.3.3 DESPLAZADOS'!$A$16</c:f>
              <c:strCache>
                <c:ptCount val="1"/>
                <c:pt idx="0">
                  <c:v>N° de personas desplazadas atendidas y asesoradas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'3.6.3.3 DESPLAZADOS'!$C$15:$H$15</c:f>
              <c:strCache/>
            </c:strRef>
          </c:cat>
          <c:val>
            <c:numRef>
              <c:f>'3.6.3.3 DESPLAZADOS'!$C$16:$H$16</c:f>
              <c:numCache/>
            </c:numRef>
          </c:val>
        </c:ser>
        <c:axId val="42905172"/>
        <c:axId val="50602229"/>
      </c:barChart>
      <c:lineChart>
        <c:grouping val="standard"/>
        <c:varyColors val="0"/>
        <c:ser>
          <c:idx val="1"/>
          <c:order val="1"/>
          <c:tx>
            <c:strRef>
              <c:f>'3.6.3.3 DESPLAZADOS'!$A$18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'3.6.3.3 DESPLAZADOS'!$C$15:$H$15</c:f>
              <c:strCache/>
            </c:strRef>
          </c:cat>
          <c:val>
            <c:numRef>
              <c:f>'3.6.3.3 DESPLAZADOS'!$C$18:$H$18</c:f>
              <c:numCache/>
            </c:numRef>
          </c:val>
          <c:smooth val="0"/>
        </c:ser>
        <c:axId val="52766878"/>
        <c:axId val="5139855"/>
      </c:lineChart>
      <c:catAx>
        <c:axId val="429051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602229"/>
        <c:crosses val="autoZero"/>
        <c:auto val="1"/>
        <c:lblOffset val="100"/>
        <c:tickLblSkip val="1"/>
        <c:noMultiLvlLbl val="0"/>
      </c:catAx>
      <c:valAx>
        <c:axId val="506022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905172"/>
        <c:crossesAt val="1"/>
        <c:crossBetween val="between"/>
        <c:dispUnits/>
      </c:valAx>
      <c:catAx>
        <c:axId val="52766878"/>
        <c:scaling>
          <c:orientation val="minMax"/>
        </c:scaling>
        <c:axPos val="b"/>
        <c:delete val="1"/>
        <c:majorTickMark val="out"/>
        <c:minorTickMark val="none"/>
        <c:tickLblPos val="nextTo"/>
        <c:crossAx val="5139855"/>
        <c:crosses val="autoZero"/>
        <c:auto val="1"/>
        <c:lblOffset val="100"/>
        <c:tickLblSkip val="1"/>
        <c:noMultiLvlLbl val="0"/>
      </c:catAx>
      <c:valAx>
        <c:axId val="5139855"/>
        <c:scaling>
          <c:orientation val="minMax"/>
        </c:scaling>
        <c:axPos val="l"/>
        <c:delete val="0"/>
        <c:numFmt formatCode="General" sourceLinked="1"/>
        <c:majorTickMark val="out"/>
        <c:minorTickMark val="none"/>
        <c:tickLblPos val="nextTo"/>
        <c:spPr>
          <a:ln w="3175">
            <a:solidFill>
              <a:srgbClr val="808080"/>
            </a:solidFill>
          </a:ln>
        </c:spPr>
        <c:crossAx val="5276687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325"/>
          <c:w val="0.7515"/>
          <c:h val="0.76725"/>
        </c:manualLayout>
      </c:layout>
      <c:barChart>
        <c:barDir val="col"/>
        <c:grouping val="clustered"/>
        <c:varyColors val="0"/>
        <c:ser>
          <c:idx val="0"/>
          <c:order val="0"/>
          <c:tx>
            <c:strRef>
              <c:f>'3.6.3.5 ADULTO MAYOR'!$A$16</c:f>
              <c:strCache>
                <c:ptCount val="1"/>
                <c:pt idx="0">
                  <c:v>N° de adultos mayores atendidos y vinculados al programa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'3.6.3.5 ADULTO MAYOR'!$C$15:$H$15</c:f>
              <c:strCache/>
            </c:strRef>
          </c:cat>
          <c:val>
            <c:numRef>
              <c:f>'3.6.3.5 ADULTO MAYOR'!$C$16:$H$16</c:f>
              <c:numCache/>
            </c:numRef>
          </c:val>
        </c:ser>
        <c:axId val="46258696"/>
        <c:axId val="13675081"/>
      </c:barChart>
      <c:lineChart>
        <c:grouping val="standard"/>
        <c:varyColors val="0"/>
        <c:ser>
          <c:idx val="1"/>
          <c:order val="1"/>
          <c:tx>
            <c:strRef>
              <c:f>'3.6.3.5 ADULTO MAYOR'!$A$18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'3.6.3.5 ADULTO MAYOR'!$C$15:$H$15</c:f>
              <c:strCache/>
            </c:strRef>
          </c:cat>
          <c:val>
            <c:numRef>
              <c:f>'3.6.3.5 ADULTO MAYOR'!$C$18:$H$18</c:f>
              <c:numCache/>
            </c:numRef>
          </c:val>
          <c:smooth val="0"/>
        </c:ser>
        <c:axId val="55966866"/>
        <c:axId val="33939747"/>
      </c:lineChart>
      <c:catAx>
        <c:axId val="462586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675081"/>
        <c:crosses val="autoZero"/>
        <c:auto val="1"/>
        <c:lblOffset val="100"/>
        <c:tickLblSkip val="1"/>
        <c:noMultiLvlLbl val="0"/>
      </c:catAx>
      <c:valAx>
        <c:axId val="136750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58696"/>
        <c:crossesAt val="1"/>
        <c:crossBetween val="between"/>
        <c:dispUnits/>
      </c:valAx>
      <c:catAx>
        <c:axId val="55966866"/>
        <c:scaling>
          <c:orientation val="minMax"/>
        </c:scaling>
        <c:axPos val="b"/>
        <c:delete val="1"/>
        <c:majorTickMark val="out"/>
        <c:minorTickMark val="none"/>
        <c:tickLblPos val="nextTo"/>
        <c:crossAx val="33939747"/>
        <c:crosses val="autoZero"/>
        <c:auto val="1"/>
        <c:lblOffset val="100"/>
        <c:tickLblSkip val="1"/>
        <c:noMultiLvlLbl val="0"/>
      </c:catAx>
      <c:valAx>
        <c:axId val="33939747"/>
        <c:scaling>
          <c:orientation val="minMax"/>
        </c:scaling>
        <c:axPos val="l"/>
        <c:delete val="0"/>
        <c:numFmt formatCode="General" sourceLinked="1"/>
        <c:majorTickMark val="out"/>
        <c:minorTickMark val="none"/>
        <c:tickLblPos val="nextTo"/>
        <c:spPr>
          <a:ln w="3175">
            <a:solidFill>
              <a:srgbClr val="808080"/>
            </a:solidFill>
          </a:ln>
        </c:spPr>
        <c:crossAx val="5596686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'3,7,1,1 JUSTICIA'!$A$16</c:f>
              <c:strCache>
                <c:ptCount val="1"/>
                <c:pt idx="0">
                  <c:v>porcentaje de avance implementado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'3,7,1,1 JUSTICIA'!$C$15:$H$15</c:f>
              <c:strCache/>
            </c:strRef>
          </c:cat>
          <c:val>
            <c:numRef>
              <c:f>'3,7,1,1 JUSTICIA'!$C$16:$H$16</c:f>
              <c:numCache/>
            </c:numRef>
          </c:val>
        </c:ser>
        <c:axId val="37022268"/>
        <c:axId val="64764957"/>
      </c:barChart>
      <c:lineChart>
        <c:grouping val="standard"/>
        <c:varyColors val="0"/>
        <c:ser>
          <c:idx val="1"/>
          <c:order val="1"/>
          <c:tx>
            <c:strRef>
              <c:f>'3,7,1,1 JUSTICIA'!$A$18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'3,7,1,1 JUSTICIA'!$C$15:$H$15</c:f>
              <c:strCache/>
            </c:strRef>
          </c:cat>
          <c:val>
            <c:numRef>
              <c:f>'3,7,1,1 JUSTICIA'!$C$18:$H$18</c:f>
              <c:numCache/>
            </c:numRef>
          </c:val>
          <c:smooth val="0"/>
        </c:ser>
        <c:axId val="46013702"/>
        <c:axId val="11470135"/>
      </c:lineChart>
      <c:catAx>
        <c:axId val="370222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4764957"/>
        <c:crosses val="autoZero"/>
        <c:auto val="1"/>
        <c:lblOffset val="100"/>
        <c:tickLblSkip val="1"/>
        <c:noMultiLvlLbl val="0"/>
      </c:catAx>
      <c:valAx>
        <c:axId val="647649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22268"/>
        <c:crossesAt val="1"/>
        <c:crossBetween val="between"/>
        <c:dispUnits/>
      </c:valAx>
      <c:catAx>
        <c:axId val="46013702"/>
        <c:scaling>
          <c:orientation val="minMax"/>
        </c:scaling>
        <c:axPos val="b"/>
        <c:delete val="1"/>
        <c:majorTickMark val="out"/>
        <c:minorTickMark val="none"/>
        <c:tickLblPos val="nextTo"/>
        <c:crossAx val="11470135"/>
        <c:crosses val="autoZero"/>
        <c:auto val="1"/>
        <c:lblOffset val="100"/>
        <c:tickLblSkip val="1"/>
        <c:noMultiLvlLbl val="0"/>
      </c:catAx>
      <c:valAx>
        <c:axId val="11470135"/>
        <c:scaling>
          <c:orientation val="minMax"/>
        </c:scaling>
        <c:axPos val="l"/>
        <c:delete val="0"/>
        <c:numFmt formatCode="General" sourceLinked="1"/>
        <c:majorTickMark val="out"/>
        <c:minorTickMark val="none"/>
        <c:tickLblPos val="nextTo"/>
        <c:spPr>
          <a:ln w="3175">
            <a:solidFill>
              <a:srgbClr val="808080"/>
            </a:solidFill>
          </a:ln>
        </c:spPr>
        <c:crossAx val="4601370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0687050"/>
        <a:ext cx="4429125" cy="45243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4429125" cy="45624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4429125" cy="5343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268200"/>
        <a:ext cx="4429125" cy="61341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4429125" cy="50196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44350"/>
        <a:ext cx="4429125" cy="49815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7287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801600"/>
        <a:ext cx="4429125" cy="44862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925300"/>
        <a:ext cx="4429125" cy="4171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4">
      <selection activeCell="I11" sqref="I11"/>
    </sheetView>
  </sheetViews>
  <sheetFormatPr defaultColWidth="11.421875" defaultRowHeight="15"/>
  <cols>
    <col min="2" max="2" width="13.57421875" style="0" customWidth="1"/>
    <col min="3" max="8" width="20.7109375" style="0" customWidth="1"/>
    <col min="9" max="9" width="20.140625" style="0" customWidth="1"/>
    <col min="10" max="10" width="18.28125" style="0" customWidth="1"/>
  </cols>
  <sheetData>
    <row r="1" spans="1:10" ht="60" customHeight="1">
      <c r="A1" s="46" t="s">
        <v>0</v>
      </c>
      <c r="B1" s="47"/>
      <c r="C1" s="47"/>
      <c r="D1" s="47"/>
      <c r="E1" s="47"/>
      <c r="F1" s="47"/>
      <c r="G1" s="47"/>
      <c r="H1" s="47"/>
      <c r="I1" s="47"/>
      <c r="J1" s="48"/>
    </row>
    <row r="2" spans="1:10" ht="30" customHeight="1">
      <c r="A2" s="49" t="s">
        <v>1</v>
      </c>
      <c r="B2" s="50"/>
      <c r="C2" s="25">
        <v>2012</v>
      </c>
      <c r="D2" s="51" t="s">
        <v>7</v>
      </c>
      <c r="E2" s="51"/>
      <c r="F2" s="52" t="s">
        <v>72</v>
      </c>
      <c r="G2" s="52"/>
      <c r="H2" s="52"/>
      <c r="I2" s="52"/>
      <c r="J2" s="52"/>
    </row>
    <row r="3" spans="1:10" ht="30" customHeight="1">
      <c r="A3" s="53" t="s">
        <v>2</v>
      </c>
      <c r="B3" s="53"/>
      <c r="C3" s="25" t="s">
        <v>40</v>
      </c>
      <c r="D3" s="53" t="s">
        <v>8</v>
      </c>
      <c r="E3" s="53"/>
      <c r="F3" s="52" t="s">
        <v>73</v>
      </c>
      <c r="G3" s="52"/>
      <c r="H3" s="52"/>
      <c r="I3" s="52"/>
      <c r="J3" s="52"/>
    </row>
    <row r="4" spans="1:10" ht="58.5" customHeight="1">
      <c r="A4" s="53" t="s">
        <v>3</v>
      </c>
      <c r="B4" s="53"/>
      <c r="C4" s="25" t="s">
        <v>74</v>
      </c>
      <c r="D4" s="53" t="s">
        <v>11</v>
      </c>
      <c r="E4" s="53"/>
      <c r="F4" s="52" t="s">
        <v>75</v>
      </c>
      <c r="G4" s="52"/>
      <c r="H4" s="52"/>
      <c r="I4" s="52"/>
      <c r="J4" s="52"/>
    </row>
    <row r="5" spans="1:10" ht="42.75" customHeight="1">
      <c r="A5" s="53" t="s">
        <v>4</v>
      </c>
      <c r="B5" s="53"/>
      <c r="C5" s="25" t="s">
        <v>76</v>
      </c>
      <c r="D5" s="53" t="s">
        <v>9</v>
      </c>
      <c r="E5" s="53"/>
      <c r="F5" s="52" t="s">
        <v>77</v>
      </c>
      <c r="G5" s="52"/>
      <c r="H5" s="52"/>
      <c r="I5" s="52"/>
      <c r="J5" s="52"/>
    </row>
    <row r="6" spans="1:10" ht="30" customHeight="1">
      <c r="A6" s="53" t="s">
        <v>5</v>
      </c>
      <c r="B6" s="53"/>
      <c r="C6" s="25" t="s">
        <v>78</v>
      </c>
      <c r="D6" s="53"/>
      <c r="E6" s="53"/>
      <c r="F6" s="52"/>
      <c r="G6" s="52"/>
      <c r="H6" s="52"/>
      <c r="I6" s="52"/>
      <c r="J6" s="52"/>
    </row>
    <row r="7" spans="1:10" ht="30" customHeight="1">
      <c r="A7" s="53" t="s">
        <v>6</v>
      </c>
      <c r="B7" s="53"/>
      <c r="C7" s="25"/>
      <c r="D7" s="53" t="s">
        <v>10</v>
      </c>
      <c r="E7" s="53"/>
      <c r="F7" s="52" t="s">
        <v>79</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6" t="s">
        <v>15</v>
      </c>
      <c r="G10" s="24" t="s">
        <v>16</v>
      </c>
      <c r="H10" s="24" t="s">
        <v>17</v>
      </c>
      <c r="I10" s="7" t="s">
        <v>18</v>
      </c>
      <c r="J10" s="24" t="s">
        <v>19</v>
      </c>
    </row>
    <row r="11" spans="1:10" ht="99.75" customHeight="1">
      <c r="A11" s="52" t="s">
        <v>80</v>
      </c>
      <c r="B11" s="52"/>
      <c r="C11" s="5">
        <v>0.15</v>
      </c>
      <c r="D11" s="52" t="s">
        <v>81</v>
      </c>
      <c r="E11" s="52"/>
      <c r="F11" s="25">
        <v>1</v>
      </c>
      <c r="G11" s="25" t="s">
        <v>82</v>
      </c>
      <c r="H11" s="25" t="s">
        <v>83</v>
      </c>
      <c r="I11" s="43" t="s">
        <v>84</v>
      </c>
      <c r="J11" s="32">
        <v>8500000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7" t="s">
        <v>24</v>
      </c>
      <c r="D15" s="27" t="s">
        <v>25</v>
      </c>
      <c r="E15" s="27" t="s">
        <v>26</v>
      </c>
      <c r="F15" s="27" t="s">
        <v>27</v>
      </c>
      <c r="G15" s="27" t="s">
        <v>28</v>
      </c>
      <c r="H15" s="27" t="s">
        <v>29</v>
      </c>
      <c r="I15" s="2"/>
      <c r="J15" s="2"/>
    </row>
    <row r="16" spans="1:10" ht="99.75" customHeight="1">
      <c r="A16" s="63" t="s">
        <v>85</v>
      </c>
      <c r="B16" s="64"/>
      <c r="C16" s="33"/>
      <c r="D16" s="33"/>
      <c r="E16" s="33"/>
      <c r="F16" s="16">
        <f>1/3</f>
        <v>0.3333333333333333</v>
      </c>
      <c r="G16" s="33">
        <v>0.33</v>
      </c>
      <c r="H16" s="33">
        <v>0.34</v>
      </c>
      <c r="I16" s="2"/>
      <c r="J16" s="2"/>
    </row>
    <row r="17" spans="1:10" ht="99.75" customHeight="1">
      <c r="A17" s="63" t="s">
        <v>85</v>
      </c>
      <c r="B17" s="64"/>
      <c r="C17" s="8">
        <f>F11</f>
        <v>1</v>
      </c>
      <c r="D17" s="8">
        <f>$F$11</f>
        <v>1</v>
      </c>
      <c r="E17" s="8">
        <f>$F$11</f>
        <v>1</v>
      </c>
      <c r="F17" s="8">
        <f>$F$11</f>
        <v>1</v>
      </c>
      <c r="G17" s="8">
        <f>$F$11</f>
        <v>1</v>
      </c>
      <c r="H17" s="8">
        <f>$F$11</f>
        <v>1</v>
      </c>
      <c r="I17" s="2"/>
      <c r="J17" s="2"/>
    </row>
    <row r="18" spans="1:10" ht="15">
      <c r="A18" s="49" t="s">
        <v>30</v>
      </c>
      <c r="B18" s="50"/>
      <c r="C18" s="9">
        <f>IF((C16/C17)&gt;1,1,(C16/C17))</f>
        <v>0</v>
      </c>
      <c r="D18" s="9">
        <f>IF(((D16/D17)+C18)&gt;1,1,((D16/D17)+C18))</f>
        <v>0</v>
      </c>
      <c r="E18" s="9">
        <f>IF(((E16/E17)+D18)&gt;1,1,((E16/E17)+D18))</f>
        <v>0</v>
      </c>
      <c r="F18" s="9">
        <f>IF(((F16/F17)+E18)&gt;1,1,((F16/F17)+E18))</f>
        <v>0.3333333333333333</v>
      </c>
      <c r="G18" s="9">
        <f>IF(((G16/G17)+F18)&gt;1,1,((G16/G17)+F18))</f>
        <v>0.6633333333333333</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c r="D20" s="6"/>
      <c r="E20" s="6"/>
      <c r="F20" s="6">
        <v>1700000</v>
      </c>
      <c r="G20" s="6">
        <v>3400000</v>
      </c>
      <c r="H20" s="6">
        <v>3400000</v>
      </c>
      <c r="I20" s="2"/>
      <c r="J20" s="2"/>
    </row>
    <row r="21" spans="1:10" ht="30" customHeight="1">
      <c r="A21" s="67" t="s">
        <v>33</v>
      </c>
      <c r="B21" s="68"/>
      <c r="C21" s="10">
        <f>(C20/J11)</f>
        <v>0</v>
      </c>
      <c r="D21" s="11">
        <f>(D20/$J$11)+C21</f>
        <v>0</v>
      </c>
      <c r="E21" s="11">
        <f>(E20/$J$11)+D21</f>
        <v>0</v>
      </c>
      <c r="F21" s="11">
        <f>(F20/$J$11)+E21</f>
        <v>0.2</v>
      </c>
      <c r="G21" s="11">
        <f>(G20/$J$11)+F21</f>
        <v>0.6000000000000001</v>
      </c>
      <c r="H21" s="11">
        <f>(H20/$J$11)+G21</f>
        <v>1</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6" t="s">
        <v>24</v>
      </c>
      <c r="F24" s="63"/>
      <c r="G24" s="64"/>
      <c r="H24" s="65"/>
      <c r="I24" s="66"/>
      <c r="J24" s="2"/>
    </row>
    <row r="25" spans="5:10" ht="49.5" customHeight="1">
      <c r="E25" s="26" t="s">
        <v>25</v>
      </c>
      <c r="F25" s="63"/>
      <c r="G25" s="64"/>
      <c r="H25" s="65"/>
      <c r="I25" s="66"/>
      <c r="J25" s="2"/>
    </row>
    <row r="26" spans="5:10" ht="49.5" customHeight="1">
      <c r="E26" s="26" t="s">
        <v>26</v>
      </c>
      <c r="F26" s="63"/>
      <c r="G26" s="64"/>
      <c r="H26" s="65"/>
      <c r="I26" s="66"/>
      <c r="J26" s="2"/>
    </row>
    <row r="27" spans="5:10" ht="49.5" customHeight="1">
      <c r="E27" s="26" t="s">
        <v>27</v>
      </c>
      <c r="F27" s="63" t="s">
        <v>86</v>
      </c>
      <c r="G27" s="64"/>
      <c r="H27" s="65"/>
      <c r="I27" s="66"/>
      <c r="J27" s="2"/>
    </row>
    <row r="28" spans="5:10" ht="99.75" customHeight="1">
      <c r="E28" s="26" t="s">
        <v>28</v>
      </c>
      <c r="F28" s="63" t="s">
        <v>87</v>
      </c>
      <c r="G28" s="64"/>
      <c r="H28" s="65"/>
      <c r="I28" s="66"/>
      <c r="J28" s="2"/>
    </row>
    <row r="29" spans="5:10" ht="49.5" customHeight="1">
      <c r="E29" s="26" t="s">
        <v>29</v>
      </c>
      <c r="F29" s="63" t="s">
        <v>88</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6" t="s">
        <v>24</v>
      </c>
      <c r="D33" s="26" t="s">
        <v>25</v>
      </c>
      <c r="E33" s="26" t="s">
        <v>26</v>
      </c>
      <c r="F33" s="26" t="s">
        <v>27</v>
      </c>
      <c r="G33" s="26" t="s">
        <v>28</v>
      </c>
      <c r="H33" s="26" t="s">
        <v>29</v>
      </c>
      <c r="I33" s="4"/>
      <c r="J33" s="1"/>
      <c r="K33" s="1"/>
      <c r="L33" s="1"/>
      <c r="M33" s="1"/>
    </row>
    <row r="34" spans="1:9" ht="30" customHeight="1">
      <c r="A34" s="63" t="s">
        <v>89</v>
      </c>
      <c r="B34" s="64"/>
      <c r="C34" s="25"/>
      <c r="D34" s="25"/>
      <c r="E34" s="25"/>
      <c r="F34" s="25" t="s">
        <v>90</v>
      </c>
      <c r="G34" s="25" t="s">
        <v>90</v>
      </c>
      <c r="H34" s="25" t="s">
        <v>90</v>
      </c>
      <c r="I34" s="2"/>
    </row>
    <row r="35" spans="1:9" ht="30" customHeight="1">
      <c r="A35" s="63" t="s">
        <v>91</v>
      </c>
      <c r="B35" s="64"/>
      <c r="C35" s="25"/>
      <c r="D35" s="25"/>
      <c r="E35" s="25"/>
      <c r="F35" s="25" t="s">
        <v>90</v>
      </c>
      <c r="G35" s="25" t="s">
        <v>90</v>
      </c>
      <c r="H35" s="25" t="s">
        <v>90</v>
      </c>
      <c r="I35" s="2"/>
    </row>
    <row r="36" spans="1:9" ht="30" customHeight="1">
      <c r="A36" s="63" t="s">
        <v>92</v>
      </c>
      <c r="B36" s="64"/>
      <c r="C36" s="25"/>
      <c r="D36" s="25"/>
      <c r="E36" s="25"/>
      <c r="F36" s="25" t="s">
        <v>90</v>
      </c>
      <c r="G36" s="25" t="s">
        <v>90</v>
      </c>
      <c r="H36" s="25" t="s">
        <v>90</v>
      </c>
      <c r="I36" s="2"/>
    </row>
    <row r="37" spans="1:9" ht="30" customHeight="1">
      <c r="A37" s="63" t="s">
        <v>93</v>
      </c>
      <c r="B37" s="64"/>
      <c r="C37" s="25"/>
      <c r="D37" s="25"/>
      <c r="E37" s="25"/>
      <c r="F37" s="25"/>
      <c r="G37" s="25" t="s">
        <v>90</v>
      </c>
      <c r="H37" s="25" t="s">
        <v>90</v>
      </c>
      <c r="I37" s="2"/>
    </row>
    <row r="38" spans="1:9" ht="30" customHeight="1">
      <c r="A38" s="63"/>
      <c r="B38" s="64"/>
      <c r="C38" s="25"/>
      <c r="D38" s="25"/>
      <c r="E38" s="25"/>
      <c r="F38" s="25"/>
      <c r="G38" s="25"/>
      <c r="H38" s="25"/>
      <c r="I38" s="2"/>
    </row>
    <row r="39" spans="1:9" ht="30" customHeight="1">
      <c r="A39" s="63"/>
      <c r="B39" s="64"/>
      <c r="C39" s="25"/>
      <c r="D39" s="25"/>
      <c r="E39" s="25"/>
      <c r="F39" s="25"/>
      <c r="G39" s="25"/>
      <c r="H39" s="25"/>
      <c r="I39" s="2"/>
    </row>
    <row r="40" spans="1:9" ht="30" customHeight="1">
      <c r="A40" s="63"/>
      <c r="B40" s="6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0.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7">
      <selection activeCell="J11" sqref="J1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0">
        <v>2012</v>
      </c>
      <c r="D2" s="51" t="s">
        <v>7</v>
      </c>
      <c r="E2" s="51"/>
      <c r="F2" s="52" t="s">
        <v>39</v>
      </c>
      <c r="G2" s="52"/>
      <c r="H2" s="52"/>
      <c r="I2" s="52"/>
      <c r="J2" s="52"/>
    </row>
    <row r="3" spans="1:10" ht="54.75" customHeight="1">
      <c r="A3" s="53" t="s">
        <v>2</v>
      </c>
      <c r="B3" s="53"/>
      <c r="C3" s="30" t="s">
        <v>40</v>
      </c>
      <c r="D3" s="53" t="s">
        <v>8</v>
      </c>
      <c r="E3" s="53"/>
      <c r="F3" s="52" t="s">
        <v>45</v>
      </c>
      <c r="G3" s="52"/>
      <c r="H3" s="52"/>
      <c r="I3" s="52"/>
      <c r="J3" s="52"/>
    </row>
    <row r="4" spans="1:10" ht="58.5" customHeight="1">
      <c r="A4" s="53" t="s">
        <v>3</v>
      </c>
      <c r="B4" s="53"/>
      <c r="C4" s="30" t="s">
        <v>67</v>
      </c>
      <c r="D4" s="53" t="s">
        <v>11</v>
      </c>
      <c r="E4" s="53"/>
      <c r="F4" s="52" t="s">
        <v>42</v>
      </c>
      <c r="G4" s="52"/>
      <c r="H4" s="52"/>
      <c r="I4" s="52"/>
      <c r="J4" s="52"/>
    </row>
    <row r="5" spans="1:10" ht="50.25" customHeight="1">
      <c r="A5" s="53" t="s">
        <v>4</v>
      </c>
      <c r="B5" s="53"/>
      <c r="C5" s="30" t="s">
        <v>68</v>
      </c>
      <c r="D5" s="53" t="s">
        <v>9</v>
      </c>
      <c r="E5" s="53"/>
      <c r="F5" s="52" t="s">
        <v>197</v>
      </c>
      <c r="G5" s="52"/>
      <c r="H5" s="52"/>
      <c r="I5" s="52"/>
      <c r="J5" s="52"/>
    </row>
    <row r="6" spans="1:10" ht="60" customHeight="1">
      <c r="A6" s="53" t="s">
        <v>5</v>
      </c>
      <c r="B6" s="53"/>
      <c r="C6" s="30" t="s">
        <v>69</v>
      </c>
      <c r="D6" s="53"/>
      <c r="E6" s="53"/>
      <c r="F6" s="52"/>
      <c r="G6" s="52"/>
      <c r="H6" s="52"/>
      <c r="I6" s="52"/>
      <c r="J6" s="52"/>
    </row>
    <row r="7" spans="1:10" ht="60" customHeight="1">
      <c r="A7" s="53" t="s">
        <v>6</v>
      </c>
      <c r="B7" s="53"/>
      <c r="C7" s="30" t="s">
        <v>199</v>
      </c>
      <c r="D7" s="53" t="s">
        <v>10</v>
      </c>
      <c r="E7" s="53"/>
      <c r="F7" s="52" t="s">
        <v>198</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9" t="s">
        <v>15</v>
      </c>
      <c r="G10" s="31" t="s">
        <v>16</v>
      </c>
      <c r="H10" s="31" t="s">
        <v>17</v>
      </c>
      <c r="I10" s="7" t="s">
        <v>18</v>
      </c>
      <c r="J10" s="31" t="s">
        <v>19</v>
      </c>
    </row>
    <row r="11" spans="1:10" ht="105" customHeight="1">
      <c r="A11" s="52" t="s">
        <v>201</v>
      </c>
      <c r="B11" s="52"/>
      <c r="C11" s="5"/>
      <c r="D11" s="52" t="s">
        <v>202</v>
      </c>
      <c r="E11" s="52"/>
      <c r="F11" s="17">
        <v>300</v>
      </c>
      <c r="G11" s="30" t="s">
        <v>200</v>
      </c>
      <c r="H11" s="38" t="s">
        <v>203</v>
      </c>
      <c r="I11" s="38"/>
      <c r="J11" s="19"/>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8" t="s">
        <v>24</v>
      </c>
      <c r="D15" s="28" t="s">
        <v>25</v>
      </c>
      <c r="E15" s="28" t="s">
        <v>26</v>
      </c>
      <c r="F15" s="28" t="s">
        <v>27</v>
      </c>
      <c r="G15" s="28" t="s">
        <v>28</v>
      </c>
      <c r="H15" s="28" t="s">
        <v>29</v>
      </c>
      <c r="I15" s="2"/>
      <c r="J15" s="2"/>
    </row>
    <row r="16" spans="1:10" ht="99.75" customHeight="1">
      <c r="A16" s="63" t="s">
        <v>203</v>
      </c>
      <c r="B16" s="64"/>
      <c r="C16" s="16"/>
      <c r="D16" s="16"/>
      <c r="E16" s="16"/>
      <c r="F16" s="16"/>
      <c r="G16" s="16"/>
      <c r="H16" s="16">
        <v>252</v>
      </c>
      <c r="I16" s="2"/>
      <c r="J16" s="2"/>
    </row>
    <row r="17" spans="1:10" ht="99.75" customHeight="1">
      <c r="A17" s="63" t="s">
        <v>203</v>
      </c>
      <c r="B17" s="64"/>
      <c r="C17" s="8">
        <f>F11</f>
        <v>300</v>
      </c>
      <c r="D17" s="8">
        <f>$F$11</f>
        <v>300</v>
      </c>
      <c r="E17" s="8">
        <f>$F$11</f>
        <v>300</v>
      </c>
      <c r="F17" s="8">
        <f>$F$11</f>
        <v>300</v>
      </c>
      <c r="G17" s="8">
        <f>$F$11</f>
        <v>300</v>
      </c>
      <c r="H17" s="8">
        <f>$F$11</f>
        <v>300</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v>
      </c>
      <c r="H18" s="9">
        <f>IF(((H16/H17)+G18)&gt;1,1,((H16/H17)+G18))</f>
        <v>0.84</v>
      </c>
      <c r="I18" s="2"/>
      <c r="J18" s="2"/>
    </row>
    <row r="19" spans="1:10" ht="15">
      <c r="A19" s="62" t="s">
        <v>31</v>
      </c>
      <c r="B19" s="62"/>
      <c r="C19" s="62"/>
      <c r="D19" s="62"/>
      <c r="E19" s="62"/>
      <c r="F19" s="62"/>
      <c r="G19" s="62"/>
      <c r="H19" s="62"/>
      <c r="I19" s="62"/>
      <c r="J19" s="62"/>
    </row>
    <row r="20" spans="1:10" ht="15">
      <c r="A20" s="67" t="s">
        <v>32</v>
      </c>
      <c r="B20" s="68"/>
      <c r="C20" s="6"/>
      <c r="D20" s="6"/>
      <c r="E20" s="6"/>
      <c r="F20" s="6">
        <f>J11*0.4</f>
        <v>0</v>
      </c>
      <c r="G20" s="6">
        <f>J11*0.3</f>
        <v>0</v>
      </c>
      <c r="H20" s="6"/>
      <c r="I20" s="2"/>
      <c r="J20" s="2"/>
    </row>
    <row r="21" spans="1:10" ht="30" customHeight="1">
      <c r="A21" s="67" t="s">
        <v>33</v>
      </c>
      <c r="B21" s="68"/>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9" t="s">
        <v>24</v>
      </c>
      <c r="F24" s="63" t="s">
        <v>341</v>
      </c>
      <c r="G24" s="64"/>
      <c r="H24" s="63"/>
      <c r="I24" s="64"/>
      <c r="J24" s="2"/>
    </row>
    <row r="25" spans="5:10" ht="49.5" customHeight="1">
      <c r="E25" s="29" t="s">
        <v>25</v>
      </c>
      <c r="F25" s="63"/>
      <c r="G25" s="64"/>
      <c r="H25" s="65"/>
      <c r="I25" s="66"/>
      <c r="J25" s="2"/>
    </row>
    <row r="26" spans="5:10" ht="49.5" customHeight="1">
      <c r="E26" s="29" t="s">
        <v>26</v>
      </c>
      <c r="F26" s="63"/>
      <c r="G26" s="64"/>
      <c r="H26" s="65"/>
      <c r="I26" s="66"/>
      <c r="J26" s="2"/>
    </row>
    <row r="27" spans="5:10" ht="49.5" customHeight="1">
      <c r="E27" s="29" t="s">
        <v>27</v>
      </c>
      <c r="F27" s="63"/>
      <c r="G27" s="64"/>
      <c r="H27" s="65"/>
      <c r="I27" s="66"/>
      <c r="J27" s="2"/>
    </row>
    <row r="28" spans="5:10" ht="49.5" customHeight="1">
      <c r="E28" s="29" t="s">
        <v>28</v>
      </c>
      <c r="F28" s="63"/>
      <c r="G28" s="64"/>
      <c r="H28" s="65"/>
      <c r="I28" s="66"/>
      <c r="J28" s="2"/>
    </row>
    <row r="29" spans="5:10" ht="72" customHeight="1">
      <c r="E29" s="29" t="s">
        <v>29</v>
      </c>
      <c r="F29" s="63" t="s">
        <v>300</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9" t="s">
        <v>24</v>
      </c>
      <c r="D33" s="29" t="s">
        <v>25</v>
      </c>
      <c r="E33" s="29" t="s">
        <v>26</v>
      </c>
      <c r="F33" s="29" t="s">
        <v>27</v>
      </c>
      <c r="G33" s="29" t="s">
        <v>28</v>
      </c>
      <c r="H33" s="29" t="s">
        <v>29</v>
      </c>
      <c r="I33" s="4"/>
      <c r="J33" s="1"/>
      <c r="K33" s="1"/>
      <c r="L33" s="1"/>
      <c r="M33" s="1"/>
    </row>
    <row r="34" spans="1:9" ht="42" customHeight="1">
      <c r="A34" s="63" t="s">
        <v>204</v>
      </c>
      <c r="B34" s="64"/>
      <c r="C34" s="30" t="s">
        <v>90</v>
      </c>
      <c r="D34" s="30" t="s">
        <v>90</v>
      </c>
      <c r="E34" s="30" t="s">
        <v>90</v>
      </c>
      <c r="F34" s="30" t="s">
        <v>90</v>
      </c>
      <c r="G34" s="30" t="s">
        <v>90</v>
      </c>
      <c r="H34" s="30" t="s">
        <v>90</v>
      </c>
      <c r="I34" s="2"/>
    </row>
    <row r="35" spans="1:9" ht="30" customHeight="1">
      <c r="A35" s="63" t="s">
        <v>205</v>
      </c>
      <c r="B35" s="64"/>
      <c r="C35" s="30" t="s">
        <v>90</v>
      </c>
      <c r="D35" s="30" t="s">
        <v>90</v>
      </c>
      <c r="E35" s="30" t="s">
        <v>90</v>
      </c>
      <c r="F35" s="30" t="s">
        <v>90</v>
      </c>
      <c r="G35" s="30" t="s">
        <v>90</v>
      </c>
      <c r="H35" s="30" t="s">
        <v>90</v>
      </c>
      <c r="I35" s="2"/>
    </row>
    <row r="36" spans="1:9" ht="30" customHeight="1">
      <c r="A36" s="63" t="s">
        <v>206</v>
      </c>
      <c r="B36" s="64"/>
      <c r="C36" s="30" t="s">
        <v>90</v>
      </c>
      <c r="D36" s="30" t="s">
        <v>90</v>
      </c>
      <c r="E36" s="30" t="s">
        <v>90</v>
      </c>
      <c r="F36" s="30" t="s">
        <v>90</v>
      </c>
      <c r="G36" s="30" t="s">
        <v>90</v>
      </c>
      <c r="H36" s="30" t="s">
        <v>90</v>
      </c>
      <c r="I36" s="2"/>
    </row>
    <row r="37" spans="1:9" ht="30" customHeight="1">
      <c r="A37" s="63" t="s">
        <v>297</v>
      </c>
      <c r="B37" s="64"/>
      <c r="C37" s="41" t="s">
        <v>90</v>
      </c>
      <c r="D37" s="41" t="s">
        <v>90</v>
      </c>
      <c r="E37" s="41" t="s">
        <v>90</v>
      </c>
      <c r="F37" s="41" t="s">
        <v>90</v>
      </c>
      <c r="G37" s="41" t="s">
        <v>90</v>
      </c>
      <c r="H37" s="41" t="s">
        <v>90</v>
      </c>
      <c r="I37" s="2"/>
    </row>
    <row r="38" spans="1:9" ht="30" customHeight="1">
      <c r="A38" s="63" t="s">
        <v>298</v>
      </c>
      <c r="B38" s="64"/>
      <c r="C38" s="41" t="s">
        <v>90</v>
      </c>
      <c r="D38" s="41" t="s">
        <v>90</v>
      </c>
      <c r="E38" s="41" t="s">
        <v>90</v>
      </c>
      <c r="F38" s="41"/>
      <c r="G38" s="41"/>
      <c r="H38" s="41"/>
      <c r="I38" s="2"/>
    </row>
    <row r="39" spans="1:9" ht="30" customHeight="1">
      <c r="A39" s="63" t="s">
        <v>299</v>
      </c>
      <c r="B39" s="64"/>
      <c r="C39" s="41" t="s">
        <v>90</v>
      </c>
      <c r="D39" s="41" t="s">
        <v>90</v>
      </c>
      <c r="E39" s="30"/>
      <c r="F39" s="41" t="s">
        <v>90</v>
      </c>
      <c r="G39" s="41" t="s">
        <v>90</v>
      </c>
      <c r="H39" s="41" t="s">
        <v>90</v>
      </c>
      <c r="I39" s="2"/>
    </row>
    <row r="40" spans="1:9" ht="30" customHeight="1">
      <c r="A40" s="63"/>
      <c r="B40" s="64"/>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8">
      <selection activeCell="J11" sqref="J1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21">
        <v>2012</v>
      </c>
      <c r="D2" s="51" t="s">
        <v>7</v>
      </c>
      <c r="E2" s="51"/>
      <c r="F2" s="52" t="s">
        <v>39</v>
      </c>
      <c r="G2" s="52"/>
      <c r="H2" s="52"/>
      <c r="I2" s="52"/>
      <c r="J2" s="52"/>
    </row>
    <row r="3" spans="1:10" ht="54.75" customHeight="1">
      <c r="A3" s="53" t="s">
        <v>2</v>
      </c>
      <c r="B3" s="53"/>
      <c r="C3" s="21" t="s">
        <v>40</v>
      </c>
      <c r="D3" s="53" t="s">
        <v>8</v>
      </c>
      <c r="E3" s="53"/>
      <c r="F3" s="52" t="s">
        <v>45</v>
      </c>
      <c r="G3" s="52"/>
      <c r="H3" s="52"/>
      <c r="I3" s="52"/>
      <c r="J3" s="52"/>
    </row>
    <row r="4" spans="1:10" ht="58.5" customHeight="1">
      <c r="A4" s="53" t="s">
        <v>3</v>
      </c>
      <c r="B4" s="53"/>
      <c r="C4" s="21" t="s">
        <v>67</v>
      </c>
      <c r="D4" s="53" t="s">
        <v>11</v>
      </c>
      <c r="E4" s="53"/>
      <c r="F4" s="52" t="s">
        <v>42</v>
      </c>
      <c r="G4" s="52"/>
      <c r="H4" s="52"/>
      <c r="I4" s="52"/>
      <c r="J4" s="52"/>
    </row>
    <row r="5" spans="1:10" ht="50.25" customHeight="1">
      <c r="A5" s="53" t="s">
        <v>4</v>
      </c>
      <c r="B5" s="53"/>
      <c r="C5" s="21" t="s">
        <v>68</v>
      </c>
      <c r="D5" s="53" t="s">
        <v>9</v>
      </c>
      <c r="E5" s="53"/>
      <c r="F5" s="52" t="s">
        <v>207</v>
      </c>
      <c r="G5" s="52"/>
      <c r="H5" s="52"/>
      <c r="I5" s="52"/>
      <c r="J5" s="52"/>
    </row>
    <row r="6" spans="1:10" ht="60" customHeight="1">
      <c r="A6" s="53" t="s">
        <v>5</v>
      </c>
      <c r="B6" s="53"/>
      <c r="C6" s="21" t="s">
        <v>69</v>
      </c>
      <c r="D6" s="53"/>
      <c r="E6" s="53"/>
      <c r="F6" s="52"/>
      <c r="G6" s="52"/>
      <c r="H6" s="52"/>
      <c r="I6" s="52"/>
      <c r="J6" s="52"/>
    </row>
    <row r="7" spans="1:10" ht="60" customHeight="1">
      <c r="A7" s="53" t="s">
        <v>6</v>
      </c>
      <c r="B7" s="53"/>
      <c r="C7" s="38" t="s">
        <v>209</v>
      </c>
      <c r="D7" s="53" t="s">
        <v>10</v>
      </c>
      <c r="E7" s="53"/>
      <c r="F7" s="52" t="s">
        <v>208</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2" t="s">
        <v>15</v>
      </c>
      <c r="G10" s="23" t="s">
        <v>16</v>
      </c>
      <c r="H10" s="23" t="s">
        <v>17</v>
      </c>
      <c r="I10" s="7" t="s">
        <v>18</v>
      </c>
      <c r="J10" s="23" t="s">
        <v>19</v>
      </c>
    </row>
    <row r="11" spans="1:10" ht="105" customHeight="1">
      <c r="A11" s="52" t="s">
        <v>210</v>
      </c>
      <c r="B11" s="52"/>
      <c r="C11" s="5"/>
      <c r="D11" s="52" t="s">
        <v>215</v>
      </c>
      <c r="E11" s="52"/>
      <c r="F11" s="17">
        <v>5</v>
      </c>
      <c r="G11" s="30" t="s">
        <v>212</v>
      </c>
      <c r="H11" s="38" t="s">
        <v>211</v>
      </c>
      <c r="I11" s="18" t="s">
        <v>342</v>
      </c>
      <c r="J11" s="19">
        <v>38500000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0" t="s">
        <v>24</v>
      </c>
      <c r="D15" s="20" t="s">
        <v>25</v>
      </c>
      <c r="E15" s="20" t="s">
        <v>26</v>
      </c>
      <c r="F15" s="20" t="s">
        <v>27</v>
      </c>
      <c r="G15" s="20" t="s">
        <v>28</v>
      </c>
      <c r="H15" s="20" t="s">
        <v>29</v>
      </c>
      <c r="I15" s="2"/>
      <c r="J15" s="2"/>
    </row>
    <row r="16" spans="1:10" ht="99.75" customHeight="1">
      <c r="A16" s="63" t="s">
        <v>211</v>
      </c>
      <c r="B16" s="64"/>
      <c r="C16" s="16">
        <v>5</v>
      </c>
      <c r="D16" s="16"/>
      <c r="E16" s="16"/>
      <c r="F16" s="16"/>
      <c r="G16" s="16"/>
      <c r="H16" s="16"/>
      <c r="I16" s="2"/>
      <c r="J16" s="2"/>
    </row>
    <row r="17" spans="1:10" ht="99.75" customHeight="1">
      <c r="A17" s="63" t="s">
        <v>211</v>
      </c>
      <c r="B17" s="64"/>
      <c r="C17" s="8">
        <f>F11</f>
        <v>5</v>
      </c>
      <c r="D17" s="8">
        <f>$F$11</f>
        <v>5</v>
      </c>
      <c r="E17" s="8">
        <f>$F$11</f>
        <v>5</v>
      </c>
      <c r="F17" s="8">
        <f>$F$11</f>
        <v>5</v>
      </c>
      <c r="G17" s="8">
        <f>$F$11</f>
        <v>5</v>
      </c>
      <c r="H17" s="8">
        <f>$F$11</f>
        <v>5</v>
      </c>
      <c r="I17" s="2"/>
      <c r="J17" s="2"/>
    </row>
    <row r="18" spans="1:10" ht="15">
      <c r="A18" s="49" t="s">
        <v>30</v>
      </c>
      <c r="B18" s="50"/>
      <c r="C18" s="9">
        <f>IF((C16/C17)&gt;1,1,(C16/C17))</f>
        <v>1</v>
      </c>
      <c r="D18" s="9">
        <f>IF(((D16/D17)+C18)&gt;1,1,((D16/D17)+C18))</f>
        <v>1</v>
      </c>
      <c r="E18" s="9">
        <f>IF(((E16/E17)+D18)&gt;1,1,((E16/E17)+D18))</f>
        <v>1</v>
      </c>
      <c r="F18" s="9">
        <f>IF(((F16/F17)+E18)&gt;1,1,((F16/F17)+E18))</f>
        <v>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c r="D20" s="6"/>
      <c r="E20" s="6"/>
      <c r="F20" s="6">
        <f>J11*0.4</f>
        <v>15400000</v>
      </c>
      <c r="G20" s="6">
        <f>J11*0.3</f>
        <v>11550000</v>
      </c>
      <c r="H20" s="6"/>
      <c r="I20" s="2"/>
      <c r="J20" s="2"/>
    </row>
    <row r="21" spans="1:10" ht="30" customHeight="1">
      <c r="A21" s="67" t="s">
        <v>33</v>
      </c>
      <c r="B21" s="68"/>
      <c r="C21" s="10">
        <f>(C20/$J$11)</f>
        <v>0</v>
      </c>
      <c r="D21" s="11">
        <f>(D20/$J$11)+C21</f>
        <v>0</v>
      </c>
      <c r="E21" s="11">
        <f>(E20/$J$11)+D21</f>
        <v>0</v>
      </c>
      <c r="F21" s="11">
        <f>(F20/$J$11)+E21</f>
        <v>0.4</v>
      </c>
      <c r="G21" s="11">
        <f>(G20/$J$11)+F21</f>
        <v>0.7</v>
      </c>
      <c r="H21" s="11">
        <f>(H20/$J$11)+G21</f>
        <v>0.7</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2" t="s">
        <v>24</v>
      </c>
      <c r="F24" s="63" t="s">
        <v>213</v>
      </c>
      <c r="G24" s="64"/>
      <c r="H24" s="63"/>
      <c r="I24" s="64"/>
      <c r="J24" s="2"/>
    </row>
    <row r="25" spans="5:10" ht="49.5" customHeight="1">
      <c r="E25" s="22" t="s">
        <v>25</v>
      </c>
      <c r="F25" s="63" t="s">
        <v>216</v>
      </c>
      <c r="G25" s="64"/>
      <c r="H25" s="65"/>
      <c r="I25" s="66"/>
      <c r="J25" s="2"/>
    </row>
    <row r="26" spans="5:10" ht="49.5" customHeight="1">
      <c r="E26" s="22" t="s">
        <v>26</v>
      </c>
      <c r="F26" s="63" t="s">
        <v>303</v>
      </c>
      <c r="G26" s="64"/>
      <c r="H26" s="65"/>
      <c r="I26" s="66"/>
      <c r="J26" s="2"/>
    </row>
    <row r="27" spans="5:10" ht="49.5" customHeight="1">
      <c r="E27" s="22" t="s">
        <v>27</v>
      </c>
      <c r="F27" s="63" t="s">
        <v>217</v>
      </c>
      <c r="G27" s="64"/>
      <c r="H27" s="65"/>
      <c r="I27" s="66"/>
      <c r="J27" s="2"/>
    </row>
    <row r="28" spans="5:10" ht="49.5" customHeight="1">
      <c r="E28" s="22" t="s">
        <v>28</v>
      </c>
      <c r="F28" s="63"/>
      <c r="G28" s="64"/>
      <c r="H28" s="65"/>
      <c r="I28" s="66"/>
      <c r="J28" s="2"/>
    </row>
    <row r="29" spans="5:10" ht="72" customHeight="1">
      <c r="E29" s="22" t="s">
        <v>29</v>
      </c>
      <c r="F29" s="63" t="s">
        <v>304</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2" t="s">
        <v>24</v>
      </c>
      <c r="D33" s="22" t="s">
        <v>25</v>
      </c>
      <c r="E33" s="22" t="s">
        <v>26</v>
      </c>
      <c r="F33" s="22" t="s">
        <v>27</v>
      </c>
      <c r="G33" s="22" t="s">
        <v>28</v>
      </c>
      <c r="H33" s="22" t="s">
        <v>29</v>
      </c>
      <c r="I33" s="4"/>
      <c r="J33" s="1"/>
      <c r="K33" s="1"/>
      <c r="L33" s="1"/>
      <c r="M33" s="1"/>
    </row>
    <row r="34" spans="1:9" ht="42" customHeight="1">
      <c r="A34" s="63" t="s">
        <v>214</v>
      </c>
      <c r="B34" s="64"/>
      <c r="C34" s="35" t="s">
        <v>90</v>
      </c>
      <c r="D34" s="35" t="s">
        <v>90</v>
      </c>
      <c r="E34" s="35" t="s">
        <v>90</v>
      </c>
      <c r="F34" s="35" t="s">
        <v>90</v>
      </c>
      <c r="G34" s="35" t="s">
        <v>90</v>
      </c>
      <c r="H34" s="35" t="s">
        <v>90</v>
      </c>
      <c r="I34" s="2"/>
    </row>
    <row r="35" spans="1:9" ht="30" customHeight="1">
      <c r="A35" s="63" t="s">
        <v>302</v>
      </c>
      <c r="B35" s="64"/>
      <c r="C35" s="21"/>
      <c r="D35" s="41" t="s">
        <v>90</v>
      </c>
      <c r="E35" s="21"/>
      <c r="F35" s="35" t="s">
        <v>90</v>
      </c>
      <c r="G35" s="35"/>
      <c r="H35" s="35"/>
      <c r="I35" s="2"/>
    </row>
    <row r="36" spans="1:9" ht="30" customHeight="1">
      <c r="A36" s="63" t="s">
        <v>219</v>
      </c>
      <c r="B36" s="64"/>
      <c r="C36" s="21"/>
      <c r="D36" s="35" t="s">
        <v>90</v>
      </c>
      <c r="E36" s="41" t="s">
        <v>90</v>
      </c>
      <c r="F36" s="41" t="s">
        <v>90</v>
      </c>
      <c r="G36" s="41" t="s">
        <v>90</v>
      </c>
      <c r="H36" s="35" t="s">
        <v>90</v>
      </c>
      <c r="I36" s="2"/>
    </row>
    <row r="37" spans="1:9" ht="30" customHeight="1">
      <c r="A37" s="63" t="s">
        <v>218</v>
      </c>
      <c r="B37" s="64"/>
      <c r="C37" s="21"/>
      <c r="D37" s="21"/>
      <c r="E37" s="21"/>
      <c r="F37" s="41" t="s">
        <v>90</v>
      </c>
      <c r="G37" s="41" t="s">
        <v>90</v>
      </c>
      <c r="H37" s="41" t="s">
        <v>90</v>
      </c>
      <c r="I37" s="2"/>
    </row>
    <row r="38" spans="1:9" ht="30" customHeight="1">
      <c r="A38" s="63" t="s">
        <v>218</v>
      </c>
      <c r="B38" s="64"/>
      <c r="C38" s="21"/>
      <c r="D38" s="21"/>
      <c r="E38" s="21"/>
      <c r="F38" s="41" t="s">
        <v>90</v>
      </c>
      <c r="G38" s="41" t="s">
        <v>90</v>
      </c>
      <c r="H38" s="41" t="s">
        <v>90</v>
      </c>
      <c r="I38" s="2"/>
    </row>
    <row r="39" spans="1:9" ht="30" customHeight="1">
      <c r="A39" s="63" t="s">
        <v>301</v>
      </c>
      <c r="B39" s="64"/>
      <c r="C39" s="21"/>
      <c r="D39" s="21"/>
      <c r="E39" s="21"/>
      <c r="F39" s="21"/>
      <c r="G39" s="21"/>
      <c r="H39" s="41" t="s">
        <v>90</v>
      </c>
      <c r="I39" s="2"/>
    </row>
    <row r="40" spans="1:9" ht="30" customHeight="1">
      <c r="A40" s="63"/>
      <c r="B40" s="64"/>
      <c r="C40" s="21"/>
      <c r="D40" s="21"/>
      <c r="E40" s="21"/>
      <c r="F40" s="21"/>
      <c r="G40" s="21"/>
      <c r="H40" s="21"/>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0">
      <selection activeCell="C16" sqref="C16:H16"/>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5">
        <v>2012</v>
      </c>
      <c r="D2" s="51" t="s">
        <v>7</v>
      </c>
      <c r="E2" s="51"/>
      <c r="F2" s="52" t="s">
        <v>39</v>
      </c>
      <c r="G2" s="52"/>
      <c r="H2" s="52"/>
      <c r="I2" s="52"/>
      <c r="J2" s="52"/>
    </row>
    <row r="3" spans="1:10" ht="54.75" customHeight="1">
      <c r="A3" s="53" t="s">
        <v>2</v>
      </c>
      <c r="B3" s="53"/>
      <c r="C3" s="35" t="s">
        <v>40</v>
      </c>
      <c r="D3" s="53" t="s">
        <v>8</v>
      </c>
      <c r="E3" s="53"/>
      <c r="F3" s="52" t="s">
        <v>45</v>
      </c>
      <c r="G3" s="52"/>
      <c r="H3" s="52"/>
      <c r="I3" s="52"/>
      <c r="J3" s="52"/>
    </row>
    <row r="4" spans="1:10" ht="58.5" customHeight="1">
      <c r="A4" s="53" t="s">
        <v>3</v>
      </c>
      <c r="B4" s="53"/>
      <c r="C4" s="35" t="s">
        <v>67</v>
      </c>
      <c r="D4" s="53" t="s">
        <v>11</v>
      </c>
      <c r="E4" s="53"/>
      <c r="F4" s="52" t="s">
        <v>42</v>
      </c>
      <c r="G4" s="52"/>
      <c r="H4" s="52"/>
      <c r="I4" s="52"/>
      <c r="J4" s="52"/>
    </row>
    <row r="5" spans="1:10" ht="50.25" customHeight="1">
      <c r="A5" s="53" t="s">
        <v>4</v>
      </c>
      <c r="B5" s="53"/>
      <c r="C5" s="35" t="s">
        <v>70</v>
      </c>
      <c r="D5" s="53" t="s">
        <v>9</v>
      </c>
      <c r="E5" s="53"/>
      <c r="F5" s="52" t="s">
        <v>220</v>
      </c>
      <c r="G5" s="52"/>
      <c r="H5" s="52"/>
      <c r="I5" s="52"/>
      <c r="J5" s="52"/>
    </row>
    <row r="6" spans="1:10" ht="60" customHeight="1">
      <c r="A6" s="53" t="s">
        <v>5</v>
      </c>
      <c r="B6" s="53"/>
      <c r="C6" s="35" t="s">
        <v>71</v>
      </c>
      <c r="D6" s="53"/>
      <c r="E6" s="53"/>
      <c r="F6" s="52"/>
      <c r="G6" s="52"/>
      <c r="H6" s="52"/>
      <c r="I6" s="52"/>
      <c r="J6" s="52"/>
    </row>
    <row r="7" spans="1:10" ht="60" customHeight="1">
      <c r="A7" s="53" t="s">
        <v>6</v>
      </c>
      <c r="B7" s="53"/>
      <c r="C7" s="38" t="s">
        <v>222</v>
      </c>
      <c r="D7" s="53" t="s">
        <v>10</v>
      </c>
      <c r="E7" s="53"/>
      <c r="F7" s="52" t="s">
        <v>221</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36" t="s">
        <v>15</v>
      </c>
      <c r="G10" s="37" t="s">
        <v>16</v>
      </c>
      <c r="H10" s="37" t="s">
        <v>17</v>
      </c>
      <c r="I10" s="7" t="s">
        <v>18</v>
      </c>
      <c r="J10" s="37" t="s">
        <v>19</v>
      </c>
    </row>
    <row r="11" spans="1:10" ht="105" customHeight="1">
      <c r="A11" s="52" t="s">
        <v>231</v>
      </c>
      <c r="B11" s="52"/>
      <c r="C11" s="5"/>
      <c r="D11" s="52" t="s">
        <v>232</v>
      </c>
      <c r="E11" s="52"/>
      <c r="F11" s="17">
        <v>0</v>
      </c>
      <c r="G11" s="35"/>
      <c r="H11" s="38" t="s">
        <v>223</v>
      </c>
      <c r="I11" s="18"/>
      <c r="J11" s="19"/>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34" t="s">
        <v>24</v>
      </c>
      <c r="D15" s="34" t="s">
        <v>25</v>
      </c>
      <c r="E15" s="34" t="s">
        <v>26</v>
      </c>
      <c r="F15" s="34" t="s">
        <v>27</v>
      </c>
      <c r="G15" s="34" t="s">
        <v>28</v>
      </c>
      <c r="H15" s="34" t="s">
        <v>29</v>
      </c>
      <c r="I15" s="2"/>
      <c r="J15" s="2"/>
    </row>
    <row r="16" spans="1:10" ht="99.75" customHeight="1">
      <c r="A16" s="63" t="s">
        <v>223</v>
      </c>
      <c r="B16" s="64"/>
      <c r="C16" s="44">
        <v>4</v>
      </c>
      <c r="D16" s="44">
        <v>2</v>
      </c>
      <c r="E16" s="44">
        <v>0</v>
      </c>
      <c r="F16" s="44">
        <v>7</v>
      </c>
      <c r="G16" s="44">
        <v>4</v>
      </c>
      <c r="H16" s="44">
        <v>5</v>
      </c>
      <c r="I16" s="2" t="s">
        <v>229</v>
      </c>
      <c r="J16" s="2"/>
    </row>
    <row r="17" spans="1:10" ht="99.75" customHeight="1">
      <c r="A17" s="63" t="s">
        <v>223</v>
      </c>
      <c r="B17" s="64"/>
      <c r="C17" s="8">
        <f>F11</f>
        <v>0</v>
      </c>
      <c r="D17" s="8">
        <f>$F$11</f>
        <v>0</v>
      </c>
      <c r="E17" s="8">
        <f>$F$11</f>
        <v>0</v>
      </c>
      <c r="F17" s="8">
        <f>$F$11</f>
        <v>0</v>
      </c>
      <c r="G17" s="8">
        <f>$F$11</f>
        <v>0</v>
      </c>
      <c r="H17" s="8">
        <f>$F$11</f>
        <v>0</v>
      </c>
      <c r="I17" s="2"/>
      <c r="J17" s="2"/>
    </row>
    <row r="18" spans="1:10" ht="15">
      <c r="A18" s="49" t="s">
        <v>30</v>
      </c>
      <c r="B18" s="50"/>
      <c r="C18" s="9" t="e">
        <f>IF((C16/C17)&gt;1,1,(C16/C17))</f>
        <v>#DIV/0!</v>
      </c>
      <c r="D18" s="9" t="e">
        <f>IF(((D16/D17)+C18)&gt;1,1,((D16/D17)+C18))</f>
        <v>#DIV/0!</v>
      </c>
      <c r="E18" s="9" t="e">
        <f>IF(((E16/E17)+D18)&gt;1,1,((E16/E17)+D18))</f>
        <v>#DIV/0!</v>
      </c>
      <c r="F18" s="9" t="e">
        <f>IF(((F16/F17)+E18)&gt;1,1,((F16/F17)+E18))</f>
        <v>#DIV/0!</v>
      </c>
      <c r="G18" s="9" t="e">
        <f>IF(((G16/G17)+F18)&gt;1,1,((G16/G17)+F18))</f>
        <v>#DIV/0!</v>
      </c>
      <c r="H18" s="9" t="e">
        <f>IF(((H16/H17)+G18)&gt;1,1,((H16/H17)+G18))</f>
        <v>#DIV/0!</v>
      </c>
      <c r="I18" s="2"/>
      <c r="J18" s="2"/>
    </row>
    <row r="19" spans="1:10" ht="15">
      <c r="A19" s="62" t="s">
        <v>31</v>
      </c>
      <c r="B19" s="62"/>
      <c r="C19" s="62"/>
      <c r="D19" s="62"/>
      <c r="E19" s="62"/>
      <c r="F19" s="62"/>
      <c r="G19" s="62"/>
      <c r="H19" s="62"/>
      <c r="I19" s="62"/>
      <c r="J19" s="62"/>
    </row>
    <row r="20" spans="1:10" ht="15">
      <c r="A20" s="67" t="s">
        <v>32</v>
      </c>
      <c r="B20" s="68"/>
      <c r="C20" s="6"/>
      <c r="D20" s="6"/>
      <c r="E20" s="6"/>
      <c r="F20" s="6">
        <f>J11*0.4</f>
        <v>0</v>
      </c>
      <c r="G20" s="6">
        <f>J11*0.3</f>
        <v>0</v>
      </c>
      <c r="H20" s="6"/>
      <c r="I20" s="2"/>
      <c r="J20" s="2"/>
    </row>
    <row r="21" spans="1:10" ht="30" customHeight="1">
      <c r="A21" s="67" t="s">
        <v>33</v>
      </c>
      <c r="B21" s="68"/>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36" t="s">
        <v>24</v>
      </c>
      <c r="F24" s="63" t="s">
        <v>224</v>
      </c>
      <c r="G24" s="64"/>
      <c r="H24" s="63"/>
      <c r="I24" s="64"/>
      <c r="J24" s="2"/>
    </row>
    <row r="25" spans="5:10" ht="49.5" customHeight="1">
      <c r="E25" s="36" t="s">
        <v>25</v>
      </c>
      <c r="F25" s="63" t="s">
        <v>226</v>
      </c>
      <c r="G25" s="64"/>
      <c r="H25" s="65"/>
      <c r="I25" s="66"/>
      <c r="J25" s="2"/>
    </row>
    <row r="26" spans="5:10" ht="49.5" customHeight="1">
      <c r="E26" s="36" t="s">
        <v>26</v>
      </c>
      <c r="F26" s="63"/>
      <c r="G26" s="64"/>
      <c r="H26" s="65"/>
      <c r="I26" s="66"/>
      <c r="J26" s="2"/>
    </row>
    <row r="27" spans="5:10" ht="49.5" customHeight="1">
      <c r="E27" s="36" t="s">
        <v>27</v>
      </c>
      <c r="F27" s="63" t="s">
        <v>228</v>
      </c>
      <c r="G27" s="64"/>
      <c r="H27" s="65"/>
      <c r="I27" s="66"/>
      <c r="J27" s="2"/>
    </row>
    <row r="28" spans="5:10" ht="49.5" customHeight="1">
      <c r="E28" s="36" t="s">
        <v>28</v>
      </c>
      <c r="F28" s="63" t="s">
        <v>225</v>
      </c>
      <c r="G28" s="64"/>
      <c r="H28" s="65"/>
      <c r="I28" s="66"/>
      <c r="J28" s="2"/>
    </row>
    <row r="29" spans="5:10" ht="72" customHeight="1">
      <c r="E29" s="36" t="s">
        <v>29</v>
      </c>
      <c r="F29" s="63"/>
      <c r="G29" s="64"/>
      <c r="H29" s="65" t="s">
        <v>227</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36" t="s">
        <v>24</v>
      </c>
      <c r="D33" s="36" t="s">
        <v>25</v>
      </c>
      <c r="E33" s="36" t="s">
        <v>26</v>
      </c>
      <c r="F33" s="36" t="s">
        <v>27</v>
      </c>
      <c r="G33" s="36" t="s">
        <v>28</v>
      </c>
      <c r="H33" s="36" t="s">
        <v>29</v>
      </c>
      <c r="I33" s="4"/>
      <c r="J33" s="1"/>
      <c r="K33" s="1"/>
      <c r="L33" s="1"/>
      <c r="M33" s="1"/>
    </row>
    <row r="34" spans="1:9" ht="91.5" customHeight="1">
      <c r="A34" s="63" t="s">
        <v>224</v>
      </c>
      <c r="B34" s="64"/>
      <c r="C34" s="35" t="s">
        <v>90</v>
      </c>
      <c r="D34" s="35" t="s">
        <v>90</v>
      </c>
      <c r="E34" s="35" t="s">
        <v>90</v>
      </c>
      <c r="F34" s="35" t="s">
        <v>90</v>
      </c>
      <c r="G34" s="35" t="s">
        <v>90</v>
      </c>
      <c r="H34" s="35" t="s">
        <v>90</v>
      </c>
      <c r="I34" s="2"/>
    </row>
    <row r="35" spans="1:9" ht="30" customHeight="1">
      <c r="A35" s="63" t="s">
        <v>305</v>
      </c>
      <c r="B35" s="64"/>
      <c r="C35" s="35"/>
      <c r="D35" s="35"/>
      <c r="E35" s="35"/>
      <c r="F35" s="35" t="s">
        <v>90</v>
      </c>
      <c r="G35" s="35"/>
      <c r="H35" s="35"/>
      <c r="I35" s="2"/>
    </row>
    <row r="36" spans="1:9" ht="30" customHeight="1">
      <c r="A36" s="63" t="s">
        <v>230</v>
      </c>
      <c r="B36" s="64"/>
      <c r="C36" s="35"/>
      <c r="D36" s="35"/>
      <c r="E36" s="35"/>
      <c r="F36" s="35"/>
      <c r="G36" s="35" t="s">
        <v>90</v>
      </c>
      <c r="H36" s="35"/>
      <c r="I36" s="2"/>
    </row>
    <row r="37" spans="1:9" ht="30" customHeight="1">
      <c r="A37" s="63"/>
      <c r="B37" s="64"/>
      <c r="C37" s="35"/>
      <c r="D37" s="35"/>
      <c r="E37" s="35"/>
      <c r="F37" s="35"/>
      <c r="G37" s="35"/>
      <c r="H37" s="35"/>
      <c r="I37" s="2"/>
    </row>
    <row r="38" spans="1:9" ht="30" customHeight="1">
      <c r="A38" s="63"/>
      <c r="B38" s="64"/>
      <c r="C38" s="35"/>
      <c r="D38" s="35"/>
      <c r="E38" s="35"/>
      <c r="F38" s="35"/>
      <c r="G38" s="35"/>
      <c r="H38" s="35"/>
      <c r="I38" s="2"/>
    </row>
    <row r="39" spans="1:9" ht="30" customHeight="1">
      <c r="A39" s="63"/>
      <c r="B39" s="64"/>
      <c r="C39" s="35"/>
      <c r="D39" s="35"/>
      <c r="E39" s="35"/>
      <c r="F39" s="35"/>
      <c r="G39" s="35"/>
      <c r="H39" s="35"/>
      <c r="I39" s="2"/>
    </row>
    <row r="40" spans="1:9" ht="30" customHeight="1">
      <c r="A40" s="63"/>
      <c r="B40" s="64"/>
      <c r="C40" s="35"/>
      <c r="D40" s="35"/>
      <c r="E40" s="35"/>
      <c r="F40" s="35"/>
      <c r="G40" s="35"/>
      <c r="H40" s="3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H17" sqref="H1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0">
        <v>2012</v>
      </c>
      <c r="D2" s="51" t="s">
        <v>7</v>
      </c>
      <c r="E2" s="51"/>
      <c r="F2" s="52" t="s">
        <v>39</v>
      </c>
      <c r="G2" s="52"/>
      <c r="H2" s="52"/>
      <c r="I2" s="52"/>
      <c r="J2" s="52"/>
    </row>
    <row r="3" spans="1:10" ht="54.75" customHeight="1">
      <c r="A3" s="53" t="s">
        <v>2</v>
      </c>
      <c r="B3" s="53"/>
      <c r="C3" s="30" t="s">
        <v>40</v>
      </c>
      <c r="D3" s="53" t="s">
        <v>8</v>
      </c>
      <c r="E3" s="53"/>
      <c r="F3" s="52" t="s">
        <v>45</v>
      </c>
      <c r="G3" s="52"/>
      <c r="H3" s="52"/>
      <c r="I3" s="52"/>
      <c r="J3" s="52"/>
    </row>
    <row r="4" spans="1:10" ht="58.5" customHeight="1">
      <c r="A4" s="53" t="s">
        <v>3</v>
      </c>
      <c r="B4" s="53"/>
      <c r="C4" s="30" t="s">
        <v>67</v>
      </c>
      <c r="D4" s="53" t="s">
        <v>11</v>
      </c>
      <c r="E4" s="53"/>
      <c r="F4" s="52" t="s">
        <v>42</v>
      </c>
      <c r="G4" s="52"/>
      <c r="H4" s="52"/>
      <c r="I4" s="52"/>
      <c r="J4" s="52"/>
    </row>
    <row r="5" spans="1:10" ht="50.25" customHeight="1">
      <c r="A5" s="53" t="s">
        <v>4</v>
      </c>
      <c r="B5" s="53"/>
      <c r="C5" s="30" t="s">
        <v>70</v>
      </c>
      <c r="D5" s="53" t="s">
        <v>9</v>
      </c>
      <c r="E5" s="53"/>
      <c r="F5" s="52" t="s">
        <v>234</v>
      </c>
      <c r="G5" s="52"/>
      <c r="H5" s="52"/>
      <c r="I5" s="52"/>
      <c r="J5" s="52"/>
    </row>
    <row r="6" spans="1:10" ht="60" customHeight="1">
      <c r="A6" s="53" t="s">
        <v>5</v>
      </c>
      <c r="B6" s="53"/>
      <c r="C6" s="30" t="s">
        <v>71</v>
      </c>
      <c r="D6" s="53"/>
      <c r="E6" s="53"/>
      <c r="F6" s="52"/>
      <c r="G6" s="52"/>
      <c r="H6" s="52"/>
      <c r="I6" s="52"/>
      <c r="J6" s="52"/>
    </row>
    <row r="7" spans="1:10" ht="60" customHeight="1">
      <c r="A7" s="53" t="s">
        <v>6</v>
      </c>
      <c r="B7" s="53"/>
      <c r="C7" s="5">
        <v>0.15</v>
      </c>
      <c r="D7" s="53" t="s">
        <v>10</v>
      </c>
      <c r="E7" s="53"/>
      <c r="F7" s="73">
        <v>0.05</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9" t="s">
        <v>15</v>
      </c>
      <c r="G10" s="31" t="s">
        <v>16</v>
      </c>
      <c r="H10" s="31" t="s">
        <v>17</v>
      </c>
      <c r="I10" s="7" t="s">
        <v>18</v>
      </c>
      <c r="J10" s="31" t="s">
        <v>19</v>
      </c>
    </row>
    <row r="11" spans="1:10" ht="105" customHeight="1">
      <c r="A11" s="52" t="s">
        <v>306</v>
      </c>
      <c r="B11" s="52"/>
      <c r="C11" s="5"/>
      <c r="D11" s="52" t="s">
        <v>306</v>
      </c>
      <c r="E11" s="52"/>
      <c r="F11" s="17">
        <v>5</v>
      </c>
      <c r="G11" s="30" t="s">
        <v>343</v>
      </c>
      <c r="H11" s="38" t="s">
        <v>233</v>
      </c>
      <c r="I11" s="18"/>
      <c r="J11" s="19"/>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8" t="s">
        <v>24</v>
      </c>
      <c r="D15" s="28" t="s">
        <v>25</v>
      </c>
      <c r="E15" s="28" t="s">
        <v>26</v>
      </c>
      <c r="F15" s="28" t="s">
        <v>27</v>
      </c>
      <c r="G15" s="28" t="s">
        <v>28</v>
      </c>
      <c r="H15" s="28" t="s">
        <v>29</v>
      </c>
      <c r="I15" s="2"/>
      <c r="J15" s="2"/>
    </row>
    <row r="16" spans="1:10" ht="99.75" customHeight="1">
      <c r="A16" s="63" t="s">
        <v>233</v>
      </c>
      <c r="B16" s="64"/>
      <c r="C16" s="16">
        <v>7</v>
      </c>
      <c r="D16" s="16">
        <v>2</v>
      </c>
      <c r="E16" s="16">
        <v>6</v>
      </c>
      <c r="F16" s="16">
        <v>4</v>
      </c>
      <c r="G16" s="16">
        <v>4</v>
      </c>
      <c r="H16" s="16">
        <v>4</v>
      </c>
      <c r="I16" s="2"/>
      <c r="J16" s="2"/>
    </row>
    <row r="17" spans="1:10" ht="99.75" customHeight="1">
      <c r="A17" s="63" t="s">
        <v>233</v>
      </c>
      <c r="B17" s="64"/>
      <c r="C17" s="8">
        <f>F11</f>
        <v>5</v>
      </c>
      <c r="D17" s="8">
        <f>$F$11</f>
        <v>5</v>
      </c>
      <c r="E17" s="8">
        <f>$F$11</f>
        <v>5</v>
      </c>
      <c r="F17" s="8">
        <f>$F$11</f>
        <v>5</v>
      </c>
      <c r="G17" s="8">
        <f>$F$11</f>
        <v>5</v>
      </c>
      <c r="H17" s="8">
        <f>$F$11</f>
        <v>5</v>
      </c>
      <c r="I17" s="2"/>
      <c r="J17" s="2"/>
    </row>
    <row r="18" spans="1:10" ht="15">
      <c r="A18" s="49" t="s">
        <v>30</v>
      </c>
      <c r="B18" s="50"/>
      <c r="C18" s="9">
        <f>IF((C16/C17)&gt;1,1,(C16/C17))</f>
        <v>1</v>
      </c>
      <c r="D18" s="9">
        <f>IF(((D16/D17)+C18)&gt;1,1,((D16/D17)+C18))</f>
        <v>1</v>
      </c>
      <c r="E18" s="9">
        <f>IF(((E16/E17)+D18)&gt;1,1,((E16/E17)+D18))</f>
        <v>1</v>
      </c>
      <c r="F18" s="9">
        <f>IF(((F16/F17)+E18)&gt;1,1,((F16/F17)+E18))</f>
        <v>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c r="D20" s="6"/>
      <c r="E20" s="6"/>
      <c r="F20" s="6">
        <f>J11*0.4</f>
        <v>0</v>
      </c>
      <c r="G20" s="6">
        <f>J11*0.3</f>
        <v>0</v>
      </c>
      <c r="H20" s="6"/>
      <c r="I20" s="2"/>
      <c r="J20" s="2"/>
    </row>
    <row r="21" spans="1:10" ht="30" customHeight="1">
      <c r="A21" s="67" t="s">
        <v>33</v>
      </c>
      <c r="B21" s="68"/>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9" t="s">
        <v>24</v>
      </c>
      <c r="F24" s="63" t="s">
        <v>308</v>
      </c>
      <c r="G24" s="64"/>
      <c r="H24" s="63"/>
      <c r="I24" s="64"/>
      <c r="J24" s="2"/>
    </row>
    <row r="25" spans="5:10" ht="49.5" customHeight="1">
      <c r="E25" s="29" t="s">
        <v>25</v>
      </c>
      <c r="F25" s="63" t="s">
        <v>309</v>
      </c>
      <c r="G25" s="64"/>
      <c r="H25" s="65"/>
      <c r="I25" s="66"/>
      <c r="J25" s="2"/>
    </row>
    <row r="26" spans="5:10" ht="49.5" customHeight="1">
      <c r="E26" s="29" t="s">
        <v>26</v>
      </c>
      <c r="F26" s="63" t="s">
        <v>310</v>
      </c>
      <c r="G26" s="64"/>
      <c r="H26" s="65"/>
      <c r="I26" s="66"/>
      <c r="J26" s="2"/>
    </row>
    <row r="27" spans="5:10" ht="49.5" customHeight="1">
      <c r="E27" s="29" t="s">
        <v>27</v>
      </c>
      <c r="F27" s="63" t="s">
        <v>307</v>
      </c>
      <c r="G27" s="64"/>
      <c r="H27" s="65"/>
      <c r="I27" s="66"/>
      <c r="J27" s="2"/>
    </row>
    <row r="28" spans="5:10" ht="49.5" customHeight="1">
      <c r="E28" s="29" t="s">
        <v>28</v>
      </c>
      <c r="F28" s="63"/>
      <c r="G28" s="64"/>
      <c r="H28" s="65"/>
      <c r="I28" s="66"/>
      <c r="J28" s="2"/>
    </row>
    <row r="29" spans="5:10" ht="72" customHeight="1">
      <c r="E29" s="29" t="s">
        <v>29</v>
      </c>
      <c r="F29" s="63" t="s">
        <v>311</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9" t="s">
        <v>24</v>
      </c>
      <c r="D33" s="29" t="s">
        <v>25</v>
      </c>
      <c r="E33" s="29" t="s">
        <v>26</v>
      </c>
      <c r="F33" s="29" t="s">
        <v>27</v>
      </c>
      <c r="G33" s="29" t="s">
        <v>28</v>
      </c>
      <c r="H33" s="29" t="s">
        <v>29</v>
      </c>
      <c r="I33" s="4"/>
      <c r="J33" s="1"/>
      <c r="K33" s="1"/>
      <c r="L33" s="1"/>
      <c r="M33" s="1"/>
    </row>
    <row r="34" spans="1:9" ht="42" customHeight="1">
      <c r="A34" s="63" t="s">
        <v>308</v>
      </c>
      <c r="B34" s="64"/>
      <c r="C34" s="41" t="s">
        <v>294</v>
      </c>
      <c r="D34" s="41" t="s">
        <v>294</v>
      </c>
      <c r="E34" s="41" t="s">
        <v>294</v>
      </c>
      <c r="F34" s="41" t="s">
        <v>294</v>
      </c>
      <c r="G34" s="41" t="s">
        <v>294</v>
      </c>
      <c r="H34" s="41" t="s">
        <v>294</v>
      </c>
      <c r="I34" s="2"/>
    </row>
    <row r="35" spans="1:9" ht="30" customHeight="1">
      <c r="A35" s="63" t="s">
        <v>309</v>
      </c>
      <c r="B35" s="64"/>
      <c r="C35" s="41" t="s">
        <v>294</v>
      </c>
      <c r="D35" s="41" t="s">
        <v>294</v>
      </c>
      <c r="E35" s="41" t="s">
        <v>294</v>
      </c>
      <c r="F35" s="41" t="s">
        <v>294</v>
      </c>
      <c r="G35" s="41" t="s">
        <v>294</v>
      </c>
      <c r="H35" s="41" t="s">
        <v>294</v>
      </c>
      <c r="I35" s="2"/>
    </row>
    <row r="36" spans="1:9" ht="30" customHeight="1">
      <c r="A36" s="63" t="s">
        <v>310</v>
      </c>
      <c r="B36" s="64"/>
      <c r="C36" s="41" t="s">
        <v>294</v>
      </c>
      <c r="D36" s="41" t="s">
        <v>294</v>
      </c>
      <c r="E36" s="41" t="s">
        <v>294</v>
      </c>
      <c r="F36" s="41" t="s">
        <v>294</v>
      </c>
      <c r="G36" s="41" t="s">
        <v>294</v>
      </c>
      <c r="H36" s="41" t="s">
        <v>294</v>
      </c>
      <c r="I36" s="2"/>
    </row>
    <row r="37" spans="1:9" ht="30" customHeight="1">
      <c r="A37" s="63" t="s">
        <v>307</v>
      </c>
      <c r="B37" s="64"/>
      <c r="C37" s="30"/>
      <c r="D37" s="30"/>
      <c r="E37" s="30"/>
      <c r="F37" s="41" t="s">
        <v>294</v>
      </c>
      <c r="G37" s="41" t="s">
        <v>294</v>
      </c>
      <c r="H37" s="41" t="s">
        <v>294</v>
      </c>
      <c r="I37" s="2"/>
    </row>
    <row r="38" spans="1:9" ht="30" customHeight="1">
      <c r="A38" s="63"/>
      <c r="B38" s="64"/>
      <c r="C38" s="30"/>
      <c r="D38" s="30"/>
      <c r="E38" s="30"/>
      <c r="F38" s="30"/>
      <c r="G38" s="30"/>
      <c r="H38" s="30"/>
      <c r="I38" s="2"/>
    </row>
    <row r="39" spans="1:9" ht="30" customHeight="1">
      <c r="A39" s="63"/>
      <c r="B39" s="64"/>
      <c r="C39" s="30"/>
      <c r="D39" s="30"/>
      <c r="E39" s="30"/>
      <c r="F39" s="30"/>
      <c r="G39" s="30"/>
      <c r="H39" s="30"/>
      <c r="I39" s="2"/>
    </row>
    <row r="40" spans="1:9" ht="30" customHeight="1">
      <c r="A40" s="63"/>
      <c r="B40" s="64"/>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1">
      <selection activeCell="G40" sqref="G4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5">
        <v>2012</v>
      </c>
      <c r="D2" s="51" t="s">
        <v>7</v>
      </c>
      <c r="E2" s="51"/>
      <c r="F2" s="52" t="s">
        <v>39</v>
      </c>
      <c r="G2" s="52"/>
      <c r="H2" s="52"/>
      <c r="I2" s="52"/>
      <c r="J2" s="52"/>
    </row>
    <row r="3" spans="1:10" ht="54.75" customHeight="1">
      <c r="A3" s="53" t="s">
        <v>2</v>
      </c>
      <c r="B3" s="53"/>
      <c r="C3" s="35" t="s">
        <v>40</v>
      </c>
      <c r="D3" s="53" t="s">
        <v>8</v>
      </c>
      <c r="E3" s="53"/>
      <c r="F3" s="52" t="s">
        <v>45</v>
      </c>
      <c r="G3" s="52"/>
      <c r="H3" s="52"/>
      <c r="I3" s="52"/>
      <c r="J3" s="52"/>
    </row>
    <row r="4" spans="1:10" ht="58.5" customHeight="1">
      <c r="A4" s="53" t="s">
        <v>3</v>
      </c>
      <c r="B4" s="53"/>
      <c r="C4" s="35" t="s">
        <v>67</v>
      </c>
      <c r="D4" s="53" t="s">
        <v>11</v>
      </c>
      <c r="E4" s="53"/>
      <c r="F4" s="52" t="s">
        <v>42</v>
      </c>
      <c r="G4" s="52"/>
      <c r="H4" s="52"/>
      <c r="I4" s="52"/>
      <c r="J4" s="52"/>
    </row>
    <row r="5" spans="1:10" ht="50.25" customHeight="1">
      <c r="A5" s="53" t="s">
        <v>4</v>
      </c>
      <c r="B5" s="53"/>
      <c r="C5" s="35" t="s">
        <v>70</v>
      </c>
      <c r="D5" s="53" t="s">
        <v>9</v>
      </c>
      <c r="E5" s="53"/>
      <c r="F5" s="52" t="s">
        <v>262</v>
      </c>
      <c r="G5" s="52"/>
      <c r="H5" s="52"/>
      <c r="I5" s="52"/>
      <c r="J5" s="52"/>
    </row>
    <row r="6" spans="1:10" ht="60" customHeight="1">
      <c r="A6" s="53" t="s">
        <v>5</v>
      </c>
      <c r="B6" s="53"/>
      <c r="C6" s="35" t="s">
        <v>71</v>
      </c>
      <c r="D6" s="53"/>
      <c r="E6" s="53"/>
      <c r="F6" s="52"/>
      <c r="G6" s="52"/>
      <c r="H6" s="52"/>
      <c r="I6" s="52"/>
      <c r="J6" s="52"/>
    </row>
    <row r="7" spans="1:10" ht="60" customHeight="1">
      <c r="A7" s="53" t="s">
        <v>6</v>
      </c>
      <c r="B7" s="53"/>
      <c r="C7" s="35"/>
      <c r="D7" s="53" t="s">
        <v>10</v>
      </c>
      <c r="E7" s="53"/>
      <c r="F7" s="52" t="s">
        <v>261</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36" t="s">
        <v>15</v>
      </c>
      <c r="G10" s="37" t="s">
        <v>16</v>
      </c>
      <c r="H10" s="37" t="s">
        <v>17</v>
      </c>
      <c r="I10" s="7" t="s">
        <v>18</v>
      </c>
      <c r="J10" s="37" t="s">
        <v>19</v>
      </c>
    </row>
    <row r="11" spans="1:10" ht="105" customHeight="1">
      <c r="A11" s="52" t="s">
        <v>263</v>
      </c>
      <c r="B11" s="52"/>
      <c r="C11" s="5"/>
      <c r="D11" s="52" t="s">
        <v>265</v>
      </c>
      <c r="E11" s="52"/>
      <c r="F11" s="17">
        <v>1</v>
      </c>
      <c r="G11" s="39" t="s">
        <v>264</v>
      </c>
      <c r="H11" s="38" t="s">
        <v>260</v>
      </c>
      <c r="I11" s="18"/>
      <c r="J11" s="19">
        <f>14000000+17491920</f>
        <v>31491920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34" t="s">
        <v>24</v>
      </c>
      <c r="D15" s="34" t="s">
        <v>25</v>
      </c>
      <c r="E15" s="34" t="s">
        <v>26</v>
      </c>
      <c r="F15" s="34" t="s">
        <v>27</v>
      </c>
      <c r="G15" s="34" t="s">
        <v>28</v>
      </c>
      <c r="H15" s="34" t="s">
        <v>29</v>
      </c>
      <c r="I15" s="2"/>
      <c r="J15" s="2"/>
    </row>
    <row r="16" spans="1:10" ht="99.75" customHeight="1">
      <c r="A16" s="63" t="s">
        <v>260</v>
      </c>
      <c r="B16" s="64"/>
      <c r="C16" s="16"/>
      <c r="D16" s="16"/>
      <c r="E16" s="16"/>
      <c r="F16" s="16"/>
      <c r="G16" s="16">
        <v>0.7</v>
      </c>
      <c r="H16" s="16"/>
      <c r="I16" s="2"/>
      <c r="J16" s="2"/>
    </row>
    <row r="17" spans="1:10" ht="99.75" customHeight="1">
      <c r="A17" s="63" t="s">
        <v>260</v>
      </c>
      <c r="B17" s="64"/>
      <c r="C17" s="8">
        <f>F11</f>
        <v>1</v>
      </c>
      <c r="D17" s="8">
        <f>$F$11</f>
        <v>1</v>
      </c>
      <c r="E17" s="8">
        <f>$F$11</f>
        <v>1</v>
      </c>
      <c r="F17" s="8">
        <f>$F$11</f>
        <v>1</v>
      </c>
      <c r="G17" s="8">
        <f>$F$11</f>
        <v>1</v>
      </c>
      <c r="H17" s="8">
        <f>$F$11</f>
        <v>1</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0.7</v>
      </c>
      <c r="H18" s="9">
        <f>IF(((H16/H17)+G18)&gt;1,1,((H16/H17)+G18))</f>
        <v>0.7</v>
      </c>
      <c r="I18" s="2"/>
      <c r="J18" s="2"/>
    </row>
    <row r="19" spans="1:10" ht="15">
      <c r="A19" s="62" t="s">
        <v>31</v>
      </c>
      <c r="B19" s="62"/>
      <c r="C19" s="62"/>
      <c r="D19" s="62"/>
      <c r="E19" s="62"/>
      <c r="F19" s="62"/>
      <c r="G19" s="62"/>
      <c r="H19" s="62"/>
      <c r="I19" s="62"/>
      <c r="J19" s="62"/>
    </row>
    <row r="20" spans="1:10" ht="15">
      <c r="A20" s="67" t="s">
        <v>32</v>
      </c>
      <c r="B20" s="68"/>
      <c r="C20" s="6"/>
      <c r="D20" s="6"/>
      <c r="E20" s="6"/>
      <c r="F20" s="6"/>
      <c r="G20" s="6"/>
      <c r="H20" s="6"/>
      <c r="I20" s="2"/>
      <c r="J20" s="2"/>
    </row>
    <row r="21" spans="1:10" ht="30" customHeight="1">
      <c r="A21" s="67" t="s">
        <v>33</v>
      </c>
      <c r="B21" s="68"/>
      <c r="C21" s="10">
        <f>(C20/$J$11)</f>
        <v>0</v>
      </c>
      <c r="D21" s="11">
        <f>(D20/$J$11)+C21</f>
        <v>0</v>
      </c>
      <c r="E21" s="11">
        <f>(E20/$J$11)+D21</f>
        <v>0</v>
      </c>
      <c r="F21" s="11">
        <f>(F20/$J$11)+E21</f>
        <v>0</v>
      </c>
      <c r="G21" s="11">
        <f>(G20/$J$11)+F21</f>
        <v>0</v>
      </c>
      <c r="H21" s="11">
        <f>(H20/$J$11)+G21</f>
        <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36" t="s">
        <v>24</v>
      </c>
      <c r="F24" s="63"/>
      <c r="G24" s="64"/>
      <c r="H24" s="63"/>
      <c r="I24" s="64"/>
      <c r="J24" s="2"/>
    </row>
    <row r="25" spans="5:10" ht="49.5" customHeight="1">
      <c r="E25" s="36" t="s">
        <v>25</v>
      </c>
      <c r="F25" s="63"/>
      <c r="G25" s="64"/>
      <c r="H25" s="65"/>
      <c r="I25" s="66"/>
      <c r="J25" s="2"/>
    </row>
    <row r="26" spans="5:10" ht="49.5" customHeight="1">
      <c r="E26" s="36" t="s">
        <v>26</v>
      </c>
      <c r="F26" s="63" t="s">
        <v>315</v>
      </c>
      <c r="G26" s="64"/>
      <c r="H26" s="65"/>
      <c r="I26" s="66"/>
      <c r="J26" s="2"/>
    </row>
    <row r="27" spans="5:10" ht="49.5" customHeight="1">
      <c r="E27" s="36" t="s">
        <v>27</v>
      </c>
      <c r="F27" s="63" t="s">
        <v>315</v>
      </c>
      <c r="G27" s="64"/>
      <c r="H27" s="65"/>
      <c r="I27" s="66"/>
      <c r="J27" s="2"/>
    </row>
    <row r="28" spans="5:10" ht="49.5" customHeight="1">
      <c r="E28" s="36" t="s">
        <v>28</v>
      </c>
      <c r="F28" s="63"/>
      <c r="G28" s="64"/>
      <c r="H28" s="65"/>
      <c r="I28" s="66"/>
      <c r="J28" s="2"/>
    </row>
    <row r="29" spans="5:10" ht="72" customHeight="1">
      <c r="E29" s="36" t="s">
        <v>29</v>
      </c>
      <c r="F29" s="63" t="s">
        <v>266</v>
      </c>
      <c r="G29" s="64"/>
      <c r="H29" s="65" t="s">
        <v>296</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36" t="s">
        <v>24</v>
      </c>
      <c r="D33" s="36" t="s">
        <v>25</v>
      </c>
      <c r="E33" s="36" t="s">
        <v>26</v>
      </c>
      <c r="F33" s="36" t="s">
        <v>27</v>
      </c>
      <c r="G33" s="36" t="s">
        <v>28</v>
      </c>
      <c r="H33" s="36" t="s">
        <v>29</v>
      </c>
      <c r="I33" s="4"/>
      <c r="J33" s="1"/>
      <c r="K33" s="1"/>
      <c r="L33" s="1"/>
      <c r="M33" s="1"/>
    </row>
    <row r="34" spans="1:9" ht="51.75" customHeight="1">
      <c r="A34" s="63" t="s">
        <v>312</v>
      </c>
      <c r="B34" s="64"/>
      <c r="C34" s="35"/>
      <c r="D34" s="35"/>
      <c r="E34" s="41" t="s">
        <v>294</v>
      </c>
      <c r="F34" s="41" t="s">
        <v>294</v>
      </c>
      <c r="G34" s="39"/>
      <c r="H34" s="41" t="s">
        <v>294</v>
      </c>
      <c r="I34" s="2"/>
    </row>
    <row r="35" spans="1:9" ht="30" customHeight="1">
      <c r="A35" s="63" t="s">
        <v>267</v>
      </c>
      <c r="B35" s="64"/>
      <c r="C35" s="35"/>
      <c r="D35" s="35"/>
      <c r="E35" s="35"/>
      <c r="F35" s="35"/>
      <c r="G35" s="39" t="s">
        <v>90</v>
      </c>
      <c r="H35" s="35"/>
      <c r="I35" s="2"/>
    </row>
    <row r="36" spans="1:9" ht="30" customHeight="1">
      <c r="A36" s="63" t="s">
        <v>268</v>
      </c>
      <c r="B36" s="64"/>
      <c r="C36" s="35"/>
      <c r="D36" s="35"/>
      <c r="E36" s="35"/>
      <c r="F36" s="35"/>
      <c r="G36" s="35"/>
      <c r="H36" s="35"/>
      <c r="I36" s="2"/>
    </row>
    <row r="37" spans="1:9" ht="30" customHeight="1">
      <c r="A37" s="63" t="s">
        <v>313</v>
      </c>
      <c r="B37" s="64"/>
      <c r="C37" s="35"/>
      <c r="D37" s="35"/>
      <c r="E37" s="35"/>
      <c r="F37" s="41" t="s">
        <v>90</v>
      </c>
      <c r="G37" s="41" t="s">
        <v>90</v>
      </c>
      <c r="H37" s="35"/>
      <c r="I37" s="2"/>
    </row>
    <row r="38" spans="1:9" ht="30" customHeight="1">
      <c r="A38" s="63" t="s">
        <v>314</v>
      </c>
      <c r="B38" s="64"/>
      <c r="C38" s="35"/>
      <c r="D38" s="35"/>
      <c r="E38" s="35"/>
      <c r="F38" s="35"/>
      <c r="G38" s="35"/>
      <c r="H38" s="41" t="s">
        <v>90</v>
      </c>
      <c r="I38" s="2"/>
    </row>
    <row r="39" spans="1:9" ht="30" customHeight="1">
      <c r="A39" s="63" t="s">
        <v>316</v>
      </c>
      <c r="B39" s="64"/>
      <c r="C39" s="35"/>
      <c r="D39" s="35"/>
      <c r="E39" s="35"/>
      <c r="F39" s="35"/>
      <c r="G39" s="35"/>
      <c r="H39" s="41" t="s">
        <v>90</v>
      </c>
      <c r="I39" s="2"/>
    </row>
    <row r="40" spans="1:9" ht="30" customHeight="1">
      <c r="A40" s="63"/>
      <c r="B40" s="64"/>
      <c r="C40" s="35"/>
      <c r="D40" s="35"/>
      <c r="E40" s="35"/>
      <c r="F40" s="35"/>
      <c r="G40" s="35"/>
      <c r="H40" s="3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4">
      <selection activeCell="A13" sqref="A13:J13"/>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5">
        <v>2012</v>
      </c>
      <c r="D2" s="51" t="s">
        <v>7</v>
      </c>
      <c r="E2" s="51"/>
      <c r="F2" s="52" t="s">
        <v>39</v>
      </c>
      <c r="G2" s="52"/>
      <c r="H2" s="52"/>
      <c r="I2" s="52"/>
      <c r="J2" s="52"/>
    </row>
    <row r="3" spans="1:10" ht="54.75" customHeight="1">
      <c r="A3" s="53" t="s">
        <v>2</v>
      </c>
      <c r="B3" s="53"/>
      <c r="C3" s="35" t="s">
        <v>40</v>
      </c>
      <c r="D3" s="53" t="s">
        <v>8</v>
      </c>
      <c r="E3" s="53"/>
      <c r="F3" s="52" t="s">
        <v>45</v>
      </c>
      <c r="G3" s="52"/>
      <c r="H3" s="52"/>
      <c r="I3" s="52"/>
      <c r="J3" s="52"/>
    </row>
    <row r="4" spans="1:10" ht="58.5" customHeight="1">
      <c r="A4" s="53" t="s">
        <v>3</v>
      </c>
      <c r="B4" s="53"/>
      <c r="C4" s="35" t="s">
        <v>67</v>
      </c>
      <c r="D4" s="53" t="s">
        <v>11</v>
      </c>
      <c r="E4" s="53"/>
      <c r="F4" s="52" t="s">
        <v>42</v>
      </c>
      <c r="G4" s="52"/>
      <c r="H4" s="52"/>
      <c r="I4" s="52"/>
      <c r="J4" s="52"/>
    </row>
    <row r="5" spans="1:10" ht="50.25" customHeight="1">
      <c r="A5" s="53" t="s">
        <v>4</v>
      </c>
      <c r="B5" s="53"/>
      <c r="C5" s="35" t="s">
        <v>70</v>
      </c>
      <c r="D5" s="53" t="s">
        <v>9</v>
      </c>
      <c r="E5" s="53"/>
      <c r="F5" s="52" t="s">
        <v>271</v>
      </c>
      <c r="G5" s="52"/>
      <c r="H5" s="52"/>
      <c r="I5" s="52"/>
      <c r="J5" s="52"/>
    </row>
    <row r="6" spans="1:10" ht="60" customHeight="1">
      <c r="A6" s="53" t="s">
        <v>5</v>
      </c>
      <c r="B6" s="53"/>
      <c r="C6" s="35" t="s">
        <v>71</v>
      </c>
      <c r="D6" s="53"/>
      <c r="E6" s="53"/>
      <c r="F6" s="52"/>
      <c r="G6" s="52"/>
      <c r="H6" s="52"/>
      <c r="I6" s="52"/>
      <c r="J6" s="52"/>
    </row>
    <row r="7" spans="1:10" ht="60" customHeight="1">
      <c r="A7" s="53" t="s">
        <v>6</v>
      </c>
      <c r="B7" s="53"/>
      <c r="C7" s="35"/>
      <c r="D7" s="53" t="s">
        <v>10</v>
      </c>
      <c r="E7" s="53"/>
      <c r="F7" s="52" t="s">
        <v>270</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36" t="s">
        <v>15</v>
      </c>
      <c r="G10" s="37" t="s">
        <v>16</v>
      </c>
      <c r="H10" s="37" t="s">
        <v>17</v>
      </c>
      <c r="I10" s="7" t="s">
        <v>18</v>
      </c>
      <c r="J10" s="37" t="s">
        <v>19</v>
      </c>
    </row>
    <row r="11" spans="1:10" ht="105" customHeight="1">
      <c r="A11" s="52" t="s">
        <v>272</v>
      </c>
      <c r="B11" s="52"/>
      <c r="C11" s="5"/>
      <c r="D11" s="52" t="s">
        <v>273</v>
      </c>
      <c r="E11" s="52"/>
      <c r="F11" s="17">
        <v>50</v>
      </c>
      <c r="G11" s="35" t="s">
        <v>59</v>
      </c>
      <c r="H11" s="38" t="s">
        <v>269</v>
      </c>
      <c r="I11" s="18" t="s">
        <v>274</v>
      </c>
      <c r="J11" s="19">
        <f>5776000+8392940+4800000</f>
        <v>18968940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34" t="s">
        <v>24</v>
      </c>
      <c r="D15" s="34" t="s">
        <v>25</v>
      </c>
      <c r="E15" s="34" t="s">
        <v>26</v>
      </c>
      <c r="F15" s="34" t="s">
        <v>27</v>
      </c>
      <c r="G15" s="34" t="s">
        <v>28</v>
      </c>
      <c r="H15" s="34" t="s">
        <v>29</v>
      </c>
      <c r="I15" s="2"/>
      <c r="J15" s="2"/>
    </row>
    <row r="16" spans="1:10" ht="99.75" customHeight="1">
      <c r="A16" s="63" t="s">
        <v>269</v>
      </c>
      <c r="B16" s="64"/>
      <c r="C16" s="16"/>
      <c r="D16" s="16"/>
      <c r="E16" s="16"/>
      <c r="F16" s="16"/>
      <c r="G16" s="16">
        <v>50</v>
      </c>
      <c r="H16" s="16"/>
      <c r="I16" s="2"/>
      <c r="J16" s="2"/>
    </row>
    <row r="17" spans="1:10" ht="99.75" customHeight="1">
      <c r="A17" s="63" t="s">
        <v>269</v>
      </c>
      <c r="B17" s="64"/>
      <c r="C17" s="8">
        <f>F11</f>
        <v>50</v>
      </c>
      <c r="D17" s="8">
        <f>$F$11</f>
        <v>50</v>
      </c>
      <c r="E17" s="8">
        <f>$F$11</f>
        <v>50</v>
      </c>
      <c r="F17" s="8">
        <f>$F$11</f>
        <v>50</v>
      </c>
      <c r="G17" s="8">
        <v>50</v>
      </c>
      <c r="H17" s="8">
        <f>$F$11</f>
        <v>50</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c r="D20" s="6"/>
      <c r="E20" s="6"/>
      <c r="F20" s="6">
        <f>J11*0.4</f>
        <v>7587576</v>
      </c>
      <c r="G20" s="6">
        <f>J11*0.3</f>
        <v>5690682</v>
      </c>
      <c r="H20" s="6"/>
      <c r="I20" s="2"/>
      <c r="J20" s="2"/>
    </row>
    <row r="21" spans="1:10" ht="30" customHeight="1">
      <c r="A21" s="67" t="s">
        <v>33</v>
      </c>
      <c r="B21" s="68"/>
      <c r="C21" s="10">
        <f>(C20/$J$11)</f>
        <v>0</v>
      </c>
      <c r="D21" s="11">
        <f>(D20/$J$11)+C21</f>
        <v>0</v>
      </c>
      <c r="E21" s="11">
        <f>(E20/$J$11)+D21</f>
        <v>0</v>
      </c>
      <c r="F21" s="11">
        <f>(F20/$J$11)+E21</f>
        <v>0.4</v>
      </c>
      <c r="G21" s="11">
        <f>(G20/$J$11)+F21</f>
        <v>0.7</v>
      </c>
      <c r="H21" s="11">
        <f>(H20/$J$11)+G21</f>
        <v>0.7</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36" t="s">
        <v>24</v>
      </c>
      <c r="F24" s="63"/>
      <c r="G24" s="64"/>
      <c r="H24" s="63"/>
      <c r="I24" s="64"/>
      <c r="J24" s="2"/>
    </row>
    <row r="25" spans="5:10" ht="49.5" customHeight="1">
      <c r="E25" s="36" t="s">
        <v>25</v>
      </c>
      <c r="F25" s="63"/>
      <c r="G25" s="64"/>
      <c r="H25" s="65"/>
      <c r="I25" s="66"/>
      <c r="J25" s="2"/>
    </row>
    <row r="26" spans="5:10" ht="49.5" customHeight="1">
      <c r="E26" s="36" t="s">
        <v>26</v>
      </c>
      <c r="F26" s="63" t="s">
        <v>321</v>
      </c>
      <c r="G26" s="64"/>
      <c r="H26" s="65"/>
      <c r="I26" s="66"/>
      <c r="J26" s="2"/>
    </row>
    <row r="27" spans="5:10" ht="49.5" customHeight="1">
      <c r="E27" s="36" t="s">
        <v>27</v>
      </c>
      <c r="F27" s="63" t="s">
        <v>275</v>
      </c>
      <c r="G27" s="64"/>
      <c r="H27" s="65"/>
      <c r="I27" s="66"/>
      <c r="J27" s="2"/>
    </row>
    <row r="28" spans="5:10" ht="49.5" customHeight="1">
      <c r="E28" s="36" t="s">
        <v>28</v>
      </c>
      <c r="F28" s="63" t="s">
        <v>276</v>
      </c>
      <c r="G28" s="64"/>
      <c r="H28" s="65"/>
      <c r="I28" s="66"/>
      <c r="J28" s="2"/>
    </row>
    <row r="29" spans="5:10" ht="72" customHeight="1">
      <c r="E29" s="36" t="s">
        <v>29</v>
      </c>
      <c r="F29" s="63" t="s">
        <v>277</v>
      </c>
      <c r="G29" s="64"/>
      <c r="H29" s="65" t="s">
        <v>322</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36" t="s">
        <v>24</v>
      </c>
      <c r="D33" s="36" t="s">
        <v>25</v>
      </c>
      <c r="E33" s="36" t="s">
        <v>26</v>
      </c>
      <c r="F33" s="36" t="s">
        <v>27</v>
      </c>
      <c r="G33" s="36" t="s">
        <v>28</v>
      </c>
      <c r="H33" s="36" t="s">
        <v>29</v>
      </c>
      <c r="I33" s="4"/>
      <c r="J33" s="1"/>
      <c r="K33" s="1"/>
      <c r="L33" s="1"/>
      <c r="M33" s="1"/>
    </row>
    <row r="34" spans="1:9" ht="42" customHeight="1">
      <c r="A34" s="63" t="s">
        <v>317</v>
      </c>
      <c r="B34" s="64"/>
      <c r="C34" s="35"/>
      <c r="D34" s="35"/>
      <c r="E34" s="35"/>
      <c r="F34" s="35"/>
      <c r="G34" s="39" t="s">
        <v>90</v>
      </c>
      <c r="H34" s="39" t="s">
        <v>90</v>
      </c>
      <c r="I34" s="2"/>
    </row>
    <row r="35" spans="1:9" ht="30" customHeight="1">
      <c r="A35" s="63" t="s">
        <v>318</v>
      </c>
      <c r="B35" s="64"/>
      <c r="C35" s="35"/>
      <c r="D35" s="35"/>
      <c r="E35" s="41" t="s">
        <v>90</v>
      </c>
      <c r="F35" s="35"/>
      <c r="G35" s="41" t="s">
        <v>90</v>
      </c>
      <c r="H35" s="41" t="s">
        <v>90</v>
      </c>
      <c r="I35" s="2"/>
    </row>
    <row r="36" spans="1:9" ht="30" customHeight="1">
      <c r="A36" s="63" t="s">
        <v>319</v>
      </c>
      <c r="B36" s="64"/>
      <c r="C36" s="35"/>
      <c r="D36" s="35"/>
      <c r="E36" s="35"/>
      <c r="F36" s="35"/>
      <c r="G36" s="35"/>
      <c r="H36" s="41" t="s">
        <v>90</v>
      </c>
      <c r="I36" s="2"/>
    </row>
    <row r="37" spans="1:9" ht="30" customHeight="1">
      <c r="A37" s="63" t="s">
        <v>320</v>
      </c>
      <c r="B37" s="64"/>
      <c r="C37" s="35"/>
      <c r="D37" s="35"/>
      <c r="E37" s="35"/>
      <c r="F37" s="41" t="s">
        <v>90</v>
      </c>
      <c r="G37" s="41" t="s">
        <v>90</v>
      </c>
      <c r="H37" s="35"/>
      <c r="I37" s="2"/>
    </row>
    <row r="38" spans="1:9" ht="30" customHeight="1">
      <c r="A38" s="63"/>
      <c r="B38" s="64"/>
      <c r="C38" s="35"/>
      <c r="D38" s="35"/>
      <c r="E38" s="35"/>
      <c r="F38" s="35"/>
      <c r="G38" s="35"/>
      <c r="H38" s="35"/>
      <c r="I38" s="2"/>
    </row>
    <row r="39" spans="1:9" ht="30" customHeight="1">
      <c r="A39" s="63"/>
      <c r="B39" s="64"/>
      <c r="C39" s="35"/>
      <c r="D39" s="35"/>
      <c r="E39" s="35"/>
      <c r="F39" s="35"/>
      <c r="G39" s="35"/>
      <c r="H39" s="35"/>
      <c r="I39" s="2"/>
    </row>
    <row r="40" spans="1:9" ht="30" customHeight="1">
      <c r="A40" s="63"/>
      <c r="B40" s="64"/>
      <c r="C40" s="35"/>
      <c r="D40" s="35"/>
      <c r="E40" s="35"/>
      <c r="F40" s="35"/>
      <c r="G40" s="35"/>
      <c r="H40" s="3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6.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1">
      <selection activeCell="A14" sqref="A14:J14"/>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5">
        <v>2012</v>
      </c>
      <c r="D2" s="51" t="s">
        <v>7</v>
      </c>
      <c r="E2" s="51"/>
      <c r="F2" s="52" t="s">
        <v>39</v>
      </c>
      <c r="G2" s="52"/>
      <c r="H2" s="52"/>
      <c r="I2" s="52"/>
      <c r="J2" s="52"/>
    </row>
    <row r="3" spans="1:10" ht="54.75" customHeight="1">
      <c r="A3" s="53" t="s">
        <v>2</v>
      </c>
      <c r="B3" s="53"/>
      <c r="C3" s="35" t="s">
        <v>40</v>
      </c>
      <c r="D3" s="53" t="s">
        <v>8</v>
      </c>
      <c r="E3" s="53"/>
      <c r="F3" s="52" t="s">
        <v>45</v>
      </c>
      <c r="G3" s="52"/>
      <c r="H3" s="52"/>
      <c r="I3" s="52"/>
      <c r="J3" s="52"/>
    </row>
    <row r="4" spans="1:10" ht="58.5" customHeight="1">
      <c r="A4" s="53" t="s">
        <v>3</v>
      </c>
      <c r="B4" s="53"/>
      <c r="C4" s="35" t="s">
        <v>67</v>
      </c>
      <c r="D4" s="53" t="s">
        <v>11</v>
      </c>
      <c r="E4" s="53"/>
      <c r="F4" s="52" t="s">
        <v>42</v>
      </c>
      <c r="G4" s="52"/>
      <c r="H4" s="52"/>
      <c r="I4" s="52"/>
      <c r="J4" s="52"/>
    </row>
    <row r="5" spans="1:10" ht="50.25" customHeight="1">
      <c r="A5" s="53" t="s">
        <v>4</v>
      </c>
      <c r="B5" s="53"/>
      <c r="C5" s="35" t="s">
        <v>70</v>
      </c>
      <c r="D5" s="53" t="s">
        <v>9</v>
      </c>
      <c r="E5" s="53"/>
      <c r="F5" s="52" t="s">
        <v>280</v>
      </c>
      <c r="G5" s="52"/>
      <c r="H5" s="52"/>
      <c r="I5" s="52"/>
      <c r="J5" s="52"/>
    </row>
    <row r="6" spans="1:10" ht="60" customHeight="1">
      <c r="A6" s="53" t="s">
        <v>5</v>
      </c>
      <c r="B6" s="53"/>
      <c r="C6" s="35" t="s">
        <v>71</v>
      </c>
      <c r="D6" s="53"/>
      <c r="E6" s="53"/>
      <c r="F6" s="52"/>
      <c r="G6" s="52"/>
      <c r="H6" s="52"/>
      <c r="I6" s="52"/>
      <c r="J6" s="52"/>
    </row>
    <row r="7" spans="1:10" ht="60" customHeight="1">
      <c r="A7" s="53" t="s">
        <v>6</v>
      </c>
      <c r="B7" s="53"/>
      <c r="C7" s="35"/>
      <c r="D7" s="53" t="s">
        <v>10</v>
      </c>
      <c r="E7" s="53"/>
      <c r="F7" s="52" t="s">
        <v>279</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36" t="s">
        <v>15</v>
      </c>
      <c r="G10" s="37" t="s">
        <v>16</v>
      </c>
      <c r="H10" s="37" t="s">
        <v>17</v>
      </c>
      <c r="I10" s="7" t="s">
        <v>18</v>
      </c>
      <c r="J10" s="37" t="s">
        <v>19</v>
      </c>
    </row>
    <row r="11" spans="1:10" ht="105" customHeight="1">
      <c r="A11" s="52" t="s">
        <v>295</v>
      </c>
      <c r="B11" s="52"/>
      <c r="C11" s="5"/>
      <c r="D11" s="52" t="s">
        <v>283</v>
      </c>
      <c r="E11" s="52"/>
      <c r="F11" s="17">
        <v>1</v>
      </c>
      <c r="G11" s="39" t="s">
        <v>282</v>
      </c>
      <c r="H11" s="38" t="s">
        <v>278</v>
      </c>
      <c r="I11" s="18" t="s">
        <v>281</v>
      </c>
      <c r="J11" s="19">
        <v>10000000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34" t="s">
        <v>24</v>
      </c>
      <c r="D15" s="34" t="s">
        <v>25</v>
      </c>
      <c r="E15" s="34" t="s">
        <v>26</v>
      </c>
      <c r="F15" s="34" t="s">
        <v>27</v>
      </c>
      <c r="G15" s="34" t="s">
        <v>28</v>
      </c>
      <c r="H15" s="34" t="s">
        <v>29</v>
      </c>
      <c r="I15" s="2"/>
      <c r="J15" s="2"/>
    </row>
    <row r="16" spans="1:10" ht="99.75" customHeight="1">
      <c r="A16" s="63" t="s">
        <v>278</v>
      </c>
      <c r="B16" s="64"/>
      <c r="C16" s="16"/>
      <c r="D16" s="16"/>
      <c r="E16" s="16"/>
      <c r="F16" s="16"/>
      <c r="G16" s="16">
        <v>0.8</v>
      </c>
      <c r="H16" s="16"/>
      <c r="I16" s="2"/>
      <c r="J16" s="2"/>
    </row>
    <row r="17" spans="1:10" ht="99.75" customHeight="1">
      <c r="A17" s="63" t="s">
        <v>278</v>
      </c>
      <c r="B17" s="64"/>
      <c r="C17" s="8">
        <f>F11</f>
        <v>1</v>
      </c>
      <c r="D17" s="8">
        <f>$F$11</f>
        <v>1</v>
      </c>
      <c r="E17" s="8">
        <f>$F$11</f>
        <v>1</v>
      </c>
      <c r="F17" s="8">
        <f>$F$11</f>
        <v>1</v>
      </c>
      <c r="G17" s="8">
        <v>80</v>
      </c>
      <c r="H17" s="8">
        <f>$F$11</f>
        <v>1</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0.01</v>
      </c>
      <c r="H18" s="9">
        <f>IF(((H16/H17)+G18)&gt;1,1,((H16/H17)+G18))</f>
        <v>0.01</v>
      </c>
      <c r="I18" s="2"/>
      <c r="J18" s="2"/>
    </row>
    <row r="19" spans="1:10" ht="15">
      <c r="A19" s="62" t="s">
        <v>31</v>
      </c>
      <c r="B19" s="62"/>
      <c r="C19" s="62"/>
      <c r="D19" s="62"/>
      <c r="E19" s="62"/>
      <c r="F19" s="62"/>
      <c r="G19" s="62"/>
      <c r="H19" s="62"/>
      <c r="I19" s="62"/>
      <c r="J19" s="62"/>
    </row>
    <row r="20" spans="1:10" ht="15">
      <c r="A20" s="67" t="s">
        <v>32</v>
      </c>
      <c r="B20" s="68"/>
      <c r="C20" s="6"/>
      <c r="D20" s="6"/>
      <c r="E20" s="6"/>
      <c r="F20" s="6">
        <f>J11*0.4</f>
        <v>4000000</v>
      </c>
      <c r="G20" s="6">
        <f>J11*0.3</f>
        <v>3000000</v>
      </c>
      <c r="H20" s="6"/>
      <c r="I20" s="2"/>
      <c r="J20" s="2"/>
    </row>
    <row r="21" spans="1:10" ht="30" customHeight="1">
      <c r="A21" s="67" t="s">
        <v>33</v>
      </c>
      <c r="B21" s="68"/>
      <c r="C21" s="10">
        <f>(C20/$J$11)</f>
        <v>0</v>
      </c>
      <c r="D21" s="11">
        <f>(D20/$J$11)+C21</f>
        <v>0</v>
      </c>
      <c r="E21" s="11">
        <f>(E20/$J$11)+D21</f>
        <v>0</v>
      </c>
      <c r="F21" s="11">
        <f>(F20/$J$11)+E21</f>
        <v>0.4</v>
      </c>
      <c r="G21" s="11">
        <f>(G20/$J$11)+F21</f>
        <v>0.7</v>
      </c>
      <c r="H21" s="11">
        <f>(H20/$J$11)+G21</f>
        <v>0.7</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36" t="s">
        <v>24</v>
      </c>
      <c r="F24" s="63"/>
      <c r="G24" s="64"/>
      <c r="H24" s="63"/>
      <c r="I24" s="64"/>
      <c r="J24" s="2"/>
    </row>
    <row r="25" spans="5:10" ht="49.5" customHeight="1">
      <c r="E25" s="36" t="s">
        <v>25</v>
      </c>
      <c r="F25" s="63" t="s">
        <v>286</v>
      </c>
      <c r="G25" s="64"/>
      <c r="H25" s="65"/>
      <c r="I25" s="66"/>
      <c r="J25" s="2"/>
    </row>
    <row r="26" spans="5:10" ht="49.5" customHeight="1">
      <c r="E26" s="36" t="s">
        <v>26</v>
      </c>
      <c r="F26" s="63"/>
      <c r="G26" s="64"/>
      <c r="H26" s="65"/>
      <c r="I26" s="66"/>
      <c r="J26" s="2"/>
    </row>
    <row r="27" spans="5:10" ht="49.5" customHeight="1">
      <c r="E27" s="36" t="s">
        <v>27</v>
      </c>
      <c r="F27" s="63"/>
      <c r="G27" s="64"/>
      <c r="H27" s="65"/>
      <c r="I27" s="66"/>
      <c r="J27" s="2"/>
    </row>
    <row r="28" spans="5:10" ht="49.5" customHeight="1">
      <c r="E28" s="36" t="s">
        <v>28</v>
      </c>
      <c r="F28" s="63"/>
      <c r="G28" s="64"/>
      <c r="H28" s="65" t="s">
        <v>287</v>
      </c>
      <c r="I28" s="66"/>
      <c r="J28" s="2"/>
    </row>
    <row r="29" spans="5:10" ht="72" customHeight="1">
      <c r="E29" s="36" t="s">
        <v>29</v>
      </c>
      <c r="F29" s="63" t="s">
        <v>285</v>
      </c>
      <c r="G29" s="64"/>
      <c r="H29" s="65" t="s">
        <v>284</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36" t="s">
        <v>24</v>
      </c>
      <c r="D33" s="36" t="s">
        <v>25</v>
      </c>
      <c r="E33" s="36" t="s">
        <v>26</v>
      </c>
      <c r="F33" s="36" t="s">
        <v>27</v>
      </c>
      <c r="G33" s="36" t="s">
        <v>28</v>
      </c>
      <c r="H33" s="36" t="s">
        <v>29</v>
      </c>
      <c r="I33" s="4"/>
      <c r="J33" s="1"/>
      <c r="K33" s="1"/>
      <c r="L33" s="1"/>
      <c r="M33" s="1"/>
    </row>
    <row r="34" spans="1:9" ht="42" customHeight="1">
      <c r="A34" s="63" t="s">
        <v>288</v>
      </c>
      <c r="B34" s="64"/>
      <c r="C34" s="35"/>
      <c r="D34" s="40" t="s">
        <v>90</v>
      </c>
      <c r="E34" s="40" t="s">
        <v>90</v>
      </c>
      <c r="F34" s="40" t="s">
        <v>90</v>
      </c>
      <c r="G34" s="39" t="s">
        <v>90</v>
      </c>
      <c r="H34" s="39" t="s">
        <v>90</v>
      </c>
      <c r="I34" s="2"/>
    </row>
    <row r="35" spans="1:9" ht="30" customHeight="1">
      <c r="A35" s="63" t="s">
        <v>289</v>
      </c>
      <c r="B35" s="64"/>
      <c r="C35" s="40" t="s">
        <v>90</v>
      </c>
      <c r="D35" s="35"/>
      <c r="E35" s="35"/>
      <c r="F35" s="35"/>
      <c r="G35" s="35"/>
      <c r="H35" s="39" t="s">
        <v>90</v>
      </c>
      <c r="I35" s="2"/>
    </row>
    <row r="36" spans="1:9" ht="30" customHeight="1">
      <c r="A36" s="63" t="s">
        <v>290</v>
      </c>
      <c r="B36" s="64"/>
      <c r="C36" s="35"/>
      <c r="D36" s="40" t="s">
        <v>90</v>
      </c>
      <c r="E36" s="35"/>
      <c r="F36" s="35"/>
      <c r="G36" s="35"/>
      <c r="H36" s="39"/>
      <c r="I36" s="2"/>
    </row>
    <row r="37" spans="1:9" ht="30" customHeight="1">
      <c r="A37" s="63" t="s">
        <v>291</v>
      </c>
      <c r="B37" s="64"/>
      <c r="C37" s="40" t="s">
        <v>90</v>
      </c>
      <c r="D37" s="35"/>
      <c r="E37" s="35"/>
      <c r="F37" s="40" t="s">
        <v>90</v>
      </c>
      <c r="G37" s="35"/>
      <c r="H37" s="40" t="s">
        <v>90</v>
      </c>
      <c r="I37" s="2"/>
    </row>
    <row r="38" spans="1:9" ht="60.75" customHeight="1">
      <c r="A38" s="63" t="s">
        <v>292</v>
      </c>
      <c r="B38" s="64"/>
      <c r="C38" s="35"/>
      <c r="D38" s="35"/>
      <c r="E38" s="40" t="s">
        <v>90</v>
      </c>
      <c r="F38" s="35"/>
      <c r="G38" s="35"/>
      <c r="H38" s="35"/>
      <c r="I38" s="2"/>
    </row>
    <row r="39" spans="1:9" ht="30" customHeight="1">
      <c r="A39" s="63" t="s">
        <v>293</v>
      </c>
      <c r="B39" s="64"/>
      <c r="C39" s="35"/>
      <c r="D39" s="35"/>
      <c r="E39" s="35"/>
      <c r="F39" s="35"/>
      <c r="G39" s="40" t="s">
        <v>294</v>
      </c>
      <c r="H39" s="40" t="s">
        <v>294</v>
      </c>
      <c r="I39" s="2"/>
    </row>
    <row r="40" spans="1:9" ht="30" customHeight="1">
      <c r="A40" s="63"/>
      <c r="B40" s="64"/>
      <c r="C40" s="35"/>
      <c r="D40" s="35"/>
      <c r="E40" s="35"/>
      <c r="F40" s="35"/>
      <c r="G40" s="35"/>
      <c r="H40" s="3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7.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9">
      <selection activeCell="H29" sqref="H29:I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5">
        <v>2012</v>
      </c>
      <c r="D2" s="51" t="s">
        <v>7</v>
      </c>
      <c r="E2" s="51"/>
      <c r="F2" s="52" t="s">
        <v>39</v>
      </c>
      <c r="G2" s="52"/>
      <c r="H2" s="52"/>
      <c r="I2" s="52"/>
      <c r="J2" s="52"/>
    </row>
    <row r="3" spans="1:10" ht="54.75" customHeight="1">
      <c r="A3" s="53" t="s">
        <v>2</v>
      </c>
      <c r="B3" s="53"/>
      <c r="C3" s="35" t="s">
        <v>235</v>
      </c>
      <c r="D3" s="53" t="s">
        <v>8</v>
      </c>
      <c r="E3" s="53"/>
      <c r="F3" s="52" t="s">
        <v>236</v>
      </c>
      <c r="G3" s="52"/>
      <c r="H3" s="52"/>
      <c r="I3" s="52"/>
      <c r="J3" s="52"/>
    </row>
    <row r="4" spans="1:10" ht="58.5" customHeight="1">
      <c r="A4" s="53" t="s">
        <v>3</v>
      </c>
      <c r="B4" s="53"/>
      <c r="C4" s="35" t="s">
        <v>238</v>
      </c>
      <c r="D4" s="53" t="s">
        <v>11</v>
      </c>
      <c r="E4" s="53"/>
      <c r="F4" s="52" t="s">
        <v>237</v>
      </c>
      <c r="G4" s="52"/>
      <c r="H4" s="52"/>
      <c r="I4" s="52"/>
      <c r="J4" s="52"/>
    </row>
    <row r="5" spans="1:10" ht="50.25" customHeight="1">
      <c r="A5" s="53" t="s">
        <v>4</v>
      </c>
      <c r="B5" s="53"/>
      <c r="C5" s="35" t="s">
        <v>238</v>
      </c>
      <c r="D5" s="53" t="s">
        <v>9</v>
      </c>
      <c r="E5" s="53"/>
      <c r="F5" s="52" t="s">
        <v>324</v>
      </c>
      <c r="G5" s="52"/>
      <c r="H5" s="52"/>
      <c r="I5" s="52"/>
      <c r="J5" s="52"/>
    </row>
    <row r="6" spans="1:10" ht="60" customHeight="1">
      <c r="A6" s="53" t="s">
        <v>5</v>
      </c>
      <c r="B6" s="53"/>
      <c r="C6" s="35" t="s">
        <v>239</v>
      </c>
      <c r="D6" s="53"/>
      <c r="E6" s="53"/>
      <c r="F6" s="52"/>
      <c r="G6" s="52"/>
      <c r="H6" s="52"/>
      <c r="I6" s="52"/>
      <c r="J6" s="52"/>
    </row>
    <row r="7" spans="1:10" ht="60" customHeight="1">
      <c r="A7" s="53" t="s">
        <v>6</v>
      </c>
      <c r="B7" s="53"/>
      <c r="C7" s="35"/>
      <c r="D7" s="53" t="s">
        <v>10</v>
      </c>
      <c r="E7" s="53"/>
      <c r="F7" s="52" t="s">
        <v>326</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36" t="s">
        <v>15</v>
      </c>
      <c r="G10" s="37" t="s">
        <v>16</v>
      </c>
      <c r="H10" s="37" t="s">
        <v>17</v>
      </c>
      <c r="I10" s="7" t="s">
        <v>18</v>
      </c>
      <c r="J10" s="37" t="s">
        <v>19</v>
      </c>
    </row>
    <row r="11" spans="1:10" ht="105" customHeight="1">
      <c r="A11" s="52" t="s">
        <v>344</v>
      </c>
      <c r="B11" s="52"/>
      <c r="C11" s="5"/>
      <c r="D11" s="52" t="s">
        <v>344</v>
      </c>
      <c r="E11" s="52"/>
      <c r="F11" s="17">
        <v>2</v>
      </c>
      <c r="G11" s="35" t="s">
        <v>328</v>
      </c>
      <c r="H11" s="35" t="s">
        <v>325</v>
      </c>
      <c r="I11" s="18"/>
      <c r="J11" s="19"/>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34" t="s">
        <v>24</v>
      </c>
      <c r="D15" s="34" t="s">
        <v>25</v>
      </c>
      <c r="E15" s="34" t="s">
        <v>26</v>
      </c>
      <c r="F15" s="34" t="s">
        <v>27</v>
      </c>
      <c r="G15" s="34" t="s">
        <v>28</v>
      </c>
      <c r="H15" s="34" t="s">
        <v>29</v>
      </c>
      <c r="I15" s="2"/>
      <c r="J15" s="2"/>
    </row>
    <row r="16" spans="1:10" ht="99.75" customHeight="1">
      <c r="A16" s="63" t="s">
        <v>325</v>
      </c>
      <c r="B16" s="64"/>
      <c r="C16" s="16"/>
      <c r="D16" s="16"/>
      <c r="E16" s="16"/>
      <c r="F16" s="16"/>
      <c r="G16" s="16"/>
      <c r="H16" s="16"/>
      <c r="I16" s="2"/>
      <c r="J16" s="2"/>
    </row>
    <row r="17" spans="1:10" ht="99.75" customHeight="1">
      <c r="A17" s="63" t="s">
        <v>327</v>
      </c>
      <c r="B17" s="64"/>
      <c r="C17" s="8">
        <f>F11</f>
        <v>2</v>
      </c>
      <c r="D17" s="8">
        <f>$F$11</f>
        <v>2</v>
      </c>
      <c r="E17" s="8">
        <f>$F$11</f>
        <v>2</v>
      </c>
      <c r="F17" s="8">
        <f>$F$11</f>
        <v>2</v>
      </c>
      <c r="G17" s="8">
        <f>$F$11</f>
        <v>2</v>
      </c>
      <c r="H17" s="8">
        <f>$F$11</f>
        <v>2</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2" t="s">
        <v>31</v>
      </c>
      <c r="B19" s="62"/>
      <c r="C19" s="62"/>
      <c r="D19" s="62"/>
      <c r="E19" s="62"/>
      <c r="F19" s="62"/>
      <c r="G19" s="62"/>
      <c r="H19" s="62"/>
      <c r="I19" s="62"/>
      <c r="J19" s="62"/>
    </row>
    <row r="20" spans="1:10" ht="15">
      <c r="A20" s="67" t="s">
        <v>32</v>
      </c>
      <c r="B20" s="68"/>
      <c r="C20" s="6"/>
      <c r="D20" s="6"/>
      <c r="E20" s="6"/>
      <c r="F20" s="6">
        <f>J11*0.4</f>
        <v>0</v>
      </c>
      <c r="G20" s="6">
        <f>J11*0.3</f>
        <v>0</v>
      </c>
      <c r="H20" s="6"/>
      <c r="I20" s="2"/>
      <c r="J20" s="2"/>
    </row>
    <row r="21" spans="1:10" ht="30" customHeight="1">
      <c r="A21" s="67" t="s">
        <v>33</v>
      </c>
      <c r="B21" s="68"/>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36" t="s">
        <v>24</v>
      </c>
      <c r="F24" s="63"/>
      <c r="G24" s="64"/>
      <c r="H24" s="63"/>
      <c r="I24" s="64"/>
      <c r="J24" s="2"/>
    </row>
    <row r="25" spans="5:10" ht="49.5" customHeight="1">
      <c r="E25" s="36" t="s">
        <v>25</v>
      </c>
      <c r="F25" s="63"/>
      <c r="G25" s="64"/>
      <c r="H25" s="65"/>
      <c r="I25" s="66"/>
      <c r="J25" s="2"/>
    </row>
    <row r="26" spans="5:10" ht="49.5" customHeight="1">
      <c r="E26" s="36" t="s">
        <v>26</v>
      </c>
      <c r="F26" s="63"/>
      <c r="G26" s="64"/>
      <c r="H26" s="65"/>
      <c r="I26" s="66"/>
      <c r="J26" s="2"/>
    </row>
    <row r="27" spans="5:10" ht="49.5" customHeight="1">
      <c r="E27" s="36" t="s">
        <v>27</v>
      </c>
      <c r="F27" s="63"/>
      <c r="G27" s="64"/>
      <c r="H27" s="65"/>
      <c r="I27" s="66"/>
      <c r="J27" s="2"/>
    </row>
    <row r="28" spans="5:10" ht="49.5" customHeight="1">
      <c r="E28" s="36" t="s">
        <v>28</v>
      </c>
      <c r="F28" s="63"/>
      <c r="G28" s="64"/>
      <c r="H28" s="65"/>
      <c r="I28" s="66"/>
      <c r="J28" s="2"/>
    </row>
    <row r="29" spans="5:10" ht="72" customHeight="1">
      <c r="E29" s="36" t="s">
        <v>29</v>
      </c>
      <c r="F29" s="63" t="s">
        <v>345</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36" t="s">
        <v>24</v>
      </c>
      <c r="D33" s="36" t="s">
        <v>25</v>
      </c>
      <c r="E33" s="36" t="s">
        <v>26</v>
      </c>
      <c r="F33" s="36" t="s">
        <v>27</v>
      </c>
      <c r="G33" s="36" t="s">
        <v>28</v>
      </c>
      <c r="H33" s="36" t="s">
        <v>29</v>
      </c>
      <c r="I33" s="4"/>
      <c r="J33" s="1"/>
      <c r="K33" s="1"/>
      <c r="L33" s="1"/>
      <c r="M33" s="1"/>
    </row>
    <row r="34" spans="1:9" ht="42" customHeight="1">
      <c r="A34" s="63"/>
      <c r="B34" s="64"/>
      <c r="C34" s="35"/>
      <c r="D34" s="35"/>
      <c r="E34" s="35"/>
      <c r="F34" s="35"/>
      <c r="G34" s="35"/>
      <c r="H34" s="35"/>
      <c r="I34" s="2"/>
    </row>
    <row r="35" spans="1:9" ht="30" customHeight="1">
      <c r="A35" s="63"/>
      <c r="B35" s="64"/>
      <c r="C35" s="35"/>
      <c r="D35" s="35"/>
      <c r="E35" s="35"/>
      <c r="F35" s="35"/>
      <c r="G35" s="35"/>
      <c r="H35" s="35"/>
      <c r="I35" s="2"/>
    </row>
    <row r="36" spans="1:9" ht="30" customHeight="1">
      <c r="A36" s="63"/>
      <c r="B36" s="64"/>
      <c r="C36" s="35"/>
      <c r="D36" s="35"/>
      <c r="E36" s="35"/>
      <c r="F36" s="35"/>
      <c r="G36" s="35"/>
      <c r="H36" s="35"/>
      <c r="I36" s="2"/>
    </row>
    <row r="37" spans="1:9" ht="30" customHeight="1">
      <c r="A37" s="63"/>
      <c r="B37" s="64"/>
      <c r="C37" s="35"/>
      <c r="D37" s="35"/>
      <c r="E37" s="35"/>
      <c r="F37" s="35"/>
      <c r="G37" s="35"/>
      <c r="H37" s="35"/>
      <c r="I37" s="2"/>
    </row>
    <row r="38" spans="1:9" ht="30" customHeight="1">
      <c r="A38" s="63"/>
      <c r="B38" s="64"/>
      <c r="C38" s="35"/>
      <c r="D38" s="35"/>
      <c r="E38" s="35"/>
      <c r="F38" s="35"/>
      <c r="G38" s="35"/>
      <c r="H38" s="35"/>
      <c r="I38" s="2"/>
    </row>
    <row r="39" spans="1:9" ht="30" customHeight="1">
      <c r="A39" s="63"/>
      <c r="B39" s="64"/>
      <c r="C39" s="35"/>
      <c r="D39" s="35"/>
      <c r="E39" s="35"/>
      <c r="F39" s="35"/>
      <c r="G39" s="35"/>
      <c r="H39" s="35"/>
      <c r="I39" s="2"/>
    </row>
    <row r="40" spans="1:9" ht="30" customHeight="1">
      <c r="A40" s="63"/>
      <c r="B40" s="64"/>
      <c r="C40" s="35"/>
      <c r="D40" s="35"/>
      <c r="E40" s="35"/>
      <c r="F40" s="35"/>
      <c r="G40" s="35"/>
      <c r="H40" s="3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8.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F4" sqref="F4:J4"/>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5">
        <v>2012</v>
      </c>
      <c r="D2" s="51" t="s">
        <v>7</v>
      </c>
      <c r="E2" s="51"/>
      <c r="F2" s="52" t="s">
        <v>39</v>
      </c>
      <c r="G2" s="52"/>
      <c r="H2" s="52"/>
      <c r="I2" s="52"/>
      <c r="J2" s="52"/>
    </row>
    <row r="3" spans="1:10" ht="54.75" customHeight="1">
      <c r="A3" s="53" t="s">
        <v>2</v>
      </c>
      <c r="B3" s="53"/>
      <c r="C3" s="35" t="s">
        <v>235</v>
      </c>
      <c r="D3" s="53" t="s">
        <v>8</v>
      </c>
      <c r="E3" s="53"/>
      <c r="F3" s="52" t="s">
        <v>236</v>
      </c>
      <c r="G3" s="52"/>
      <c r="H3" s="52"/>
      <c r="I3" s="52"/>
      <c r="J3" s="52"/>
    </row>
    <row r="4" spans="1:10" ht="58.5" customHeight="1">
      <c r="A4" s="53" t="s">
        <v>3</v>
      </c>
      <c r="B4" s="53"/>
      <c r="C4" s="35" t="s">
        <v>238</v>
      </c>
      <c r="D4" s="53" t="s">
        <v>11</v>
      </c>
      <c r="E4" s="53"/>
      <c r="F4" s="52" t="s">
        <v>237</v>
      </c>
      <c r="G4" s="52"/>
      <c r="H4" s="52"/>
      <c r="I4" s="52"/>
      <c r="J4" s="52"/>
    </row>
    <row r="5" spans="1:10" ht="50.25" customHeight="1">
      <c r="A5" s="53" t="s">
        <v>4</v>
      </c>
      <c r="B5" s="53"/>
      <c r="C5" s="35" t="s">
        <v>238</v>
      </c>
      <c r="D5" s="53" t="s">
        <v>9</v>
      </c>
      <c r="E5" s="53"/>
      <c r="F5" s="52" t="s">
        <v>242</v>
      </c>
      <c r="G5" s="52"/>
      <c r="H5" s="52"/>
      <c r="I5" s="52"/>
      <c r="J5" s="52"/>
    </row>
    <row r="6" spans="1:10" ht="60" customHeight="1">
      <c r="A6" s="53" t="s">
        <v>5</v>
      </c>
      <c r="B6" s="53"/>
      <c r="C6" s="35" t="s">
        <v>239</v>
      </c>
      <c r="D6" s="53"/>
      <c r="E6" s="53"/>
      <c r="F6" s="52"/>
      <c r="G6" s="52"/>
      <c r="H6" s="52"/>
      <c r="I6" s="52"/>
      <c r="J6" s="52"/>
    </row>
    <row r="7" spans="1:10" ht="60" customHeight="1">
      <c r="A7" s="53" t="s">
        <v>6</v>
      </c>
      <c r="B7" s="53"/>
      <c r="C7" s="35"/>
      <c r="D7" s="53" t="s">
        <v>10</v>
      </c>
      <c r="E7" s="53"/>
      <c r="F7" s="52" t="s">
        <v>241</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36" t="s">
        <v>15</v>
      </c>
      <c r="G10" s="37" t="s">
        <v>16</v>
      </c>
      <c r="H10" s="37" t="s">
        <v>17</v>
      </c>
      <c r="I10" s="7" t="s">
        <v>18</v>
      </c>
      <c r="J10" s="37" t="s">
        <v>19</v>
      </c>
    </row>
    <row r="11" spans="1:10" ht="105" customHeight="1">
      <c r="A11" s="52" t="s">
        <v>243</v>
      </c>
      <c r="B11" s="52"/>
      <c r="C11" s="5"/>
      <c r="D11" s="52" t="s">
        <v>244</v>
      </c>
      <c r="E11" s="52"/>
      <c r="F11" s="17">
        <v>135</v>
      </c>
      <c r="G11" s="35" t="s">
        <v>245</v>
      </c>
      <c r="H11" s="38" t="s">
        <v>240</v>
      </c>
      <c r="I11" s="18" t="s">
        <v>246</v>
      </c>
      <c r="J11" s="19">
        <v>5496000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34" t="s">
        <v>24</v>
      </c>
      <c r="D15" s="34" t="s">
        <v>25</v>
      </c>
      <c r="E15" s="34" t="s">
        <v>26</v>
      </c>
      <c r="F15" s="34" t="s">
        <v>27</v>
      </c>
      <c r="G15" s="34" t="s">
        <v>28</v>
      </c>
      <c r="H15" s="34" t="s">
        <v>29</v>
      </c>
      <c r="I15" s="2"/>
      <c r="J15" s="2"/>
    </row>
    <row r="16" spans="1:10" ht="99.75" customHeight="1">
      <c r="A16" s="63" t="s">
        <v>240</v>
      </c>
      <c r="B16" s="64"/>
      <c r="C16" s="16"/>
      <c r="D16" s="16"/>
      <c r="E16" s="16"/>
      <c r="F16" s="16"/>
      <c r="G16" s="16">
        <v>131</v>
      </c>
      <c r="H16" s="16"/>
      <c r="I16" s="2"/>
      <c r="J16" s="2"/>
    </row>
    <row r="17" spans="1:10" ht="99.75" customHeight="1">
      <c r="A17" s="63" t="s">
        <v>240</v>
      </c>
      <c r="B17" s="64"/>
      <c r="C17" s="8">
        <f>F11</f>
        <v>135</v>
      </c>
      <c r="D17" s="8">
        <f>$F$11</f>
        <v>135</v>
      </c>
      <c r="E17" s="8">
        <f>$F$11</f>
        <v>135</v>
      </c>
      <c r="F17" s="8">
        <f>$F$11</f>
        <v>135</v>
      </c>
      <c r="G17" s="8">
        <f>$F$11</f>
        <v>135</v>
      </c>
      <c r="H17" s="8">
        <f>$F$11</f>
        <v>135</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0.9703703703703703</v>
      </c>
      <c r="H18" s="9">
        <f>IF(((H16/H17)+G18)&gt;1,1,((H16/H17)+G18))</f>
        <v>0.9703703703703703</v>
      </c>
      <c r="I18" s="2"/>
      <c r="J18" s="2"/>
    </row>
    <row r="19" spans="1:10" ht="15">
      <c r="A19" s="62" t="s">
        <v>31</v>
      </c>
      <c r="B19" s="62"/>
      <c r="C19" s="62"/>
      <c r="D19" s="62"/>
      <c r="E19" s="62"/>
      <c r="F19" s="62"/>
      <c r="G19" s="62"/>
      <c r="H19" s="62"/>
      <c r="I19" s="62"/>
      <c r="J19" s="62"/>
    </row>
    <row r="20" spans="1:10" ht="15">
      <c r="A20" s="67" t="s">
        <v>32</v>
      </c>
      <c r="B20" s="68"/>
      <c r="C20" s="6"/>
      <c r="D20" s="6"/>
      <c r="E20" s="6"/>
      <c r="F20" s="6">
        <f>J11*0.4</f>
        <v>2198400</v>
      </c>
      <c r="G20" s="6">
        <f>J11*0.3</f>
        <v>1648800</v>
      </c>
      <c r="H20" s="6"/>
      <c r="I20" s="2"/>
      <c r="J20" s="2"/>
    </row>
    <row r="21" spans="1:10" ht="30" customHeight="1">
      <c r="A21" s="67" t="s">
        <v>33</v>
      </c>
      <c r="B21" s="68"/>
      <c r="C21" s="10">
        <f>(C20/$J$11)</f>
        <v>0</v>
      </c>
      <c r="D21" s="11">
        <f>(D20/$J$11)+C21</f>
        <v>0</v>
      </c>
      <c r="E21" s="11">
        <f>(E20/$J$11)+D21</f>
        <v>0</v>
      </c>
      <c r="F21" s="11">
        <f>(F20/$J$11)+E21</f>
        <v>0.4</v>
      </c>
      <c r="G21" s="11">
        <f>(G20/$J$11)+F21</f>
        <v>0.7</v>
      </c>
      <c r="H21" s="11">
        <f>(H20/$J$11)+G21</f>
        <v>0.7</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36" t="s">
        <v>24</v>
      </c>
      <c r="F24" s="63" t="s">
        <v>247</v>
      </c>
      <c r="G24" s="64"/>
      <c r="H24" s="63"/>
      <c r="I24" s="64"/>
      <c r="J24" s="2"/>
    </row>
    <row r="25" spans="5:10" ht="49.5" customHeight="1">
      <c r="E25" s="36" t="s">
        <v>25</v>
      </c>
      <c r="F25" s="63" t="s">
        <v>248</v>
      </c>
      <c r="G25" s="64"/>
      <c r="H25" s="65"/>
      <c r="I25" s="66"/>
      <c r="J25" s="2"/>
    </row>
    <row r="26" spans="5:10" ht="49.5" customHeight="1">
      <c r="E26" s="36" t="s">
        <v>26</v>
      </c>
      <c r="F26" s="63" t="s">
        <v>249</v>
      </c>
      <c r="G26" s="64"/>
      <c r="H26" s="65"/>
      <c r="I26" s="66"/>
      <c r="J26" s="2"/>
    </row>
    <row r="27" spans="5:10" ht="49.5" customHeight="1">
      <c r="E27" s="36" t="s">
        <v>27</v>
      </c>
      <c r="F27" s="63" t="s">
        <v>253</v>
      </c>
      <c r="G27" s="64"/>
      <c r="H27" s="65"/>
      <c r="I27" s="66"/>
      <c r="J27" s="2"/>
    </row>
    <row r="28" spans="5:10" ht="49.5" customHeight="1">
      <c r="E28" s="36" t="s">
        <v>28</v>
      </c>
      <c r="F28" s="63" t="s">
        <v>254</v>
      </c>
      <c r="G28" s="64"/>
      <c r="H28" s="65"/>
      <c r="I28" s="66"/>
      <c r="J28" s="2"/>
    </row>
    <row r="29" spans="5:10" ht="72" customHeight="1">
      <c r="E29" s="36" t="s">
        <v>29</v>
      </c>
      <c r="F29" s="63" t="s">
        <v>255</v>
      </c>
      <c r="G29" s="64"/>
      <c r="H29" s="65" t="s">
        <v>256</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36" t="s">
        <v>24</v>
      </c>
      <c r="D33" s="36" t="s">
        <v>25</v>
      </c>
      <c r="E33" s="36" t="s">
        <v>26</v>
      </c>
      <c r="F33" s="36" t="s">
        <v>27</v>
      </c>
      <c r="G33" s="36" t="s">
        <v>28</v>
      </c>
      <c r="H33" s="36" t="s">
        <v>29</v>
      </c>
      <c r="I33" s="4"/>
      <c r="J33" s="1"/>
      <c r="K33" s="1"/>
      <c r="L33" s="1"/>
      <c r="M33" s="1"/>
    </row>
    <row r="34" spans="1:9" ht="42" customHeight="1">
      <c r="A34" s="63" t="s">
        <v>250</v>
      </c>
      <c r="B34" s="64"/>
      <c r="C34" s="35" t="s">
        <v>90</v>
      </c>
      <c r="D34" s="35"/>
      <c r="E34" s="35"/>
      <c r="F34" s="35"/>
      <c r="G34" s="35"/>
      <c r="H34" s="35">
        <v>96</v>
      </c>
      <c r="I34" s="2"/>
    </row>
    <row r="35" spans="1:9" ht="30" customHeight="1">
      <c r="A35" s="63" t="s">
        <v>251</v>
      </c>
      <c r="B35" s="64"/>
      <c r="C35" s="35"/>
      <c r="D35" s="35" t="s">
        <v>90</v>
      </c>
      <c r="E35" s="35"/>
      <c r="F35" s="35"/>
      <c r="G35" s="35"/>
      <c r="H35" s="35"/>
      <c r="I35" s="2"/>
    </row>
    <row r="36" spans="1:9" ht="30" customHeight="1">
      <c r="A36" s="63" t="s">
        <v>252</v>
      </c>
      <c r="B36" s="64"/>
      <c r="C36" s="35"/>
      <c r="D36" s="35" t="s">
        <v>90</v>
      </c>
      <c r="E36" s="35" t="s">
        <v>90</v>
      </c>
      <c r="F36" s="35"/>
      <c r="G36" s="35"/>
      <c r="H36" s="35"/>
      <c r="I36" s="2"/>
    </row>
    <row r="37" spans="1:9" ht="30" customHeight="1">
      <c r="A37" s="63" t="s">
        <v>253</v>
      </c>
      <c r="B37" s="64"/>
      <c r="C37" s="35"/>
      <c r="D37" s="35"/>
      <c r="E37" s="35"/>
      <c r="F37" s="35" t="s">
        <v>90</v>
      </c>
      <c r="G37" s="35"/>
      <c r="H37" s="35"/>
      <c r="I37" s="2"/>
    </row>
    <row r="38" spans="1:9" ht="48" customHeight="1">
      <c r="A38" s="63" t="s">
        <v>257</v>
      </c>
      <c r="B38" s="64"/>
      <c r="C38" s="35"/>
      <c r="D38" s="35"/>
      <c r="E38" s="35"/>
      <c r="F38" s="35"/>
      <c r="G38" s="35" t="s">
        <v>90</v>
      </c>
      <c r="H38" s="35" t="s">
        <v>90</v>
      </c>
      <c r="I38" s="2"/>
    </row>
    <row r="39" spans="1:9" ht="30" customHeight="1">
      <c r="A39" s="63" t="s">
        <v>323</v>
      </c>
      <c r="B39" s="64"/>
      <c r="C39" s="35"/>
      <c r="D39" s="35"/>
      <c r="E39" s="35"/>
      <c r="F39" s="35"/>
      <c r="G39" s="41" t="s">
        <v>90</v>
      </c>
      <c r="H39" s="41" t="s">
        <v>90</v>
      </c>
      <c r="I39" s="2"/>
    </row>
    <row r="40" spans="1:9" ht="30" customHeight="1">
      <c r="A40" s="63"/>
      <c r="B40" s="64"/>
      <c r="C40" s="35"/>
      <c r="D40" s="35"/>
      <c r="E40" s="35"/>
      <c r="F40" s="35"/>
      <c r="G40" s="35"/>
      <c r="H40" s="3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9.xml><?xml version="1.0" encoding="utf-8"?>
<worksheet xmlns="http://schemas.openxmlformats.org/spreadsheetml/2006/main" xmlns:r="http://schemas.openxmlformats.org/officeDocument/2006/relationships">
  <dimension ref="A1:M40"/>
  <sheetViews>
    <sheetView tabSelected="1" zoomScale="70" zoomScaleNormal="70" zoomScalePageLayoutView="0" workbookViewId="0" topLeftCell="A23">
      <selection activeCell="H29" sqref="H29:I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5">
        <v>2012</v>
      </c>
      <c r="D2" s="51" t="s">
        <v>7</v>
      </c>
      <c r="E2" s="51"/>
      <c r="F2" s="52" t="s">
        <v>39</v>
      </c>
      <c r="G2" s="52"/>
      <c r="H2" s="52"/>
      <c r="I2" s="52"/>
      <c r="J2" s="52"/>
    </row>
    <row r="3" spans="1:10" ht="54.75" customHeight="1">
      <c r="A3" s="53" t="s">
        <v>2</v>
      </c>
      <c r="B3" s="53"/>
      <c r="C3" s="35" t="s">
        <v>235</v>
      </c>
      <c r="D3" s="53" t="s">
        <v>8</v>
      </c>
      <c r="E3" s="53"/>
      <c r="F3" s="52" t="s">
        <v>236</v>
      </c>
      <c r="G3" s="52"/>
      <c r="H3" s="52"/>
      <c r="I3" s="52"/>
      <c r="J3" s="52"/>
    </row>
    <row r="4" spans="1:10" ht="58.5" customHeight="1">
      <c r="A4" s="53" t="s">
        <v>3</v>
      </c>
      <c r="B4" s="53"/>
      <c r="C4" s="35" t="s">
        <v>238</v>
      </c>
      <c r="D4" s="53" t="s">
        <v>11</v>
      </c>
      <c r="E4" s="53"/>
      <c r="F4" s="52" t="s">
        <v>237</v>
      </c>
      <c r="G4" s="52"/>
      <c r="H4" s="52"/>
      <c r="I4" s="52"/>
      <c r="J4" s="52"/>
    </row>
    <row r="5" spans="1:10" ht="50.25" customHeight="1">
      <c r="A5" s="53" t="s">
        <v>4</v>
      </c>
      <c r="B5" s="53"/>
      <c r="C5" s="35" t="s">
        <v>238</v>
      </c>
      <c r="D5" s="53" t="s">
        <v>9</v>
      </c>
      <c r="E5" s="53"/>
      <c r="F5" s="52" t="s">
        <v>330</v>
      </c>
      <c r="G5" s="52"/>
      <c r="H5" s="52"/>
      <c r="I5" s="52"/>
      <c r="J5" s="52"/>
    </row>
    <row r="6" spans="1:10" ht="60" customHeight="1">
      <c r="A6" s="53" t="s">
        <v>5</v>
      </c>
      <c r="B6" s="53"/>
      <c r="C6" s="35" t="s">
        <v>239</v>
      </c>
      <c r="D6" s="53"/>
      <c r="E6" s="53"/>
      <c r="F6" s="52"/>
      <c r="G6" s="52"/>
      <c r="H6" s="52"/>
      <c r="I6" s="52"/>
      <c r="J6" s="52"/>
    </row>
    <row r="7" spans="1:10" ht="60" customHeight="1">
      <c r="A7" s="53" t="s">
        <v>6</v>
      </c>
      <c r="B7" s="53"/>
      <c r="C7" s="35"/>
      <c r="D7" s="53" t="s">
        <v>10</v>
      </c>
      <c r="E7" s="53"/>
      <c r="F7" s="52" t="s">
        <v>329</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36" t="s">
        <v>15</v>
      </c>
      <c r="G10" s="37" t="s">
        <v>16</v>
      </c>
      <c r="H10" s="37" t="s">
        <v>17</v>
      </c>
      <c r="I10" s="7" t="s">
        <v>18</v>
      </c>
      <c r="J10" s="37" t="s">
        <v>19</v>
      </c>
    </row>
    <row r="11" spans="1:10" ht="105" customHeight="1">
      <c r="A11" s="52" t="s">
        <v>346</v>
      </c>
      <c r="B11" s="52"/>
      <c r="C11" s="5"/>
      <c r="D11" s="52" t="s">
        <v>346</v>
      </c>
      <c r="E11" s="52"/>
      <c r="F11" s="17">
        <v>2</v>
      </c>
      <c r="G11" s="35" t="s">
        <v>331</v>
      </c>
      <c r="H11" s="35" t="s">
        <v>332</v>
      </c>
      <c r="I11" s="18"/>
      <c r="J11" s="19"/>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34" t="s">
        <v>24</v>
      </c>
      <c r="D15" s="34" t="s">
        <v>25</v>
      </c>
      <c r="E15" s="34" t="s">
        <v>26</v>
      </c>
      <c r="F15" s="34" t="s">
        <v>27</v>
      </c>
      <c r="G15" s="34" t="s">
        <v>28</v>
      </c>
      <c r="H15" s="34" t="s">
        <v>29</v>
      </c>
      <c r="I15" s="2"/>
      <c r="J15" s="2"/>
    </row>
    <row r="16" spans="1:10" ht="99.75" customHeight="1">
      <c r="A16" s="63" t="s">
        <v>333</v>
      </c>
      <c r="B16" s="64"/>
      <c r="C16" s="16"/>
      <c r="D16" s="16"/>
      <c r="E16" s="16"/>
      <c r="F16" s="16"/>
      <c r="G16" s="16"/>
      <c r="H16" s="16"/>
      <c r="I16" s="2"/>
      <c r="J16" s="2"/>
    </row>
    <row r="17" spans="1:10" ht="99.75" customHeight="1">
      <c r="A17" s="63" t="s">
        <v>334</v>
      </c>
      <c r="B17" s="64"/>
      <c r="C17" s="8">
        <f>F11</f>
        <v>2</v>
      </c>
      <c r="D17" s="8">
        <f>$F$11</f>
        <v>2</v>
      </c>
      <c r="E17" s="8">
        <f>$F$11</f>
        <v>2</v>
      </c>
      <c r="F17" s="8">
        <f>$F$11</f>
        <v>2</v>
      </c>
      <c r="G17" s="8">
        <f>$F$11</f>
        <v>2</v>
      </c>
      <c r="H17" s="8">
        <f>$F$11</f>
        <v>2</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2" t="s">
        <v>31</v>
      </c>
      <c r="B19" s="62"/>
      <c r="C19" s="62"/>
      <c r="D19" s="62"/>
      <c r="E19" s="62"/>
      <c r="F19" s="62"/>
      <c r="G19" s="62"/>
      <c r="H19" s="62"/>
      <c r="I19" s="62"/>
      <c r="J19" s="62"/>
    </row>
    <row r="20" spans="1:10" ht="15">
      <c r="A20" s="67" t="s">
        <v>32</v>
      </c>
      <c r="B20" s="68"/>
      <c r="C20" s="6"/>
      <c r="D20" s="6"/>
      <c r="E20" s="6"/>
      <c r="F20" s="6">
        <f>J11*0.4</f>
        <v>0</v>
      </c>
      <c r="G20" s="6">
        <f>J11*0.3</f>
        <v>0</v>
      </c>
      <c r="H20" s="6"/>
      <c r="I20" s="2"/>
      <c r="J20" s="2"/>
    </row>
    <row r="21" spans="1:10" ht="30" customHeight="1">
      <c r="A21" s="67" t="s">
        <v>33</v>
      </c>
      <c r="B21" s="68"/>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36" t="s">
        <v>24</v>
      </c>
      <c r="F24" s="63"/>
      <c r="G24" s="64"/>
      <c r="H24" s="63"/>
      <c r="I24" s="64"/>
      <c r="J24" s="2"/>
    </row>
    <row r="25" spans="5:10" ht="49.5" customHeight="1">
      <c r="E25" s="36" t="s">
        <v>25</v>
      </c>
      <c r="F25" s="63"/>
      <c r="G25" s="64"/>
      <c r="H25" s="65"/>
      <c r="I25" s="66"/>
      <c r="J25" s="2"/>
    </row>
    <row r="26" spans="5:10" ht="49.5" customHeight="1">
      <c r="E26" s="36" t="s">
        <v>26</v>
      </c>
      <c r="F26" s="63"/>
      <c r="G26" s="64"/>
      <c r="H26" s="65"/>
      <c r="I26" s="66"/>
      <c r="J26" s="2"/>
    </row>
    <row r="27" spans="5:10" ht="49.5" customHeight="1">
      <c r="E27" s="36" t="s">
        <v>27</v>
      </c>
      <c r="F27" s="63"/>
      <c r="G27" s="64"/>
      <c r="H27" s="65"/>
      <c r="I27" s="66"/>
      <c r="J27" s="2"/>
    </row>
    <row r="28" spans="5:10" ht="49.5" customHeight="1">
      <c r="E28" s="36" t="s">
        <v>28</v>
      </c>
      <c r="F28" s="63"/>
      <c r="G28" s="64"/>
      <c r="H28" s="65"/>
      <c r="I28" s="66"/>
      <c r="J28" s="2"/>
    </row>
    <row r="29" spans="5:10" ht="72" customHeight="1">
      <c r="E29" s="36" t="s">
        <v>29</v>
      </c>
      <c r="F29" s="63" t="s">
        <v>348</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36" t="s">
        <v>24</v>
      </c>
      <c r="D33" s="36" t="s">
        <v>25</v>
      </c>
      <c r="E33" s="36" t="s">
        <v>26</v>
      </c>
      <c r="F33" s="36" t="s">
        <v>27</v>
      </c>
      <c r="G33" s="36" t="s">
        <v>28</v>
      </c>
      <c r="H33" s="36" t="s">
        <v>29</v>
      </c>
      <c r="I33" s="4"/>
      <c r="J33" s="1"/>
      <c r="K33" s="1"/>
      <c r="L33" s="1"/>
      <c r="M33" s="1"/>
    </row>
    <row r="34" spans="1:9" ht="42" customHeight="1">
      <c r="A34" s="63" t="s">
        <v>347</v>
      </c>
      <c r="B34" s="64"/>
      <c r="C34" s="35"/>
      <c r="D34" s="35"/>
      <c r="E34" s="35" t="s">
        <v>90</v>
      </c>
      <c r="F34" s="35"/>
      <c r="G34" s="35"/>
      <c r="H34" s="35" t="s">
        <v>90</v>
      </c>
      <c r="I34" s="2"/>
    </row>
    <row r="35" spans="1:9" ht="30" customHeight="1">
      <c r="A35" s="63"/>
      <c r="B35" s="64"/>
      <c r="C35" s="35"/>
      <c r="D35" s="35"/>
      <c r="E35" s="35"/>
      <c r="F35" s="35"/>
      <c r="G35" s="35"/>
      <c r="H35" s="35"/>
      <c r="I35" s="2"/>
    </row>
    <row r="36" spans="1:9" ht="30" customHeight="1">
      <c r="A36" s="63"/>
      <c r="B36" s="64"/>
      <c r="C36" s="35"/>
      <c r="D36" s="35"/>
      <c r="E36" s="35"/>
      <c r="F36" s="35"/>
      <c r="G36" s="35"/>
      <c r="H36" s="35"/>
      <c r="I36" s="2"/>
    </row>
    <row r="37" spans="1:9" ht="30" customHeight="1">
      <c r="A37" s="63"/>
      <c r="B37" s="64"/>
      <c r="C37" s="35"/>
      <c r="D37" s="35"/>
      <c r="E37" s="35"/>
      <c r="F37" s="35"/>
      <c r="G37" s="35"/>
      <c r="H37" s="35"/>
      <c r="I37" s="2"/>
    </row>
    <row r="38" spans="1:9" ht="30" customHeight="1">
      <c r="A38" s="63"/>
      <c r="B38" s="64"/>
      <c r="C38" s="35"/>
      <c r="D38" s="35"/>
      <c r="E38" s="35"/>
      <c r="F38" s="35"/>
      <c r="G38" s="35"/>
      <c r="H38" s="35"/>
      <c r="I38" s="2"/>
    </row>
    <row r="39" spans="1:9" ht="30" customHeight="1">
      <c r="A39" s="63"/>
      <c r="B39" s="64"/>
      <c r="C39" s="35"/>
      <c r="D39" s="35"/>
      <c r="E39" s="35"/>
      <c r="F39" s="35"/>
      <c r="G39" s="35"/>
      <c r="H39" s="35"/>
      <c r="I39" s="2"/>
    </row>
    <row r="40" spans="1:9" ht="30" customHeight="1">
      <c r="A40" s="63"/>
      <c r="B40" s="64"/>
      <c r="C40" s="35"/>
      <c r="D40" s="35"/>
      <c r="E40" s="35"/>
      <c r="F40" s="35"/>
      <c r="G40" s="35"/>
      <c r="H40" s="3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6">
      <selection activeCell="D15" sqref="D15"/>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13">
        <v>2012</v>
      </c>
      <c r="D2" s="51" t="s">
        <v>7</v>
      </c>
      <c r="E2" s="51"/>
      <c r="F2" s="52" t="s">
        <v>39</v>
      </c>
      <c r="G2" s="52"/>
      <c r="H2" s="52"/>
      <c r="I2" s="52"/>
      <c r="J2" s="52"/>
    </row>
    <row r="3" spans="1:10" ht="54.75" customHeight="1">
      <c r="A3" s="53" t="s">
        <v>2</v>
      </c>
      <c r="B3" s="53"/>
      <c r="C3" s="13" t="s">
        <v>40</v>
      </c>
      <c r="D3" s="53" t="s">
        <v>8</v>
      </c>
      <c r="E3" s="53"/>
      <c r="F3" s="52" t="s">
        <v>45</v>
      </c>
      <c r="G3" s="52"/>
      <c r="H3" s="52"/>
      <c r="I3" s="52"/>
      <c r="J3" s="52"/>
    </row>
    <row r="4" spans="1:10" ht="58.5" customHeight="1">
      <c r="A4" s="53" t="s">
        <v>3</v>
      </c>
      <c r="B4" s="53"/>
      <c r="C4" s="13" t="s">
        <v>41</v>
      </c>
      <c r="D4" s="53" t="s">
        <v>11</v>
      </c>
      <c r="E4" s="53"/>
      <c r="F4" s="52" t="s">
        <v>42</v>
      </c>
      <c r="G4" s="52"/>
      <c r="H4" s="52"/>
      <c r="I4" s="52"/>
      <c r="J4" s="52"/>
    </row>
    <row r="5" spans="1:10" ht="50.25" customHeight="1">
      <c r="A5" s="53" t="s">
        <v>4</v>
      </c>
      <c r="B5" s="53"/>
      <c r="C5" s="13" t="s">
        <v>43</v>
      </c>
      <c r="D5" s="53" t="s">
        <v>9</v>
      </c>
      <c r="E5" s="53"/>
      <c r="F5" s="52" t="s">
        <v>94</v>
      </c>
      <c r="G5" s="52"/>
      <c r="H5" s="52"/>
      <c r="I5" s="52"/>
      <c r="J5" s="52"/>
    </row>
    <row r="6" spans="1:10" ht="60" customHeight="1">
      <c r="A6" s="53" t="s">
        <v>5</v>
      </c>
      <c r="B6" s="53"/>
      <c r="C6" s="13" t="s">
        <v>44</v>
      </c>
      <c r="D6" s="53"/>
      <c r="E6" s="53"/>
      <c r="F6" s="52"/>
      <c r="G6" s="52"/>
      <c r="H6" s="52"/>
      <c r="I6" s="52"/>
      <c r="J6" s="52"/>
    </row>
    <row r="7" spans="1:10" ht="32.25" customHeight="1">
      <c r="A7" s="53" t="s">
        <v>6</v>
      </c>
      <c r="B7" s="53"/>
      <c r="C7" s="13"/>
      <c r="D7" s="53" t="s">
        <v>10</v>
      </c>
      <c r="E7" s="53"/>
      <c r="F7" s="52" t="s">
        <v>95</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14" t="s">
        <v>15</v>
      </c>
      <c r="G10" s="15" t="s">
        <v>16</v>
      </c>
      <c r="H10" s="15" t="s">
        <v>17</v>
      </c>
      <c r="I10" s="7" t="s">
        <v>18</v>
      </c>
      <c r="J10" s="15" t="s">
        <v>19</v>
      </c>
    </row>
    <row r="11" spans="1:10" ht="105" customHeight="1">
      <c r="A11" s="52" t="s">
        <v>335</v>
      </c>
      <c r="B11" s="52"/>
      <c r="C11" s="5"/>
      <c r="D11" s="52" t="s">
        <v>336</v>
      </c>
      <c r="E11" s="52"/>
      <c r="F11" s="17">
        <v>400</v>
      </c>
      <c r="G11" s="13" t="s">
        <v>96</v>
      </c>
      <c r="H11" s="13" t="s">
        <v>97</v>
      </c>
      <c r="I11" s="18"/>
      <c r="J11" s="19"/>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12" t="s">
        <v>24</v>
      </c>
      <c r="D15" s="12" t="s">
        <v>25</v>
      </c>
      <c r="E15" s="12" t="s">
        <v>26</v>
      </c>
      <c r="F15" s="12" t="s">
        <v>27</v>
      </c>
      <c r="G15" s="12" t="s">
        <v>28</v>
      </c>
      <c r="H15" s="12" t="s">
        <v>29</v>
      </c>
      <c r="I15" s="2"/>
      <c r="J15" s="2"/>
    </row>
    <row r="16" spans="1:10" ht="99.75" customHeight="1">
      <c r="A16" s="63" t="s">
        <v>97</v>
      </c>
      <c r="B16" s="64"/>
      <c r="C16" s="16"/>
      <c r="D16" s="16"/>
      <c r="E16" s="16"/>
      <c r="F16" s="16">
        <v>155</v>
      </c>
      <c r="G16" s="16">
        <f>117+52</f>
        <v>169</v>
      </c>
      <c r="H16" s="16">
        <f>40+3</f>
        <v>43</v>
      </c>
      <c r="I16" s="42">
        <f>F16+G16+H16</f>
        <v>367</v>
      </c>
      <c r="J16" s="2"/>
    </row>
    <row r="17" spans="1:10" ht="99.75" customHeight="1">
      <c r="A17" s="63" t="s">
        <v>98</v>
      </c>
      <c r="B17" s="64"/>
      <c r="C17" s="8">
        <f>F11</f>
        <v>400</v>
      </c>
      <c r="D17" s="8">
        <f>$F$11</f>
        <v>400</v>
      </c>
      <c r="E17" s="8">
        <f>$F$11</f>
        <v>400</v>
      </c>
      <c r="F17" s="8">
        <f>$F$11</f>
        <v>400</v>
      </c>
      <c r="G17" s="8">
        <f>$F$11</f>
        <v>400</v>
      </c>
      <c r="H17" s="8">
        <f>$F$11</f>
        <v>400</v>
      </c>
      <c r="I17" s="2"/>
      <c r="J17" s="2"/>
    </row>
    <row r="18" spans="1:10" ht="15">
      <c r="A18" s="49" t="s">
        <v>30</v>
      </c>
      <c r="B18" s="50"/>
      <c r="C18" s="9">
        <f>IF((C16/C17)&gt;1,1,(C16/C17))</f>
        <v>0</v>
      </c>
      <c r="D18" s="9">
        <f>IF(((D16/D17)+C18)&gt;1,1,((D16/D17)+C18))</f>
        <v>0</v>
      </c>
      <c r="E18" s="9">
        <f>IF(((E16/E17)+D18)&gt;1,1,((E16/E17)+D18))</f>
        <v>0</v>
      </c>
      <c r="F18" s="9">
        <f>IF(((F16/F17)+E18)&gt;1,1,((F16/F17)+E18))</f>
        <v>0.3875</v>
      </c>
      <c r="G18" s="9">
        <f>IF(((G16/G17)+F18)&gt;1,1,((G16/G17)+F18))</f>
        <v>0.81</v>
      </c>
      <c r="H18" s="9">
        <f>IF(((H16/H17)+G18)&gt;1,1,((H16/H17)+G18))</f>
        <v>0.9175000000000001</v>
      </c>
      <c r="I18" s="2"/>
      <c r="J18" s="2"/>
    </row>
    <row r="19" spans="1:10" ht="15">
      <c r="A19" s="62" t="s">
        <v>31</v>
      </c>
      <c r="B19" s="62"/>
      <c r="C19" s="62"/>
      <c r="D19" s="62"/>
      <c r="E19" s="62"/>
      <c r="F19" s="62"/>
      <c r="G19" s="62"/>
      <c r="H19" s="62"/>
      <c r="I19" s="62"/>
      <c r="J19" s="62"/>
    </row>
    <row r="20" spans="1:10" ht="15">
      <c r="A20" s="67" t="s">
        <v>32</v>
      </c>
      <c r="B20" s="68"/>
      <c r="C20" s="6"/>
      <c r="D20" s="6"/>
      <c r="E20" s="6"/>
      <c r="F20" s="6">
        <f>J11*0.4</f>
        <v>0</v>
      </c>
      <c r="G20" s="6">
        <f>J11*0.3</f>
        <v>0</v>
      </c>
      <c r="H20" s="6"/>
      <c r="I20" s="2"/>
      <c r="J20" s="2"/>
    </row>
    <row r="21" spans="1:10" ht="30" customHeight="1">
      <c r="A21" s="67" t="s">
        <v>33</v>
      </c>
      <c r="B21" s="68"/>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14" t="s">
        <v>24</v>
      </c>
      <c r="F24" s="63"/>
      <c r="G24" s="64"/>
      <c r="H24" s="63"/>
      <c r="I24" s="64"/>
      <c r="J24" s="2"/>
    </row>
    <row r="25" spans="5:10" ht="49.5" customHeight="1">
      <c r="E25" s="14" t="s">
        <v>25</v>
      </c>
      <c r="F25" s="63"/>
      <c r="G25" s="64"/>
      <c r="H25" s="65"/>
      <c r="I25" s="66"/>
      <c r="J25" s="2"/>
    </row>
    <row r="26" spans="5:10" ht="49.5" customHeight="1">
      <c r="E26" s="14" t="s">
        <v>26</v>
      </c>
      <c r="F26" s="63"/>
      <c r="G26" s="64"/>
      <c r="H26" s="65"/>
      <c r="I26" s="66"/>
      <c r="J26" s="2"/>
    </row>
    <row r="27" spans="5:10" ht="64.5" customHeight="1">
      <c r="E27" s="14" t="s">
        <v>27</v>
      </c>
      <c r="F27" s="63" t="s">
        <v>99</v>
      </c>
      <c r="G27" s="64"/>
      <c r="H27" s="65"/>
      <c r="I27" s="66"/>
      <c r="J27" s="2"/>
    </row>
    <row r="28" spans="5:10" ht="65.25" customHeight="1">
      <c r="E28" s="14" t="s">
        <v>28</v>
      </c>
      <c r="F28" s="63" t="s">
        <v>100</v>
      </c>
      <c r="G28" s="64"/>
      <c r="H28" s="65"/>
      <c r="I28" s="66"/>
      <c r="J28" s="2"/>
    </row>
    <row r="29" spans="5:10" ht="72" customHeight="1">
      <c r="E29" s="14" t="s">
        <v>29</v>
      </c>
      <c r="F29" s="63" t="s">
        <v>101</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14" t="s">
        <v>24</v>
      </c>
      <c r="D33" s="14" t="s">
        <v>25</v>
      </c>
      <c r="E33" s="14" t="s">
        <v>26</v>
      </c>
      <c r="F33" s="14" t="s">
        <v>27</v>
      </c>
      <c r="G33" s="14" t="s">
        <v>28</v>
      </c>
      <c r="H33" s="14" t="s">
        <v>29</v>
      </c>
      <c r="I33" s="4"/>
      <c r="J33" s="1"/>
      <c r="K33" s="1"/>
      <c r="L33" s="1"/>
      <c r="M33" s="1"/>
    </row>
    <row r="34" spans="1:9" ht="60" customHeight="1">
      <c r="A34" s="63" t="s">
        <v>102</v>
      </c>
      <c r="B34" s="64"/>
      <c r="C34" s="13"/>
      <c r="D34" s="13"/>
      <c r="E34" s="13"/>
      <c r="F34" s="13" t="s">
        <v>90</v>
      </c>
      <c r="G34" s="13" t="s">
        <v>90</v>
      </c>
      <c r="H34" s="13" t="s">
        <v>90</v>
      </c>
      <c r="I34" s="2"/>
    </row>
    <row r="35" spans="1:9" ht="30" customHeight="1">
      <c r="A35" s="63" t="s">
        <v>103</v>
      </c>
      <c r="B35" s="64"/>
      <c r="C35" s="13"/>
      <c r="D35" s="13"/>
      <c r="E35" s="13"/>
      <c r="F35" s="13" t="s">
        <v>90</v>
      </c>
      <c r="G35" s="13" t="s">
        <v>90</v>
      </c>
      <c r="H35" s="13" t="s">
        <v>90</v>
      </c>
      <c r="I35" s="2"/>
    </row>
    <row r="36" spans="1:9" ht="30" customHeight="1">
      <c r="A36" s="63"/>
      <c r="B36" s="64"/>
      <c r="C36" s="13"/>
      <c r="D36" s="13"/>
      <c r="E36" s="13"/>
      <c r="F36" s="13"/>
      <c r="G36" s="13"/>
      <c r="H36" s="13"/>
      <c r="I36" s="2"/>
    </row>
    <row r="37" spans="1:9" ht="30" customHeight="1">
      <c r="A37" s="63"/>
      <c r="B37" s="64"/>
      <c r="C37" s="13"/>
      <c r="D37" s="13"/>
      <c r="E37" s="13"/>
      <c r="F37" s="13"/>
      <c r="G37" s="13"/>
      <c r="H37" s="13"/>
      <c r="I37" s="2"/>
    </row>
    <row r="38" spans="1:9" ht="30" customHeight="1">
      <c r="A38" s="63"/>
      <c r="B38" s="64"/>
      <c r="C38" s="13"/>
      <c r="D38" s="13"/>
      <c r="E38" s="13"/>
      <c r="F38" s="13"/>
      <c r="G38" s="13"/>
      <c r="H38" s="13"/>
      <c r="I38" s="2"/>
    </row>
    <row r="39" spans="1:9" ht="30" customHeight="1">
      <c r="A39" s="63"/>
      <c r="B39" s="64"/>
      <c r="C39" s="13"/>
      <c r="D39" s="13"/>
      <c r="E39" s="13"/>
      <c r="F39" s="13"/>
      <c r="G39" s="13"/>
      <c r="H39" s="13"/>
      <c r="I39" s="2"/>
    </row>
    <row r="40" spans="1:9" ht="30" customHeight="1">
      <c r="A40" s="63"/>
      <c r="B40" s="64"/>
      <c r="C40" s="13"/>
      <c r="D40" s="13"/>
      <c r="E40" s="13"/>
      <c r="F40" s="13"/>
      <c r="G40" s="13"/>
      <c r="H40" s="1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1">
      <selection activeCell="F28" sqref="F28:G2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21">
        <v>2012</v>
      </c>
      <c r="D2" s="51" t="s">
        <v>7</v>
      </c>
      <c r="E2" s="51"/>
      <c r="F2" s="52" t="s">
        <v>39</v>
      </c>
      <c r="G2" s="52"/>
      <c r="H2" s="52"/>
      <c r="I2" s="52"/>
      <c r="J2" s="52"/>
    </row>
    <row r="3" spans="1:10" ht="54.75" customHeight="1">
      <c r="A3" s="53" t="s">
        <v>2</v>
      </c>
      <c r="B3" s="53"/>
      <c r="C3" s="21" t="s">
        <v>40</v>
      </c>
      <c r="D3" s="53" t="s">
        <v>8</v>
      </c>
      <c r="E3" s="53"/>
      <c r="F3" s="52" t="s">
        <v>45</v>
      </c>
      <c r="G3" s="52"/>
      <c r="H3" s="52"/>
      <c r="I3" s="52"/>
      <c r="J3" s="52"/>
    </row>
    <row r="4" spans="1:10" ht="58.5" customHeight="1">
      <c r="A4" s="53" t="s">
        <v>3</v>
      </c>
      <c r="B4" s="53"/>
      <c r="C4" s="21" t="s">
        <v>41</v>
      </c>
      <c r="D4" s="53" t="s">
        <v>11</v>
      </c>
      <c r="E4" s="53"/>
      <c r="F4" s="52" t="s">
        <v>42</v>
      </c>
      <c r="G4" s="52"/>
      <c r="H4" s="52"/>
      <c r="I4" s="52"/>
      <c r="J4" s="52"/>
    </row>
    <row r="5" spans="1:10" ht="50.25" customHeight="1">
      <c r="A5" s="53" t="s">
        <v>4</v>
      </c>
      <c r="B5" s="53"/>
      <c r="C5" s="21" t="s">
        <v>46</v>
      </c>
      <c r="D5" s="53" t="s">
        <v>9</v>
      </c>
      <c r="E5" s="53"/>
      <c r="F5" s="52" t="s">
        <v>104</v>
      </c>
      <c r="G5" s="52"/>
      <c r="H5" s="52"/>
      <c r="I5" s="52"/>
      <c r="J5" s="52"/>
    </row>
    <row r="6" spans="1:10" ht="60" customHeight="1">
      <c r="A6" s="53" t="s">
        <v>5</v>
      </c>
      <c r="B6" s="53"/>
      <c r="C6" s="21" t="s">
        <v>47</v>
      </c>
      <c r="D6" s="53"/>
      <c r="E6" s="53"/>
      <c r="F6" s="52"/>
      <c r="G6" s="52"/>
      <c r="H6" s="52"/>
      <c r="I6" s="52"/>
      <c r="J6" s="52"/>
    </row>
    <row r="7" spans="1:10" ht="32.25" customHeight="1">
      <c r="A7" s="53" t="s">
        <v>6</v>
      </c>
      <c r="B7" s="53"/>
      <c r="C7" s="21"/>
      <c r="D7" s="53" t="s">
        <v>10</v>
      </c>
      <c r="E7" s="53"/>
      <c r="F7" s="52" t="s">
        <v>105</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2" t="s">
        <v>15</v>
      </c>
      <c r="G10" s="23" t="s">
        <v>16</v>
      </c>
      <c r="H10" s="23" t="s">
        <v>17</v>
      </c>
      <c r="I10" s="7" t="s">
        <v>18</v>
      </c>
      <c r="J10" s="23" t="s">
        <v>19</v>
      </c>
    </row>
    <row r="11" spans="1:10" ht="105" customHeight="1">
      <c r="A11" s="52" t="s">
        <v>109</v>
      </c>
      <c r="B11" s="52"/>
      <c r="C11" s="5"/>
      <c r="D11" s="52" t="s">
        <v>110</v>
      </c>
      <c r="E11" s="52"/>
      <c r="F11" s="17">
        <v>4</v>
      </c>
      <c r="G11" s="21" t="s">
        <v>106</v>
      </c>
      <c r="H11" s="21" t="s">
        <v>107</v>
      </c>
      <c r="I11" s="18"/>
      <c r="J11" s="19">
        <f>45000000</f>
        <v>45000000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0" t="s">
        <v>24</v>
      </c>
      <c r="D15" s="20" t="s">
        <v>25</v>
      </c>
      <c r="E15" s="20" t="s">
        <v>26</v>
      </c>
      <c r="F15" s="20" t="s">
        <v>27</v>
      </c>
      <c r="G15" s="20" t="s">
        <v>28</v>
      </c>
      <c r="H15" s="20" t="s">
        <v>29</v>
      </c>
      <c r="I15" s="2"/>
      <c r="J15" s="2"/>
    </row>
    <row r="16" spans="1:10" ht="99.75" customHeight="1">
      <c r="A16" s="63" t="s">
        <v>107</v>
      </c>
      <c r="B16" s="64"/>
      <c r="C16" s="16"/>
      <c r="D16" s="16">
        <v>1</v>
      </c>
      <c r="E16" s="16"/>
      <c r="F16" s="16"/>
      <c r="G16" s="16">
        <v>1</v>
      </c>
      <c r="H16" s="16">
        <v>1</v>
      </c>
      <c r="I16" s="2"/>
      <c r="J16" s="2"/>
    </row>
    <row r="17" spans="1:10" ht="99.75" customHeight="1">
      <c r="A17" s="63" t="s">
        <v>108</v>
      </c>
      <c r="B17" s="64"/>
      <c r="C17" s="8">
        <f>F11</f>
        <v>4</v>
      </c>
      <c r="D17" s="8">
        <f>$F$11</f>
        <v>4</v>
      </c>
      <c r="E17" s="8">
        <f>$F$11</f>
        <v>4</v>
      </c>
      <c r="F17" s="8">
        <f>$F$11</f>
        <v>4</v>
      </c>
      <c r="G17" s="8">
        <f>$F$11</f>
        <v>4</v>
      </c>
      <c r="H17" s="8">
        <f>$F$11</f>
        <v>4</v>
      </c>
      <c r="I17" s="2"/>
      <c r="J17" s="2"/>
    </row>
    <row r="18" spans="1:10" ht="15">
      <c r="A18" s="49" t="s">
        <v>30</v>
      </c>
      <c r="B18" s="50"/>
      <c r="C18" s="9">
        <f>IF((C16/C17)&gt;1,1,(C16/C17))</f>
        <v>0</v>
      </c>
      <c r="D18" s="9">
        <f>IF(((D16/D17)+C18)&gt;1,1,((D16/D17)+C18))</f>
        <v>0.25</v>
      </c>
      <c r="E18" s="9">
        <f>IF(((E16/E17)+D18)&gt;1,1,((E16/E17)+D18))</f>
        <v>0.25</v>
      </c>
      <c r="F18" s="9">
        <f>IF(((F16/F17)+E18)&gt;1,1,((F16/F17)+E18))</f>
        <v>0.25</v>
      </c>
      <c r="G18" s="9">
        <f>IF(((G16/G17)+F18)&gt;1,1,((G16/G17)+F18))</f>
        <v>0.5</v>
      </c>
      <c r="H18" s="9">
        <f>IF(((H16/H17)+G18)&gt;1,1,((H16/H17)+G18))</f>
        <v>0.75</v>
      </c>
      <c r="I18" s="2"/>
      <c r="J18" s="2"/>
    </row>
    <row r="19" spans="1:10" ht="15">
      <c r="A19" s="62" t="s">
        <v>31</v>
      </c>
      <c r="B19" s="62"/>
      <c r="C19" s="62"/>
      <c r="D19" s="62"/>
      <c r="E19" s="62"/>
      <c r="F19" s="62"/>
      <c r="G19" s="62"/>
      <c r="H19" s="62"/>
      <c r="I19" s="62"/>
      <c r="J19" s="62"/>
    </row>
    <row r="20" spans="1:10" ht="15">
      <c r="A20" s="67" t="s">
        <v>32</v>
      </c>
      <c r="B20" s="68"/>
      <c r="C20" s="6"/>
      <c r="D20" s="6"/>
      <c r="E20" s="6"/>
      <c r="F20" s="6">
        <f>J11*0.4</f>
        <v>18000000</v>
      </c>
      <c r="G20" s="6">
        <f>J11*0.3</f>
        <v>13500000</v>
      </c>
      <c r="H20" s="6"/>
      <c r="I20" s="2"/>
      <c r="J20" s="2"/>
    </row>
    <row r="21" spans="1:10" ht="30" customHeight="1">
      <c r="A21" s="67" t="s">
        <v>33</v>
      </c>
      <c r="B21" s="68"/>
      <c r="C21" s="10">
        <f>(C20/$J$11)</f>
        <v>0</v>
      </c>
      <c r="D21" s="11">
        <f>(D20/$J$11)+C21</f>
        <v>0</v>
      </c>
      <c r="E21" s="11">
        <f>(E20/$J$11)+D21</f>
        <v>0</v>
      </c>
      <c r="F21" s="11">
        <f>(F20/$J$11)+E21</f>
        <v>0.4</v>
      </c>
      <c r="G21" s="11">
        <f>(G20/$J$11)+F21</f>
        <v>0.7</v>
      </c>
      <c r="H21" s="11">
        <f>(H20/$J$11)+G21</f>
        <v>0.7</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2" t="s">
        <v>24</v>
      </c>
      <c r="F24" s="63"/>
      <c r="G24" s="64"/>
      <c r="H24" s="63"/>
      <c r="I24" s="64"/>
      <c r="J24" s="2"/>
    </row>
    <row r="25" spans="5:10" ht="49.5" customHeight="1">
      <c r="E25" s="22" t="s">
        <v>25</v>
      </c>
      <c r="F25" s="63" t="s">
        <v>111</v>
      </c>
      <c r="G25" s="64"/>
      <c r="H25" s="65"/>
      <c r="I25" s="66"/>
      <c r="J25" s="2"/>
    </row>
    <row r="26" spans="5:10" ht="49.5" customHeight="1">
      <c r="E26" s="22" t="s">
        <v>26</v>
      </c>
      <c r="F26" s="63"/>
      <c r="G26" s="64"/>
      <c r="H26" s="65"/>
      <c r="I26" s="66"/>
      <c r="J26" s="2"/>
    </row>
    <row r="27" spans="5:10" ht="49.5" customHeight="1">
      <c r="E27" s="22" t="s">
        <v>27</v>
      </c>
      <c r="F27" s="63"/>
      <c r="G27" s="64"/>
      <c r="H27" s="65"/>
      <c r="I27" s="66"/>
      <c r="J27" s="2"/>
    </row>
    <row r="28" spans="5:10" ht="141.75" customHeight="1">
      <c r="E28" s="22" t="s">
        <v>28</v>
      </c>
      <c r="F28" s="63" t="s">
        <v>113</v>
      </c>
      <c r="G28" s="64"/>
      <c r="H28" s="65"/>
      <c r="I28" s="66"/>
      <c r="J28" s="2"/>
    </row>
    <row r="29" spans="5:10" ht="72" customHeight="1">
      <c r="E29" s="22" t="s">
        <v>29</v>
      </c>
      <c r="F29" s="63" t="s">
        <v>112</v>
      </c>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2" t="s">
        <v>24</v>
      </c>
      <c r="D33" s="22" t="s">
        <v>25</v>
      </c>
      <c r="E33" s="22" t="s">
        <v>26</v>
      </c>
      <c r="F33" s="22" t="s">
        <v>27</v>
      </c>
      <c r="G33" s="22" t="s">
        <v>28</v>
      </c>
      <c r="H33" s="22" t="s">
        <v>29</v>
      </c>
      <c r="I33" s="4"/>
      <c r="J33" s="1"/>
      <c r="K33" s="1"/>
      <c r="L33" s="1"/>
      <c r="M33" s="1"/>
    </row>
    <row r="34" spans="1:9" ht="42" customHeight="1">
      <c r="A34" s="63" t="s">
        <v>114</v>
      </c>
      <c r="B34" s="64"/>
      <c r="C34" s="21"/>
      <c r="D34" s="21" t="s">
        <v>90</v>
      </c>
      <c r="E34" s="21"/>
      <c r="F34" s="21"/>
      <c r="G34" s="21"/>
      <c r="H34" s="21"/>
      <c r="I34" s="2"/>
    </row>
    <row r="35" spans="1:9" ht="30" customHeight="1">
      <c r="A35" s="63" t="s">
        <v>115</v>
      </c>
      <c r="B35" s="64"/>
      <c r="C35" s="21"/>
      <c r="D35" s="21"/>
      <c r="E35" s="21"/>
      <c r="F35" s="21"/>
      <c r="G35" s="21" t="s">
        <v>90</v>
      </c>
      <c r="H35" s="21"/>
      <c r="I35" s="2"/>
    </row>
    <row r="36" spans="1:9" ht="30" customHeight="1">
      <c r="A36" s="63" t="s">
        <v>116</v>
      </c>
      <c r="B36" s="64"/>
      <c r="C36" s="21"/>
      <c r="D36" s="21"/>
      <c r="E36" s="21"/>
      <c r="F36" s="21"/>
      <c r="G36" s="21"/>
      <c r="H36" s="21" t="s">
        <v>90</v>
      </c>
      <c r="I36" s="2"/>
    </row>
    <row r="37" spans="1:9" ht="49.5" customHeight="1">
      <c r="A37" s="63" t="s">
        <v>117</v>
      </c>
      <c r="B37" s="64"/>
      <c r="C37" s="21"/>
      <c r="D37" s="21" t="s">
        <v>90</v>
      </c>
      <c r="E37" s="21" t="s">
        <v>90</v>
      </c>
      <c r="F37" s="21"/>
      <c r="G37" s="21" t="s">
        <v>90</v>
      </c>
      <c r="H37" s="21" t="s">
        <v>90</v>
      </c>
      <c r="I37" s="2"/>
    </row>
    <row r="38" spans="1:9" ht="30" customHeight="1">
      <c r="A38" s="63"/>
      <c r="B38" s="64"/>
      <c r="C38" s="21"/>
      <c r="D38" s="21"/>
      <c r="E38" s="21"/>
      <c r="F38" s="21"/>
      <c r="G38" s="21"/>
      <c r="H38" s="21"/>
      <c r="I38" s="2"/>
    </row>
    <row r="39" spans="1:9" ht="30" customHeight="1">
      <c r="A39" s="63"/>
      <c r="B39" s="64"/>
      <c r="C39" s="21"/>
      <c r="D39" s="21"/>
      <c r="E39" s="21"/>
      <c r="F39" s="21"/>
      <c r="G39" s="21"/>
      <c r="H39" s="21"/>
      <c r="I39" s="2"/>
    </row>
    <row r="40" spans="1:9" ht="30" customHeight="1">
      <c r="A40" s="63"/>
      <c r="B40" s="64"/>
      <c r="C40" s="21"/>
      <c r="D40" s="21"/>
      <c r="E40" s="21"/>
      <c r="F40" s="21"/>
      <c r="G40" s="21"/>
      <c r="H40" s="21"/>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7">
      <selection activeCell="F25" sqref="F25:G25"/>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25">
        <v>2012</v>
      </c>
      <c r="D2" s="51" t="s">
        <v>7</v>
      </c>
      <c r="E2" s="51"/>
      <c r="F2" s="52" t="s">
        <v>39</v>
      </c>
      <c r="G2" s="52"/>
      <c r="H2" s="52"/>
      <c r="I2" s="52"/>
      <c r="J2" s="52"/>
    </row>
    <row r="3" spans="1:10" ht="54.75" customHeight="1">
      <c r="A3" s="53" t="s">
        <v>2</v>
      </c>
      <c r="B3" s="53"/>
      <c r="C3" s="25" t="s">
        <v>40</v>
      </c>
      <c r="D3" s="53" t="s">
        <v>8</v>
      </c>
      <c r="E3" s="53"/>
      <c r="F3" s="52" t="s">
        <v>45</v>
      </c>
      <c r="G3" s="52"/>
      <c r="H3" s="52"/>
      <c r="I3" s="52"/>
      <c r="J3" s="52"/>
    </row>
    <row r="4" spans="1:10" ht="58.5" customHeight="1">
      <c r="A4" s="53" t="s">
        <v>3</v>
      </c>
      <c r="B4" s="53"/>
      <c r="C4" s="25" t="s">
        <v>41</v>
      </c>
      <c r="D4" s="53" t="s">
        <v>11</v>
      </c>
      <c r="E4" s="53"/>
      <c r="F4" s="52" t="s">
        <v>42</v>
      </c>
      <c r="G4" s="52"/>
      <c r="H4" s="52"/>
      <c r="I4" s="52"/>
      <c r="J4" s="52"/>
    </row>
    <row r="5" spans="1:10" ht="50.25" customHeight="1">
      <c r="A5" s="53" t="s">
        <v>4</v>
      </c>
      <c r="B5" s="53"/>
      <c r="C5" s="25" t="s">
        <v>46</v>
      </c>
      <c r="D5" s="53" t="s">
        <v>9</v>
      </c>
      <c r="E5" s="53"/>
      <c r="F5" s="52" t="s">
        <v>118</v>
      </c>
      <c r="G5" s="52"/>
      <c r="H5" s="52"/>
      <c r="I5" s="52"/>
      <c r="J5" s="52"/>
    </row>
    <row r="6" spans="1:10" ht="60" customHeight="1">
      <c r="A6" s="53" t="s">
        <v>5</v>
      </c>
      <c r="B6" s="53"/>
      <c r="C6" s="25" t="s">
        <v>47</v>
      </c>
      <c r="D6" s="53"/>
      <c r="E6" s="53"/>
      <c r="F6" s="52"/>
      <c r="G6" s="52"/>
      <c r="H6" s="52"/>
      <c r="I6" s="52"/>
      <c r="J6" s="52"/>
    </row>
    <row r="7" spans="1:10" ht="39.75" customHeight="1">
      <c r="A7" s="53" t="s">
        <v>6</v>
      </c>
      <c r="B7" s="53"/>
      <c r="C7" s="25" t="s">
        <v>139</v>
      </c>
      <c r="D7" s="53" t="s">
        <v>10</v>
      </c>
      <c r="E7" s="53"/>
      <c r="F7" s="52" t="s">
        <v>121</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6" t="s">
        <v>15</v>
      </c>
      <c r="G10" s="24" t="s">
        <v>16</v>
      </c>
      <c r="H10" s="24" t="s">
        <v>17</v>
      </c>
      <c r="I10" s="7" t="s">
        <v>18</v>
      </c>
      <c r="J10" s="24" t="s">
        <v>19</v>
      </c>
    </row>
    <row r="11" spans="1:10" ht="152.25" customHeight="1">
      <c r="A11" s="52" t="s">
        <v>123</v>
      </c>
      <c r="B11" s="52"/>
      <c r="C11" s="5"/>
      <c r="D11" s="52" t="s">
        <v>124</v>
      </c>
      <c r="E11" s="52"/>
      <c r="F11" s="17">
        <f>70/4</f>
        <v>17.5</v>
      </c>
      <c r="G11" s="25" t="s">
        <v>59</v>
      </c>
      <c r="H11" s="25" t="s">
        <v>122</v>
      </c>
      <c r="I11" s="18" t="s">
        <v>120</v>
      </c>
      <c r="J11" s="19">
        <f>12900000+6800000</f>
        <v>19700000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7" t="s">
        <v>24</v>
      </c>
      <c r="D15" s="27" t="s">
        <v>25</v>
      </c>
      <c r="E15" s="27" t="s">
        <v>26</v>
      </c>
      <c r="F15" s="27" t="s">
        <v>27</v>
      </c>
      <c r="G15" s="27" t="s">
        <v>28</v>
      </c>
      <c r="H15" s="27" t="s">
        <v>29</v>
      </c>
      <c r="I15" s="2"/>
      <c r="J15" s="2"/>
    </row>
    <row r="16" spans="1:10" ht="99.75" customHeight="1">
      <c r="A16" s="63" t="s">
        <v>125</v>
      </c>
      <c r="B16" s="64"/>
      <c r="C16" s="16">
        <f>F11/6</f>
        <v>2.9166666666666665</v>
      </c>
      <c r="D16" s="16">
        <f>C16</f>
        <v>2.9166666666666665</v>
      </c>
      <c r="E16" s="16">
        <f>D16</f>
        <v>2.9166666666666665</v>
      </c>
      <c r="F16" s="16">
        <f>E16</f>
        <v>2.9166666666666665</v>
      </c>
      <c r="G16" s="16">
        <f>F16</f>
        <v>2.9166666666666665</v>
      </c>
      <c r="H16" s="16">
        <f>G16</f>
        <v>2.9166666666666665</v>
      </c>
      <c r="I16" s="2"/>
      <c r="J16" s="2"/>
    </row>
    <row r="17" spans="1:10" ht="99.75" customHeight="1">
      <c r="A17" s="63" t="s">
        <v>126</v>
      </c>
      <c r="B17" s="64"/>
      <c r="C17" s="8">
        <f>F11</f>
        <v>17.5</v>
      </c>
      <c r="D17" s="8">
        <f>$F$11</f>
        <v>17.5</v>
      </c>
      <c r="E17" s="8">
        <f>$F$11</f>
        <v>17.5</v>
      </c>
      <c r="F17" s="8">
        <f>$F$11</f>
        <v>17.5</v>
      </c>
      <c r="G17" s="8">
        <f>$F$11</f>
        <v>17.5</v>
      </c>
      <c r="H17" s="8">
        <f>$F$11</f>
        <v>17.5</v>
      </c>
      <c r="I17" s="2"/>
      <c r="J17" s="2"/>
    </row>
    <row r="18" spans="1:10" ht="15">
      <c r="A18" s="49" t="s">
        <v>30</v>
      </c>
      <c r="B18" s="50"/>
      <c r="C18" s="9">
        <f>IF((C16/C17)&gt;1,1,(C16/C17))</f>
        <v>0.16666666666666666</v>
      </c>
      <c r="D18" s="9">
        <f>IF(((D16/D17)+C18)&gt;1,1,((D16/D17)+C18))</f>
        <v>0.3333333333333333</v>
      </c>
      <c r="E18" s="9">
        <f>IF(((E16/E17)+D18)&gt;1,1,((E16/E17)+D18))</f>
        <v>0.5</v>
      </c>
      <c r="F18" s="9">
        <f>IF(((F16/F17)+E18)&gt;1,1,((F16/F17)+E18))</f>
        <v>0.6666666666666666</v>
      </c>
      <c r="G18" s="9">
        <f>IF(((G16/G17)+F18)&gt;1,1,((G16/G17)+F18))</f>
        <v>0.8333333333333333</v>
      </c>
      <c r="H18" s="9">
        <f>IF(((H16/H17)+G18)&gt;1,1,((H16/H17)+G18))</f>
        <v>0.9999999999999999</v>
      </c>
      <c r="I18" s="2"/>
      <c r="J18" s="2"/>
    </row>
    <row r="19" spans="1:10" ht="15">
      <c r="A19" s="62" t="s">
        <v>31</v>
      </c>
      <c r="B19" s="62"/>
      <c r="C19" s="62"/>
      <c r="D19" s="62"/>
      <c r="E19" s="62"/>
      <c r="F19" s="62"/>
      <c r="G19" s="62"/>
      <c r="H19" s="62"/>
      <c r="I19" s="62"/>
      <c r="J19" s="62"/>
    </row>
    <row r="20" spans="1:10" ht="15">
      <c r="A20" s="67" t="s">
        <v>32</v>
      </c>
      <c r="B20" s="68"/>
      <c r="C20" s="6">
        <f>J11/6</f>
        <v>3283333.3333333335</v>
      </c>
      <c r="D20" s="6">
        <f>C20</f>
        <v>3283333.3333333335</v>
      </c>
      <c r="E20" s="6">
        <f>D20</f>
        <v>3283333.3333333335</v>
      </c>
      <c r="F20" s="6">
        <f>E20</f>
        <v>3283333.3333333335</v>
      </c>
      <c r="G20" s="6">
        <f>F20</f>
        <v>3283333.3333333335</v>
      </c>
      <c r="H20" s="6">
        <f>G20</f>
        <v>3283333.3333333335</v>
      </c>
      <c r="I20" s="2"/>
      <c r="J20" s="2"/>
    </row>
    <row r="21" spans="1:10" ht="30" customHeight="1">
      <c r="A21" s="67" t="s">
        <v>33</v>
      </c>
      <c r="B21" s="68"/>
      <c r="C21" s="10">
        <f>(C20/$J$11)</f>
        <v>0.16666666666666669</v>
      </c>
      <c r="D21" s="11">
        <f>(D20/$J$11)+C21</f>
        <v>0.33333333333333337</v>
      </c>
      <c r="E21" s="11">
        <f>(E20/$J$11)+D21</f>
        <v>0.5</v>
      </c>
      <c r="F21" s="11">
        <f>(F20/$J$11)+E21</f>
        <v>0.6666666666666667</v>
      </c>
      <c r="G21" s="11">
        <f>(G20/$J$11)+F21</f>
        <v>0.8333333333333335</v>
      </c>
      <c r="H21" s="11">
        <f>(H20/$J$11)+G21</f>
        <v>1.0000000000000002</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144.75" customHeight="1">
      <c r="E24" s="26" t="s">
        <v>24</v>
      </c>
      <c r="F24" s="63" t="s">
        <v>130</v>
      </c>
      <c r="G24" s="64"/>
      <c r="H24" s="63"/>
      <c r="I24" s="64"/>
      <c r="J24" s="2"/>
    </row>
    <row r="25" spans="5:10" ht="119.25" customHeight="1">
      <c r="E25" s="26" t="s">
        <v>25</v>
      </c>
      <c r="F25" s="71" t="s">
        <v>131</v>
      </c>
      <c r="G25" s="72"/>
      <c r="H25" s="65"/>
      <c r="I25" s="66"/>
      <c r="J25" s="2"/>
    </row>
    <row r="26" spans="5:10" ht="49.5" customHeight="1">
      <c r="E26" s="26" t="s">
        <v>26</v>
      </c>
      <c r="F26" s="63" t="s">
        <v>132</v>
      </c>
      <c r="G26" s="64"/>
      <c r="H26" s="65"/>
      <c r="I26" s="66"/>
      <c r="J26" s="2"/>
    </row>
    <row r="27" spans="5:10" ht="49.5" customHeight="1">
      <c r="E27" s="26" t="s">
        <v>27</v>
      </c>
      <c r="F27" s="63"/>
      <c r="G27" s="64"/>
      <c r="H27" s="65"/>
      <c r="I27" s="66"/>
      <c r="J27" s="2"/>
    </row>
    <row r="28" spans="5:10" ht="49.5" customHeight="1">
      <c r="E28" s="26" t="s">
        <v>28</v>
      </c>
      <c r="F28" s="63" t="s">
        <v>133</v>
      </c>
      <c r="G28" s="64"/>
      <c r="H28" s="65"/>
      <c r="I28" s="66"/>
      <c r="J28" s="2"/>
    </row>
    <row r="29" spans="5:10" ht="72" customHeight="1">
      <c r="E29" s="26" t="s">
        <v>29</v>
      </c>
      <c r="F29" s="63" t="s">
        <v>134</v>
      </c>
      <c r="G29" s="64"/>
      <c r="H29" s="65" t="s">
        <v>135</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6" t="s">
        <v>24</v>
      </c>
      <c r="D33" s="26" t="s">
        <v>25</v>
      </c>
      <c r="E33" s="26" t="s">
        <v>26</v>
      </c>
      <c r="F33" s="26" t="s">
        <v>27</v>
      </c>
      <c r="G33" s="26" t="s">
        <v>28</v>
      </c>
      <c r="H33" s="26" t="s">
        <v>29</v>
      </c>
      <c r="I33" s="4"/>
      <c r="J33" s="1"/>
      <c r="K33" s="1"/>
      <c r="L33" s="1"/>
      <c r="M33" s="1"/>
    </row>
    <row r="34" spans="1:9" ht="42" customHeight="1">
      <c r="A34" s="63" t="s">
        <v>119</v>
      </c>
      <c r="B34" s="64"/>
      <c r="C34" s="25" t="s">
        <v>90</v>
      </c>
      <c r="D34" s="25"/>
      <c r="E34" s="25"/>
      <c r="F34" s="25"/>
      <c r="G34" s="25"/>
      <c r="H34" s="25"/>
      <c r="I34" s="2"/>
    </row>
    <row r="35" spans="1:9" ht="64.5" customHeight="1">
      <c r="A35" s="63" t="s">
        <v>127</v>
      </c>
      <c r="B35" s="64"/>
      <c r="C35" s="25"/>
      <c r="D35" s="25" t="s">
        <v>90</v>
      </c>
      <c r="E35" s="25" t="s">
        <v>90</v>
      </c>
      <c r="F35" s="25" t="s">
        <v>90</v>
      </c>
      <c r="G35" s="25" t="s">
        <v>90</v>
      </c>
      <c r="H35" s="25" t="s">
        <v>90</v>
      </c>
      <c r="I35" s="2"/>
    </row>
    <row r="36" spans="1:9" ht="50.25" customHeight="1">
      <c r="A36" s="63" t="s">
        <v>128</v>
      </c>
      <c r="B36" s="64"/>
      <c r="C36" s="25"/>
      <c r="D36" s="25" t="s">
        <v>90</v>
      </c>
      <c r="E36" s="25" t="s">
        <v>90</v>
      </c>
      <c r="F36" s="25"/>
      <c r="G36" s="25" t="s">
        <v>90</v>
      </c>
      <c r="H36" s="25" t="s">
        <v>90</v>
      </c>
      <c r="I36" s="2"/>
    </row>
    <row r="37" spans="1:9" ht="62.25" customHeight="1">
      <c r="A37" s="63" t="s">
        <v>129</v>
      </c>
      <c r="B37" s="64"/>
      <c r="C37" s="25" t="s">
        <v>90</v>
      </c>
      <c r="D37" s="25" t="s">
        <v>90</v>
      </c>
      <c r="E37" s="25" t="s">
        <v>90</v>
      </c>
      <c r="F37" s="25" t="s">
        <v>90</v>
      </c>
      <c r="G37" s="25" t="s">
        <v>90</v>
      </c>
      <c r="H37" s="25" t="s">
        <v>90</v>
      </c>
      <c r="I37" s="2"/>
    </row>
    <row r="38" spans="1:9" ht="30" customHeight="1">
      <c r="A38" s="63"/>
      <c r="B38" s="64"/>
      <c r="C38" s="25"/>
      <c r="D38" s="25"/>
      <c r="E38" s="25"/>
      <c r="F38" s="25"/>
      <c r="G38" s="25"/>
      <c r="H38" s="25"/>
      <c r="I38" s="2"/>
    </row>
    <row r="39" spans="1:9" ht="30" customHeight="1">
      <c r="A39" s="63"/>
      <c r="B39" s="64"/>
      <c r="C39" s="25"/>
      <c r="D39" s="25"/>
      <c r="E39" s="25"/>
      <c r="F39" s="25"/>
      <c r="G39" s="25"/>
      <c r="H39" s="25"/>
      <c r="I39" s="2"/>
    </row>
    <row r="40" spans="1:9" ht="30" customHeight="1">
      <c r="A40" s="63"/>
      <c r="B40" s="6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7">
      <selection activeCell="A1" sqref="A1:J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25">
        <v>2012</v>
      </c>
      <c r="D2" s="51" t="s">
        <v>7</v>
      </c>
      <c r="E2" s="51"/>
      <c r="F2" s="52" t="s">
        <v>39</v>
      </c>
      <c r="G2" s="52"/>
      <c r="H2" s="52"/>
      <c r="I2" s="52"/>
      <c r="J2" s="52"/>
    </row>
    <row r="3" spans="1:10" ht="54.75" customHeight="1">
      <c r="A3" s="53" t="s">
        <v>2</v>
      </c>
      <c r="B3" s="53"/>
      <c r="C3" s="25" t="s">
        <v>40</v>
      </c>
      <c r="D3" s="53" t="s">
        <v>8</v>
      </c>
      <c r="E3" s="53"/>
      <c r="F3" s="52" t="s">
        <v>45</v>
      </c>
      <c r="G3" s="52"/>
      <c r="H3" s="52"/>
      <c r="I3" s="52"/>
      <c r="J3" s="52"/>
    </row>
    <row r="4" spans="1:10" ht="58.5" customHeight="1">
      <c r="A4" s="53" t="s">
        <v>3</v>
      </c>
      <c r="B4" s="53"/>
      <c r="C4" s="25" t="s">
        <v>41</v>
      </c>
      <c r="D4" s="53" t="s">
        <v>11</v>
      </c>
      <c r="E4" s="53"/>
      <c r="F4" s="52" t="s">
        <v>42</v>
      </c>
      <c r="G4" s="52"/>
      <c r="H4" s="52"/>
      <c r="I4" s="52"/>
      <c r="J4" s="52"/>
    </row>
    <row r="5" spans="1:10" ht="50.25" customHeight="1">
      <c r="A5" s="53" t="s">
        <v>4</v>
      </c>
      <c r="B5" s="53"/>
      <c r="C5" s="25" t="s">
        <v>46</v>
      </c>
      <c r="D5" s="53" t="s">
        <v>9</v>
      </c>
      <c r="E5" s="53"/>
      <c r="F5" s="52" t="s">
        <v>136</v>
      </c>
      <c r="G5" s="52"/>
      <c r="H5" s="52"/>
      <c r="I5" s="52"/>
      <c r="J5" s="52"/>
    </row>
    <row r="6" spans="1:10" ht="60" customHeight="1">
      <c r="A6" s="53" t="s">
        <v>5</v>
      </c>
      <c r="B6" s="53"/>
      <c r="C6" s="25" t="s">
        <v>47</v>
      </c>
      <c r="D6" s="53"/>
      <c r="E6" s="53"/>
      <c r="F6" s="52"/>
      <c r="G6" s="52"/>
      <c r="H6" s="52"/>
      <c r="I6" s="52"/>
      <c r="J6" s="52"/>
    </row>
    <row r="7" spans="1:10" ht="32.25" customHeight="1">
      <c r="A7" s="53" t="s">
        <v>6</v>
      </c>
      <c r="B7" s="53"/>
      <c r="C7" s="25" t="s">
        <v>137</v>
      </c>
      <c r="D7" s="53" t="s">
        <v>10</v>
      </c>
      <c r="E7" s="53"/>
      <c r="F7" s="52" t="s">
        <v>138</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6" t="s">
        <v>15</v>
      </c>
      <c r="G10" s="24" t="s">
        <v>16</v>
      </c>
      <c r="H10" s="24" t="s">
        <v>17</v>
      </c>
      <c r="I10" s="7" t="s">
        <v>18</v>
      </c>
      <c r="J10" s="24" t="s">
        <v>19</v>
      </c>
    </row>
    <row r="11" spans="1:10" ht="105" customHeight="1">
      <c r="A11" s="52" t="s">
        <v>152</v>
      </c>
      <c r="B11" s="52"/>
      <c r="C11" s="5"/>
      <c r="D11" s="52" t="s">
        <v>153</v>
      </c>
      <c r="E11" s="52"/>
      <c r="F11" s="17">
        <v>1222</v>
      </c>
      <c r="G11" s="25" t="s">
        <v>141</v>
      </c>
      <c r="H11" s="25" t="s">
        <v>142</v>
      </c>
      <c r="I11" s="18" t="s">
        <v>143</v>
      </c>
      <c r="J11" s="19">
        <f>2370000+5530000</f>
        <v>7900000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7" t="s">
        <v>24</v>
      </c>
      <c r="D15" s="27" t="s">
        <v>25</v>
      </c>
      <c r="E15" s="27" t="s">
        <v>26</v>
      </c>
      <c r="F15" s="27" t="s">
        <v>27</v>
      </c>
      <c r="G15" s="27" t="s">
        <v>28</v>
      </c>
      <c r="H15" s="27" t="s">
        <v>29</v>
      </c>
      <c r="I15" s="2"/>
      <c r="J15" s="2"/>
    </row>
    <row r="16" spans="1:10" ht="99.75" customHeight="1">
      <c r="A16" s="63" t="s">
        <v>144</v>
      </c>
      <c r="B16" s="64"/>
      <c r="C16" s="16">
        <v>1222</v>
      </c>
      <c r="D16" s="16"/>
      <c r="E16" s="16"/>
      <c r="F16" s="16"/>
      <c r="G16" s="16"/>
      <c r="H16" s="16"/>
      <c r="I16" s="2"/>
      <c r="J16" s="2"/>
    </row>
    <row r="17" spans="1:10" ht="99.75" customHeight="1">
      <c r="A17" s="63" t="s">
        <v>145</v>
      </c>
      <c r="B17" s="64"/>
      <c r="C17" s="8">
        <f>F11</f>
        <v>1222</v>
      </c>
      <c r="D17" s="8">
        <f>$F$11</f>
        <v>1222</v>
      </c>
      <c r="E17" s="8">
        <f>$F$11</f>
        <v>1222</v>
      </c>
      <c r="F17" s="8">
        <f>$F$11</f>
        <v>1222</v>
      </c>
      <c r="G17" s="8">
        <f>$F$11</f>
        <v>1222</v>
      </c>
      <c r="H17" s="8">
        <f>$F$11</f>
        <v>1222</v>
      </c>
      <c r="I17" s="2"/>
      <c r="J17" s="2"/>
    </row>
    <row r="18" spans="1:10" ht="15">
      <c r="A18" s="49" t="s">
        <v>30</v>
      </c>
      <c r="B18" s="50"/>
      <c r="C18" s="9">
        <f>IF((C16/C17)&gt;1,1,(C16/C17))</f>
        <v>1</v>
      </c>
      <c r="D18" s="9">
        <f>IF(((D16/D17)+C18)&gt;1,1,((D16/D17)+C18))</f>
        <v>1</v>
      </c>
      <c r="E18" s="9">
        <f>IF(((E16/E17)+D18)&gt;1,1,((E16/E17)+D18))</f>
        <v>1</v>
      </c>
      <c r="F18" s="9">
        <f>IF(((F16/F17)+E18)&gt;1,1,((F16/F17)+E18))</f>
        <v>1</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f>J11/6</f>
        <v>1316666.6666666667</v>
      </c>
      <c r="D20" s="6">
        <f>C20</f>
        <v>1316666.6666666667</v>
      </c>
      <c r="E20" s="6">
        <f>D20</f>
        <v>1316666.6666666667</v>
      </c>
      <c r="F20" s="6">
        <f>E20</f>
        <v>1316666.6666666667</v>
      </c>
      <c r="G20" s="6">
        <f>F20</f>
        <v>1316666.6666666667</v>
      </c>
      <c r="H20" s="6">
        <f>G20</f>
        <v>1316666.6666666667</v>
      </c>
      <c r="I20" s="2"/>
      <c r="J20" s="2"/>
    </row>
    <row r="21" spans="1:10" ht="30" customHeight="1">
      <c r="A21" s="67" t="s">
        <v>33</v>
      </c>
      <c r="B21" s="68"/>
      <c r="C21" s="10">
        <f>(C20/$J$11)</f>
        <v>0.16666666666666669</v>
      </c>
      <c r="D21" s="11">
        <f>(D20/$J$11)+C21</f>
        <v>0.33333333333333337</v>
      </c>
      <c r="E21" s="11">
        <f>(E20/$J$11)+D21</f>
        <v>0.5</v>
      </c>
      <c r="F21" s="11">
        <f>(F20/$J$11)+E21</f>
        <v>0.6666666666666667</v>
      </c>
      <c r="G21" s="11">
        <f>(G20/$J$11)+F21</f>
        <v>0.8333333333333335</v>
      </c>
      <c r="H21" s="11">
        <f>(H20/$J$11)+G21</f>
        <v>1.0000000000000002</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126.75" customHeight="1">
      <c r="E24" s="26" t="s">
        <v>24</v>
      </c>
      <c r="F24" s="63" t="s">
        <v>146</v>
      </c>
      <c r="G24" s="64"/>
      <c r="H24" s="63"/>
      <c r="I24" s="64"/>
      <c r="J24" s="2"/>
    </row>
    <row r="25" spans="5:10" ht="49.5" customHeight="1">
      <c r="E25" s="26" t="s">
        <v>25</v>
      </c>
      <c r="F25" s="63" t="s">
        <v>150</v>
      </c>
      <c r="G25" s="64"/>
      <c r="H25" s="65"/>
      <c r="I25" s="66"/>
      <c r="J25" s="2"/>
    </row>
    <row r="26" spans="5:10" ht="49.5" customHeight="1">
      <c r="E26" s="26" t="s">
        <v>26</v>
      </c>
      <c r="F26" s="63" t="s">
        <v>150</v>
      </c>
      <c r="G26" s="64"/>
      <c r="H26" s="65"/>
      <c r="I26" s="66"/>
      <c r="J26" s="2"/>
    </row>
    <row r="27" spans="5:10" ht="49.5" customHeight="1">
      <c r="E27" s="26" t="s">
        <v>27</v>
      </c>
      <c r="F27" s="63" t="s">
        <v>150</v>
      </c>
      <c r="G27" s="64"/>
      <c r="H27" s="65"/>
      <c r="I27" s="66"/>
      <c r="J27" s="2"/>
    </row>
    <row r="28" spans="5:10" ht="49.5" customHeight="1">
      <c r="E28" s="26" t="s">
        <v>28</v>
      </c>
      <c r="F28" s="63" t="s">
        <v>150</v>
      </c>
      <c r="G28" s="64"/>
      <c r="H28" s="65"/>
      <c r="I28" s="66"/>
      <c r="J28" s="2"/>
    </row>
    <row r="29" spans="5:10" ht="72" customHeight="1">
      <c r="E29" s="26" t="s">
        <v>29</v>
      </c>
      <c r="F29" s="63" t="s">
        <v>150</v>
      </c>
      <c r="G29" s="64"/>
      <c r="H29" s="65" t="s">
        <v>151</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6" t="s">
        <v>24</v>
      </c>
      <c r="D33" s="26" t="s">
        <v>25</v>
      </c>
      <c r="E33" s="26" t="s">
        <v>26</v>
      </c>
      <c r="F33" s="26" t="s">
        <v>27</v>
      </c>
      <c r="G33" s="26" t="s">
        <v>28</v>
      </c>
      <c r="H33" s="26" t="s">
        <v>29</v>
      </c>
      <c r="I33" s="4"/>
      <c r="J33" s="1"/>
      <c r="K33" s="1"/>
      <c r="L33" s="1"/>
      <c r="M33" s="1"/>
    </row>
    <row r="34" spans="1:9" ht="42" customHeight="1">
      <c r="A34" s="63" t="s">
        <v>140</v>
      </c>
      <c r="B34" s="64"/>
      <c r="C34" s="25" t="s">
        <v>90</v>
      </c>
      <c r="D34" s="25" t="s">
        <v>90</v>
      </c>
      <c r="E34" s="25" t="s">
        <v>90</v>
      </c>
      <c r="F34" s="25" t="s">
        <v>90</v>
      </c>
      <c r="G34" s="25" t="s">
        <v>90</v>
      </c>
      <c r="H34" s="25" t="s">
        <v>90</v>
      </c>
      <c r="I34" s="2"/>
    </row>
    <row r="35" spans="1:9" ht="30" customHeight="1">
      <c r="A35" s="63" t="s">
        <v>147</v>
      </c>
      <c r="B35" s="64"/>
      <c r="C35" s="25" t="s">
        <v>90</v>
      </c>
      <c r="D35" s="25"/>
      <c r="E35" s="25"/>
      <c r="F35" s="25"/>
      <c r="G35" s="25"/>
      <c r="H35" s="25"/>
      <c r="I35" s="2"/>
    </row>
    <row r="36" spans="1:9" ht="42.75" customHeight="1">
      <c r="A36" s="63" t="s">
        <v>148</v>
      </c>
      <c r="B36" s="64"/>
      <c r="C36" s="25" t="s">
        <v>90</v>
      </c>
      <c r="D36" s="25" t="s">
        <v>90</v>
      </c>
      <c r="E36" s="25" t="s">
        <v>90</v>
      </c>
      <c r="F36" s="25" t="s">
        <v>90</v>
      </c>
      <c r="G36" s="25" t="s">
        <v>90</v>
      </c>
      <c r="H36" s="25" t="s">
        <v>90</v>
      </c>
      <c r="I36" s="2"/>
    </row>
    <row r="37" spans="1:9" ht="30" customHeight="1">
      <c r="A37" s="63" t="s">
        <v>149</v>
      </c>
      <c r="B37" s="64"/>
      <c r="C37" s="25" t="s">
        <v>90</v>
      </c>
      <c r="D37" s="25" t="s">
        <v>90</v>
      </c>
      <c r="E37" s="25" t="s">
        <v>90</v>
      </c>
      <c r="F37" s="25" t="s">
        <v>90</v>
      </c>
      <c r="G37" s="25" t="s">
        <v>90</v>
      </c>
      <c r="H37" s="25" t="s">
        <v>90</v>
      </c>
      <c r="I37" s="2"/>
    </row>
    <row r="38" spans="1:9" ht="30" customHeight="1">
      <c r="A38" s="63"/>
      <c r="B38" s="64"/>
      <c r="C38" s="25"/>
      <c r="D38" s="25"/>
      <c r="E38" s="25"/>
      <c r="F38" s="25"/>
      <c r="G38" s="25"/>
      <c r="H38" s="25"/>
      <c r="I38" s="2"/>
    </row>
    <row r="39" spans="1:9" ht="30" customHeight="1">
      <c r="A39" s="63"/>
      <c r="B39" s="64"/>
      <c r="C39" s="25"/>
      <c r="D39" s="25"/>
      <c r="E39" s="25"/>
      <c r="F39" s="25"/>
      <c r="G39" s="25"/>
      <c r="H39" s="25"/>
      <c r="I39" s="2"/>
    </row>
    <row r="40" spans="1:9" ht="30" customHeight="1">
      <c r="A40" s="63"/>
      <c r="B40" s="64"/>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5">
      <selection activeCell="F35" sqref="F35"/>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21">
        <v>2012</v>
      </c>
      <c r="D2" s="51" t="s">
        <v>7</v>
      </c>
      <c r="E2" s="51"/>
      <c r="F2" s="52" t="s">
        <v>39</v>
      </c>
      <c r="G2" s="52"/>
      <c r="H2" s="52"/>
      <c r="I2" s="52"/>
      <c r="J2" s="52"/>
    </row>
    <row r="3" spans="1:10" ht="54.75" customHeight="1">
      <c r="A3" s="53" t="s">
        <v>2</v>
      </c>
      <c r="B3" s="53"/>
      <c r="C3" s="21" t="s">
        <v>40</v>
      </c>
      <c r="D3" s="53" t="s">
        <v>8</v>
      </c>
      <c r="E3" s="53"/>
      <c r="F3" s="52" t="s">
        <v>45</v>
      </c>
      <c r="G3" s="52"/>
      <c r="H3" s="52"/>
      <c r="I3" s="52"/>
      <c r="J3" s="52"/>
    </row>
    <row r="4" spans="1:10" ht="58.5" customHeight="1">
      <c r="A4" s="53" t="s">
        <v>3</v>
      </c>
      <c r="B4" s="53"/>
      <c r="C4" s="21" t="s">
        <v>41</v>
      </c>
      <c r="D4" s="53" t="s">
        <v>11</v>
      </c>
      <c r="E4" s="53"/>
      <c r="F4" s="52" t="s">
        <v>42</v>
      </c>
      <c r="G4" s="52"/>
      <c r="H4" s="52"/>
      <c r="I4" s="52"/>
      <c r="J4" s="52"/>
    </row>
    <row r="5" spans="1:10" ht="50.25" customHeight="1">
      <c r="A5" s="53" t="s">
        <v>4</v>
      </c>
      <c r="B5" s="53"/>
      <c r="C5" s="21" t="s">
        <v>49</v>
      </c>
      <c r="D5" s="53" t="s">
        <v>9</v>
      </c>
      <c r="E5" s="53"/>
      <c r="F5" s="52" t="s">
        <v>50</v>
      </c>
      <c r="G5" s="52"/>
      <c r="H5" s="52"/>
      <c r="I5" s="52"/>
      <c r="J5" s="52"/>
    </row>
    <row r="6" spans="1:10" ht="60" customHeight="1">
      <c r="A6" s="53" t="s">
        <v>5</v>
      </c>
      <c r="B6" s="53"/>
      <c r="C6" s="21" t="s">
        <v>48</v>
      </c>
      <c r="D6" s="53"/>
      <c r="E6" s="53"/>
      <c r="F6" s="52"/>
      <c r="G6" s="52"/>
      <c r="H6" s="52"/>
      <c r="I6" s="52"/>
      <c r="J6" s="52"/>
    </row>
    <row r="7" spans="1:10" ht="32.25" customHeight="1">
      <c r="A7" s="53" t="s">
        <v>6</v>
      </c>
      <c r="B7" s="53"/>
      <c r="C7" s="21"/>
      <c r="D7" s="53" t="s">
        <v>10</v>
      </c>
      <c r="E7" s="53"/>
      <c r="F7" s="52" t="s">
        <v>155</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2" t="s">
        <v>15</v>
      </c>
      <c r="G10" s="23" t="s">
        <v>16</v>
      </c>
      <c r="H10" s="23" t="s">
        <v>17</v>
      </c>
      <c r="I10" s="7" t="s">
        <v>18</v>
      </c>
      <c r="J10" s="23" t="s">
        <v>19</v>
      </c>
    </row>
    <row r="11" spans="1:10" ht="134.25" customHeight="1">
      <c r="A11" s="52" t="s">
        <v>156</v>
      </c>
      <c r="B11" s="52"/>
      <c r="C11" s="5"/>
      <c r="D11" s="52" t="s">
        <v>157</v>
      </c>
      <c r="E11" s="52"/>
      <c r="F11" s="17">
        <v>3026</v>
      </c>
      <c r="G11" s="21" t="s">
        <v>51</v>
      </c>
      <c r="H11" s="21" t="s">
        <v>154</v>
      </c>
      <c r="I11" s="18" t="s">
        <v>160</v>
      </c>
      <c r="J11" s="19">
        <f>7350000+4200000+1050000+5530000+3160000+790000+9800000+3160000</f>
        <v>35040000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0" t="s">
        <v>24</v>
      </c>
      <c r="D15" s="20" t="s">
        <v>25</v>
      </c>
      <c r="E15" s="20" t="s">
        <v>26</v>
      </c>
      <c r="F15" s="20" t="s">
        <v>27</v>
      </c>
      <c r="G15" s="20" t="s">
        <v>28</v>
      </c>
      <c r="H15" s="20" t="s">
        <v>29</v>
      </c>
      <c r="I15" s="2"/>
      <c r="J15" s="2"/>
    </row>
    <row r="16" spans="1:10" ht="99.75" customHeight="1">
      <c r="A16" s="63" t="s">
        <v>159</v>
      </c>
      <c r="B16" s="64"/>
      <c r="C16" s="16"/>
      <c r="D16" s="16"/>
      <c r="E16" s="16"/>
      <c r="F16" s="16"/>
      <c r="G16" s="16"/>
      <c r="H16" s="16">
        <v>3026</v>
      </c>
      <c r="I16" s="2"/>
      <c r="J16" s="2"/>
    </row>
    <row r="17" spans="1:10" ht="99.75" customHeight="1">
      <c r="A17" s="63" t="s">
        <v>154</v>
      </c>
      <c r="B17" s="64"/>
      <c r="C17" s="8">
        <f>F11</f>
        <v>3026</v>
      </c>
      <c r="D17" s="8">
        <f>$F$11</f>
        <v>3026</v>
      </c>
      <c r="E17" s="8">
        <f>$F$11</f>
        <v>3026</v>
      </c>
      <c r="F17" s="8">
        <f>$F$11</f>
        <v>3026</v>
      </c>
      <c r="G17" s="8">
        <f>$F$11</f>
        <v>3026</v>
      </c>
      <c r="H17" s="8">
        <f>$F$11</f>
        <v>3026</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f>J11/6</f>
        <v>5840000</v>
      </c>
      <c r="D20" s="6">
        <f>C20</f>
        <v>5840000</v>
      </c>
      <c r="E20" s="6">
        <f>D20</f>
        <v>5840000</v>
      </c>
      <c r="F20" s="6">
        <f>E20</f>
        <v>5840000</v>
      </c>
      <c r="G20" s="6">
        <f>F20</f>
        <v>5840000</v>
      </c>
      <c r="H20" s="6">
        <f>G20</f>
        <v>5840000</v>
      </c>
      <c r="I20" s="2"/>
      <c r="J20" s="2"/>
    </row>
    <row r="21" spans="1:10" ht="30" customHeight="1">
      <c r="A21" s="67" t="s">
        <v>33</v>
      </c>
      <c r="B21" s="68"/>
      <c r="C21" s="10">
        <f>(C20/$J$11)</f>
        <v>0.16666666666666666</v>
      </c>
      <c r="D21" s="11">
        <f>(D20/$J$11)+C21</f>
        <v>0.3333333333333333</v>
      </c>
      <c r="E21" s="11">
        <f>(E20/$J$11)+D21</f>
        <v>0.5</v>
      </c>
      <c r="F21" s="11">
        <f>(F20/$J$11)+E21</f>
        <v>0.6666666666666666</v>
      </c>
      <c r="G21" s="11">
        <f>(G20/$J$11)+F21</f>
        <v>0.8333333333333333</v>
      </c>
      <c r="H21" s="11">
        <f>(H20/$J$11)+G21</f>
        <v>0.9999999999999999</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2" t="s">
        <v>24</v>
      </c>
      <c r="F24" s="63" t="s">
        <v>168</v>
      </c>
      <c r="G24" s="64"/>
      <c r="H24" s="63"/>
      <c r="I24" s="64"/>
      <c r="J24" s="2"/>
    </row>
    <row r="25" spans="5:10" ht="49.5" customHeight="1">
      <c r="E25" s="22" t="s">
        <v>25</v>
      </c>
      <c r="F25" s="63" t="s">
        <v>161</v>
      </c>
      <c r="G25" s="64"/>
      <c r="H25" s="65"/>
      <c r="I25" s="66"/>
      <c r="J25" s="2"/>
    </row>
    <row r="26" spans="5:10" ht="49.5" customHeight="1">
      <c r="E26" s="22" t="s">
        <v>26</v>
      </c>
      <c r="F26" s="63"/>
      <c r="G26" s="64"/>
      <c r="H26" s="65"/>
      <c r="I26" s="66"/>
      <c r="J26" s="2"/>
    </row>
    <row r="27" spans="5:10" ht="49.5" customHeight="1">
      <c r="E27" s="22" t="s">
        <v>27</v>
      </c>
      <c r="F27" s="63" t="s">
        <v>162</v>
      </c>
      <c r="G27" s="64"/>
      <c r="H27" s="65"/>
      <c r="I27" s="66"/>
      <c r="J27" s="2"/>
    </row>
    <row r="28" spans="5:10" ht="72.75" customHeight="1">
      <c r="E28" s="22" t="s">
        <v>28</v>
      </c>
      <c r="F28" s="63" t="s">
        <v>169</v>
      </c>
      <c r="G28" s="64"/>
      <c r="H28" s="65"/>
      <c r="I28" s="66"/>
      <c r="J28" s="2"/>
    </row>
    <row r="29" spans="5:10" ht="112.5" customHeight="1">
      <c r="E29" s="22" t="s">
        <v>29</v>
      </c>
      <c r="F29" s="63" t="s">
        <v>170</v>
      </c>
      <c r="G29" s="64"/>
      <c r="H29" s="63" t="s">
        <v>167</v>
      </c>
      <c r="I29" s="6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2" t="s">
        <v>24</v>
      </c>
      <c r="D33" s="22" t="s">
        <v>25</v>
      </c>
      <c r="E33" s="22" t="s">
        <v>26</v>
      </c>
      <c r="F33" s="22" t="s">
        <v>27</v>
      </c>
      <c r="G33" s="22" t="s">
        <v>28</v>
      </c>
      <c r="H33" s="22" t="s">
        <v>29</v>
      </c>
      <c r="I33" s="4"/>
      <c r="J33" s="1"/>
      <c r="K33" s="1"/>
      <c r="L33" s="1"/>
      <c r="M33" s="1"/>
    </row>
    <row r="34" spans="1:9" ht="42" customHeight="1">
      <c r="A34" s="63" t="s">
        <v>158</v>
      </c>
      <c r="B34" s="64"/>
      <c r="C34" s="21" t="s">
        <v>90</v>
      </c>
      <c r="D34" s="21" t="s">
        <v>90</v>
      </c>
      <c r="E34" s="21" t="s">
        <v>90</v>
      </c>
      <c r="F34" s="21" t="s">
        <v>90</v>
      </c>
      <c r="G34" s="21" t="s">
        <v>90</v>
      </c>
      <c r="H34" s="21" t="s">
        <v>90</v>
      </c>
      <c r="I34" s="2"/>
    </row>
    <row r="35" spans="1:9" ht="30" customHeight="1">
      <c r="A35" s="63" t="s">
        <v>163</v>
      </c>
      <c r="B35" s="64"/>
      <c r="C35" s="21"/>
      <c r="D35" s="21"/>
      <c r="E35" s="21"/>
      <c r="F35" s="21" t="s">
        <v>90</v>
      </c>
      <c r="G35" s="21"/>
      <c r="H35" s="21"/>
      <c r="I35" s="2"/>
    </row>
    <row r="36" spans="1:9" ht="30" customHeight="1">
      <c r="A36" s="63" t="s">
        <v>166</v>
      </c>
      <c r="B36" s="64"/>
      <c r="C36" s="21"/>
      <c r="D36" s="21"/>
      <c r="E36" s="21"/>
      <c r="F36" s="21" t="s">
        <v>90</v>
      </c>
      <c r="G36" s="21" t="s">
        <v>90</v>
      </c>
      <c r="H36" s="21" t="s">
        <v>90</v>
      </c>
      <c r="I36" s="2"/>
    </row>
    <row r="37" spans="1:9" ht="30" customHeight="1">
      <c r="A37" s="63" t="s">
        <v>164</v>
      </c>
      <c r="B37" s="64"/>
      <c r="C37" s="21" t="s">
        <v>90</v>
      </c>
      <c r="D37" s="21"/>
      <c r="E37" s="21"/>
      <c r="F37" s="21"/>
      <c r="G37" s="21" t="s">
        <v>90</v>
      </c>
      <c r="H37" s="21"/>
      <c r="I37" s="2"/>
    </row>
    <row r="38" spans="1:9" ht="30" customHeight="1">
      <c r="A38" s="63" t="s">
        <v>165</v>
      </c>
      <c r="B38" s="64"/>
      <c r="C38" s="21"/>
      <c r="D38" s="21"/>
      <c r="E38" s="21"/>
      <c r="F38" s="21"/>
      <c r="G38" s="21"/>
      <c r="H38" s="21" t="s">
        <v>90</v>
      </c>
      <c r="I38" s="2"/>
    </row>
    <row r="39" spans="1:9" ht="30" customHeight="1">
      <c r="A39" s="63"/>
      <c r="B39" s="64"/>
      <c r="C39" s="21"/>
      <c r="D39" s="21"/>
      <c r="E39" s="21"/>
      <c r="F39" s="21"/>
      <c r="G39" s="21"/>
      <c r="H39" s="21"/>
      <c r="I39" s="2"/>
    </row>
    <row r="40" spans="1:9" ht="30" customHeight="1">
      <c r="A40" s="63"/>
      <c r="B40" s="64"/>
      <c r="C40" s="21"/>
      <c r="D40" s="21"/>
      <c r="E40" s="21"/>
      <c r="F40" s="21"/>
      <c r="G40" s="21"/>
      <c r="H40" s="21"/>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7.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3">
      <selection activeCell="H16" sqref="H16"/>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21">
        <v>2012</v>
      </c>
      <c r="D2" s="51" t="s">
        <v>7</v>
      </c>
      <c r="E2" s="51"/>
      <c r="F2" s="52" t="s">
        <v>39</v>
      </c>
      <c r="G2" s="52"/>
      <c r="H2" s="52"/>
      <c r="I2" s="52"/>
      <c r="J2" s="52"/>
    </row>
    <row r="3" spans="1:10" ht="54.75" customHeight="1">
      <c r="A3" s="53" t="s">
        <v>2</v>
      </c>
      <c r="B3" s="53"/>
      <c r="C3" s="21" t="s">
        <v>40</v>
      </c>
      <c r="D3" s="53" t="s">
        <v>8</v>
      </c>
      <c r="E3" s="53"/>
      <c r="F3" s="52" t="s">
        <v>45</v>
      </c>
      <c r="G3" s="52"/>
      <c r="H3" s="52"/>
      <c r="I3" s="52"/>
      <c r="J3" s="52"/>
    </row>
    <row r="4" spans="1:10" ht="58.5" customHeight="1">
      <c r="A4" s="53" t="s">
        <v>3</v>
      </c>
      <c r="B4" s="53"/>
      <c r="C4" s="21" t="s">
        <v>41</v>
      </c>
      <c r="D4" s="53" t="s">
        <v>11</v>
      </c>
      <c r="E4" s="53"/>
      <c r="F4" s="52" t="s">
        <v>42</v>
      </c>
      <c r="G4" s="52"/>
      <c r="H4" s="52"/>
      <c r="I4" s="52"/>
      <c r="J4" s="52"/>
    </row>
    <row r="5" spans="1:10" ht="50.25" customHeight="1">
      <c r="A5" s="53" t="s">
        <v>4</v>
      </c>
      <c r="B5" s="53"/>
      <c r="C5" s="21" t="s">
        <v>49</v>
      </c>
      <c r="D5" s="53" t="s">
        <v>9</v>
      </c>
      <c r="E5" s="53"/>
      <c r="F5" s="52" t="s">
        <v>53</v>
      </c>
      <c r="G5" s="52"/>
      <c r="H5" s="52"/>
      <c r="I5" s="52"/>
      <c r="J5" s="52"/>
    </row>
    <row r="6" spans="1:10" ht="60" customHeight="1">
      <c r="A6" s="53" t="s">
        <v>5</v>
      </c>
      <c r="B6" s="53"/>
      <c r="C6" s="21" t="s">
        <v>52</v>
      </c>
      <c r="D6" s="53"/>
      <c r="E6" s="53"/>
      <c r="F6" s="52"/>
      <c r="G6" s="52"/>
      <c r="H6" s="52"/>
      <c r="I6" s="52"/>
      <c r="J6" s="52"/>
    </row>
    <row r="7" spans="1:10" ht="32.25" customHeight="1">
      <c r="A7" s="53" t="s">
        <v>6</v>
      </c>
      <c r="B7" s="53"/>
      <c r="C7" s="21" t="s">
        <v>54</v>
      </c>
      <c r="D7" s="53" t="s">
        <v>10</v>
      </c>
      <c r="E7" s="53"/>
      <c r="F7" s="52" t="s">
        <v>55</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2" t="s">
        <v>15</v>
      </c>
      <c r="G10" s="23" t="s">
        <v>16</v>
      </c>
      <c r="H10" s="23" t="s">
        <v>17</v>
      </c>
      <c r="I10" s="7" t="s">
        <v>18</v>
      </c>
      <c r="J10" s="23" t="s">
        <v>19</v>
      </c>
    </row>
    <row r="11" spans="1:10" ht="105" customHeight="1">
      <c r="A11" s="52" t="s">
        <v>176</v>
      </c>
      <c r="B11" s="52"/>
      <c r="C11" s="5"/>
      <c r="D11" s="52"/>
      <c r="E11" s="52"/>
      <c r="F11" s="17">
        <v>718</v>
      </c>
      <c r="G11" s="21" t="s">
        <v>57</v>
      </c>
      <c r="H11" s="21" t="s">
        <v>56</v>
      </c>
      <c r="I11" s="18" t="s">
        <v>180</v>
      </c>
      <c r="J11" s="19">
        <v>10000000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0" t="s">
        <v>24</v>
      </c>
      <c r="D15" s="20" t="s">
        <v>25</v>
      </c>
      <c r="E15" s="20" t="s">
        <v>26</v>
      </c>
      <c r="F15" s="20" t="s">
        <v>27</v>
      </c>
      <c r="G15" s="20" t="s">
        <v>28</v>
      </c>
      <c r="H15" s="20" t="s">
        <v>29</v>
      </c>
      <c r="I15" s="2"/>
      <c r="J15" s="2"/>
    </row>
    <row r="16" spans="1:10" ht="99.75" customHeight="1">
      <c r="A16" s="63" t="s">
        <v>56</v>
      </c>
      <c r="B16" s="64"/>
      <c r="C16" s="16"/>
      <c r="D16" s="16"/>
      <c r="E16" s="16"/>
      <c r="F16" s="16"/>
      <c r="G16" s="16"/>
      <c r="H16" s="45">
        <v>718</v>
      </c>
      <c r="I16" s="2"/>
      <c r="J16" s="2"/>
    </row>
    <row r="17" spans="1:10" ht="99.75" customHeight="1">
      <c r="A17" s="63" t="s">
        <v>58</v>
      </c>
      <c r="B17" s="64"/>
      <c r="C17" s="8">
        <f>F11</f>
        <v>718</v>
      </c>
      <c r="D17" s="8">
        <f>$F$11</f>
        <v>718</v>
      </c>
      <c r="E17" s="8">
        <f>$F$11</f>
        <v>718</v>
      </c>
      <c r="F17" s="8">
        <f>$F$11</f>
        <v>718</v>
      </c>
      <c r="G17" s="8">
        <f>$F$11</f>
        <v>718</v>
      </c>
      <c r="H17" s="8">
        <f>$F$11</f>
        <v>718</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c r="D20" s="6"/>
      <c r="E20" s="6"/>
      <c r="F20" s="6"/>
      <c r="G20" s="6">
        <f>J11/2</f>
        <v>5000000</v>
      </c>
      <c r="H20" s="6">
        <v>5000000</v>
      </c>
      <c r="I20" s="2"/>
      <c r="J20" s="2"/>
    </row>
    <row r="21" spans="1:10" ht="30" customHeight="1">
      <c r="A21" s="67" t="s">
        <v>33</v>
      </c>
      <c r="B21" s="68"/>
      <c r="C21" s="10">
        <f>(C20/$J$11)</f>
        <v>0</v>
      </c>
      <c r="D21" s="11">
        <f>(D20/$J$11)+C21</f>
        <v>0</v>
      </c>
      <c r="E21" s="11">
        <f>(E20/$J$11)+D21</f>
        <v>0</v>
      </c>
      <c r="F21" s="11">
        <f>(F20/$J$11)+E21</f>
        <v>0</v>
      </c>
      <c r="G21" s="11">
        <f>(G20/$J$11)+F21</f>
        <v>0.5</v>
      </c>
      <c r="H21" s="11">
        <f>(H20/$J$11)+G21</f>
        <v>1</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2" t="s">
        <v>24</v>
      </c>
      <c r="F24" s="63" t="s">
        <v>178</v>
      </c>
      <c r="G24" s="64"/>
      <c r="H24" s="63"/>
      <c r="I24" s="64"/>
      <c r="J24" s="2"/>
    </row>
    <row r="25" spans="5:10" ht="49.5" customHeight="1">
      <c r="E25" s="22" t="s">
        <v>25</v>
      </c>
      <c r="F25" s="63" t="s">
        <v>181</v>
      </c>
      <c r="G25" s="64"/>
      <c r="H25" s="65"/>
      <c r="I25" s="66"/>
      <c r="J25" s="2"/>
    </row>
    <row r="26" spans="5:10" ht="49.5" customHeight="1">
      <c r="E26" s="22" t="s">
        <v>26</v>
      </c>
      <c r="F26" s="63" t="s">
        <v>259</v>
      </c>
      <c r="G26" s="64"/>
      <c r="H26" s="65"/>
      <c r="I26" s="66"/>
      <c r="J26" s="2"/>
    </row>
    <row r="27" spans="5:10" ht="49.5" customHeight="1">
      <c r="E27" s="22" t="s">
        <v>27</v>
      </c>
      <c r="F27" s="63" t="s">
        <v>258</v>
      </c>
      <c r="G27" s="64"/>
      <c r="H27" s="65"/>
      <c r="I27" s="66"/>
      <c r="J27" s="2"/>
    </row>
    <row r="28" spans="5:10" ht="49.5" customHeight="1">
      <c r="E28" s="22" t="s">
        <v>28</v>
      </c>
      <c r="F28" s="63" t="s">
        <v>179</v>
      </c>
      <c r="G28" s="64"/>
      <c r="H28" s="65"/>
      <c r="I28" s="66"/>
      <c r="J28" s="2"/>
    </row>
    <row r="29" spans="5:10" ht="72" customHeight="1">
      <c r="E29" s="22" t="s">
        <v>29</v>
      </c>
      <c r="F29" s="63" t="s">
        <v>182</v>
      </c>
      <c r="G29" s="64"/>
      <c r="H29" s="65" t="s">
        <v>183</v>
      </c>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2" t="s">
        <v>24</v>
      </c>
      <c r="D33" s="22" t="s">
        <v>25</v>
      </c>
      <c r="E33" s="22" t="s">
        <v>26</v>
      </c>
      <c r="F33" s="22" t="s">
        <v>27</v>
      </c>
      <c r="G33" s="22" t="s">
        <v>28</v>
      </c>
      <c r="H33" s="22" t="s">
        <v>29</v>
      </c>
      <c r="I33" s="4"/>
      <c r="J33" s="1"/>
      <c r="K33" s="1"/>
      <c r="L33" s="1"/>
      <c r="M33" s="1"/>
    </row>
    <row r="34" spans="1:9" ht="42" customHeight="1">
      <c r="A34" s="63" t="s">
        <v>171</v>
      </c>
      <c r="B34" s="64"/>
      <c r="C34" s="21"/>
      <c r="D34" s="21"/>
      <c r="E34" s="21"/>
      <c r="F34" s="21"/>
      <c r="G34" s="21" t="s">
        <v>90</v>
      </c>
      <c r="H34" s="21"/>
      <c r="I34" s="2"/>
    </row>
    <row r="35" spans="1:9" ht="50.25" customHeight="1">
      <c r="A35" s="63" t="s">
        <v>172</v>
      </c>
      <c r="B35" s="64"/>
      <c r="C35" s="21" t="s">
        <v>90</v>
      </c>
      <c r="D35" s="21" t="s">
        <v>90</v>
      </c>
      <c r="E35" s="21" t="s">
        <v>90</v>
      </c>
      <c r="F35" s="21" t="s">
        <v>90</v>
      </c>
      <c r="G35" s="21" t="s">
        <v>90</v>
      </c>
      <c r="H35" s="21" t="s">
        <v>90</v>
      </c>
      <c r="I35" s="2"/>
    </row>
    <row r="36" spans="1:9" ht="59.25" customHeight="1">
      <c r="A36" s="63" t="s">
        <v>173</v>
      </c>
      <c r="B36" s="64"/>
      <c r="C36" s="21" t="s">
        <v>90</v>
      </c>
      <c r="D36" s="21" t="s">
        <v>90</v>
      </c>
      <c r="E36" s="21" t="s">
        <v>90</v>
      </c>
      <c r="F36" s="21" t="s">
        <v>90</v>
      </c>
      <c r="G36" s="21" t="s">
        <v>90</v>
      </c>
      <c r="H36" s="21" t="s">
        <v>90</v>
      </c>
      <c r="I36" s="2"/>
    </row>
    <row r="37" spans="1:9" ht="30" customHeight="1">
      <c r="A37" s="63" t="s">
        <v>174</v>
      </c>
      <c r="B37" s="64"/>
      <c r="C37" s="21" t="s">
        <v>90</v>
      </c>
      <c r="D37" s="21" t="s">
        <v>90</v>
      </c>
      <c r="E37" s="21" t="s">
        <v>90</v>
      </c>
      <c r="F37" s="21" t="s">
        <v>90</v>
      </c>
      <c r="G37" s="21" t="s">
        <v>90</v>
      </c>
      <c r="H37" s="21" t="s">
        <v>90</v>
      </c>
      <c r="I37" s="2"/>
    </row>
    <row r="38" spans="1:9" ht="62.25" customHeight="1">
      <c r="A38" s="63" t="s">
        <v>175</v>
      </c>
      <c r="B38" s="64"/>
      <c r="C38" s="21"/>
      <c r="D38" s="21" t="s">
        <v>90</v>
      </c>
      <c r="E38" s="21"/>
      <c r="F38" s="21"/>
      <c r="G38" s="21"/>
      <c r="H38" s="21"/>
      <c r="I38" s="2"/>
    </row>
    <row r="39" spans="1:9" ht="72.75" customHeight="1">
      <c r="A39" s="63" t="s">
        <v>177</v>
      </c>
      <c r="B39" s="64"/>
      <c r="C39" s="21" t="s">
        <v>90</v>
      </c>
      <c r="D39" s="21"/>
      <c r="E39" s="21"/>
      <c r="F39" s="21" t="s">
        <v>90</v>
      </c>
      <c r="G39" s="21"/>
      <c r="H39" s="21"/>
      <c r="I39" s="2"/>
    </row>
    <row r="40" spans="1:9" ht="30" customHeight="1">
      <c r="A40" s="63"/>
      <c r="B40" s="64"/>
      <c r="C40" s="21"/>
      <c r="D40" s="21"/>
      <c r="E40" s="21"/>
      <c r="F40" s="21"/>
      <c r="G40" s="21"/>
      <c r="H40" s="21"/>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8.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1">
      <selection activeCell="F7" sqref="F7:J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21">
        <v>2012</v>
      </c>
      <c r="D2" s="51" t="s">
        <v>7</v>
      </c>
      <c r="E2" s="51"/>
      <c r="F2" s="52" t="s">
        <v>39</v>
      </c>
      <c r="G2" s="52"/>
      <c r="H2" s="52"/>
      <c r="I2" s="52"/>
      <c r="J2" s="52"/>
    </row>
    <row r="3" spans="1:10" ht="54.75" customHeight="1">
      <c r="A3" s="53" t="s">
        <v>2</v>
      </c>
      <c r="B3" s="53"/>
      <c r="C3" s="21" t="s">
        <v>40</v>
      </c>
      <c r="D3" s="53" t="s">
        <v>8</v>
      </c>
      <c r="E3" s="53"/>
      <c r="F3" s="52" t="s">
        <v>45</v>
      </c>
      <c r="G3" s="52"/>
      <c r="H3" s="52"/>
      <c r="I3" s="52"/>
      <c r="J3" s="52"/>
    </row>
    <row r="4" spans="1:10" ht="58.5" customHeight="1">
      <c r="A4" s="53" t="s">
        <v>3</v>
      </c>
      <c r="B4" s="53"/>
      <c r="C4" s="21" t="s">
        <v>41</v>
      </c>
      <c r="D4" s="53" t="s">
        <v>11</v>
      </c>
      <c r="E4" s="53"/>
      <c r="F4" s="52" t="s">
        <v>42</v>
      </c>
      <c r="G4" s="52"/>
      <c r="H4" s="52"/>
      <c r="I4" s="52"/>
      <c r="J4" s="52"/>
    </row>
    <row r="5" spans="1:10" ht="50.25" customHeight="1">
      <c r="A5" s="53" t="s">
        <v>4</v>
      </c>
      <c r="B5" s="53"/>
      <c r="C5" s="21" t="s">
        <v>49</v>
      </c>
      <c r="D5" s="53" t="s">
        <v>9</v>
      </c>
      <c r="E5" s="53"/>
      <c r="F5" s="52" t="s">
        <v>61</v>
      </c>
      <c r="G5" s="52"/>
      <c r="H5" s="52"/>
      <c r="I5" s="52"/>
      <c r="J5" s="52"/>
    </row>
    <row r="6" spans="1:10" ht="60" customHeight="1">
      <c r="A6" s="53" t="s">
        <v>5</v>
      </c>
      <c r="B6" s="53"/>
      <c r="C6" s="21" t="s">
        <v>60</v>
      </c>
      <c r="D6" s="53"/>
      <c r="E6" s="53"/>
      <c r="F6" s="52"/>
      <c r="G6" s="52"/>
      <c r="H6" s="52"/>
      <c r="I6" s="52"/>
      <c r="J6" s="52"/>
    </row>
    <row r="7" spans="1:10" ht="99.75" customHeight="1">
      <c r="A7" s="53" t="s">
        <v>6</v>
      </c>
      <c r="B7" s="53"/>
      <c r="C7" s="21" t="s">
        <v>62</v>
      </c>
      <c r="D7" s="53" t="s">
        <v>10</v>
      </c>
      <c r="E7" s="53"/>
      <c r="F7" s="52" t="s">
        <v>63</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2" t="s">
        <v>15</v>
      </c>
      <c r="G10" s="23" t="s">
        <v>16</v>
      </c>
      <c r="H10" s="23" t="s">
        <v>17</v>
      </c>
      <c r="I10" s="7" t="s">
        <v>18</v>
      </c>
      <c r="J10" s="23" t="s">
        <v>19</v>
      </c>
    </row>
    <row r="11" spans="1:10" ht="134.25" customHeight="1">
      <c r="A11" s="52" t="s">
        <v>184</v>
      </c>
      <c r="B11" s="52"/>
      <c r="C11" s="5"/>
      <c r="D11" s="52" t="s">
        <v>186</v>
      </c>
      <c r="E11" s="52"/>
      <c r="F11" s="17">
        <f>1814+108</f>
        <v>1922</v>
      </c>
      <c r="G11" s="21" t="s">
        <v>65</v>
      </c>
      <c r="H11" s="21" t="s">
        <v>64</v>
      </c>
      <c r="I11" s="18" t="s">
        <v>185</v>
      </c>
      <c r="J11" s="19">
        <f>3160000+5530000+790000+9912000</f>
        <v>19392000</v>
      </c>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0" t="s">
        <v>24</v>
      </c>
      <c r="D15" s="20" t="s">
        <v>25</v>
      </c>
      <c r="E15" s="20" t="s">
        <v>26</v>
      </c>
      <c r="F15" s="20" t="s">
        <v>27</v>
      </c>
      <c r="G15" s="20" t="s">
        <v>28</v>
      </c>
      <c r="H15" s="20" t="s">
        <v>29</v>
      </c>
      <c r="I15" s="2"/>
      <c r="J15" s="2"/>
    </row>
    <row r="16" spans="1:10" ht="99.75" customHeight="1">
      <c r="A16" s="63" t="s">
        <v>64</v>
      </c>
      <c r="B16" s="64"/>
      <c r="C16" s="16">
        <v>1814</v>
      </c>
      <c r="D16" s="16"/>
      <c r="E16" s="16"/>
      <c r="F16" s="16"/>
      <c r="G16" s="16">
        <v>108</v>
      </c>
      <c r="H16" s="16"/>
      <c r="I16" s="2"/>
      <c r="J16" s="2"/>
    </row>
    <row r="17" spans="1:10" ht="99.75" customHeight="1">
      <c r="A17" s="63" t="s">
        <v>66</v>
      </c>
      <c r="B17" s="64"/>
      <c r="C17" s="8">
        <f>F11</f>
        <v>1922</v>
      </c>
      <c r="D17" s="8">
        <f>$F$11</f>
        <v>1922</v>
      </c>
      <c r="E17" s="8">
        <f>$F$11</f>
        <v>1922</v>
      </c>
      <c r="F17" s="8">
        <f>$F$11</f>
        <v>1922</v>
      </c>
      <c r="G17" s="8">
        <f>$F$11</f>
        <v>1922</v>
      </c>
      <c r="H17" s="8">
        <f>$F$11</f>
        <v>1922</v>
      </c>
      <c r="I17" s="2"/>
      <c r="J17" s="2"/>
    </row>
    <row r="18" spans="1:10" ht="15">
      <c r="A18" s="49" t="s">
        <v>30</v>
      </c>
      <c r="B18" s="50"/>
      <c r="C18" s="9">
        <f>IF((C16/C17)&gt;1,1,(C16/C17))</f>
        <v>0.9438085327783559</v>
      </c>
      <c r="D18" s="9">
        <f>IF(((D16/D17)+C18)&gt;1,1,((D16/D17)+C18))</f>
        <v>0.9438085327783559</v>
      </c>
      <c r="E18" s="9">
        <f>IF(((E16/E17)+D18)&gt;1,1,((E16/E17)+D18))</f>
        <v>0.9438085327783559</v>
      </c>
      <c r="F18" s="9">
        <f>IF(((F16/F17)+E18)&gt;1,1,((F16/F17)+E18))</f>
        <v>0.9438085327783559</v>
      </c>
      <c r="G18" s="9">
        <f>IF(((G16/G17)+F18)&gt;1,1,((G16/G17)+F18))</f>
        <v>1</v>
      </c>
      <c r="H18" s="9">
        <f>IF(((H16/H17)+G18)&gt;1,1,((H16/H17)+G18))</f>
        <v>1</v>
      </c>
      <c r="I18" s="2"/>
      <c r="J18" s="2"/>
    </row>
    <row r="19" spans="1:10" ht="15">
      <c r="A19" s="62" t="s">
        <v>31</v>
      </c>
      <c r="B19" s="62"/>
      <c r="C19" s="62"/>
      <c r="D19" s="62"/>
      <c r="E19" s="62"/>
      <c r="F19" s="62"/>
      <c r="G19" s="62"/>
      <c r="H19" s="62"/>
      <c r="I19" s="62"/>
      <c r="J19" s="62"/>
    </row>
    <row r="20" spans="1:10" ht="15">
      <c r="A20" s="67" t="s">
        <v>32</v>
      </c>
      <c r="B20" s="68"/>
      <c r="C20" s="6">
        <f>J11/6</f>
        <v>3232000</v>
      </c>
      <c r="D20" s="6">
        <f>C20</f>
        <v>3232000</v>
      </c>
      <c r="E20" s="6">
        <f>D20</f>
        <v>3232000</v>
      </c>
      <c r="F20" s="6">
        <f>E20</f>
        <v>3232000</v>
      </c>
      <c r="G20" s="6">
        <f>F20</f>
        <v>3232000</v>
      </c>
      <c r="H20" s="6">
        <f>G20</f>
        <v>3232000</v>
      </c>
      <c r="I20" s="2"/>
      <c r="J20" s="2"/>
    </row>
    <row r="21" spans="1:10" ht="30" customHeight="1">
      <c r="A21" s="67" t="s">
        <v>33</v>
      </c>
      <c r="B21" s="68"/>
      <c r="C21" s="10">
        <f>(C20/$J$11)</f>
        <v>0.16666666666666666</v>
      </c>
      <c r="D21" s="11">
        <f>(D20/$J$11)+C21</f>
        <v>0.3333333333333333</v>
      </c>
      <c r="E21" s="11">
        <f>(E20/$J$11)+D21</f>
        <v>0.5</v>
      </c>
      <c r="F21" s="11">
        <f>(F20/$J$11)+E21</f>
        <v>0.6666666666666666</v>
      </c>
      <c r="G21" s="11">
        <f>(G20/$J$11)+F21</f>
        <v>0.8333333333333333</v>
      </c>
      <c r="H21" s="11">
        <f>(H20/$J$11)+G21</f>
        <v>0.9999999999999999</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2" t="s">
        <v>24</v>
      </c>
      <c r="F24" s="63" t="s">
        <v>187</v>
      </c>
      <c r="G24" s="64"/>
      <c r="H24" s="63"/>
      <c r="I24" s="64"/>
      <c r="J24" s="2"/>
    </row>
    <row r="25" spans="5:10" ht="49.5" customHeight="1">
      <c r="E25" s="22" t="s">
        <v>25</v>
      </c>
      <c r="F25" s="63" t="s">
        <v>188</v>
      </c>
      <c r="G25" s="64"/>
      <c r="H25" s="65"/>
      <c r="I25" s="66"/>
      <c r="J25" s="2"/>
    </row>
    <row r="26" spans="5:10" ht="49.5" customHeight="1">
      <c r="E26" s="22" t="s">
        <v>26</v>
      </c>
      <c r="F26" s="63" t="s">
        <v>188</v>
      </c>
      <c r="G26" s="64"/>
      <c r="H26" s="65"/>
      <c r="I26" s="66"/>
      <c r="J26" s="2"/>
    </row>
    <row r="27" spans="5:10" ht="49.5" customHeight="1">
      <c r="E27" s="22" t="s">
        <v>27</v>
      </c>
      <c r="F27" s="63" t="s">
        <v>188</v>
      </c>
      <c r="G27" s="64"/>
      <c r="H27" s="65"/>
      <c r="I27" s="66"/>
      <c r="J27" s="2"/>
    </row>
    <row r="28" spans="5:10" ht="74.25" customHeight="1">
      <c r="E28" s="22" t="s">
        <v>28</v>
      </c>
      <c r="F28" s="63" t="s">
        <v>193</v>
      </c>
      <c r="G28" s="64"/>
      <c r="H28" s="65"/>
      <c r="I28" s="66"/>
      <c r="J28" s="2"/>
    </row>
    <row r="29" spans="5:10" ht="72" customHeight="1">
      <c r="E29" s="22" t="s">
        <v>29</v>
      </c>
      <c r="F29" s="63" t="s">
        <v>192</v>
      </c>
      <c r="G29" s="64"/>
      <c r="H29" s="63" t="s">
        <v>194</v>
      </c>
      <c r="I29" s="64"/>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2" t="s">
        <v>24</v>
      </c>
      <c r="D33" s="22" t="s">
        <v>25</v>
      </c>
      <c r="E33" s="22" t="s">
        <v>26</v>
      </c>
      <c r="F33" s="22" t="s">
        <v>27</v>
      </c>
      <c r="G33" s="22" t="s">
        <v>28</v>
      </c>
      <c r="H33" s="22" t="s">
        <v>29</v>
      </c>
      <c r="I33" s="4"/>
      <c r="J33" s="1"/>
      <c r="K33" s="1"/>
      <c r="L33" s="1"/>
      <c r="M33" s="1"/>
    </row>
    <row r="34" spans="1:9" ht="36.75" customHeight="1">
      <c r="A34" s="63" t="s">
        <v>189</v>
      </c>
      <c r="B34" s="64"/>
      <c r="C34" s="21" t="s">
        <v>90</v>
      </c>
      <c r="D34" s="21" t="s">
        <v>90</v>
      </c>
      <c r="E34" s="21" t="s">
        <v>90</v>
      </c>
      <c r="F34" s="21" t="s">
        <v>90</v>
      </c>
      <c r="G34" s="21" t="s">
        <v>90</v>
      </c>
      <c r="H34" s="21" t="s">
        <v>90</v>
      </c>
      <c r="I34" s="2"/>
    </row>
    <row r="35" spans="1:9" ht="30" customHeight="1">
      <c r="A35" s="63" t="s">
        <v>190</v>
      </c>
      <c r="B35" s="64"/>
      <c r="C35" s="21" t="s">
        <v>90</v>
      </c>
      <c r="D35" s="21" t="s">
        <v>90</v>
      </c>
      <c r="E35" s="21" t="s">
        <v>90</v>
      </c>
      <c r="F35" s="21" t="s">
        <v>90</v>
      </c>
      <c r="G35" s="21" t="s">
        <v>90</v>
      </c>
      <c r="H35" s="21" t="s">
        <v>90</v>
      </c>
      <c r="I35" s="2"/>
    </row>
    <row r="36" spans="1:9" ht="30" customHeight="1">
      <c r="A36" s="63" t="s">
        <v>191</v>
      </c>
      <c r="B36" s="64"/>
      <c r="C36" s="21" t="s">
        <v>90</v>
      </c>
      <c r="D36" s="21" t="s">
        <v>90</v>
      </c>
      <c r="E36" s="21" t="s">
        <v>90</v>
      </c>
      <c r="F36" s="21" t="s">
        <v>90</v>
      </c>
      <c r="G36" s="21" t="s">
        <v>90</v>
      </c>
      <c r="H36" s="21" t="s">
        <v>90</v>
      </c>
      <c r="I36" s="2"/>
    </row>
    <row r="37" spans="1:9" ht="30" customHeight="1">
      <c r="A37" s="63"/>
      <c r="B37" s="64"/>
      <c r="C37" s="21"/>
      <c r="D37" s="21"/>
      <c r="E37" s="21"/>
      <c r="F37" s="21"/>
      <c r="G37" s="21"/>
      <c r="H37" s="21"/>
      <c r="I37" s="2"/>
    </row>
    <row r="38" spans="1:9" ht="30" customHeight="1">
      <c r="A38" s="63"/>
      <c r="B38" s="64"/>
      <c r="C38" s="21"/>
      <c r="D38" s="21"/>
      <c r="E38" s="21"/>
      <c r="F38" s="21"/>
      <c r="G38" s="21"/>
      <c r="H38" s="21"/>
      <c r="I38" s="2"/>
    </row>
    <row r="39" spans="1:9" ht="30" customHeight="1">
      <c r="A39" s="63"/>
      <c r="B39" s="64"/>
      <c r="C39" s="21"/>
      <c r="D39" s="21"/>
      <c r="E39" s="21"/>
      <c r="F39" s="21"/>
      <c r="G39" s="21"/>
      <c r="H39" s="21"/>
      <c r="I39" s="2"/>
    </row>
    <row r="40" spans="1:9" ht="30" customHeight="1">
      <c r="A40" s="63"/>
      <c r="B40" s="64"/>
      <c r="C40" s="21"/>
      <c r="D40" s="21"/>
      <c r="E40" s="21"/>
      <c r="F40" s="21"/>
      <c r="G40" s="21"/>
      <c r="H40" s="21"/>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9.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J17" sqref="J1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46" t="s">
        <v>0</v>
      </c>
      <c r="B1" s="47"/>
      <c r="C1" s="47"/>
      <c r="D1" s="47"/>
      <c r="E1" s="47"/>
      <c r="F1" s="47"/>
      <c r="G1" s="47"/>
      <c r="H1" s="47"/>
      <c r="I1" s="47"/>
      <c r="J1" s="48"/>
    </row>
    <row r="2" spans="1:10" ht="30" customHeight="1">
      <c r="A2" s="49" t="s">
        <v>1</v>
      </c>
      <c r="B2" s="50"/>
      <c r="C2" s="30">
        <v>2012</v>
      </c>
      <c r="D2" s="51" t="s">
        <v>7</v>
      </c>
      <c r="E2" s="51"/>
      <c r="F2" s="52" t="s">
        <v>39</v>
      </c>
      <c r="G2" s="52"/>
      <c r="H2" s="52"/>
      <c r="I2" s="52"/>
      <c r="J2" s="52"/>
    </row>
    <row r="3" spans="1:10" ht="54.75" customHeight="1">
      <c r="A3" s="53" t="s">
        <v>2</v>
      </c>
      <c r="B3" s="53"/>
      <c r="C3" s="30" t="s">
        <v>40</v>
      </c>
      <c r="D3" s="53" t="s">
        <v>8</v>
      </c>
      <c r="E3" s="53"/>
      <c r="F3" s="52" t="s">
        <v>45</v>
      </c>
      <c r="G3" s="52"/>
      <c r="H3" s="52"/>
      <c r="I3" s="52"/>
      <c r="J3" s="52"/>
    </row>
    <row r="4" spans="1:10" ht="58.5" customHeight="1">
      <c r="A4" s="53" t="s">
        <v>3</v>
      </c>
      <c r="B4" s="53"/>
      <c r="C4" s="30" t="s">
        <v>67</v>
      </c>
      <c r="D4" s="53" t="s">
        <v>11</v>
      </c>
      <c r="E4" s="53"/>
      <c r="F4" s="52" t="s">
        <v>42</v>
      </c>
      <c r="G4" s="52"/>
      <c r="H4" s="52"/>
      <c r="I4" s="52"/>
      <c r="J4" s="52"/>
    </row>
    <row r="5" spans="1:10" ht="50.25" customHeight="1">
      <c r="A5" s="53" t="s">
        <v>4</v>
      </c>
      <c r="B5" s="53"/>
      <c r="C5" s="30" t="s">
        <v>68</v>
      </c>
      <c r="D5" s="53" t="s">
        <v>9</v>
      </c>
      <c r="E5" s="53"/>
      <c r="F5" s="52" t="s">
        <v>195</v>
      </c>
      <c r="G5" s="52"/>
      <c r="H5" s="52"/>
      <c r="I5" s="52"/>
      <c r="J5" s="52"/>
    </row>
    <row r="6" spans="1:10" ht="60" customHeight="1">
      <c r="A6" s="53" t="s">
        <v>5</v>
      </c>
      <c r="B6" s="53"/>
      <c r="C6" s="30" t="s">
        <v>69</v>
      </c>
      <c r="D6" s="53"/>
      <c r="E6" s="53"/>
      <c r="F6" s="52"/>
      <c r="G6" s="52"/>
      <c r="H6" s="52"/>
      <c r="I6" s="52"/>
      <c r="J6" s="52"/>
    </row>
    <row r="7" spans="1:10" ht="60" customHeight="1">
      <c r="A7" s="53" t="s">
        <v>6</v>
      </c>
      <c r="B7" s="53"/>
      <c r="C7" s="30"/>
      <c r="D7" s="53" t="s">
        <v>10</v>
      </c>
      <c r="E7" s="53"/>
      <c r="F7" s="52" t="s">
        <v>196</v>
      </c>
      <c r="G7" s="52"/>
      <c r="H7" s="52"/>
      <c r="I7" s="52"/>
      <c r="J7" s="52"/>
    </row>
    <row r="8" spans="1:10" ht="15">
      <c r="A8" s="55" t="s">
        <v>20</v>
      </c>
      <c r="B8" s="55"/>
      <c r="C8" s="55"/>
      <c r="D8" s="55"/>
      <c r="E8" s="55"/>
      <c r="F8" s="55"/>
      <c r="G8" s="55"/>
      <c r="H8" s="55"/>
      <c r="I8" s="55"/>
      <c r="J8" s="55"/>
    </row>
    <row r="9" spans="1:10" ht="15">
      <c r="A9" s="56" t="s">
        <v>12</v>
      </c>
      <c r="B9" s="57"/>
      <c r="C9" s="53" t="s">
        <v>13</v>
      </c>
      <c r="D9" s="54" t="s">
        <v>10</v>
      </c>
      <c r="E9" s="54"/>
      <c r="F9" s="54"/>
      <c r="G9" s="54"/>
      <c r="H9" s="54"/>
      <c r="I9" s="54"/>
      <c r="J9" s="54"/>
    </row>
    <row r="10" spans="1:10" ht="64.5" customHeight="1">
      <c r="A10" s="58"/>
      <c r="B10" s="59"/>
      <c r="C10" s="53"/>
      <c r="D10" s="53" t="s">
        <v>14</v>
      </c>
      <c r="E10" s="53"/>
      <c r="F10" s="29" t="s">
        <v>15</v>
      </c>
      <c r="G10" s="31" t="s">
        <v>16</v>
      </c>
      <c r="H10" s="31" t="s">
        <v>17</v>
      </c>
      <c r="I10" s="7" t="s">
        <v>18</v>
      </c>
      <c r="J10" s="31" t="s">
        <v>19</v>
      </c>
    </row>
    <row r="11" spans="1:10" ht="105" customHeight="1">
      <c r="A11" s="52" t="s">
        <v>338</v>
      </c>
      <c r="B11" s="52"/>
      <c r="C11" s="5"/>
      <c r="D11" s="52" t="s">
        <v>338</v>
      </c>
      <c r="E11" s="52"/>
      <c r="F11" s="17">
        <v>40</v>
      </c>
      <c r="G11" s="30" t="s">
        <v>59</v>
      </c>
      <c r="H11" s="30" t="s">
        <v>337</v>
      </c>
      <c r="I11" s="18"/>
      <c r="J11" s="19"/>
    </row>
    <row r="12" spans="1:10" ht="15">
      <c r="A12" s="60" t="s">
        <v>21</v>
      </c>
      <c r="B12" s="60"/>
      <c r="C12" s="60"/>
      <c r="D12" s="60"/>
      <c r="E12" s="60"/>
      <c r="F12" s="60"/>
      <c r="G12" s="60"/>
      <c r="H12" s="60"/>
      <c r="I12" s="60"/>
      <c r="J12" s="60"/>
    </row>
    <row r="13" spans="1:10" ht="15">
      <c r="A13" s="61"/>
      <c r="B13" s="61"/>
      <c r="C13" s="61"/>
      <c r="D13" s="61"/>
      <c r="E13" s="61"/>
      <c r="F13" s="61"/>
      <c r="G13" s="61"/>
      <c r="H13" s="61"/>
      <c r="I13" s="61"/>
      <c r="J13" s="61"/>
    </row>
    <row r="14" spans="1:10" ht="15">
      <c r="A14" s="62" t="s">
        <v>22</v>
      </c>
      <c r="B14" s="62"/>
      <c r="C14" s="62"/>
      <c r="D14" s="62"/>
      <c r="E14" s="62"/>
      <c r="F14" s="62"/>
      <c r="G14" s="62"/>
      <c r="H14" s="62"/>
      <c r="I14" s="62"/>
      <c r="J14" s="62"/>
    </row>
    <row r="15" spans="1:10" ht="15">
      <c r="A15" s="54" t="s">
        <v>23</v>
      </c>
      <c r="B15" s="54"/>
      <c r="C15" s="28" t="s">
        <v>24</v>
      </c>
      <c r="D15" s="28" t="s">
        <v>25</v>
      </c>
      <c r="E15" s="28" t="s">
        <v>26</v>
      </c>
      <c r="F15" s="28" t="s">
        <v>27</v>
      </c>
      <c r="G15" s="28" t="s">
        <v>28</v>
      </c>
      <c r="H15" s="28" t="s">
        <v>29</v>
      </c>
      <c r="I15" s="2"/>
      <c r="J15" s="2"/>
    </row>
    <row r="16" spans="1:10" ht="99.75" customHeight="1">
      <c r="A16" s="63" t="s">
        <v>339</v>
      </c>
      <c r="B16" s="64"/>
      <c r="C16" s="16"/>
      <c r="D16" s="16"/>
      <c r="E16" s="16"/>
      <c r="F16" s="16"/>
      <c r="G16" s="16"/>
      <c r="H16" s="16"/>
      <c r="I16" s="2"/>
      <c r="J16" s="2"/>
    </row>
    <row r="17" spans="1:10" ht="99.75" customHeight="1">
      <c r="A17" s="63" t="s">
        <v>340</v>
      </c>
      <c r="B17" s="64"/>
      <c r="C17" s="8">
        <f>F11</f>
        <v>40</v>
      </c>
      <c r="D17" s="8">
        <f>$F$11</f>
        <v>40</v>
      </c>
      <c r="E17" s="8">
        <f>$F$11</f>
        <v>40</v>
      </c>
      <c r="F17" s="8">
        <f>$F$11</f>
        <v>40</v>
      </c>
      <c r="G17" s="8">
        <f>$F$11</f>
        <v>40</v>
      </c>
      <c r="H17" s="8">
        <f>$F$11</f>
        <v>40</v>
      </c>
      <c r="I17" s="2"/>
      <c r="J17" s="2"/>
    </row>
    <row r="18" spans="1:10" ht="15">
      <c r="A18" s="49" t="s">
        <v>30</v>
      </c>
      <c r="B18" s="50"/>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2" t="s">
        <v>31</v>
      </c>
      <c r="B19" s="62"/>
      <c r="C19" s="62"/>
      <c r="D19" s="62"/>
      <c r="E19" s="62"/>
      <c r="F19" s="62"/>
      <c r="G19" s="62"/>
      <c r="H19" s="62"/>
      <c r="I19" s="62"/>
      <c r="J19" s="62"/>
    </row>
    <row r="20" spans="1:10" ht="15">
      <c r="A20" s="67" t="s">
        <v>32</v>
      </c>
      <c r="B20" s="68"/>
      <c r="C20" s="6"/>
      <c r="D20" s="6"/>
      <c r="E20" s="6"/>
      <c r="F20" s="6">
        <f>J11*0.4</f>
        <v>0</v>
      </c>
      <c r="G20" s="6">
        <f>J11*0.3</f>
        <v>0</v>
      </c>
      <c r="H20" s="6"/>
      <c r="I20" s="2"/>
      <c r="J20" s="2"/>
    </row>
    <row r="21" spans="1:10" ht="30" customHeight="1">
      <c r="A21" s="67" t="s">
        <v>33</v>
      </c>
      <c r="B21" s="68"/>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2" t="s">
        <v>36</v>
      </c>
      <c r="B23" s="62"/>
      <c r="C23" s="62"/>
      <c r="D23" s="62"/>
      <c r="E23" s="2"/>
      <c r="F23" s="54" t="s">
        <v>34</v>
      </c>
      <c r="G23" s="54"/>
      <c r="H23" s="54" t="s">
        <v>35</v>
      </c>
      <c r="I23" s="54"/>
      <c r="J23" s="2"/>
    </row>
    <row r="24" spans="5:10" ht="60" customHeight="1">
      <c r="E24" s="29" t="s">
        <v>24</v>
      </c>
      <c r="F24" s="63"/>
      <c r="G24" s="64"/>
      <c r="H24" s="63"/>
      <c r="I24" s="64"/>
      <c r="J24" s="2"/>
    </row>
    <row r="25" spans="5:10" ht="49.5" customHeight="1">
      <c r="E25" s="29" t="s">
        <v>25</v>
      </c>
      <c r="F25" s="63"/>
      <c r="G25" s="64"/>
      <c r="H25" s="65"/>
      <c r="I25" s="66"/>
      <c r="J25" s="2"/>
    </row>
    <row r="26" spans="5:10" ht="49.5" customHeight="1">
      <c r="E26" s="29" t="s">
        <v>26</v>
      </c>
      <c r="F26" s="63"/>
      <c r="G26" s="64"/>
      <c r="H26" s="65"/>
      <c r="I26" s="66"/>
      <c r="J26" s="2"/>
    </row>
    <row r="27" spans="5:10" ht="49.5" customHeight="1">
      <c r="E27" s="29" t="s">
        <v>27</v>
      </c>
      <c r="F27" s="63"/>
      <c r="G27" s="64"/>
      <c r="H27" s="65"/>
      <c r="I27" s="66"/>
      <c r="J27" s="2"/>
    </row>
    <row r="28" spans="5:10" ht="49.5" customHeight="1">
      <c r="E28" s="29" t="s">
        <v>28</v>
      </c>
      <c r="F28" s="63"/>
      <c r="G28" s="64"/>
      <c r="H28" s="65"/>
      <c r="I28" s="66"/>
      <c r="J28" s="2"/>
    </row>
    <row r="29" spans="5:10" ht="72" customHeight="1">
      <c r="E29" s="29" t="s">
        <v>29</v>
      </c>
      <c r="F29" s="63"/>
      <c r="G29" s="64"/>
      <c r="H29" s="65"/>
      <c r="I29" s="66"/>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9" t="s">
        <v>37</v>
      </c>
      <c r="B32" s="70"/>
      <c r="C32" s="70"/>
      <c r="D32" s="70"/>
      <c r="E32" s="70"/>
      <c r="F32" s="70"/>
      <c r="G32" s="70"/>
      <c r="H32" s="70"/>
      <c r="I32" s="3"/>
    </row>
    <row r="33" spans="1:13" ht="15">
      <c r="A33" s="54" t="s">
        <v>38</v>
      </c>
      <c r="B33" s="54"/>
      <c r="C33" s="29" t="s">
        <v>24</v>
      </c>
      <c r="D33" s="29" t="s">
        <v>25</v>
      </c>
      <c r="E33" s="29" t="s">
        <v>26</v>
      </c>
      <c r="F33" s="29" t="s">
        <v>27</v>
      </c>
      <c r="G33" s="29" t="s">
        <v>28</v>
      </c>
      <c r="H33" s="29" t="s">
        <v>29</v>
      </c>
      <c r="I33" s="4"/>
      <c r="J33" s="1"/>
      <c r="K33" s="1"/>
      <c r="L33" s="1"/>
      <c r="M33" s="1"/>
    </row>
    <row r="34" spans="1:9" ht="42" customHeight="1">
      <c r="A34" s="63"/>
      <c r="B34" s="64"/>
      <c r="C34" s="30"/>
      <c r="D34" s="30"/>
      <c r="E34" s="30"/>
      <c r="F34" s="30"/>
      <c r="G34" s="30"/>
      <c r="H34" s="30"/>
      <c r="I34" s="2"/>
    </row>
    <row r="35" spans="1:9" ht="30" customHeight="1">
      <c r="A35" s="63"/>
      <c r="B35" s="64"/>
      <c r="C35" s="30"/>
      <c r="D35" s="30"/>
      <c r="E35" s="30"/>
      <c r="F35" s="30"/>
      <c r="G35" s="30"/>
      <c r="H35" s="30"/>
      <c r="I35" s="2"/>
    </row>
    <row r="36" spans="1:9" ht="30" customHeight="1">
      <c r="A36" s="63"/>
      <c r="B36" s="64"/>
      <c r="C36" s="30"/>
      <c r="D36" s="30"/>
      <c r="E36" s="30"/>
      <c r="F36" s="30"/>
      <c r="G36" s="30"/>
      <c r="H36" s="30"/>
      <c r="I36" s="2"/>
    </row>
    <row r="37" spans="1:9" ht="30" customHeight="1">
      <c r="A37" s="63"/>
      <c r="B37" s="64"/>
      <c r="C37" s="30"/>
      <c r="D37" s="30"/>
      <c r="E37" s="30"/>
      <c r="F37" s="30"/>
      <c r="G37" s="30"/>
      <c r="H37" s="30"/>
      <c r="I37" s="2"/>
    </row>
    <row r="38" spans="1:9" ht="30" customHeight="1">
      <c r="A38" s="63"/>
      <c r="B38" s="64"/>
      <c r="C38" s="30"/>
      <c r="D38" s="30"/>
      <c r="E38" s="30"/>
      <c r="F38" s="30"/>
      <c r="G38" s="30"/>
      <c r="H38" s="30"/>
      <c r="I38" s="2"/>
    </row>
    <row r="39" spans="1:9" ht="30" customHeight="1">
      <c r="A39" s="63"/>
      <c r="B39" s="64"/>
      <c r="C39" s="30"/>
      <c r="D39" s="30"/>
      <c r="E39" s="30"/>
      <c r="F39" s="30"/>
      <c r="G39" s="30"/>
      <c r="H39" s="30"/>
      <c r="I39" s="2"/>
    </row>
    <row r="40" spans="1:9" ht="30" customHeight="1">
      <c r="A40" s="63"/>
      <c r="B40" s="64"/>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AGUILAR ERAZO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David Suarez Sanchez</cp:lastModifiedBy>
  <cp:lastPrinted>2012-12-26T20:54:50Z</cp:lastPrinted>
  <dcterms:created xsi:type="dcterms:W3CDTF">2012-12-26T19:30:14Z</dcterms:created>
  <dcterms:modified xsi:type="dcterms:W3CDTF">2013-11-07T16:48:55Z</dcterms:modified>
  <cp:category/>
  <cp:version/>
  <cp:contentType/>
  <cp:contentStatus/>
</cp:coreProperties>
</file>